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9.xml" ContentType="application/vnd.openxmlformats-officedocument.drawing+xml"/>
  <Override PartName="/xl/comments3.xml" ContentType="application/vnd.openxmlformats-officedocument.spreadsheetml.comments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drawings/drawing11.xml" ContentType="application/vnd.openxmlformats-officedocument.drawingml.chartshapes+xml"/>
  <Override PartName="/xl/charts/chart9.xml" ContentType="application/vnd.openxmlformats-officedocument.drawingml.chart+xml"/>
  <Override PartName="/xl/drawings/drawing12.xml" ContentType="application/vnd.openxmlformats-officedocument.drawingml.chartshapes+xml"/>
  <Override PartName="/xl/charts/chart10.xml" ContentType="application/vnd.openxmlformats-officedocument.drawingml.chart+xml"/>
  <Override PartName="/xl/drawings/drawing13.xml" ContentType="application/vnd.openxmlformats-officedocument.drawingml.chartshapes+xml"/>
  <Override PartName="/xl/charts/chart11.xml" ContentType="application/vnd.openxmlformats-officedocument.drawingml.chart+xml"/>
  <Override PartName="/xl/drawings/drawing14.xml" ContentType="application/vnd.openxmlformats-officedocument.drawingml.chartshapes+xml"/>
  <Override PartName="/xl/charts/chart12.xml" ContentType="application/vnd.openxmlformats-officedocument.drawingml.chart+xml"/>
  <Override PartName="/xl/drawings/drawing15.xml" ContentType="application/vnd.openxmlformats-officedocument.drawingml.chartshapes+xml"/>
  <Override PartName="/xl/charts/chart13.xml" ContentType="application/vnd.openxmlformats-officedocument.drawingml.chart+xml"/>
  <Override PartName="/xl/drawings/drawing16.xml" ContentType="application/vnd.openxmlformats-officedocument.drawingml.chartshapes+xml"/>
  <Override PartName="/xl/charts/chart14.xml" ContentType="application/vnd.openxmlformats-officedocument.drawingml.chart+xml"/>
  <Override PartName="/xl/drawings/drawing17.xml" ContentType="application/vnd.openxmlformats-officedocument.drawingml.chartshapes+xml"/>
  <Override PartName="/xl/charts/chart15.xml" ContentType="application/vnd.openxmlformats-officedocument.drawingml.chart+xml"/>
  <Override PartName="/xl/drawings/drawing18.xml" ContentType="application/vnd.openxmlformats-officedocument.drawingml.chartshapes+xml"/>
  <Override PartName="/xl/charts/chart16.xml" ContentType="application/vnd.openxmlformats-officedocument.drawingml.chart+xml"/>
  <Override PartName="/xl/drawings/drawing19.xml" ContentType="application/vnd.openxmlformats-officedocument.drawingml.chartshapes+xml"/>
  <Override PartName="/xl/charts/chart17.xml" ContentType="application/vnd.openxmlformats-officedocument.drawingml.chart+xml"/>
  <Override PartName="/xl/drawings/drawing20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updateLinks="never"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stantec-my.sharepoint.com/personal/yuwen_fang_stantec_com/Documents/文件/Yuwen.Fang/Documents/GitHub/streamlit繪圖介面/"/>
    </mc:Choice>
  </mc:AlternateContent>
  <xr:revisionPtr revIDLastSave="12" documentId="13_ncr:1_{2EE188E3-D665-43AD-9994-5989BFBFAB9A}" xr6:coauthVersionLast="47" xr6:coauthVersionMax="47" xr10:uidLastSave="{57834AD6-2359-4E6A-A871-7A661D6D1B26}"/>
  <bookViews>
    <workbookView xWindow="-108" yWindow="-108" windowWidth="23256" windowHeight="12576" firstSheet="8" activeTab="8" xr2:uid="{00000000-000D-0000-FFFF-FFFF00000000}"/>
  </bookViews>
  <sheets>
    <sheet name="表7-3E (二期)" sheetId="200" state="hidden" r:id="rId1"/>
    <sheet name="7-1B(不用)" sheetId="171" state="hidden" r:id="rId2"/>
    <sheet name="7-3D(不用)" sheetId="44" state="hidden" r:id="rId3"/>
    <sheet name="7-15(不用)" sheetId="86" state="hidden" r:id="rId4"/>
    <sheet name="7-16(不用)" sheetId="89" state="hidden" r:id="rId5"/>
    <sheet name="7-18B(不用)" sheetId="185" state="hidden" r:id="rId6"/>
    <sheet name="7-20B(不用)" sheetId="184" state="hidden" r:id="rId7"/>
    <sheet name="7-22B(不用)" sheetId="183" state="hidden" r:id="rId8"/>
    <sheet name="raw_data" sheetId="440" r:id="rId9"/>
    <sheet name="抽水機" sheetId="203" state="hidden" r:id="rId10"/>
    <sheet name="真實總表" sheetId="206" state="hidden" r:id="rId11"/>
    <sheet name="Sheet1" sheetId="205" state="hidden" r:id="rId12"/>
    <sheet name="重要設備妥善率不用哩" sheetId="204" state="hidden" r:id="rId13"/>
  </sheets>
  <externalReferences>
    <externalReference r:id="rId14"/>
  </externalReferences>
  <definedNames>
    <definedName name="_P001">[1]P0000!$A$1:$CU$266</definedName>
    <definedName name="「總表new」">raw_data!$KL$1</definedName>
    <definedName name="A">#REF!</definedName>
    <definedName name="D">#REF!</definedName>
    <definedName name="E">#REF!</definedName>
    <definedName name="EQ">raw_data!$CS$7</definedName>
    <definedName name="F">#REF!</definedName>
    <definedName name="FG">raw_data!$EO$26</definedName>
    <definedName name="fl">raw_data!$EF$2</definedName>
    <definedName name="FQ">raw_data!$CS$7</definedName>
    <definedName name="G">#REF!</definedName>
    <definedName name="H">#REF!</definedName>
    <definedName name="j">#REF!</definedName>
    <definedName name="k">#REF!</definedName>
    <definedName name="L">#REF!</definedName>
    <definedName name="OLE_LINK3" localSheetId="8">raw_data!$DJ$2</definedName>
    <definedName name="_xlnm.Print_Area">#N/A</definedName>
    <definedName name="PRINT_AREA_MI">#N/A</definedName>
    <definedName name="SS去除率">#REF!</definedName>
    <definedName name="二沉浮渣泵">#REF!</definedName>
    <definedName name="大腸桿菌群數">raw_data!$DJ$2:$DJ$34</definedName>
    <definedName name="加帳金額">#REF!</definedName>
    <definedName name="回收水化學需氧量去除率">raw_data!$DV$3:$DV$34</definedName>
    <definedName name="回收水生化需氧量去除率">raw_data!$DU$3:$DU$34</definedName>
    <definedName name="回收水懸浮固體去除率">raw_data!$DW$3:$DW$34</definedName>
    <definedName name="有機氮">raw_data!$DG$2:$DG$34</definedName>
    <definedName name="車號">#REF!</definedName>
    <definedName name="亞硝酸鹽氮">raw_data!$DF$2:$DF$34</definedName>
    <definedName name="初沉池BOD去除率">raw_data!$AO$2:$AO$34</definedName>
    <definedName name="初沉池COD去除率">raw_data!$AP$2:$AP$34</definedName>
    <definedName name="初沉池SS去除率">raw_data!$AQ$2:$AQ$34</definedName>
    <definedName name="初沉池油脂去除率">raw_data!$AR$2:$AR$34</definedName>
    <definedName name="初沉污泥流量">raw_data!$AT$1</definedName>
    <definedName name="表2_1_1_1__本月進、放流水質水量統計表">#REF!</definedName>
    <definedName name="表2_1_2_1__各單元操作參數表">#REF!</definedName>
    <definedName name="表2_2_1_1_1_前處理水質統計表">#REF!</definedName>
    <definedName name="氨氮">raw_data!$DD$2:$DD$34</definedName>
    <definedName name="消化">raw_data!$A$1</definedName>
    <definedName name="推估污泥餅產量_kg">raw_data!$GD$2:$GD$34</definedName>
    <definedName name="推估濃縮污泥CMD">raw_data!$ED$2:$ED$34</definedName>
    <definedName name="推估濃縮污泥SS__kg_day">raw_data!$EE$2:$EE$34</definedName>
    <definedName name="硝酸鹽氮">raw_data!$DE$2:$DE$34</definedName>
    <definedName name="厭消污泥懸浮固體__kg_day">raw_data!$ER$2:$ER$34</definedName>
    <definedName name="濃縮污泥懸浮固體__kg_day">raw_data!$EL$2:$EL$34</definedName>
    <definedName name="濃縮機固體捕捉率">raw_data!$EF$2:$EF$34</definedName>
    <definedName name="總油脂">raw_data!$DK$2:$DK$34</definedName>
    <definedName name="總表new">raw_data!$AB$1</definedName>
    <definedName name="總氮">raw_data!$DH$3:$DH$34</definedName>
    <definedName name="總磷">raw_data!$DI$2:$DI$34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D14" i="440" l="1"/>
  <c r="GD4" i="440"/>
  <c r="FR4" i="440"/>
  <c r="CD4" i="440"/>
  <c r="MH38" i="440" l="1"/>
  <c r="JY9" i="440"/>
  <c r="JX5" i="440"/>
  <c r="JO5" i="440"/>
  <c r="JO6" i="440"/>
  <c r="HM35" i="440"/>
  <c r="HM38" i="440"/>
  <c r="FL20" i="440"/>
  <c r="AO4" i="440" l="1"/>
  <c r="AO5" i="440"/>
  <c r="AO6" i="440"/>
  <c r="AO7" i="440"/>
  <c r="AO8" i="440"/>
  <c r="AO38" i="440" s="1"/>
  <c r="AO9" i="440"/>
  <c r="AO10" i="440"/>
  <c r="AO11" i="440"/>
  <c r="AO12" i="440"/>
  <c r="AO13" i="440"/>
  <c r="AO14" i="440"/>
  <c r="AO15" i="440"/>
  <c r="AO16" i="440"/>
  <c r="AO17" i="440"/>
  <c r="AO18" i="440"/>
  <c r="AO19" i="440"/>
  <c r="AO20" i="440"/>
  <c r="AO21" i="440"/>
  <c r="AO22" i="440"/>
  <c r="AO23" i="440"/>
  <c r="AO24" i="440"/>
  <c r="AO25" i="440"/>
  <c r="AO26" i="440"/>
  <c r="AO27" i="440"/>
  <c r="AO28" i="440"/>
  <c r="AO29" i="440"/>
  <c r="AO30" i="440"/>
  <c r="AO31" i="440"/>
  <c r="AO32" i="440"/>
  <c r="AO33" i="440"/>
  <c r="AO34" i="440"/>
  <c r="AO37" i="440" a="1"/>
  <c r="AO37" i="440" s="1"/>
  <c r="AP12" i="440"/>
  <c r="ED4" i="440"/>
  <c r="FS35" i="440"/>
  <c r="FY35" i="440"/>
  <c r="FZ35" i="440"/>
  <c r="GA35" i="440"/>
  <c r="FX35" i="440"/>
  <c r="AO36" i="440" l="1" a="1"/>
  <c r="AO36" i="440" s="1"/>
  <c r="L35" i="440" l="1"/>
  <c r="KU34" i="440" l="1"/>
  <c r="CZ9" i="440" l="1"/>
  <c r="CZ16" i="440"/>
  <c r="CZ23" i="440"/>
  <c r="CZ30" i="440"/>
  <c r="R9" i="440" l="1"/>
  <c r="R16" i="440"/>
  <c r="R23" i="440"/>
  <c r="R30" i="440"/>
  <c r="OC34" i="440" l="1"/>
  <c r="KP34" i="440"/>
  <c r="KQ34" i="440" s="1"/>
  <c r="KJ34" i="440"/>
  <c r="KK34" i="440" s="1"/>
  <c r="JO34" i="440"/>
  <c r="JP34" i="440"/>
  <c r="JQ34" i="440" s="1"/>
  <c r="JT34" i="440"/>
  <c r="JU34" i="440"/>
  <c r="JV34" i="440"/>
  <c r="JW34" i="440"/>
  <c r="GD34" i="440"/>
  <c r="FT34" i="440"/>
  <c r="FR34" i="440"/>
  <c r="FO34" i="440"/>
  <c r="KV34" i="440" s="1"/>
  <c r="FM34" i="440"/>
  <c r="FL34" i="440"/>
  <c r="ET34" i="440"/>
  <c r="ER34" i="440"/>
  <c r="EL34" i="440"/>
  <c r="EH34" i="440"/>
  <c r="KW34" i="440" s="1"/>
  <c r="ED34" i="440"/>
  <c r="EB34" i="440"/>
  <c r="DU34" i="440"/>
  <c r="DV34" i="440"/>
  <c r="DW34" i="440"/>
  <c r="DK34" i="440"/>
  <c r="DJ10" i="440"/>
  <c r="DJ11" i="440"/>
  <c r="DJ12" i="440"/>
  <c r="DJ13" i="440"/>
  <c r="DJ14" i="440"/>
  <c r="DJ15" i="440"/>
  <c r="DJ17" i="440"/>
  <c r="DJ18" i="440"/>
  <c r="DJ19" i="440"/>
  <c r="DJ20" i="440"/>
  <c r="DJ21" i="440"/>
  <c r="DJ22" i="440"/>
  <c r="DJ24" i="440"/>
  <c r="DJ25" i="440"/>
  <c r="DJ26" i="440"/>
  <c r="DJ4" i="440"/>
  <c r="DJ32" i="440"/>
  <c r="DJ33" i="440"/>
  <c r="DJ34" i="440"/>
  <c r="DA34" i="440"/>
  <c r="DB34" i="440"/>
  <c r="DC34" i="440"/>
  <c r="DD34" i="440"/>
  <c r="DE34" i="440"/>
  <c r="DF34" i="440"/>
  <c r="DG34" i="440"/>
  <c r="DH34" i="440"/>
  <c r="DI34" i="440"/>
  <c r="CJ34" i="440"/>
  <c r="CA34" i="440"/>
  <c r="CB34" i="440"/>
  <c r="CC34" i="440"/>
  <c r="CD34" i="440"/>
  <c r="BM34" i="440"/>
  <c r="BN34" i="440"/>
  <c r="S34" i="440"/>
  <c r="AI34" i="440" l="1"/>
  <c r="AP34" i="440" s="1"/>
  <c r="JX34" i="440"/>
  <c r="EE34" i="440"/>
  <c r="JY34" i="440"/>
  <c r="JR34" i="440"/>
  <c r="JS34" i="440" s="1"/>
  <c r="AR34" i="440"/>
  <c r="OI35" i="440"/>
  <c r="OI36" i="440"/>
  <c r="OI37" i="440"/>
  <c r="OH37" i="440"/>
  <c r="OH36" i="440"/>
  <c r="OH35" i="440"/>
  <c r="BK34" i="440" l="1"/>
  <c r="AQ34" i="440"/>
  <c r="BL34" i="440"/>
  <c r="DJ7" i="440" l="1"/>
  <c r="DJ8" i="440"/>
  <c r="DJ27" i="440"/>
  <c r="DJ28" i="440"/>
  <c r="DJ29" i="440"/>
  <c r="CD33" i="440"/>
  <c r="EB5" i="440" l="1"/>
  <c r="EB6" i="440"/>
  <c r="EB7" i="440"/>
  <c r="EB8" i="440"/>
  <c r="EB9" i="440"/>
  <c r="EB10" i="440"/>
  <c r="EB11" i="440"/>
  <c r="EB12" i="440"/>
  <c r="EB13" i="440"/>
  <c r="EB14" i="440"/>
  <c r="EB15" i="440"/>
  <c r="EB16" i="440"/>
  <c r="EB17" i="440"/>
  <c r="EB18" i="440"/>
  <c r="EB19" i="440"/>
  <c r="EB20" i="440"/>
  <c r="EB21" i="440"/>
  <c r="EB22" i="440"/>
  <c r="EB23" i="440"/>
  <c r="EB24" i="440"/>
  <c r="EB25" i="440"/>
  <c r="EB26" i="440"/>
  <c r="EB27" i="440"/>
  <c r="EB28" i="440"/>
  <c r="EB29" i="440"/>
  <c r="EB30" i="440"/>
  <c r="EB31" i="440"/>
  <c r="EB32" i="440"/>
  <c r="EB33" i="440"/>
  <c r="EB4" i="440"/>
  <c r="EB36" i="440" l="1"/>
  <c r="EB35" i="440"/>
  <c r="EB37" i="440"/>
  <c r="KJ12" i="440" l="1"/>
  <c r="KK12" i="440" s="1"/>
  <c r="KJ7" i="440"/>
  <c r="GD33" i="440" l="1"/>
  <c r="ER33" i="440"/>
  <c r="DJ31" i="440"/>
  <c r="M35" i="440" l="1"/>
  <c r="CJ4" i="440"/>
  <c r="CJ5" i="440"/>
  <c r="CJ6" i="440"/>
  <c r="CJ7" i="440"/>
  <c r="CJ8" i="440"/>
  <c r="CJ9" i="440"/>
  <c r="CJ10" i="440"/>
  <c r="CJ11" i="440"/>
  <c r="CJ12" i="440"/>
  <c r="CJ13" i="440"/>
  <c r="CJ14" i="440"/>
  <c r="CJ15" i="440"/>
  <c r="CJ16" i="440"/>
  <c r="CJ17" i="440"/>
  <c r="CJ18" i="440"/>
  <c r="CJ19" i="440"/>
  <c r="CJ20" i="440"/>
  <c r="CJ21" i="440"/>
  <c r="CJ22" i="440"/>
  <c r="CJ23" i="440"/>
  <c r="CJ24" i="440"/>
  <c r="CJ25" i="440"/>
  <c r="CJ26" i="440"/>
  <c r="CJ27" i="440"/>
  <c r="CJ28" i="440"/>
  <c r="CJ29" i="440"/>
  <c r="CJ30" i="440"/>
  <c r="CJ31" i="440"/>
  <c r="CJ32" i="440"/>
  <c r="CJ33" i="440"/>
  <c r="CJ37" i="440" l="1"/>
  <c r="CJ36" i="440"/>
  <c r="CJ38" i="440"/>
  <c r="CJ35" i="440"/>
  <c r="EL20" i="440" l="1"/>
  <c r="EL18" i="440"/>
  <c r="GW35" i="440" l="1"/>
  <c r="GW36" i="440"/>
  <c r="GW37" i="440"/>
  <c r="CW37" i="440" l="1"/>
  <c r="CW35" i="440"/>
  <c r="M37" i="440"/>
  <c r="CI35" i="440" l="1"/>
  <c r="CI36" i="440"/>
  <c r="CI37" i="440"/>
  <c r="CI38" i="440"/>
  <c r="M36" i="440" l="1"/>
  <c r="CT37" i="440" l="1"/>
  <c r="CT35" i="440"/>
  <c r="CS37" i="440"/>
  <c r="CS35" i="440"/>
  <c r="JN38" i="440" l="1"/>
  <c r="JN35" i="440"/>
  <c r="CS36" i="440" l="1"/>
  <c r="ER4" i="440" l="1"/>
  <c r="ET4" i="440"/>
  <c r="ER5" i="440"/>
  <c r="ET5" i="440"/>
  <c r="ER6" i="440"/>
  <c r="ET6" i="440"/>
  <c r="ER7" i="440"/>
  <c r="ET7" i="440"/>
  <c r="ER8" i="440"/>
  <c r="ET8" i="440"/>
  <c r="ER9" i="440"/>
  <c r="ET9" i="440"/>
  <c r="ER10" i="440"/>
  <c r="ET10" i="440"/>
  <c r="ER11" i="440"/>
  <c r="ET11" i="440"/>
  <c r="ER12" i="440"/>
  <c r="ET12" i="440"/>
  <c r="ER13" i="440"/>
  <c r="ET13" i="440"/>
  <c r="ER14" i="440"/>
  <c r="ET14" i="440"/>
  <c r="ER15" i="440"/>
  <c r="ET15" i="440"/>
  <c r="ER16" i="440"/>
  <c r="ET16" i="440"/>
  <c r="ER17" i="440"/>
  <c r="ET17" i="440"/>
  <c r="ER18" i="440"/>
  <c r="ET18" i="440"/>
  <c r="ER19" i="440"/>
  <c r="ET19" i="440"/>
  <c r="ER20" i="440"/>
  <c r="ET20" i="440"/>
  <c r="ER21" i="440"/>
  <c r="ET21" i="440"/>
  <c r="ER22" i="440"/>
  <c r="ET22" i="440"/>
  <c r="ER23" i="440"/>
  <c r="ET23" i="440"/>
  <c r="ER24" i="440"/>
  <c r="ET24" i="440"/>
  <c r="ER25" i="440"/>
  <c r="ET25" i="440"/>
  <c r="ER26" i="440"/>
  <c r="ET26" i="440"/>
  <c r="ER27" i="440"/>
  <c r="ET27" i="440"/>
  <c r="ER28" i="440"/>
  <c r="ET28" i="440"/>
  <c r="ER29" i="440"/>
  <c r="ET29" i="440"/>
  <c r="ER30" i="440"/>
  <c r="ET30" i="440"/>
  <c r="ER31" i="440"/>
  <c r="ET31" i="440"/>
  <c r="ER32" i="440"/>
  <c r="ET32" i="440"/>
  <c r="ET33" i="440"/>
  <c r="MB35" i="440" l="1"/>
  <c r="MC35" i="440"/>
  <c r="MD35" i="440"/>
  <c r="CT36" i="440" l="1"/>
  <c r="OC32" i="440" l="1"/>
  <c r="OC33" i="440"/>
  <c r="KU32" i="440"/>
  <c r="KU33" i="440"/>
  <c r="KP32" i="440"/>
  <c r="KQ32" i="440" s="1"/>
  <c r="KP33" i="440"/>
  <c r="KQ33" i="440" s="1"/>
  <c r="KJ32" i="440"/>
  <c r="KK32" i="440" s="1"/>
  <c r="KJ33" i="440"/>
  <c r="KK33" i="440" s="1"/>
  <c r="JO32" i="440"/>
  <c r="JP32" i="440"/>
  <c r="JQ32" i="440" s="1"/>
  <c r="JT32" i="440"/>
  <c r="JU32" i="440"/>
  <c r="JV32" i="440"/>
  <c r="JW32" i="440"/>
  <c r="JO33" i="440"/>
  <c r="JP33" i="440"/>
  <c r="JQ33" i="440" s="1"/>
  <c r="JT33" i="440"/>
  <c r="JU33" i="440"/>
  <c r="JV33" i="440"/>
  <c r="JW33" i="440"/>
  <c r="GD32" i="440"/>
  <c r="FT32" i="440"/>
  <c r="FT33" i="440"/>
  <c r="FR32" i="440"/>
  <c r="FR33" i="440"/>
  <c r="FO32" i="440"/>
  <c r="FO33" i="440"/>
  <c r="KV33" i="440" s="1"/>
  <c r="FL32" i="440"/>
  <c r="FM32" i="440"/>
  <c r="FL33" i="440"/>
  <c r="FM33" i="440"/>
  <c r="EL32" i="440"/>
  <c r="EL33" i="440"/>
  <c r="EH32" i="440"/>
  <c r="KW32" i="440" s="1"/>
  <c r="EH33" i="440"/>
  <c r="KW33" i="440" s="1"/>
  <c r="ED32" i="440"/>
  <c r="ED33" i="440"/>
  <c r="DU32" i="440"/>
  <c r="DV32" i="440"/>
  <c r="DW32" i="440"/>
  <c r="DU33" i="440"/>
  <c r="DV33" i="440"/>
  <c r="DW33" i="440"/>
  <c r="DA32" i="440"/>
  <c r="DB32" i="440"/>
  <c r="DC32" i="440"/>
  <c r="DD32" i="440"/>
  <c r="DE32" i="440"/>
  <c r="DF32" i="440"/>
  <c r="DG32" i="440"/>
  <c r="DH32" i="440"/>
  <c r="DI32" i="440"/>
  <c r="DK32" i="440"/>
  <c r="DA33" i="440"/>
  <c r="DB33" i="440"/>
  <c r="DC33" i="440"/>
  <c r="DD33" i="440"/>
  <c r="DE33" i="440"/>
  <c r="DF33" i="440"/>
  <c r="DG33" i="440"/>
  <c r="DH33" i="440"/>
  <c r="DI33" i="440"/>
  <c r="DK33" i="440"/>
  <c r="CA32" i="440"/>
  <c r="CB32" i="440"/>
  <c r="CC32" i="440"/>
  <c r="CD32" i="440"/>
  <c r="CA33" i="440"/>
  <c r="CB33" i="440"/>
  <c r="CC33" i="440"/>
  <c r="BM32" i="440"/>
  <c r="BN32" i="440"/>
  <c r="BM33" i="440"/>
  <c r="BN33" i="440"/>
  <c r="S32" i="440"/>
  <c r="S33" i="440"/>
  <c r="KV32" i="440" l="1"/>
  <c r="EE33" i="440"/>
  <c r="EF33" i="440" s="1"/>
  <c r="EE32" i="440"/>
  <c r="EF32" i="440" s="1"/>
  <c r="JX33" i="440"/>
  <c r="JR32" i="440"/>
  <c r="JS32" i="440" s="1"/>
  <c r="AI33" i="440"/>
  <c r="BK33" i="440" s="1"/>
  <c r="AI32" i="440"/>
  <c r="JY33" i="440"/>
  <c r="JX32" i="440"/>
  <c r="JR33" i="440"/>
  <c r="JS33" i="440" s="1"/>
  <c r="JY32" i="440"/>
  <c r="AR32" i="440" l="1"/>
  <c r="AQ33" i="440"/>
  <c r="BL33" i="440"/>
  <c r="AP32" i="440"/>
  <c r="AQ32" i="440"/>
  <c r="BK32" i="440"/>
  <c r="BL32" i="440"/>
  <c r="AP33" i="440"/>
  <c r="AR33" i="440"/>
  <c r="ED25" i="440" l="1"/>
  <c r="EE25" i="440" s="1"/>
  <c r="ED26" i="440"/>
  <c r="EE26" i="440" s="1"/>
  <c r="EF26" i="440" s="1"/>
  <c r="ED27" i="440"/>
  <c r="EE27" i="440" s="1"/>
  <c r="ED28" i="440"/>
  <c r="EE28" i="440" s="1"/>
  <c r="EF28" i="440" s="1"/>
  <c r="ED29" i="440"/>
  <c r="EE29" i="440" s="1"/>
  <c r="EF29" i="440" s="1"/>
  <c r="ED30" i="440"/>
  <c r="EE30" i="440" s="1"/>
  <c r="ED31" i="440"/>
  <c r="EE31" i="440" s="1"/>
  <c r="EF31" i="440" s="1"/>
  <c r="MI35" i="440" l="1"/>
  <c r="MJ35" i="440"/>
  <c r="MH35" i="440"/>
  <c r="GG35" i="440" l="1"/>
  <c r="CU37" i="440"/>
  <c r="CU35" i="440"/>
  <c r="FL4" i="440" l="1"/>
  <c r="FL5" i="440"/>
  <c r="FL6" i="440"/>
  <c r="FL7" i="440"/>
  <c r="FL8" i="440"/>
  <c r="FL9" i="440"/>
  <c r="FL10" i="440"/>
  <c r="FL11" i="440"/>
  <c r="FL12" i="440"/>
  <c r="FL13" i="440"/>
  <c r="FL14" i="440"/>
  <c r="FL15" i="440"/>
  <c r="FL16" i="440"/>
  <c r="FL17" i="440"/>
  <c r="FL18" i="440"/>
  <c r="FL19" i="440"/>
  <c r="FL21" i="440"/>
  <c r="FL22" i="440"/>
  <c r="FL23" i="440"/>
  <c r="FL24" i="440"/>
  <c r="FL25" i="440"/>
  <c r="FL26" i="440"/>
  <c r="FL27" i="440"/>
  <c r="FL28" i="440"/>
  <c r="FL29" i="440"/>
  <c r="FL30" i="440"/>
  <c r="FL31" i="440"/>
  <c r="LB38" i="440" l="1"/>
  <c r="LC38" i="440"/>
  <c r="LD38" i="440"/>
  <c r="LE38" i="440"/>
  <c r="LF38" i="440"/>
  <c r="LG38" i="440"/>
  <c r="LH38" i="440"/>
  <c r="LI38" i="440"/>
  <c r="LA38" i="440"/>
  <c r="HC38" i="440" l="1"/>
  <c r="JO4" i="440" l="1"/>
  <c r="FT5" i="440" l="1"/>
  <c r="FT6" i="440"/>
  <c r="FT7" i="440"/>
  <c r="FT8" i="440"/>
  <c r="FT9" i="440"/>
  <c r="FT10" i="440"/>
  <c r="FT11" i="440"/>
  <c r="FT12" i="440"/>
  <c r="FT13" i="440"/>
  <c r="FT14" i="440"/>
  <c r="FT15" i="440"/>
  <c r="FT16" i="440"/>
  <c r="FT17" i="440"/>
  <c r="FT18" i="440"/>
  <c r="FT19" i="440"/>
  <c r="FT20" i="440"/>
  <c r="FT21" i="440"/>
  <c r="FT22" i="440"/>
  <c r="FT23" i="440"/>
  <c r="FT24" i="440"/>
  <c r="FT25" i="440"/>
  <c r="FT26" i="440"/>
  <c r="FT27" i="440"/>
  <c r="FT28" i="440"/>
  <c r="FT29" i="440"/>
  <c r="FT30" i="440"/>
  <c r="FT31" i="440"/>
  <c r="MS35" i="440" l="1"/>
  <c r="MT35" i="440"/>
  <c r="MU35" i="440"/>
  <c r="MV35" i="440"/>
  <c r="MW35" i="440"/>
  <c r="MX35" i="440"/>
  <c r="MY35" i="440"/>
  <c r="MZ35" i="440"/>
  <c r="NA35" i="440"/>
  <c r="NB35" i="440"/>
  <c r="NC35" i="440"/>
  <c r="ND35" i="440"/>
  <c r="NE35" i="440"/>
  <c r="NF35" i="440"/>
  <c r="NG35" i="440"/>
  <c r="NH35" i="440"/>
  <c r="NI35" i="440"/>
  <c r="NJ35" i="440"/>
  <c r="NK35" i="440"/>
  <c r="NL35" i="440"/>
  <c r="NM35" i="440"/>
  <c r="NN35" i="440"/>
  <c r="NO35" i="440"/>
  <c r="NP35" i="440"/>
  <c r="NQ35" i="440"/>
  <c r="NR35" i="440"/>
  <c r="NS35" i="440"/>
  <c r="NT35" i="440"/>
  <c r="NU35" i="440"/>
  <c r="NV35" i="440"/>
  <c r="NW35" i="440"/>
  <c r="JM38" i="440" l="1"/>
  <c r="CZ37" i="440" l="1"/>
  <c r="R35" i="440"/>
  <c r="R37" i="440"/>
  <c r="DH30" i="440"/>
  <c r="DH26" i="440"/>
  <c r="DH22" i="440"/>
  <c r="DH18" i="440"/>
  <c r="DH14" i="440"/>
  <c r="DH10" i="440"/>
  <c r="DH6" i="440"/>
  <c r="DH29" i="440"/>
  <c r="DH25" i="440"/>
  <c r="DH17" i="440"/>
  <c r="DH9" i="440"/>
  <c r="DH5" i="440"/>
  <c r="DH28" i="440"/>
  <c r="DH24" i="440"/>
  <c r="DH20" i="440"/>
  <c r="DH16" i="440"/>
  <c r="DH12" i="440"/>
  <c r="DH8" i="440"/>
  <c r="DH21" i="440"/>
  <c r="DH13" i="440"/>
  <c r="R36" i="440"/>
  <c r="DH4" i="440"/>
  <c r="DH31" i="440"/>
  <c r="DH27" i="440"/>
  <c r="DH23" i="440"/>
  <c r="DH19" i="440"/>
  <c r="DH15" i="440"/>
  <c r="DH11" i="440"/>
  <c r="DH7" i="440"/>
  <c r="CZ36" i="440"/>
  <c r="CZ35" i="440"/>
  <c r="DH38" i="440" l="1"/>
  <c r="DH39" i="440"/>
  <c r="DH36" i="440" a="1"/>
  <c r="DH36" i="440" s="1"/>
  <c r="DH37" i="440" a="1"/>
  <c r="DH37" i="440" s="1"/>
  <c r="GK35" i="440"/>
  <c r="GJ35" i="440"/>
  <c r="GI35" i="440"/>
  <c r="GK36" i="440"/>
  <c r="GK37" i="440"/>
  <c r="GI36" i="440"/>
  <c r="GJ36" i="440"/>
  <c r="GI37" i="440"/>
  <c r="GJ37" i="440"/>
  <c r="AN35" i="440"/>
  <c r="AL35" i="440"/>
  <c r="AM35" i="440"/>
  <c r="AL36" i="440"/>
  <c r="AM36" i="440"/>
  <c r="AN36" i="440"/>
  <c r="AL37" i="440"/>
  <c r="AM37" i="440"/>
  <c r="AN37" i="440"/>
  <c r="FH35" i="440"/>
  <c r="FI35" i="440"/>
  <c r="FJ35" i="440"/>
  <c r="FG35" i="440"/>
  <c r="FG36" i="440"/>
  <c r="FH36" i="440"/>
  <c r="FI36" i="440"/>
  <c r="FJ36" i="440"/>
  <c r="FG37" i="440"/>
  <c r="FH37" i="440"/>
  <c r="FI37" i="440"/>
  <c r="FJ37" i="440"/>
  <c r="EK35" i="440"/>
  <c r="EK36" i="440"/>
  <c r="EK37" i="440"/>
  <c r="AX35" i="440"/>
  <c r="AV35" i="440"/>
  <c r="AV37" i="440"/>
  <c r="AV36" i="440"/>
  <c r="AX37" i="440"/>
  <c r="AX36" i="440"/>
  <c r="J35" i="440"/>
  <c r="J36" i="440"/>
  <c r="J37" i="440"/>
  <c r="BI35" i="440"/>
  <c r="BG35" i="440"/>
  <c r="BI36" i="440"/>
  <c r="BI37" i="440"/>
  <c r="BG36" i="440"/>
  <c r="BG37" i="440"/>
  <c r="BD35" i="440"/>
  <c r="BC35" i="440"/>
  <c r="BC36" i="440"/>
  <c r="BD36" i="440"/>
  <c r="BC37" i="440"/>
  <c r="BD37" i="440"/>
  <c r="DH35" i="440" l="1"/>
  <c r="KI38" i="440"/>
  <c r="KO38" i="440"/>
  <c r="EL4" i="440" l="1"/>
  <c r="GR35" i="440" l="1"/>
  <c r="AT37" i="440" l="1" a="1"/>
  <c r="AT37" i="440" s="1"/>
  <c r="AT39" i="440"/>
  <c r="EL14" i="440" l="1"/>
  <c r="EL15" i="440"/>
  <c r="EL16" i="440"/>
  <c r="EL17" i="440"/>
  <c r="EL19" i="440"/>
  <c r="EL21" i="440"/>
  <c r="EL22" i="440"/>
  <c r="EL23" i="440"/>
  <c r="EL24" i="440"/>
  <c r="EL25" i="440"/>
  <c r="FT4" i="440" l="1"/>
  <c r="EL11" i="440"/>
  <c r="EH13" i="440"/>
  <c r="ED13" i="440"/>
  <c r="EE13" i="440" s="1"/>
  <c r="EF13" i="440" s="1"/>
  <c r="ED5" i="440"/>
  <c r="EE5" i="440" s="1"/>
  <c r="EF5" i="440" s="1"/>
  <c r="ED6" i="440"/>
  <c r="EE6" i="440" s="1"/>
  <c r="ED7" i="440"/>
  <c r="EE7" i="440" s="1"/>
  <c r="EF7" i="440" s="1"/>
  <c r="ED8" i="440"/>
  <c r="EE8" i="440" s="1"/>
  <c r="EF8" i="440" s="1"/>
  <c r="ED11" i="440"/>
  <c r="EE11" i="440" s="1"/>
  <c r="ED12" i="440"/>
  <c r="EE12" i="440" s="1"/>
  <c r="EF12" i="440" s="1"/>
  <c r="ED14" i="440"/>
  <c r="EE14" i="440" s="1"/>
  <c r="EF14" i="440" s="1"/>
  <c r="ED15" i="440"/>
  <c r="EE15" i="440" s="1"/>
  <c r="EF15" i="440" s="1"/>
  <c r="ED16" i="440"/>
  <c r="EE16" i="440" s="1"/>
  <c r="EF16" i="440" s="1"/>
  <c r="ED17" i="440"/>
  <c r="EE17" i="440" s="1"/>
  <c r="EF17" i="440" s="1"/>
  <c r="ED19" i="440"/>
  <c r="EE19" i="440" s="1"/>
  <c r="EF19" i="440" s="1"/>
  <c r="ED22" i="440"/>
  <c r="EE22" i="440" s="1"/>
  <c r="EF22" i="440" s="1"/>
  <c r="ED23" i="440"/>
  <c r="EE23" i="440" s="1"/>
  <c r="ED24" i="440"/>
  <c r="EE24" i="440" s="1"/>
  <c r="EF24" i="440" s="1"/>
  <c r="GR36" i="440" l="1"/>
  <c r="FQ35" i="440" l="1"/>
  <c r="FP35" i="440"/>
  <c r="AT36" i="440" l="1" a="1"/>
  <c r="AT36" i="440" s="1"/>
  <c r="S14" i="440" l="1"/>
  <c r="S15" i="440"/>
  <c r="S16" i="440"/>
  <c r="S17" i="440"/>
  <c r="S18" i="440"/>
  <c r="AI14" i="440" l="1"/>
  <c r="AR14" i="440" s="1"/>
  <c r="AI15" i="440"/>
  <c r="AI17" i="440"/>
  <c r="BK17" i="440" s="1"/>
  <c r="AI16" i="440"/>
  <c r="AI18" i="440"/>
  <c r="BK18" i="440" s="1"/>
  <c r="BL14" i="440" l="1"/>
  <c r="BK14" i="440"/>
  <c r="BL18" i="440"/>
  <c r="AP14" i="440"/>
  <c r="AP16" i="440"/>
  <c r="BK16" i="440"/>
  <c r="AQ14" i="440"/>
  <c r="BL17" i="440"/>
  <c r="BL15" i="440"/>
  <c r="BK15" i="440"/>
  <c r="AR15" i="440"/>
  <c r="AQ15" i="440"/>
  <c r="BL16" i="440"/>
  <c r="AR16" i="440"/>
  <c r="AQ17" i="440"/>
  <c r="AQ16" i="440"/>
  <c r="AR17" i="440"/>
  <c r="AP15" i="440"/>
  <c r="AP18" i="440"/>
  <c r="AQ18" i="440"/>
  <c r="AR18" i="440"/>
  <c r="AP17" i="440"/>
  <c r="CW36" i="440" l="1"/>
  <c r="GZ38" i="440" l="1"/>
  <c r="HA38" i="440"/>
  <c r="GY38" i="440"/>
  <c r="GS38" i="440"/>
  <c r="CH38" i="440" l="1"/>
  <c r="AS38" i="440"/>
  <c r="FA38" i="440" l="1"/>
  <c r="EZ38" i="440"/>
  <c r="DP38" i="440"/>
  <c r="FK38" i="440" l="1"/>
  <c r="GB38" i="440"/>
  <c r="GX35" i="440" l="1"/>
  <c r="GX36" i="440"/>
  <c r="GX37" i="440"/>
  <c r="JM35" i="440" l="1"/>
  <c r="JM36" i="440"/>
  <c r="JM37" i="440"/>
  <c r="JK35" i="440"/>
  <c r="AJ35" i="440" l="1"/>
  <c r="AJ36" i="440"/>
  <c r="KU20" i="440" l="1"/>
  <c r="KU21" i="440"/>
  <c r="KU22" i="440"/>
  <c r="FO21" i="440"/>
  <c r="KV21" i="440" s="1"/>
  <c r="FO22" i="440"/>
  <c r="KV22" i="440" s="1"/>
  <c r="FO23" i="440"/>
  <c r="FO24" i="440"/>
  <c r="KV24" i="440" s="1"/>
  <c r="GD20" i="440"/>
  <c r="GD21" i="440"/>
  <c r="GD22" i="440"/>
  <c r="GD23" i="440"/>
  <c r="GD24" i="440"/>
  <c r="GD25" i="440"/>
  <c r="GD26" i="440"/>
  <c r="KV23" i="440" l="1"/>
  <c r="GD31" i="440" l="1"/>
  <c r="GD30" i="440"/>
  <c r="GD29" i="440"/>
  <c r="GD28" i="440"/>
  <c r="GD27" i="440"/>
  <c r="GD19" i="440"/>
  <c r="GD18" i="440"/>
  <c r="GD17" i="440"/>
  <c r="GD16" i="440"/>
  <c r="GD15" i="440"/>
  <c r="GD14" i="440"/>
  <c r="GD13" i="440"/>
  <c r="GD12" i="440"/>
  <c r="GD11" i="440"/>
  <c r="GD10" i="440"/>
  <c r="GD9" i="440"/>
  <c r="GD8" i="440"/>
  <c r="GD7" i="440"/>
  <c r="GD6" i="440"/>
  <c r="GD5" i="440"/>
  <c r="LA35" i="440" l="1"/>
  <c r="LB35" i="440"/>
  <c r="LC35" i="440"/>
  <c r="LD35" i="440"/>
  <c r="LE35" i="440"/>
  <c r="LF35" i="440"/>
  <c r="LG35" i="440"/>
  <c r="LH35" i="440"/>
  <c r="LA36" i="440"/>
  <c r="LB36" i="440"/>
  <c r="LC36" i="440"/>
  <c r="LD36" i="440"/>
  <c r="LE36" i="440"/>
  <c r="LF36" i="440"/>
  <c r="LG36" i="440"/>
  <c r="LH36" i="440"/>
  <c r="LA37" i="440"/>
  <c r="LB37" i="440"/>
  <c r="LC37" i="440"/>
  <c r="LD37" i="440"/>
  <c r="LE37" i="440"/>
  <c r="LF37" i="440"/>
  <c r="LG37" i="440"/>
  <c r="LH37" i="440"/>
  <c r="FK35" i="440" l="1"/>
  <c r="FK36" i="440"/>
  <c r="HD35" i="440" l="1"/>
  <c r="HE35" i="440"/>
  <c r="HF35" i="440"/>
  <c r="HG35" i="440"/>
  <c r="HH35" i="440"/>
  <c r="HI35" i="440"/>
  <c r="HJ35" i="440"/>
  <c r="HK35" i="440"/>
  <c r="HD36" i="440"/>
  <c r="HE36" i="440"/>
  <c r="HF36" i="440"/>
  <c r="HG36" i="440"/>
  <c r="HH36" i="440"/>
  <c r="HI36" i="440"/>
  <c r="HJ36" i="440"/>
  <c r="HK36" i="440"/>
  <c r="HD37" i="440"/>
  <c r="HE37" i="440"/>
  <c r="HF37" i="440"/>
  <c r="HG37" i="440"/>
  <c r="HH37" i="440"/>
  <c r="HI37" i="440"/>
  <c r="HJ37" i="440"/>
  <c r="HK37" i="440"/>
  <c r="OC6" i="440" l="1"/>
  <c r="OC7" i="440"/>
  <c r="LI37" i="440" l="1"/>
  <c r="LI36" i="440"/>
  <c r="LI35" i="440"/>
  <c r="DU4" i="440" l="1"/>
  <c r="DU5" i="440"/>
  <c r="DU6" i="440"/>
  <c r="DU7" i="440"/>
  <c r="DU8" i="440"/>
  <c r="DU9" i="440"/>
  <c r="DU10" i="440"/>
  <c r="DU11" i="440"/>
  <c r="DU12" i="440"/>
  <c r="DU13" i="440"/>
  <c r="DU14" i="440"/>
  <c r="DU15" i="440"/>
  <c r="DU16" i="440"/>
  <c r="DU17" i="440"/>
  <c r="DU18" i="440"/>
  <c r="DU19" i="440"/>
  <c r="DU20" i="440"/>
  <c r="DU21" i="440"/>
  <c r="DU22" i="440"/>
  <c r="DU23" i="440"/>
  <c r="DU24" i="440"/>
  <c r="DU25" i="440"/>
  <c r="DU26" i="440"/>
  <c r="DU27" i="440"/>
  <c r="DU28" i="440"/>
  <c r="DU29" i="440"/>
  <c r="DU30" i="440"/>
  <c r="DU31" i="440"/>
  <c r="T35" i="440" l="1"/>
  <c r="U35" i="440"/>
  <c r="V35" i="440"/>
  <c r="W35" i="440"/>
  <c r="X35" i="440"/>
  <c r="Y35" i="440"/>
  <c r="Z35" i="440"/>
  <c r="T36" i="440"/>
  <c r="U36" i="440"/>
  <c r="V36" i="440"/>
  <c r="W36" i="440"/>
  <c r="X36" i="440"/>
  <c r="Y36" i="440"/>
  <c r="Z36" i="440"/>
  <c r="T37" i="440"/>
  <c r="U37" i="440"/>
  <c r="V37" i="440"/>
  <c r="W37" i="440"/>
  <c r="X37" i="440"/>
  <c r="Y37" i="440"/>
  <c r="Z37" i="440"/>
  <c r="L36" i="440" l="1"/>
  <c r="BO35" i="440" l="1"/>
  <c r="BP35" i="440"/>
  <c r="BQ35" i="440"/>
  <c r="BR35" i="440"/>
  <c r="BS35" i="440"/>
  <c r="BT35" i="440"/>
  <c r="BU35" i="440"/>
  <c r="BV35" i="440"/>
  <c r="BW35" i="440"/>
  <c r="BX35" i="440"/>
  <c r="CK35" i="440"/>
  <c r="CL35" i="440"/>
  <c r="CM35" i="440"/>
  <c r="CN35" i="440"/>
  <c r="CO35" i="440"/>
  <c r="CP35" i="440"/>
  <c r="CQ35" i="440"/>
  <c r="CR35" i="440"/>
  <c r="CV35" i="440"/>
  <c r="CX35" i="440"/>
  <c r="CY35" i="440"/>
  <c r="DA5" i="440"/>
  <c r="DB5" i="440"/>
  <c r="DA6" i="440"/>
  <c r="DB6" i="440"/>
  <c r="DA7" i="440"/>
  <c r="DB7" i="440"/>
  <c r="DA8" i="440"/>
  <c r="DB8" i="440"/>
  <c r="DA9" i="440"/>
  <c r="DB9" i="440"/>
  <c r="DA10" i="440"/>
  <c r="DB10" i="440"/>
  <c r="DA11" i="440"/>
  <c r="DB11" i="440"/>
  <c r="DA12" i="440"/>
  <c r="DB12" i="440"/>
  <c r="DA13" i="440"/>
  <c r="DB13" i="440"/>
  <c r="DA14" i="440"/>
  <c r="DB14" i="440"/>
  <c r="DA15" i="440"/>
  <c r="DB15" i="440"/>
  <c r="DA16" i="440"/>
  <c r="DB16" i="440"/>
  <c r="DA17" i="440"/>
  <c r="DB17" i="440"/>
  <c r="DA18" i="440"/>
  <c r="DB18" i="440"/>
  <c r="DA19" i="440"/>
  <c r="DB19" i="440"/>
  <c r="DA20" i="440"/>
  <c r="DB20" i="440"/>
  <c r="DA21" i="440"/>
  <c r="DB21" i="440"/>
  <c r="DA22" i="440"/>
  <c r="DB22" i="440"/>
  <c r="DA23" i="440"/>
  <c r="DB23" i="440"/>
  <c r="DA24" i="440"/>
  <c r="DB24" i="440"/>
  <c r="DA25" i="440"/>
  <c r="DB25" i="440"/>
  <c r="DA26" i="440"/>
  <c r="DB26" i="440"/>
  <c r="DA27" i="440"/>
  <c r="DB27" i="440"/>
  <c r="DA28" i="440"/>
  <c r="DB28" i="440"/>
  <c r="DA29" i="440"/>
  <c r="DB29" i="440"/>
  <c r="DA30" i="440"/>
  <c r="DB30" i="440"/>
  <c r="DA31" i="440"/>
  <c r="DB31" i="440"/>
  <c r="LK35" i="440" l="1"/>
  <c r="LL35" i="440"/>
  <c r="LM35" i="440"/>
  <c r="LN35" i="440"/>
  <c r="LO35" i="440"/>
  <c r="LP35" i="440"/>
  <c r="LQ35" i="440"/>
  <c r="LR35" i="440"/>
  <c r="LK36" i="440"/>
  <c r="LL36" i="440"/>
  <c r="LM36" i="440"/>
  <c r="LN36" i="440"/>
  <c r="LO36" i="440"/>
  <c r="LP36" i="440"/>
  <c r="LQ36" i="440"/>
  <c r="LR36" i="440"/>
  <c r="LK37" i="440"/>
  <c r="LL37" i="440"/>
  <c r="LM37" i="440"/>
  <c r="LN37" i="440"/>
  <c r="LO37" i="440"/>
  <c r="LP37" i="440"/>
  <c r="LQ37" i="440"/>
  <c r="LR37" i="440"/>
  <c r="HB38" i="440" l="1"/>
  <c r="HM39" i="440" l="1"/>
  <c r="JT4" i="440" l="1"/>
  <c r="DE10" i="440" l="1"/>
  <c r="DE11" i="440"/>
  <c r="DE12" i="440"/>
  <c r="DE13" i="440"/>
  <c r="DE14" i="440"/>
  <c r="DE15" i="440"/>
  <c r="DE16" i="440"/>
  <c r="DE17" i="440"/>
  <c r="DE18" i="440"/>
  <c r="DE19" i="440"/>
  <c r="DE20" i="440"/>
  <c r="DE21" i="440"/>
  <c r="DE22" i="440"/>
  <c r="DE23" i="440"/>
  <c r="DE24" i="440"/>
  <c r="JV5" i="440" l="1"/>
  <c r="JV6" i="440"/>
  <c r="JV7" i="440"/>
  <c r="JV8" i="440"/>
  <c r="JV9" i="440"/>
  <c r="JV10" i="440"/>
  <c r="JV11" i="440"/>
  <c r="JV12" i="440"/>
  <c r="JV13" i="440"/>
  <c r="JV14" i="440"/>
  <c r="JV15" i="440"/>
  <c r="JV16" i="440"/>
  <c r="JV17" i="440"/>
  <c r="JV18" i="440"/>
  <c r="JV19" i="440"/>
  <c r="JV20" i="440"/>
  <c r="JV21" i="440"/>
  <c r="JV22" i="440"/>
  <c r="JV23" i="440"/>
  <c r="JV24" i="440"/>
  <c r="JV25" i="440"/>
  <c r="JV26" i="440"/>
  <c r="JV27" i="440"/>
  <c r="JV28" i="440"/>
  <c r="JV29" i="440"/>
  <c r="JV30" i="440"/>
  <c r="JV31" i="440"/>
  <c r="JV4" i="440"/>
  <c r="JT5" i="440"/>
  <c r="JT6" i="440"/>
  <c r="JT7" i="440"/>
  <c r="JT8" i="440"/>
  <c r="JT9" i="440"/>
  <c r="JT10" i="440"/>
  <c r="JT11" i="440"/>
  <c r="JT12" i="440"/>
  <c r="JT13" i="440"/>
  <c r="JT14" i="440"/>
  <c r="JT15" i="440"/>
  <c r="JT16" i="440"/>
  <c r="JT17" i="440"/>
  <c r="JT18" i="440"/>
  <c r="JT19" i="440"/>
  <c r="JT20" i="440"/>
  <c r="JT21" i="440"/>
  <c r="JT22" i="440"/>
  <c r="JT23" i="440"/>
  <c r="JT24" i="440"/>
  <c r="JT25" i="440"/>
  <c r="JT26" i="440"/>
  <c r="JT27" i="440"/>
  <c r="JT28" i="440"/>
  <c r="JT29" i="440"/>
  <c r="JT30" i="440"/>
  <c r="JT31" i="440"/>
  <c r="JW5" i="440"/>
  <c r="JW6" i="440"/>
  <c r="JW7" i="440"/>
  <c r="JW8" i="440"/>
  <c r="JW9" i="440"/>
  <c r="JW10" i="440"/>
  <c r="JW11" i="440"/>
  <c r="JW12" i="440"/>
  <c r="JW13" i="440"/>
  <c r="JW14" i="440"/>
  <c r="JW15" i="440"/>
  <c r="JW16" i="440"/>
  <c r="JW17" i="440"/>
  <c r="JW18" i="440"/>
  <c r="JW19" i="440"/>
  <c r="JW20" i="440"/>
  <c r="JW21" i="440"/>
  <c r="JW22" i="440"/>
  <c r="JW23" i="440"/>
  <c r="JW24" i="440"/>
  <c r="JW25" i="440"/>
  <c r="JW26" i="440"/>
  <c r="JW27" i="440"/>
  <c r="JW28" i="440"/>
  <c r="JW29" i="440"/>
  <c r="JW30" i="440"/>
  <c r="JW31" i="440"/>
  <c r="JU5" i="440"/>
  <c r="JU6" i="440"/>
  <c r="JU7" i="440"/>
  <c r="JU8" i="440"/>
  <c r="JU9" i="440"/>
  <c r="JU10" i="440"/>
  <c r="JU11" i="440"/>
  <c r="JU12" i="440"/>
  <c r="JU13" i="440"/>
  <c r="JU14" i="440"/>
  <c r="JU15" i="440"/>
  <c r="JU16" i="440"/>
  <c r="JU17" i="440"/>
  <c r="JU18" i="440"/>
  <c r="JU19" i="440"/>
  <c r="JU20" i="440"/>
  <c r="JU21" i="440"/>
  <c r="JU22" i="440"/>
  <c r="JU23" i="440"/>
  <c r="JU24" i="440"/>
  <c r="JU25" i="440"/>
  <c r="JU26" i="440"/>
  <c r="JU27" i="440"/>
  <c r="JU28" i="440"/>
  <c r="JU29" i="440"/>
  <c r="JU30" i="440"/>
  <c r="JU31" i="440"/>
  <c r="JU4" i="440"/>
  <c r="JY4" i="440" s="1"/>
  <c r="JW4" i="440"/>
  <c r="OC5" i="440" l="1"/>
  <c r="OC8" i="440"/>
  <c r="OC9" i="440"/>
  <c r="OC10" i="440"/>
  <c r="OC11" i="440"/>
  <c r="OC12" i="440"/>
  <c r="OC13" i="440"/>
  <c r="OC14" i="440"/>
  <c r="OC15" i="440"/>
  <c r="OC16" i="440"/>
  <c r="OC17" i="440"/>
  <c r="OC18" i="440"/>
  <c r="OC19" i="440"/>
  <c r="OC20" i="440"/>
  <c r="OC21" i="440"/>
  <c r="OC22" i="440"/>
  <c r="OC23" i="440"/>
  <c r="OC24" i="440"/>
  <c r="OC25" i="440"/>
  <c r="OC26" i="440"/>
  <c r="OC27" i="440"/>
  <c r="OC28" i="440"/>
  <c r="OC29" i="440"/>
  <c r="OC30" i="440"/>
  <c r="OC31" i="440"/>
  <c r="OC4" i="440"/>
  <c r="OC38" i="440" l="1"/>
  <c r="OC35" i="440"/>
  <c r="DF5" i="440" l="1"/>
  <c r="DF6" i="440"/>
  <c r="DF7" i="440"/>
  <c r="DF8" i="440"/>
  <c r="DF9" i="440"/>
  <c r="DF10" i="440"/>
  <c r="DF11" i="440"/>
  <c r="DF12" i="440"/>
  <c r="DF13" i="440"/>
  <c r="DF14" i="440"/>
  <c r="DF15" i="440"/>
  <c r="DF16" i="440"/>
  <c r="DF17" i="440"/>
  <c r="DF18" i="440"/>
  <c r="DF19" i="440"/>
  <c r="DF20" i="440"/>
  <c r="DF21" i="440"/>
  <c r="DF22" i="440"/>
  <c r="DF23" i="440"/>
  <c r="DF24" i="440"/>
  <c r="DF25" i="440"/>
  <c r="DF26" i="440"/>
  <c r="DF27" i="440"/>
  <c r="DF28" i="440"/>
  <c r="DF29" i="440"/>
  <c r="DF30" i="440"/>
  <c r="DF31" i="440"/>
  <c r="LJ38" i="440" l="1"/>
  <c r="NX35" i="440" l="1"/>
  <c r="GP38" i="440" l="1"/>
  <c r="GR38" i="440"/>
  <c r="FR5" i="440"/>
  <c r="FR6" i="440"/>
  <c r="FR7" i="440"/>
  <c r="FR8" i="440"/>
  <c r="FR9" i="440"/>
  <c r="FR10" i="440"/>
  <c r="FR11" i="440"/>
  <c r="FR12" i="440"/>
  <c r="FR13" i="440"/>
  <c r="FR14" i="440"/>
  <c r="FR15" i="440"/>
  <c r="FR16" i="440"/>
  <c r="FR17" i="440"/>
  <c r="FR18" i="440"/>
  <c r="FR19" i="440"/>
  <c r="FR20" i="440"/>
  <c r="FR21" i="440"/>
  <c r="FR22" i="440"/>
  <c r="FR23" i="440"/>
  <c r="FR24" i="440"/>
  <c r="FR25" i="440"/>
  <c r="FR26" i="440"/>
  <c r="FR27" i="440"/>
  <c r="FR28" i="440"/>
  <c r="FR29" i="440"/>
  <c r="FR30" i="440"/>
  <c r="FR31" i="440"/>
  <c r="FT39" i="440" l="1"/>
  <c r="FR37" i="440"/>
  <c r="ET39" i="440"/>
  <c r="ET36" i="440" a="1"/>
  <c r="ET36" i="440" s="1"/>
  <c r="FT37" i="440" a="1"/>
  <c r="FT37" i="440" s="1"/>
  <c r="FR36" i="440"/>
  <c r="ET37" i="440" a="1"/>
  <c r="ET37" i="440" s="1"/>
  <c r="FT38" i="440"/>
  <c r="FR35" i="440"/>
  <c r="FT36" i="440" a="1"/>
  <c r="FT36" i="440" s="1"/>
  <c r="ET38" i="440"/>
  <c r="FT35" i="440" l="1"/>
  <c r="ET35" i="440"/>
  <c r="KX38" i="440" l="1"/>
  <c r="DE5" i="440" l="1"/>
  <c r="DG5" i="440"/>
  <c r="DI5" i="440"/>
  <c r="DJ5" i="440"/>
  <c r="DK5" i="440"/>
  <c r="DE6" i="440"/>
  <c r="DG6" i="440"/>
  <c r="DI6" i="440"/>
  <c r="DJ6" i="440"/>
  <c r="DK6" i="440"/>
  <c r="DE7" i="440"/>
  <c r="DG7" i="440"/>
  <c r="DI7" i="440"/>
  <c r="DK7" i="440"/>
  <c r="DE8" i="440"/>
  <c r="DG8" i="440"/>
  <c r="DI8" i="440"/>
  <c r="DK8" i="440"/>
  <c r="DE9" i="440"/>
  <c r="DG9" i="440"/>
  <c r="DI9" i="440"/>
  <c r="DK9" i="440"/>
  <c r="DG10" i="440"/>
  <c r="DI10" i="440"/>
  <c r="DK10" i="440"/>
  <c r="DG11" i="440"/>
  <c r="DI11" i="440"/>
  <c r="DK11" i="440"/>
  <c r="DG12" i="440"/>
  <c r="DI12" i="440"/>
  <c r="DK12" i="440"/>
  <c r="DG13" i="440"/>
  <c r="DI13" i="440"/>
  <c r="DK13" i="440"/>
  <c r="DG14" i="440"/>
  <c r="DI14" i="440"/>
  <c r="DK14" i="440"/>
  <c r="DG15" i="440"/>
  <c r="DI15" i="440"/>
  <c r="DK15" i="440"/>
  <c r="DG16" i="440"/>
  <c r="DI16" i="440"/>
  <c r="DK16" i="440"/>
  <c r="DG17" i="440"/>
  <c r="DI17" i="440"/>
  <c r="DK17" i="440"/>
  <c r="DG18" i="440"/>
  <c r="DI18" i="440"/>
  <c r="DK18" i="440"/>
  <c r="DG19" i="440"/>
  <c r="DI19" i="440"/>
  <c r="DK19" i="440"/>
  <c r="DG20" i="440"/>
  <c r="DI20" i="440"/>
  <c r="DK20" i="440"/>
  <c r="DG21" i="440"/>
  <c r="DI21" i="440"/>
  <c r="DK21" i="440"/>
  <c r="DG22" i="440"/>
  <c r="DI22" i="440"/>
  <c r="DK22" i="440"/>
  <c r="DG23" i="440"/>
  <c r="DI23" i="440"/>
  <c r="DK23" i="440"/>
  <c r="DG24" i="440"/>
  <c r="DI24" i="440"/>
  <c r="DK24" i="440"/>
  <c r="DE25" i="440"/>
  <c r="DG25" i="440"/>
  <c r="DI25" i="440"/>
  <c r="DK25" i="440"/>
  <c r="DE26" i="440"/>
  <c r="DG26" i="440"/>
  <c r="DI26" i="440"/>
  <c r="DK26" i="440"/>
  <c r="DE27" i="440"/>
  <c r="DG27" i="440"/>
  <c r="DI27" i="440"/>
  <c r="DK27" i="440"/>
  <c r="DE28" i="440"/>
  <c r="DG28" i="440"/>
  <c r="DI28" i="440"/>
  <c r="DK28" i="440"/>
  <c r="DE29" i="440"/>
  <c r="DG29" i="440"/>
  <c r="DI29" i="440"/>
  <c r="DK29" i="440"/>
  <c r="DE30" i="440"/>
  <c r="DG30" i="440"/>
  <c r="DI30" i="440"/>
  <c r="DK30" i="440"/>
  <c r="DE31" i="440"/>
  <c r="DG31" i="440"/>
  <c r="DI31" i="440"/>
  <c r="DK31" i="440"/>
  <c r="DG4" i="440"/>
  <c r="DI4" i="440"/>
  <c r="DK4" i="440"/>
  <c r="DE4" i="440"/>
  <c r="DF4" i="440"/>
  <c r="DD5" i="440"/>
  <c r="DD6" i="440"/>
  <c r="DD7" i="440"/>
  <c r="DD8" i="440"/>
  <c r="DD9" i="440"/>
  <c r="DD10" i="440"/>
  <c r="DD11" i="440"/>
  <c r="DD12" i="440"/>
  <c r="DD13" i="440"/>
  <c r="DD14" i="440"/>
  <c r="DD15" i="440"/>
  <c r="DD16" i="440"/>
  <c r="DD17" i="440"/>
  <c r="DD18" i="440"/>
  <c r="DD19" i="440"/>
  <c r="DD20" i="440"/>
  <c r="DD21" i="440"/>
  <c r="DD22" i="440"/>
  <c r="DD23" i="440"/>
  <c r="DD24" i="440"/>
  <c r="DD25" i="440"/>
  <c r="DD26" i="440"/>
  <c r="DD27" i="440"/>
  <c r="DD28" i="440"/>
  <c r="DD29" i="440"/>
  <c r="DD30" i="440"/>
  <c r="DD31" i="440"/>
  <c r="DD4" i="440"/>
  <c r="DK37" i="440" l="1"/>
  <c r="DF35" i="440"/>
  <c r="DF36" i="440"/>
  <c r="FO5" i="440"/>
  <c r="KV5" i="440" s="1"/>
  <c r="FO6" i="440"/>
  <c r="KV6" i="440" s="1"/>
  <c r="FO7" i="440"/>
  <c r="KV7" i="440" s="1"/>
  <c r="FO8" i="440"/>
  <c r="KV8" i="440" s="1"/>
  <c r="FO9" i="440"/>
  <c r="KV9" i="440" s="1"/>
  <c r="FO10" i="440"/>
  <c r="KV10" i="440" s="1"/>
  <c r="FO11" i="440"/>
  <c r="KV11" i="440" s="1"/>
  <c r="FO12" i="440"/>
  <c r="FO13" i="440"/>
  <c r="FO14" i="440"/>
  <c r="FO15" i="440"/>
  <c r="FO16" i="440"/>
  <c r="FO17" i="440"/>
  <c r="FO18" i="440"/>
  <c r="FO19" i="440"/>
  <c r="KV19" i="440" s="1"/>
  <c r="FO20" i="440"/>
  <c r="KV20" i="440" s="1"/>
  <c r="FO25" i="440"/>
  <c r="KV25" i="440" s="1"/>
  <c r="FO26" i="440"/>
  <c r="KV26" i="440" s="1"/>
  <c r="FO27" i="440"/>
  <c r="KV27" i="440" s="1"/>
  <c r="FO28" i="440"/>
  <c r="KV28" i="440" s="1"/>
  <c r="FO29" i="440"/>
  <c r="KV29" i="440" s="1"/>
  <c r="FO30" i="440"/>
  <c r="KV30" i="440" s="1"/>
  <c r="FO31" i="440"/>
  <c r="KV31" i="440" s="1"/>
  <c r="FO4" i="440"/>
  <c r="KV4" i="440" s="1"/>
  <c r="EH5" i="440"/>
  <c r="EH6" i="440"/>
  <c r="EH7" i="440"/>
  <c r="EH8" i="440"/>
  <c r="EH9" i="440"/>
  <c r="EH10" i="440"/>
  <c r="EH11" i="440"/>
  <c r="EH12" i="440"/>
  <c r="EH14" i="440"/>
  <c r="EH15" i="440"/>
  <c r="EH16" i="440"/>
  <c r="EH17" i="440"/>
  <c r="EH18" i="440"/>
  <c r="EH19" i="440"/>
  <c r="EH20" i="440"/>
  <c r="EH21" i="440"/>
  <c r="KW21" i="440" s="1"/>
  <c r="EH22" i="440"/>
  <c r="KW22" i="440" s="1"/>
  <c r="EH23" i="440"/>
  <c r="KW23" i="440" s="1"/>
  <c r="EH24" i="440"/>
  <c r="KW24" i="440" s="1"/>
  <c r="EH25" i="440"/>
  <c r="EH26" i="440"/>
  <c r="EH27" i="440"/>
  <c r="EH28" i="440"/>
  <c r="EH29" i="440"/>
  <c r="EH30" i="440"/>
  <c r="EH31" i="440"/>
  <c r="EH4" i="440"/>
  <c r="KV38" i="440" l="1"/>
  <c r="DF37" i="440"/>
  <c r="G32" i="204"/>
  <c r="G31" i="204"/>
  <c r="G30" i="204"/>
  <c r="G29" i="204"/>
  <c r="C48" i="204" s="1"/>
  <c r="G28" i="204"/>
  <c r="G27" i="204"/>
  <c r="G26" i="204"/>
  <c r="G25" i="204"/>
  <c r="C47" i="204" s="1"/>
  <c r="G24" i="204"/>
  <c r="G23" i="204"/>
  <c r="G22" i="204"/>
  <c r="G21" i="204"/>
  <c r="C46" i="204" s="1"/>
  <c r="G20" i="204"/>
  <c r="G19" i="204"/>
  <c r="C45" i="204" s="1"/>
  <c r="G18" i="204"/>
  <c r="G17" i="204"/>
  <c r="G16" i="204"/>
  <c r="C44" i="204" s="1"/>
  <c r="G15" i="204"/>
  <c r="G14" i="204"/>
  <c r="C43" i="204" s="1"/>
  <c r="G13" i="204"/>
  <c r="G12" i="204"/>
  <c r="C42" i="204" s="1"/>
  <c r="G11" i="204"/>
  <c r="G10" i="204"/>
  <c r="G9" i="204"/>
  <c r="G8" i="204"/>
  <c r="C41" i="204" s="1"/>
  <c r="G7" i="204"/>
  <c r="G6" i="204"/>
  <c r="G5" i="204"/>
  <c r="G4" i="204"/>
  <c r="G3" i="204"/>
  <c r="C40" i="204" s="1"/>
  <c r="AC36" i="205"/>
  <c r="R36" i="205"/>
  <c r="X36" i="205" s="1"/>
  <c r="Q36" i="205"/>
  <c r="W36" i="205" s="1"/>
  <c r="P36" i="205"/>
  <c r="V36" i="205" s="1"/>
  <c r="O36" i="205"/>
  <c r="U36" i="205" s="1"/>
  <c r="N36" i="205"/>
  <c r="T36" i="205" s="1"/>
  <c r="M36" i="205"/>
  <c r="S36" i="205" s="1"/>
  <c r="L36" i="205"/>
  <c r="A36" i="205"/>
  <c r="AC35" i="205"/>
  <c r="R35" i="205"/>
  <c r="X35" i="205" s="1"/>
  <c r="Q35" i="205"/>
  <c r="W35" i="205" s="1"/>
  <c r="P35" i="205"/>
  <c r="V35" i="205" s="1"/>
  <c r="O35" i="205"/>
  <c r="U35" i="205" s="1"/>
  <c r="N35" i="205"/>
  <c r="T35" i="205" s="1"/>
  <c r="M35" i="205"/>
  <c r="S35" i="205" s="1"/>
  <c r="L35" i="205"/>
  <c r="A35" i="205"/>
  <c r="AC34" i="205"/>
  <c r="R34" i="205"/>
  <c r="X34" i="205" s="1"/>
  <c r="Q34" i="205"/>
  <c r="W34" i="205" s="1"/>
  <c r="P34" i="205"/>
  <c r="V34" i="205" s="1"/>
  <c r="O34" i="205"/>
  <c r="U34" i="205" s="1"/>
  <c r="N34" i="205"/>
  <c r="T34" i="205" s="1"/>
  <c r="M34" i="205"/>
  <c r="S34" i="205" s="1"/>
  <c r="L34" i="205"/>
  <c r="A34" i="205"/>
  <c r="AC33" i="205"/>
  <c r="R33" i="205"/>
  <c r="X33" i="205" s="1"/>
  <c r="Q33" i="205"/>
  <c r="W33" i="205" s="1"/>
  <c r="P33" i="205"/>
  <c r="V33" i="205" s="1"/>
  <c r="O33" i="205"/>
  <c r="U33" i="205" s="1"/>
  <c r="N33" i="205"/>
  <c r="T33" i="205" s="1"/>
  <c r="M33" i="205"/>
  <c r="S33" i="205" s="1"/>
  <c r="L33" i="205"/>
  <c r="A33" i="205"/>
  <c r="AC32" i="205"/>
  <c r="R32" i="205"/>
  <c r="X32" i="205" s="1"/>
  <c r="Q32" i="205"/>
  <c r="W32" i="205" s="1"/>
  <c r="P32" i="205"/>
  <c r="V32" i="205" s="1"/>
  <c r="O32" i="205"/>
  <c r="U32" i="205" s="1"/>
  <c r="N32" i="205"/>
  <c r="T32" i="205" s="1"/>
  <c r="M32" i="205"/>
  <c r="S32" i="205" s="1"/>
  <c r="L32" i="205"/>
  <c r="A32" i="205"/>
  <c r="AC31" i="205"/>
  <c r="R31" i="205"/>
  <c r="X31" i="205" s="1"/>
  <c r="Q31" i="205"/>
  <c r="W31" i="205" s="1"/>
  <c r="P31" i="205"/>
  <c r="V31" i="205" s="1"/>
  <c r="O31" i="205"/>
  <c r="U31" i="205" s="1"/>
  <c r="N31" i="205"/>
  <c r="T31" i="205" s="1"/>
  <c r="M31" i="205"/>
  <c r="S31" i="205" s="1"/>
  <c r="L31" i="205"/>
  <c r="A31" i="205"/>
  <c r="AC30" i="205"/>
  <c r="R30" i="205"/>
  <c r="X30" i="205" s="1"/>
  <c r="Q30" i="205"/>
  <c r="W30" i="205" s="1"/>
  <c r="P30" i="205"/>
  <c r="V30" i="205" s="1"/>
  <c r="O30" i="205"/>
  <c r="U30" i="205" s="1"/>
  <c r="N30" i="205"/>
  <c r="T30" i="205" s="1"/>
  <c r="M30" i="205"/>
  <c r="S30" i="205" s="1"/>
  <c r="L30" i="205"/>
  <c r="A30" i="205"/>
  <c r="AC29" i="205"/>
  <c r="R29" i="205"/>
  <c r="X29" i="205" s="1"/>
  <c r="Q29" i="205"/>
  <c r="W29" i="205" s="1"/>
  <c r="P29" i="205"/>
  <c r="V29" i="205" s="1"/>
  <c r="O29" i="205"/>
  <c r="U29" i="205" s="1"/>
  <c r="N29" i="205"/>
  <c r="T29" i="205" s="1"/>
  <c r="M29" i="205"/>
  <c r="S29" i="205" s="1"/>
  <c r="L29" i="205"/>
  <c r="A29" i="205"/>
  <c r="AC28" i="205"/>
  <c r="R28" i="205"/>
  <c r="X28" i="205" s="1"/>
  <c r="Q28" i="205"/>
  <c r="W28" i="205" s="1"/>
  <c r="P28" i="205"/>
  <c r="V28" i="205" s="1"/>
  <c r="O28" i="205"/>
  <c r="U28" i="205" s="1"/>
  <c r="N28" i="205"/>
  <c r="T28" i="205" s="1"/>
  <c r="M28" i="205"/>
  <c r="S28" i="205" s="1"/>
  <c r="L28" i="205"/>
  <c r="A28" i="205"/>
  <c r="AC27" i="205"/>
  <c r="R27" i="205"/>
  <c r="X27" i="205" s="1"/>
  <c r="Q27" i="205"/>
  <c r="W27" i="205" s="1"/>
  <c r="P27" i="205"/>
  <c r="V27" i="205" s="1"/>
  <c r="O27" i="205"/>
  <c r="U27" i="205" s="1"/>
  <c r="N27" i="205"/>
  <c r="T27" i="205" s="1"/>
  <c r="M27" i="205"/>
  <c r="S27" i="205" s="1"/>
  <c r="L27" i="205"/>
  <c r="A27" i="205"/>
  <c r="AC26" i="205"/>
  <c r="R26" i="205"/>
  <c r="X26" i="205" s="1"/>
  <c r="Q26" i="205"/>
  <c r="W26" i="205" s="1"/>
  <c r="P26" i="205"/>
  <c r="V26" i="205" s="1"/>
  <c r="O26" i="205"/>
  <c r="U26" i="205" s="1"/>
  <c r="N26" i="205"/>
  <c r="T26" i="205" s="1"/>
  <c r="M26" i="205"/>
  <c r="S26" i="205" s="1"/>
  <c r="L26" i="205"/>
  <c r="A26" i="205"/>
  <c r="AC25" i="205"/>
  <c r="R25" i="205"/>
  <c r="X25" i="205" s="1"/>
  <c r="Q25" i="205"/>
  <c r="W25" i="205" s="1"/>
  <c r="P25" i="205"/>
  <c r="V25" i="205" s="1"/>
  <c r="O25" i="205"/>
  <c r="U25" i="205" s="1"/>
  <c r="N25" i="205"/>
  <c r="T25" i="205" s="1"/>
  <c r="M25" i="205"/>
  <c r="S25" i="205" s="1"/>
  <c r="L25" i="205"/>
  <c r="A25" i="205"/>
  <c r="AC24" i="205"/>
  <c r="R24" i="205"/>
  <c r="X24" i="205" s="1"/>
  <c r="Q24" i="205"/>
  <c r="W24" i="205" s="1"/>
  <c r="P24" i="205"/>
  <c r="V24" i="205" s="1"/>
  <c r="O24" i="205"/>
  <c r="U24" i="205" s="1"/>
  <c r="N24" i="205"/>
  <c r="T24" i="205" s="1"/>
  <c r="M24" i="205"/>
  <c r="S24" i="205" s="1"/>
  <c r="L24" i="205"/>
  <c r="A24" i="205"/>
  <c r="AC23" i="205"/>
  <c r="R23" i="205"/>
  <c r="X23" i="205" s="1"/>
  <c r="Q23" i="205"/>
  <c r="W23" i="205" s="1"/>
  <c r="P23" i="205"/>
  <c r="V23" i="205" s="1"/>
  <c r="O23" i="205"/>
  <c r="U23" i="205" s="1"/>
  <c r="N23" i="205"/>
  <c r="T23" i="205" s="1"/>
  <c r="M23" i="205"/>
  <c r="S23" i="205" s="1"/>
  <c r="L23" i="205"/>
  <c r="A23" i="205"/>
  <c r="AC22" i="205"/>
  <c r="R22" i="205"/>
  <c r="X22" i="205" s="1"/>
  <c r="Q22" i="205"/>
  <c r="W22" i="205" s="1"/>
  <c r="P22" i="205"/>
  <c r="V22" i="205" s="1"/>
  <c r="O22" i="205"/>
  <c r="U22" i="205" s="1"/>
  <c r="N22" i="205"/>
  <c r="T22" i="205" s="1"/>
  <c r="M22" i="205"/>
  <c r="S22" i="205" s="1"/>
  <c r="L22" i="205"/>
  <c r="A22" i="205"/>
  <c r="AC21" i="205"/>
  <c r="R21" i="205"/>
  <c r="X21" i="205" s="1"/>
  <c r="Q21" i="205"/>
  <c r="W21" i="205" s="1"/>
  <c r="P21" i="205"/>
  <c r="V21" i="205" s="1"/>
  <c r="O21" i="205"/>
  <c r="U21" i="205" s="1"/>
  <c r="N21" i="205"/>
  <c r="T21" i="205" s="1"/>
  <c r="M21" i="205"/>
  <c r="S21" i="205" s="1"/>
  <c r="L21" i="205"/>
  <c r="A21" i="205"/>
  <c r="AC20" i="205"/>
  <c r="R20" i="205"/>
  <c r="X20" i="205" s="1"/>
  <c r="Q20" i="205"/>
  <c r="W20" i="205" s="1"/>
  <c r="P20" i="205"/>
  <c r="V20" i="205" s="1"/>
  <c r="O20" i="205"/>
  <c r="U20" i="205" s="1"/>
  <c r="N20" i="205"/>
  <c r="T20" i="205" s="1"/>
  <c r="M20" i="205"/>
  <c r="S20" i="205" s="1"/>
  <c r="L20" i="205"/>
  <c r="A20" i="205"/>
  <c r="AC19" i="205"/>
  <c r="R19" i="205"/>
  <c r="X19" i="205" s="1"/>
  <c r="Q19" i="205"/>
  <c r="W19" i="205" s="1"/>
  <c r="P19" i="205"/>
  <c r="V19" i="205" s="1"/>
  <c r="O19" i="205"/>
  <c r="U19" i="205" s="1"/>
  <c r="N19" i="205"/>
  <c r="T19" i="205" s="1"/>
  <c r="M19" i="205"/>
  <c r="S19" i="205" s="1"/>
  <c r="L19" i="205"/>
  <c r="A19" i="205"/>
  <c r="AC18" i="205"/>
  <c r="R18" i="205"/>
  <c r="X18" i="205" s="1"/>
  <c r="Q18" i="205"/>
  <c r="W18" i="205" s="1"/>
  <c r="P18" i="205"/>
  <c r="V18" i="205" s="1"/>
  <c r="O18" i="205"/>
  <c r="U18" i="205" s="1"/>
  <c r="N18" i="205"/>
  <c r="T18" i="205" s="1"/>
  <c r="M18" i="205"/>
  <c r="S18" i="205" s="1"/>
  <c r="L18" i="205"/>
  <c r="A18" i="205"/>
  <c r="AC17" i="205"/>
  <c r="R17" i="205"/>
  <c r="X17" i="205" s="1"/>
  <c r="Q17" i="205"/>
  <c r="W17" i="205" s="1"/>
  <c r="P17" i="205"/>
  <c r="V17" i="205" s="1"/>
  <c r="O17" i="205"/>
  <c r="U17" i="205" s="1"/>
  <c r="N17" i="205"/>
  <c r="T17" i="205" s="1"/>
  <c r="M17" i="205"/>
  <c r="S17" i="205" s="1"/>
  <c r="L17" i="205"/>
  <c r="A17" i="205"/>
  <c r="AC16" i="205"/>
  <c r="R16" i="205"/>
  <c r="X16" i="205" s="1"/>
  <c r="Q16" i="205"/>
  <c r="W16" i="205" s="1"/>
  <c r="P16" i="205"/>
  <c r="V16" i="205" s="1"/>
  <c r="O16" i="205"/>
  <c r="U16" i="205" s="1"/>
  <c r="N16" i="205"/>
  <c r="T16" i="205" s="1"/>
  <c r="M16" i="205"/>
  <c r="S16" i="205" s="1"/>
  <c r="L16" i="205"/>
  <c r="A16" i="205"/>
  <c r="AC15" i="205"/>
  <c r="R15" i="205"/>
  <c r="X15" i="205" s="1"/>
  <c r="Q15" i="205"/>
  <c r="W15" i="205" s="1"/>
  <c r="P15" i="205"/>
  <c r="V15" i="205" s="1"/>
  <c r="O15" i="205"/>
  <c r="U15" i="205" s="1"/>
  <c r="N15" i="205"/>
  <c r="T15" i="205" s="1"/>
  <c r="M15" i="205"/>
  <c r="S15" i="205" s="1"/>
  <c r="L15" i="205"/>
  <c r="A15" i="205"/>
  <c r="AC14" i="205"/>
  <c r="R14" i="205"/>
  <c r="X14" i="205" s="1"/>
  <c r="Q14" i="205"/>
  <c r="W14" i="205" s="1"/>
  <c r="P14" i="205"/>
  <c r="V14" i="205" s="1"/>
  <c r="O14" i="205"/>
  <c r="U14" i="205" s="1"/>
  <c r="N14" i="205"/>
  <c r="T14" i="205" s="1"/>
  <c r="M14" i="205"/>
  <c r="S14" i="205" s="1"/>
  <c r="L14" i="205"/>
  <c r="A14" i="205"/>
  <c r="AC13" i="205"/>
  <c r="R13" i="205"/>
  <c r="X13" i="205" s="1"/>
  <c r="Q13" i="205"/>
  <c r="W13" i="205" s="1"/>
  <c r="P13" i="205"/>
  <c r="V13" i="205" s="1"/>
  <c r="O13" i="205"/>
  <c r="U13" i="205" s="1"/>
  <c r="N13" i="205"/>
  <c r="T13" i="205" s="1"/>
  <c r="M13" i="205"/>
  <c r="S13" i="205" s="1"/>
  <c r="L13" i="205"/>
  <c r="A13" i="205"/>
  <c r="AC12" i="205"/>
  <c r="R12" i="205"/>
  <c r="X12" i="205" s="1"/>
  <c r="Q12" i="205"/>
  <c r="W12" i="205" s="1"/>
  <c r="P12" i="205"/>
  <c r="V12" i="205" s="1"/>
  <c r="O12" i="205"/>
  <c r="U12" i="205" s="1"/>
  <c r="N12" i="205"/>
  <c r="T12" i="205" s="1"/>
  <c r="M12" i="205"/>
  <c r="S12" i="205" s="1"/>
  <c r="L12" i="205"/>
  <c r="A12" i="205"/>
  <c r="AC11" i="205"/>
  <c r="R11" i="205"/>
  <c r="X11" i="205" s="1"/>
  <c r="Q11" i="205"/>
  <c r="W11" i="205" s="1"/>
  <c r="P11" i="205"/>
  <c r="V11" i="205" s="1"/>
  <c r="O11" i="205"/>
  <c r="U11" i="205" s="1"/>
  <c r="N11" i="205"/>
  <c r="T11" i="205" s="1"/>
  <c r="M11" i="205"/>
  <c r="S11" i="205" s="1"/>
  <c r="L11" i="205"/>
  <c r="A11" i="205"/>
  <c r="AC10" i="205"/>
  <c r="R10" i="205"/>
  <c r="X10" i="205" s="1"/>
  <c r="Q10" i="205"/>
  <c r="W10" i="205" s="1"/>
  <c r="P10" i="205"/>
  <c r="V10" i="205" s="1"/>
  <c r="O10" i="205"/>
  <c r="U10" i="205" s="1"/>
  <c r="N10" i="205"/>
  <c r="T10" i="205" s="1"/>
  <c r="M10" i="205"/>
  <c r="S10" i="205" s="1"/>
  <c r="L10" i="205"/>
  <c r="A10" i="205"/>
  <c r="AC9" i="205"/>
  <c r="R9" i="205"/>
  <c r="X9" i="205" s="1"/>
  <c r="Q9" i="205"/>
  <c r="W9" i="205" s="1"/>
  <c r="P9" i="205"/>
  <c r="V9" i="205" s="1"/>
  <c r="O9" i="205"/>
  <c r="U9" i="205" s="1"/>
  <c r="N9" i="205"/>
  <c r="T9" i="205" s="1"/>
  <c r="M9" i="205"/>
  <c r="S9" i="205" s="1"/>
  <c r="L9" i="205"/>
  <c r="A9" i="205"/>
  <c r="AC8" i="205"/>
  <c r="R8" i="205"/>
  <c r="X8" i="205" s="1"/>
  <c r="Q8" i="205"/>
  <c r="W8" i="205" s="1"/>
  <c r="P8" i="205"/>
  <c r="V8" i="205" s="1"/>
  <c r="O8" i="205"/>
  <c r="U8" i="205" s="1"/>
  <c r="N8" i="205"/>
  <c r="T8" i="205" s="1"/>
  <c r="M8" i="205"/>
  <c r="S8" i="205" s="1"/>
  <c r="L8" i="205"/>
  <c r="A8" i="205"/>
  <c r="AC7" i="205"/>
  <c r="R7" i="205"/>
  <c r="X7" i="205" s="1"/>
  <c r="Q7" i="205"/>
  <c r="W7" i="205" s="1"/>
  <c r="P7" i="205"/>
  <c r="V7" i="205" s="1"/>
  <c r="O7" i="205"/>
  <c r="U7" i="205" s="1"/>
  <c r="N7" i="205"/>
  <c r="T7" i="205" s="1"/>
  <c r="M7" i="205"/>
  <c r="S7" i="205" s="1"/>
  <c r="L7" i="205"/>
  <c r="A7" i="205"/>
  <c r="AC6" i="205"/>
  <c r="R6" i="205"/>
  <c r="X6" i="205" s="1"/>
  <c r="Q6" i="205"/>
  <c r="W6" i="205" s="1"/>
  <c r="P6" i="205"/>
  <c r="V6" i="205" s="1"/>
  <c r="O6" i="205"/>
  <c r="U6" i="205" s="1"/>
  <c r="N6" i="205"/>
  <c r="T6" i="205" s="1"/>
  <c r="M6" i="205"/>
  <c r="S6" i="205" s="1"/>
  <c r="L6" i="205"/>
  <c r="A6" i="205"/>
  <c r="A113" i="206"/>
  <c r="A112" i="206"/>
  <c r="A111" i="206"/>
  <c r="A110" i="206"/>
  <c r="A109" i="206"/>
  <c r="A108" i="206"/>
  <c r="A107" i="206"/>
  <c r="A106" i="206"/>
  <c r="A105" i="206"/>
  <c r="A104" i="206"/>
  <c r="A103" i="206"/>
  <c r="A102" i="206"/>
  <c r="A101" i="206"/>
  <c r="A100" i="206"/>
  <c r="A99" i="206"/>
  <c r="A98" i="206"/>
  <c r="A97" i="206"/>
  <c r="A96" i="206"/>
  <c r="A95" i="206"/>
  <c r="A94" i="206"/>
  <c r="A93" i="206"/>
  <c r="A92" i="206"/>
  <c r="A91" i="206"/>
  <c r="A90" i="206"/>
  <c r="A89" i="206"/>
  <c r="A88" i="206"/>
  <c r="A87" i="206"/>
  <c r="A86" i="206"/>
  <c r="A85" i="206"/>
  <c r="A84" i="206"/>
  <c r="A83" i="206"/>
  <c r="BD70" i="206"/>
  <c r="BC70" i="206"/>
  <c r="BB70" i="206"/>
  <c r="BA70" i="206"/>
  <c r="AZ70" i="206"/>
  <c r="AY70" i="206"/>
  <c r="AX70" i="206"/>
  <c r="AW70" i="206"/>
  <c r="AV70" i="206"/>
  <c r="AU70" i="206"/>
  <c r="AT70" i="206"/>
  <c r="AS70" i="206"/>
  <c r="AR70" i="206"/>
  <c r="AQ70" i="206"/>
  <c r="AP70" i="206"/>
  <c r="AO70" i="206"/>
  <c r="AN70" i="206"/>
  <c r="AM70" i="206"/>
  <c r="AK70" i="206"/>
  <c r="AJ70" i="206"/>
  <c r="AI70" i="206"/>
  <c r="AH70" i="206"/>
  <c r="AG70" i="206"/>
  <c r="AF70" i="206"/>
  <c r="AE70" i="206"/>
  <c r="AD70" i="206"/>
  <c r="AC70" i="206"/>
  <c r="AB70" i="206"/>
  <c r="AA70" i="206"/>
  <c r="Z70" i="206"/>
  <c r="V70" i="206"/>
  <c r="T70" i="206"/>
  <c r="S70" i="206"/>
  <c r="R70" i="206"/>
  <c r="Q70" i="206"/>
  <c r="P70" i="206"/>
  <c r="O70" i="206"/>
  <c r="M70" i="206"/>
  <c r="L70" i="206"/>
  <c r="K70" i="206"/>
  <c r="J70" i="206"/>
  <c r="I70" i="206"/>
  <c r="H70" i="206"/>
  <c r="G70" i="206"/>
  <c r="F70" i="206"/>
  <c r="E70" i="206"/>
  <c r="D70" i="206"/>
  <c r="C70" i="206"/>
  <c r="B70" i="206"/>
  <c r="BD69" i="206"/>
  <c r="BC69" i="206"/>
  <c r="BB69" i="206"/>
  <c r="BA69" i="206"/>
  <c r="AZ69" i="206"/>
  <c r="AY69" i="206"/>
  <c r="AX69" i="206"/>
  <c r="AW69" i="206"/>
  <c r="AV69" i="206"/>
  <c r="AC69" i="206"/>
  <c r="AB69" i="206"/>
  <c r="AA69" i="206"/>
  <c r="Z69" i="206"/>
  <c r="V69" i="206"/>
  <c r="T69" i="206"/>
  <c r="S69" i="206"/>
  <c r="R69" i="206"/>
  <c r="R72" i="206" s="1"/>
  <c r="Q69" i="206"/>
  <c r="P69" i="206"/>
  <c r="O69" i="206"/>
  <c r="E69" i="206"/>
  <c r="D69" i="206"/>
  <c r="C69" i="206"/>
  <c r="B69" i="206"/>
  <c r="BU68" i="206"/>
  <c r="BT68" i="206"/>
  <c r="BK68" i="206"/>
  <c r="Y68" i="206"/>
  <c r="X68" i="206"/>
  <c r="W68" i="206"/>
  <c r="U68" i="206"/>
  <c r="N68" i="206"/>
  <c r="BH68" i="206" s="1"/>
  <c r="A68" i="206"/>
  <c r="BU67" i="206"/>
  <c r="BT67" i="206"/>
  <c r="BK67" i="206"/>
  <c r="Y67" i="206"/>
  <c r="X67" i="206"/>
  <c r="W67" i="206"/>
  <c r="U67" i="206"/>
  <c r="N67" i="206"/>
  <c r="BG67" i="206" s="1"/>
  <c r="A67" i="206"/>
  <c r="BU66" i="206"/>
  <c r="BT66" i="206"/>
  <c r="BK66" i="206"/>
  <c r="Y66" i="206"/>
  <c r="X66" i="206"/>
  <c r="W66" i="206"/>
  <c r="U66" i="206"/>
  <c r="N66" i="206"/>
  <c r="BI66" i="206" s="1"/>
  <c r="A66" i="206"/>
  <c r="BU65" i="206"/>
  <c r="BT65" i="206"/>
  <c r="BK65" i="206"/>
  <c r="Y65" i="206"/>
  <c r="X65" i="206"/>
  <c r="W65" i="206"/>
  <c r="U65" i="206"/>
  <c r="N65" i="206"/>
  <c r="BI65" i="206" s="1"/>
  <c r="A65" i="206"/>
  <c r="BU64" i="206"/>
  <c r="BT64" i="206"/>
  <c r="BK64" i="206"/>
  <c r="Y64" i="206"/>
  <c r="X64" i="206"/>
  <c r="W64" i="206"/>
  <c r="U64" i="206"/>
  <c r="N64" i="206"/>
  <c r="A64" i="206"/>
  <c r="BU63" i="206"/>
  <c r="BT63" i="206"/>
  <c r="BK63" i="206"/>
  <c r="Y63" i="206"/>
  <c r="X63" i="206"/>
  <c r="W63" i="206"/>
  <c r="U63" i="206"/>
  <c r="N63" i="206"/>
  <c r="BF63" i="206" s="1"/>
  <c r="A63" i="206"/>
  <c r="BU62" i="206"/>
  <c r="BT62" i="206"/>
  <c r="BK62" i="206"/>
  <c r="Y62" i="206"/>
  <c r="X62" i="206"/>
  <c r="W62" i="206"/>
  <c r="U62" i="206"/>
  <c r="N62" i="206"/>
  <c r="A62" i="206"/>
  <c r="BU61" i="206"/>
  <c r="BT61" i="206"/>
  <c r="BK61" i="206"/>
  <c r="Y61" i="206"/>
  <c r="X61" i="206"/>
  <c r="W61" i="206"/>
  <c r="U61" i="206"/>
  <c r="N61" i="206"/>
  <c r="BI61" i="206" s="1"/>
  <c r="A61" i="206"/>
  <c r="BU60" i="206"/>
  <c r="BT60" i="206"/>
  <c r="BK60" i="206"/>
  <c r="Y60" i="206"/>
  <c r="X60" i="206"/>
  <c r="W60" i="206"/>
  <c r="U60" i="206"/>
  <c r="N60" i="206"/>
  <c r="BH60" i="206" s="1"/>
  <c r="A60" i="206"/>
  <c r="BU59" i="206"/>
  <c r="BT59" i="206"/>
  <c r="BK59" i="206"/>
  <c r="Y59" i="206"/>
  <c r="X59" i="206"/>
  <c r="W59" i="206"/>
  <c r="U59" i="206"/>
  <c r="N59" i="206"/>
  <c r="BG59" i="206" s="1"/>
  <c r="A59" i="206"/>
  <c r="BU58" i="206"/>
  <c r="BT58" i="206"/>
  <c r="BK58" i="206"/>
  <c r="Y58" i="206"/>
  <c r="X58" i="206"/>
  <c r="W58" i="206"/>
  <c r="U58" i="206"/>
  <c r="N58" i="206"/>
  <c r="A58" i="206"/>
  <c r="BU57" i="206"/>
  <c r="BT57" i="206"/>
  <c r="BK57" i="206"/>
  <c r="Y57" i="206"/>
  <c r="X57" i="206"/>
  <c r="W57" i="206"/>
  <c r="U57" i="206"/>
  <c r="N57" i="206"/>
  <c r="A57" i="206"/>
  <c r="BU56" i="206"/>
  <c r="BT56" i="206"/>
  <c r="BK56" i="206"/>
  <c r="Y56" i="206"/>
  <c r="X56" i="206"/>
  <c r="W56" i="206"/>
  <c r="U56" i="206"/>
  <c r="N56" i="206"/>
  <c r="BF56" i="206" s="1"/>
  <c r="A56" i="206"/>
  <c r="BU55" i="206"/>
  <c r="BT55" i="206"/>
  <c r="BK55" i="206"/>
  <c r="Y55" i="206"/>
  <c r="X55" i="206"/>
  <c r="W55" i="206"/>
  <c r="U55" i="206"/>
  <c r="N55" i="206"/>
  <c r="A55" i="206"/>
  <c r="BU54" i="206"/>
  <c r="BT54" i="206"/>
  <c r="BK54" i="206"/>
  <c r="Y54" i="206"/>
  <c r="X54" i="206"/>
  <c r="W54" i="206"/>
  <c r="U54" i="206"/>
  <c r="N54" i="206"/>
  <c r="BH54" i="206" s="1"/>
  <c r="A54" i="206"/>
  <c r="BU53" i="206"/>
  <c r="BT53" i="206"/>
  <c r="BK53" i="206"/>
  <c r="Y53" i="206"/>
  <c r="X53" i="206"/>
  <c r="W53" i="206"/>
  <c r="U53" i="206"/>
  <c r="N53" i="206"/>
  <c r="A53" i="206"/>
  <c r="BU52" i="206"/>
  <c r="BT52" i="206"/>
  <c r="BK52" i="206"/>
  <c r="Y52" i="206"/>
  <c r="X52" i="206"/>
  <c r="W52" i="206"/>
  <c r="U52" i="206"/>
  <c r="N52" i="206"/>
  <c r="A52" i="206"/>
  <c r="BU51" i="206"/>
  <c r="BT51" i="206"/>
  <c r="BK51" i="206"/>
  <c r="Y51" i="206"/>
  <c r="X51" i="206"/>
  <c r="W51" i="206"/>
  <c r="U51" i="206"/>
  <c r="N51" i="206"/>
  <c r="A51" i="206"/>
  <c r="BU50" i="206"/>
  <c r="BT50" i="206"/>
  <c r="BK50" i="206"/>
  <c r="Y50" i="206"/>
  <c r="X50" i="206"/>
  <c r="W50" i="206"/>
  <c r="U50" i="206"/>
  <c r="N50" i="206"/>
  <c r="A50" i="206"/>
  <c r="BU49" i="206"/>
  <c r="BT49" i="206"/>
  <c r="BK49" i="206"/>
  <c r="Y49" i="206"/>
  <c r="X49" i="206"/>
  <c r="W49" i="206"/>
  <c r="U49" i="206"/>
  <c r="N49" i="206"/>
  <c r="A49" i="206"/>
  <c r="BU48" i="206"/>
  <c r="BT48" i="206"/>
  <c r="BK48" i="206"/>
  <c r="Y48" i="206"/>
  <c r="X48" i="206"/>
  <c r="W48" i="206"/>
  <c r="U48" i="206"/>
  <c r="N48" i="206"/>
  <c r="A48" i="206"/>
  <c r="BU47" i="206"/>
  <c r="BT47" i="206"/>
  <c r="BK47" i="206"/>
  <c r="Y47" i="206"/>
  <c r="X47" i="206"/>
  <c r="W47" i="206"/>
  <c r="U47" i="206"/>
  <c r="N47" i="206"/>
  <c r="A47" i="206"/>
  <c r="BU46" i="206"/>
  <c r="BT46" i="206"/>
  <c r="BK46" i="206"/>
  <c r="Y46" i="206"/>
  <c r="X46" i="206"/>
  <c r="W46" i="206"/>
  <c r="U46" i="206"/>
  <c r="N46" i="206"/>
  <c r="A46" i="206"/>
  <c r="BU45" i="206"/>
  <c r="BT45" i="206"/>
  <c r="BK45" i="206"/>
  <c r="Y45" i="206"/>
  <c r="X45" i="206"/>
  <c r="W45" i="206"/>
  <c r="U45" i="206"/>
  <c r="N45" i="206"/>
  <c r="A45" i="206"/>
  <c r="BU44" i="206"/>
  <c r="BT44" i="206"/>
  <c r="BK44" i="206"/>
  <c r="Y44" i="206"/>
  <c r="X44" i="206"/>
  <c r="W44" i="206"/>
  <c r="U44" i="206"/>
  <c r="N44" i="206"/>
  <c r="A44" i="206"/>
  <c r="BU43" i="206"/>
  <c r="BT43" i="206"/>
  <c r="BK43" i="206"/>
  <c r="Y43" i="206"/>
  <c r="X43" i="206"/>
  <c r="W43" i="206"/>
  <c r="U43" i="206"/>
  <c r="N43" i="206"/>
  <c r="A43" i="206"/>
  <c r="BU42" i="206"/>
  <c r="BT42" i="206"/>
  <c r="BK42" i="206"/>
  <c r="Y42" i="206"/>
  <c r="X42" i="206"/>
  <c r="W42" i="206"/>
  <c r="U42" i="206"/>
  <c r="N42" i="206"/>
  <c r="A42" i="206"/>
  <c r="BU41" i="206"/>
  <c r="BT41" i="206"/>
  <c r="BK41" i="206"/>
  <c r="Y41" i="206"/>
  <c r="X41" i="206"/>
  <c r="W41" i="206"/>
  <c r="U41" i="206"/>
  <c r="N41" i="206"/>
  <c r="A41" i="206"/>
  <c r="BU40" i="206"/>
  <c r="BT40" i="206"/>
  <c r="BK40" i="206"/>
  <c r="Y40" i="206"/>
  <c r="X40" i="206"/>
  <c r="W40" i="206"/>
  <c r="U40" i="206"/>
  <c r="N40" i="206"/>
  <c r="A40" i="206"/>
  <c r="BU39" i="206"/>
  <c r="BT39" i="206"/>
  <c r="BK39" i="206"/>
  <c r="Y39" i="206"/>
  <c r="X39" i="206"/>
  <c r="W39" i="206"/>
  <c r="U39" i="206"/>
  <c r="N39" i="206"/>
  <c r="A39" i="206"/>
  <c r="BU38" i="206"/>
  <c r="BT38" i="206"/>
  <c r="BK38" i="206"/>
  <c r="Y38" i="206"/>
  <c r="X38" i="206"/>
  <c r="W38" i="206"/>
  <c r="W69" i="206" s="1"/>
  <c r="U38" i="206"/>
  <c r="N38" i="206"/>
  <c r="A38" i="206"/>
  <c r="CN34" i="206"/>
  <c r="CM34" i="206"/>
  <c r="CL34" i="206"/>
  <c r="CK34" i="206"/>
  <c r="CJ34" i="206"/>
  <c r="CI34" i="206"/>
  <c r="CH34" i="206"/>
  <c r="CG34" i="206"/>
  <c r="CF34" i="206"/>
  <c r="CE34" i="206"/>
  <c r="CD34" i="206"/>
  <c r="CC34" i="206"/>
  <c r="CB34" i="206"/>
  <c r="CA34" i="206"/>
  <c r="BZ34" i="206"/>
  <c r="BY34" i="206"/>
  <c r="BX34" i="206"/>
  <c r="BW34" i="206"/>
  <c r="BV34" i="206"/>
  <c r="BU34" i="206"/>
  <c r="BT34" i="206"/>
  <c r="BS34" i="206"/>
  <c r="BR34" i="206"/>
  <c r="BQ34" i="206"/>
  <c r="BP34" i="206"/>
  <c r="BO34" i="206"/>
  <c r="BN34" i="206"/>
  <c r="BM34" i="206"/>
  <c r="BL34" i="206"/>
  <c r="BK34" i="206"/>
  <c r="BJ34" i="206"/>
  <c r="BI34" i="206"/>
  <c r="BH34" i="206"/>
  <c r="BG34" i="206"/>
  <c r="BF34" i="206"/>
  <c r="BE34" i="206"/>
  <c r="BD34" i="206"/>
  <c r="BC34" i="206"/>
  <c r="BB34" i="206"/>
  <c r="BA34" i="206"/>
  <c r="AZ34" i="206"/>
  <c r="AY34" i="206"/>
  <c r="AX34" i="206"/>
  <c r="AW34" i="206"/>
  <c r="AV34" i="206"/>
  <c r="AU34" i="206"/>
  <c r="AT34" i="206"/>
  <c r="AS34" i="206"/>
  <c r="AR34" i="206"/>
  <c r="AQ34" i="206"/>
  <c r="AP34" i="206"/>
  <c r="AO34" i="206"/>
  <c r="AN34" i="206"/>
  <c r="AM34" i="206"/>
  <c r="AL34" i="206"/>
  <c r="AK34" i="206"/>
  <c r="AJ34" i="206"/>
  <c r="AI34" i="206"/>
  <c r="AH34" i="206"/>
  <c r="AG34" i="206"/>
  <c r="AF34" i="206"/>
  <c r="AE34" i="206"/>
  <c r="AD34" i="206"/>
  <c r="AC34" i="206"/>
  <c r="AB34" i="206"/>
  <c r="AA34" i="206"/>
  <c r="Z34" i="206"/>
  <c r="Y34" i="206"/>
  <c r="X34" i="206"/>
  <c r="W34" i="206"/>
  <c r="V34" i="206"/>
  <c r="U34" i="206"/>
  <c r="T34" i="206"/>
  <c r="S34" i="206"/>
  <c r="R34" i="206"/>
  <c r="Q34" i="206"/>
  <c r="P34" i="206"/>
  <c r="O34" i="206"/>
  <c r="N34" i="206"/>
  <c r="M34" i="206"/>
  <c r="L34" i="206"/>
  <c r="J34" i="206"/>
  <c r="I34" i="206"/>
  <c r="H34" i="206"/>
  <c r="G34" i="206"/>
  <c r="F34" i="206"/>
  <c r="E34" i="206"/>
  <c r="D34" i="206"/>
  <c r="C34" i="206"/>
  <c r="B34" i="206"/>
  <c r="S34" i="203"/>
  <c r="R34" i="203"/>
  <c r="Q34" i="203"/>
  <c r="P34" i="203"/>
  <c r="O34" i="203"/>
  <c r="N34" i="203"/>
  <c r="M34" i="203"/>
  <c r="L34" i="203"/>
  <c r="I33" i="203"/>
  <c r="H33" i="203"/>
  <c r="G33" i="203"/>
  <c r="F33" i="203"/>
  <c r="E33" i="203"/>
  <c r="D33" i="203"/>
  <c r="C33" i="203"/>
  <c r="B33" i="203"/>
  <c r="A33" i="203"/>
  <c r="K33" i="203" s="1"/>
  <c r="I32" i="203"/>
  <c r="H32" i="203"/>
  <c r="G32" i="203"/>
  <c r="F32" i="203"/>
  <c r="E32" i="203"/>
  <c r="D32" i="203"/>
  <c r="C32" i="203"/>
  <c r="B32" i="203"/>
  <c r="A32" i="203"/>
  <c r="K32" i="203" s="1"/>
  <c r="I31" i="203"/>
  <c r="H31" i="203"/>
  <c r="G31" i="203"/>
  <c r="F31" i="203"/>
  <c r="E31" i="203"/>
  <c r="D31" i="203"/>
  <c r="C31" i="203"/>
  <c r="B31" i="203"/>
  <c r="A31" i="203"/>
  <c r="K31" i="203" s="1"/>
  <c r="I30" i="203"/>
  <c r="H30" i="203"/>
  <c r="G30" i="203"/>
  <c r="F30" i="203"/>
  <c r="E30" i="203"/>
  <c r="D30" i="203"/>
  <c r="C30" i="203"/>
  <c r="B30" i="203"/>
  <c r="A30" i="203"/>
  <c r="K30" i="203" s="1"/>
  <c r="I29" i="203"/>
  <c r="H29" i="203"/>
  <c r="G29" i="203"/>
  <c r="F29" i="203"/>
  <c r="E29" i="203"/>
  <c r="D29" i="203"/>
  <c r="C29" i="203"/>
  <c r="B29" i="203"/>
  <c r="A29" i="203"/>
  <c r="K29" i="203" s="1"/>
  <c r="I28" i="203"/>
  <c r="H28" i="203"/>
  <c r="G28" i="203"/>
  <c r="F28" i="203"/>
  <c r="E28" i="203"/>
  <c r="D28" i="203"/>
  <c r="C28" i="203"/>
  <c r="B28" i="203"/>
  <c r="A28" i="203"/>
  <c r="K28" i="203" s="1"/>
  <c r="I27" i="203"/>
  <c r="H27" i="203"/>
  <c r="G27" i="203"/>
  <c r="F27" i="203"/>
  <c r="E27" i="203"/>
  <c r="D27" i="203"/>
  <c r="C27" i="203"/>
  <c r="B27" i="203"/>
  <c r="A27" i="203"/>
  <c r="K27" i="203" s="1"/>
  <c r="I26" i="203"/>
  <c r="H26" i="203"/>
  <c r="G26" i="203"/>
  <c r="F26" i="203"/>
  <c r="E26" i="203"/>
  <c r="D26" i="203"/>
  <c r="C26" i="203"/>
  <c r="B26" i="203"/>
  <c r="A26" i="203"/>
  <c r="K26" i="203" s="1"/>
  <c r="I25" i="203"/>
  <c r="H25" i="203"/>
  <c r="G25" i="203"/>
  <c r="F25" i="203"/>
  <c r="E25" i="203"/>
  <c r="D25" i="203"/>
  <c r="C25" i="203"/>
  <c r="B25" i="203"/>
  <c r="A25" i="203"/>
  <c r="K25" i="203" s="1"/>
  <c r="I24" i="203"/>
  <c r="H24" i="203"/>
  <c r="G24" i="203"/>
  <c r="F24" i="203"/>
  <c r="E24" i="203"/>
  <c r="D24" i="203"/>
  <c r="C24" i="203"/>
  <c r="B24" i="203"/>
  <c r="A24" i="203"/>
  <c r="K24" i="203" s="1"/>
  <c r="I23" i="203"/>
  <c r="H23" i="203"/>
  <c r="G23" i="203"/>
  <c r="F23" i="203"/>
  <c r="E23" i="203"/>
  <c r="D23" i="203"/>
  <c r="C23" i="203"/>
  <c r="B23" i="203"/>
  <c r="A23" i="203"/>
  <c r="K23" i="203" s="1"/>
  <c r="I22" i="203"/>
  <c r="H22" i="203"/>
  <c r="G22" i="203"/>
  <c r="F22" i="203"/>
  <c r="E22" i="203"/>
  <c r="D22" i="203"/>
  <c r="C22" i="203"/>
  <c r="B22" i="203"/>
  <c r="A22" i="203"/>
  <c r="K22" i="203" s="1"/>
  <c r="I21" i="203"/>
  <c r="H21" i="203"/>
  <c r="G21" i="203"/>
  <c r="F21" i="203"/>
  <c r="E21" i="203"/>
  <c r="D21" i="203"/>
  <c r="C21" i="203"/>
  <c r="B21" i="203"/>
  <c r="A21" i="203"/>
  <c r="K21" i="203" s="1"/>
  <c r="I20" i="203"/>
  <c r="H20" i="203"/>
  <c r="G20" i="203"/>
  <c r="F20" i="203"/>
  <c r="E20" i="203"/>
  <c r="D20" i="203"/>
  <c r="C20" i="203"/>
  <c r="B20" i="203"/>
  <c r="A20" i="203"/>
  <c r="K20" i="203" s="1"/>
  <c r="I19" i="203"/>
  <c r="H19" i="203"/>
  <c r="G19" i="203"/>
  <c r="F19" i="203"/>
  <c r="E19" i="203"/>
  <c r="D19" i="203"/>
  <c r="C19" i="203"/>
  <c r="B19" i="203"/>
  <c r="A19" i="203"/>
  <c r="K19" i="203" s="1"/>
  <c r="I18" i="203"/>
  <c r="H18" i="203"/>
  <c r="G18" i="203"/>
  <c r="F18" i="203"/>
  <c r="E18" i="203"/>
  <c r="D18" i="203"/>
  <c r="C18" i="203"/>
  <c r="B18" i="203"/>
  <c r="A18" i="203"/>
  <c r="K18" i="203" s="1"/>
  <c r="I17" i="203"/>
  <c r="H17" i="203"/>
  <c r="G17" i="203"/>
  <c r="F17" i="203"/>
  <c r="E17" i="203"/>
  <c r="D17" i="203"/>
  <c r="C17" i="203"/>
  <c r="B17" i="203"/>
  <c r="A17" i="203"/>
  <c r="K17" i="203" s="1"/>
  <c r="I16" i="203"/>
  <c r="H16" i="203"/>
  <c r="G16" i="203"/>
  <c r="F16" i="203"/>
  <c r="E16" i="203"/>
  <c r="D16" i="203"/>
  <c r="C16" i="203"/>
  <c r="B16" i="203"/>
  <c r="A16" i="203"/>
  <c r="K16" i="203" s="1"/>
  <c r="I15" i="203"/>
  <c r="H15" i="203"/>
  <c r="G15" i="203"/>
  <c r="F15" i="203"/>
  <c r="E15" i="203"/>
  <c r="D15" i="203"/>
  <c r="C15" i="203"/>
  <c r="B15" i="203"/>
  <c r="A15" i="203"/>
  <c r="K15" i="203" s="1"/>
  <c r="I14" i="203"/>
  <c r="H14" i="203"/>
  <c r="G14" i="203"/>
  <c r="F14" i="203"/>
  <c r="E14" i="203"/>
  <c r="D14" i="203"/>
  <c r="C14" i="203"/>
  <c r="B14" i="203"/>
  <c r="A14" i="203"/>
  <c r="K14" i="203" s="1"/>
  <c r="I13" i="203"/>
  <c r="H13" i="203"/>
  <c r="G13" i="203"/>
  <c r="F13" i="203"/>
  <c r="E13" i="203"/>
  <c r="D13" i="203"/>
  <c r="C13" i="203"/>
  <c r="B13" i="203"/>
  <c r="A13" i="203"/>
  <c r="K13" i="203" s="1"/>
  <c r="I12" i="203"/>
  <c r="H12" i="203"/>
  <c r="G12" i="203"/>
  <c r="F12" i="203"/>
  <c r="E12" i="203"/>
  <c r="D12" i="203"/>
  <c r="C12" i="203"/>
  <c r="B12" i="203"/>
  <c r="A12" i="203"/>
  <c r="K12" i="203" s="1"/>
  <c r="I11" i="203"/>
  <c r="H11" i="203"/>
  <c r="G11" i="203"/>
  <c r="F11" i="203"/>
  <c r="E11" i="203"/>
  <c r="D11" i="203"/>
  <c r="C11" i="203"/>
  <c r="B11" i="203"/>
  <c r="A11" i="203"/>
  <c r="K11" i="203" s="1"/>
  <c r="I10" i="203"/>
  <c r="H10" i="203"/>
  <c r="G10" i="203"/>
  <c r="F10" i="203"/>
  <c r="E10" i="203"/>
  <c r="D10" i="203"/>
  <c r="C10" i="203"/>
  <c r="B10" i="203"/>
  <c r="A10" i="203"/>
  <c r="K10" i="203" s="1"/>
  <c r="I9" i="203"/>
  <c r="H9" i="203"/>
  <c r="G9" i="203"/>
  <c r="F9" i="203"/>
  <c r="E9" i="203"/>
  <c r="D9" i="203"/>
  <c r="C9" i="203"/>
  <c r="B9" i="203"/>
  <c r="A9" i="203"/>
  <c r="K9" i="203" s="1"/>
  <c r="I8" i="203"/>
  <c r="H8" i="203"/>
  <c r="G8" i="203"/>
  <c r="F8" i="203"/>
  <c r="E8" i="203"/>
  <c r="D8" i="203"/>
  <c r="C8" i="203"/>
  <c r="B8" i="203"/>
  <c r="A8" i="203"/>
  <c r="K8" i="203" s="1"/>
  <c r="I7" i="203"/>
  <c r="H7" i="203"/>
  <c r="G7" i="203"/>
  <c r="F7" i="203"/>
  <c r="E7" i="203"/>
  <c r="D7" i="203"/>
  <c r="C7" i="203"/>
  <c r="B7" i="203"/>
  <c r="A7" i="203"/>
  <c r="K7" i="203" s="1"/>
  <c r="I6" i="203"/>
  <c r="H6" i="203"/>
  <c r="G6" i="203"/>
  <c r="F6" i="203"/>
  <c r="E6" i="203"/>
  <c r="D6" i="203"/>
  <c r="C6" i="203"/>
  <c r="B6" i="203"/>
  <c r="A6" i="203"/>
  <c r="K6" i="203" s="1"/>
  <c r="I5" i="203"/>
  <c r="H5" i="203"/>
  <c r="G5" i="203"/>
  <c r="F5" i="203"/>
  <c r="E5" i="203"/>
  <c r="D5" i="203"/>
  <c r="C5" i="203"/>
  <c r="B5" i="203"/>
  <c r="A5" i="203"/>
  <c r="K5" i="203" s="1"/>
  <c r="I4" i="203"/>
  <c r="I34" i="203" s="1"/>
  <c r="H4" i="203"/>
  <c r="H34" i="203" s="1"/>
  <c r="G4" i="203"/>
  <c r="G34" i="203" s="1"/>
  <c r="F4" i="203"/>
  <c r="F34" i="203" s="1"/>
  <c r="E4" i="203"/>
  <c r="E34" i="203" s="1"/>
  <c r="D4" i="203"/>
  <c r="D34" i="203" s="1"/>
  <c r="C4" i="203"/>
  <c r="C34" i="203" s="1"/>
  <c r="B4" i="203"/>
  <c r="B34" i="203" s="1"/>
  <c r="A4" i="203"/>
  <c r="K4" i="203" s="1"/>
  <c r="O3" i="203"/>
  <c r="N3" i="203"/>
  <c r="M3" i="203"/>
  <c r="L3" i="203"/>
  <c r="I3" i="203"/>
  <c r="S3" i="203" s="1"/>
  <c r="H3" i="203"/>
  <c r="R3" i="203" s="1"/>
  <c r="G3" i="203"/>
  <c r="Q3" i="203" s="1"/>
  <c r="F3" i="203"/>
  <c r="P3" i="203" s="1"/>
  <c r="DF39" i="440"/>
  <c r="DE39" i="440"/>
  <c r="MI38" i="440"/>
  <c r="MF38" i="440"/>
  <c r="ME38" i="440"/>
  <c r="KS38" i="440"/>
  <c r="KR38" i="440"/>
  <c r="KD38" i="440"/>
  <c r="GT38" i="440"/>
  <c r="FW38" i="440"/>
  <c r="FB38" i="440"/>
  <c r="EZ39" i="440"/>
  <c r="EO38" i="440"/>
  <c r="EC38" i="440"/>
  <c r="DF38" i="440"/>
  <c r="DE38" i="440"/>
  <c r="CE38" i="440"/>
  <c r="BY38" i="440"/>
  <c r="AT38" i="440"/>
  <c r="AT35" i="440" s="1"/>
  <c r="B38" i="440"/>
  <c r="MI37" i="440"/>
  <c r="MH37" i="440"/>
  <c r="MF37" i="440"/>
  <c r="ME37" i="440"/>
  <c r="MD37" i="440"/>
  <c r="MC37" i="440"/>
  <c r="MB37" i="440"/>
  <c r="MA37" i="440"/>
  <c r="LZ37" i="440"/>
  <c r="LY37" i="440"/>
  <c r="LX37" i="440"/>
  <c r="LW37" i="440"/>
  <c r="LV37" i="440"/>
  <c r="LU37" i="440"/>
  <c r="LT37" i="440"/>
  <c r="LS37" i="440"/>
  <c r="LJ37" i="440"/>
  <c r="KX37" i="440"/>
  <c r="KT37" i="440"/>
  <c r="KS37" i="440"/>
  <c r="KR37" i="440"/>
  <c r="HC37" i="440"/>
  <c r="HB37" i="440"/>
  <c r="HA37" i="440"/>
  <c r="GZ37" i="440"/>
  <c r="GY37" i="440"/>
  <c r="GT37" i="440"/>
  <c r="GS37" i="440"/>
  <c r="GR37" i="440"/>
  <c r="GP37" i="440"/>
  <c r="GO37" i="440"/>
  <c r="GN37" i="440"/>
  <c r="GL37" i="440"/>
  <c r="GH37" i="440"/>
  <c r="GG37" i="440"/>
  <c r="GF37" i="440"/>
  <c r="GE37" i="440"/>
  <c r="GC37" i="440"/>
  <c r="GB37" i="440"/>
  <c r="GA37" i="440"/>
  <c r="FZ37" i="440"/>
  <c r="FY37" i="440"/>
  <c r="FX37" i="440"/>
  <c r="FW37" i="440"/>
  <c r="FV37" i="440"/>
  <c r="FU37" i="440"/>
  <c r="FS37" i="440"/>
  <c r="FQ37" i="440"/>
  <c r="FP37" i="440"/>
  <c r="FO37" i="440"/>
  <c r="FK37" i="440"/>
  <c r="FF37" i="440"/>
  <c r="FE37" i="440"/>
  <c r="FD37" i="440"/>
  <c r="FC37" i="440"/>
  <c r="FB37" i="440"/>
  <c r="FA37" i="440"/>
  <c r="EZ37" i="440"/>
  <c r="EY37" i="440"/>
  <c r="EV37" i="440"/>
  <c r="EU37" i="440"/>
  <c r="ES37" i="440"/>
  <c r="EQ37" i="440"/>
  <c r="EP37" i="440"/>
  <c r="EO37" i="440"/>
  <c r="EM37" i="440"/>
  <c r="EJ37" i="440"/>
  <c r="EI37" i="440"/>
  <c r="EH37" i="440"/>
  <c r="EC37" i="440"/>
  <c r="EA37" i="440"/>
  <c r="DZ37" i="440"/>
  <c r="DY37" i="440"/>
  <c r="DX37" i="440"/>
  <c r="DT37" i="440"/>
  <c r="DS37" i="440"/>
  <c r="DR37" i="440"/>
  <c r="DQ37" i="440"/>
  <c r="DP37" i="440"/>
  <c r="DO37" i="440"/>
  <c r="DN37" i="440"/>
  <c r="DM37" i="440"/>
  <c r="DL37" i="440"/>
  <c r="DE37" i="440" a="1"/>
  <c r="DE37" i="440" s="1"/>
  <c r="CY37" i="440"/>
  <c r="CX37" i="440"/>
  <c r="CV37" i="440"/>
  <c r="CR37" i="440"/>
  <c r="CQ37" i="440"/>
  <c r="CP37" i="440"/>
  <c r="CO37" i="440"/>
  <c r="CN37" i="440"/>
  <c r="CM37" i="440"/>
  <c r="CL37" i="440"/>
  <c r="CK37" i="440"/>
  <c r="CH37" i="440"/>
  <c r="CG37" i="440"/>
  <c r="CF37" i="440"/>
  <c r="CE37" i="440"/>
  <c r="BZ37" i="440"/>
  <c r="BY37" i="440"/>
  <c r="BX37" i="440"/>
  <c r="BW37" i="440"/>
  <c r="BV37" i="440"/>
  <c r="BU37" i="440"/>
  <c r="BT37" i="440"/>
  <c r="BS37" i="440"/>
  <c r="BR37" i="440"/>
  <c r="BQ37" i="440"/>
  <c r="BP37" i="440"/>
  <c r="BO37" i="440"/>
  <c r="BJ37" i="440"/>
  <c r="BH37" i="440"/>
  <c r="BF37" i="440"/>
  <c r="BE37" i="440"/>
  <c r="BB37" i="440"/>
  <c r="BA37" i="440"/>
  <c r="AZ37" i="440"/>
  <c r="AY37" i="440"/>
  <c r="AW37" i="440"/>
  <c r="AU37" i="440"/>
  <c r="AS37" i="440"/>
  <c r="AK37" i="440"/>
  <c r="AJ37" i="440"/>
  <c r="AH37" i="440"/>
  <c r="AG37" i="440"/>
  <c r="AF37" i="440"/>
  <c r="AE37" i="440"/>
  <c r="AD37" i="440"/>
  <c r="AC37" i="440"/>
  <c r="AB37" i="440"/>
  <c r="AA37" i="440"/>
  <c r="Q37" i="440"/>
  <c r="P37" i="440"/>
  <c r="O37" i="440"/>
  <c r="N37" i="440"/>
  <c r="K37" i="440"/>
  <c r="I37" i="440"/>
  <c r="H37" i="440"/>
  <c r="G37" i="440"/>
  <c r="F37" i="440"/>
  <c r="E37" i="440"/>
  <c r="D37" i="440"/>
  <c r="C37" i="440"/>
  <c r="B37" i="440"/>
  <c r="MI36" i="440"/>
  <c r="MH36" i="440"/>
  <c r="MF36" i="440"/>
  <c r="ME36" i="440"/>
  <c r="MD36" i="440"/>
  <c r="MC36" i="440"/>
  <c r="MB36" i="440"/>
  <c r="MA36" i="440"/>
  <c r="LZ36" i="440"/>
  <c r="LY36" i="440"/>
  <c r="LX36" i="440"/>
  <c r="LW36" i="440"/>
  <c r="LV36" i="440"/>
  <c r="LU36" i="440"/>
  <c r="LT36" i="440"/>
  <c r="LS36" i="440"/>
  <c r="LJ36" i="440"/>
  <c r="KX36" i="440"/>
  <c r="KT36" i="440"/>
  <c r="KS36" i="440"/>
  <c r="KR36" i="440"/>
  <c r="HC36" i="440"/>
  <c r="HB36" i="440"/>
  <c r="HA36" i="440"/>
  <c r="GZ36" i="440"/>
  <c r="GY36" i="440"/>
  <c r="GT36" i="440"/>
  <c r="GS36" i="440"/>
  <c r="GP36" i="440"/>
  <c r="GO36" i="440"/>
  <c r="GN36" i="440"/>
  <c r="GL36" i="440"/>
  <c r="GH36" i="440"/>
  <c r="GG36" i="440"/>
  <c r="GF36" i="440"/>
  <c r="GE36" i="440"/>
  <c r="GC36" i="440"/>
  <c r="GB36" i="440"/>
  <c r="GA36" i="440"/>
  <c r="FZ36" i="440"/>
  <c r="FY36" i="440"/>
  <c r="FX36" i="440"/>
  <c r="FW36" i="440"/>
  <c r="FV36" i="440"/>
  <c r="FU36" i="440"/>
  <c r="FS36" i="440"/>
  <c r="FQ36" i="440"/>
  <c r="FP36" i="440"/>
  <c r="FO36" i="440"/>
  <c r="FF36" i="440"/>
  <c r="FE36" i="440"/>
  <c r="FD36" i="440"/>
  <c r="FC36" i="440"/>
  <c r="FB36" i="440"/>
  <c r="FA36" i="440"/>
  <c r="EZ36" i="440"/>
  <c r="EY36" i="440"/>
  <c r="EV36" i="440"/>
  <c r="EU36" i="440"/>
  <c r="ES36" i="440"/>
  <c r="EQ36" i="440"/>
  <c r="EP36" i="440"/>
  <c r="EO36" i="440"/>
  <c r="EM36" i="440"/>
  <c r="EJ36" i="440"/>
  <c r="EI36" i="440"/>
  <c r="EH36" i="440"/>
  <c r="EC36" i="440"/>
  <c r="EA36" i="440"/>
  <c r="DZ36" i="440"/>
  <c r="DY36" i="440"/>
  <c r="DX36" i="440"/>
  <c r="DT36" i="440"/>
  <c r="DS36" i="440"/>
  <c r="DR36" i="440"/>
  <c r="DQ36" i="440"/>
  <c r="DP36" i="440"/>
  <c r="DO36" i="440"/>
  <c r="DN36" i="440"/>
  <c r="DM36" i="440"/>
  <c r="DL36" i="440"/>
  <c r="DE36" i="440" a="1"/>
  <c r="DE36" i="440" s="1"/>
  <c r="CY36" i="440"/>
  <c r="CX36" i="440"/>
  <c r="CV36" i="440"/>
  <c r="CU36" i="440"/>
  <c r="CR36" i="440"/>
  <c r="CQ36" i="440"/>
  <c r="CP36" i="440"/>
  <c r="CO36" i="440"/>
  <c r="CN36" i="440"/>
  <c r="CM36" i="440"/>
  <c r="CL36" i="440"/>
  <c r="CK36" i="440"/>
  <c r="CH36" i="440"/>
  <c r="CG36" i="440"/>
  <c r="CF36" i="440"/>
  <c r="CE36" i="440"/>
  <c r="BZ36" i="440"/>
  <c r="BY36" i="440"/>
  <c r="BX36" i="440"/>
  <c r="BW36" i="440"/>
  <c r="BV36" i="440"/>
  <c r="BU36" i="440"/>
  <c r="BT36" i="440"/>
  <c r="BS36" i="440"/>
  <c r="BR36" i="440"/>
  <c r="BQ36" i="440"/>
  <c r="BP36" i="440"/>
  <c r="BO36" i="440"/>
  <c r="BJ36" i="440"/>
  <c r="BH36" i="440"/>
  <c r="BF36" i="440"/>
  <c r="BE36" i="440"/>
  <c r="BB36" i="440"/>
  <c r="BA36" i="440"/>
  <c r="AZ36" i="440"/>
  <c r="AY36" i="440"/>
  <c r="AW36" i="440"/>
  <c r="AU36" i="440"/>
  <c r="AS36" i="440"/>
  <c r="AK36" i="440"/>
  <c r="AH36" i="440"/>
  <c r="AG36" i="440"/>
  <c r="AF36" i="440"/>
  <c r="AE36" i="440"/>
  <c r="AD36" i="440"/>
  <c r="AC36" i="440"/>
  <c r="AB36" i="440"/>
  <c r="AA36" i="440"/>
  <c r="Q36" i="440"/>
  <c r="P36" i="440"/>
  <c r="O36" i="440"/>
  <c r="N36" i="440"/>
  <c r="K36" i="440"/>
  <c r="I36" i="440"/>
  <c r="H36" i="440"/>
  <c r="G36" i="440"/>
  <c r="F36" i="440"/>
  <c r="E36" i="440"/>
  <c r="D36" i="440"/>
  <c r="C36" i="440"/>
  <c r="B36" i="440"/>
  <c r="MF35" i="440"/>
  <c r="ME35" i="440"/>
  <c r="MA35" i="440"/>
  <c r="LZ35" i="440"/>
  <c r="LY35" i="440"/>
  <c r="LX35" i="440"/>
  <c r="LW35" i="440"/>
  <c r="LV35" i="440"/>
  <c r="LU35" i="440"/>
  <c r="LT35" i="440"/>
  <c r="LS35" i="440"/>
  <c r="LJ35" i="440"/>
  <c r="KX35" i="440"/>
  <c r="KT35" i="440"/>
  <c r="KS35" i="440"/>
  <c r="KR35" i="440"/>
  <c r="HC35" i="440"/>
  <c r="HB35" i="440"/>
  <c r="HA35" i="440"/>
  <c r="GZ35" i="440"/>
  <c r="GY35" i="440"/>
  <c r="GT35" i="440"/>
  <c r="GS35" i="440"/>
  <c r="GP35" i="440"/>
  <c r="GO35" i="440"/>
  <c r="GN35" i="440"/>
  <c r="GL35" i="440"/>
  <c r="GH35" i="440"/>
  <c r="GF35" i="440"/>
  <c r="GE35" i="440"/>
  <c r="GC35" i="440"/>
  <c r="GB35" i="440"/>
  <c r="FW35" i="440"/>
  <c r="FV35" i="440"/>
  <c r="FU35" i="440"/>
  <c r="FO35" i="440"/>
  <c r="FF35" i="440"/>
  <c r="FE35" i="440"/>
  <c r="FD35" i="440"/>
  <c r="FC35" i="440"/>
  <c r="FB35" i="440"/>
  <c r="FA35" i="440"/>
  <c r="EZ35" i="440"/>
  <c r="EY35" i="440"/>
  <c r="EV35" i="440"/>
  <c r="EU35" i="440"/>
  <c r="ES35" i="440"/>
  <c r="EQ35" i="440"/>
  <c r="EP35" i="440"/>
  <c r="EO35" i="440"/>
  <c r="EM35" i="440"/>
  <c r="EJ35" i="440"/>
  <c r="EI35" i="440"/>
  <c r="EH35" i="440"/>
  <c r="EC35" i="440"/>
  <c r="EA35" i="440"/>
  <c r="DZ35" i="440"/>
  <c r="DY35" i="440"/>
  <c r="DX35" i="440"/>
  <c r="DT35" i="440"/>
  <c r="DS35" i="440"/>
  <c r="DR35" i="440"/>
  <c r="DQ35" i="440"/>
  <c r="DP35" i="440"/>
  <c r="DO35" i="440"/>
  <c r="DN35" i="440"/>
  <c r="DM35" i="440"/>
  <c r="DL35" i="440"/>
  <c r="CH35" i="440"/>
  <c r="CG35" i="440"/>
  <c r="CF35" i="440"/>
  <c r="CE35" i="440"/>
  <c r="BZ35" i="440"/>
  <c r="BY35" i="440"/>
  <c r="BJ35" i="440"/>
  <c r="BH35" i="440"/>
  <c r="BF35" i="440"/>
  <c r="BE35" i="440"/>
  <c r="BB35" i="440"/>
  <c r="BA35" i="440"/>
  <c r="AZ35" i="440"/>
  <c r="AY35" i="440"/>
  <c r="AW35" i="440"/>
  <c r="AU35" i="440"/>
  <c r="AS35" i="440"/>
  <c r="AK35" i="440"/>
  <c r="AH35" i="440"/>
  <c r="AG35" i="440"/>
  <c r="AF35" i="440"/>
  <c r="AE35" i="440"/>
  <c r="AD35" i="440"/>
  <c r="AC35" i="440"/>
  <c r="AB35" i="440"/>
  <c r="AA35" i="440"/>
  <c r="Q35" i="440"/>
  <c r="P35" i="440"/>
  <c r="O35" i="440"/>
  <c r="N35" i="440"/>
  <c r="K35" i="440"/>
  <c r="I35" i="440"/>
  <c r="H35" i="440"/>
  <c r="G35" i="440"/>
  <c r="F35" i="440"/>
  <c r="E35" i="440"/>
  <c r="D35" i="440"/>
  <c r="C35" i="440"/>
  <c r="B35" i="440"/>
  <c r="KW31" i="440"/>
  <c r="KU31" i="440"/>
  <c r="JO31" i="440"/>
  <c r="FM31" i="440"/>
  <c r="EL31" i="440"/>
  <c r="DW31" i="440"/>
  <c r="DV31" i="440"/>
  <c r="DC31" i="440"/>
  <c r="CD31" i="440"/>
  <c r="CC31" i="440"/>
  <c r="CB31" i="440"/>
  <c r="CA31" i="440"/>
  <c r="BN31" i="440"/>
  <c r="BM31" i="440"/>
  <c r="S31" i="440"/>
  <c r="KW30" i="440"/>
  <c r="KU30" i="440"/>
  <c r="JO30" i="440"/>
  <c r="FM30" i="440"/>
  <c r="EL30" i="440"/>
  <c r="DW30" i="440"/>
  <c r="DV30" i="440"/>
  <c r="DC30" i="440"/>
  <c r="CD30" i="440"/>
  <c r="CC30" i="440"/>
  <c r="CB30" i="440"/>
  <c r="CA30" i="440"/>
  <c r="BN30" i="440"/>
  <c r="BM30" i="440"/>
  <c r="S30" i="440"/>
  <c r="KW29" i="440"/>
  <c r="KU29" i="440"/>
  <c r="JO29" i="440"/>
  <c r="FM29" i="440"/>
  <c r="EL29" i="440"/>
  <c r="DW29" i="440"/>
  <c r="DV29" i="440"/>
  <c r="DC29" i="440"/>
  <c r="CD29" i="440"/>
  <c r="CC29" i="440"/>
  <c r="CB29" i="440"/>
  <c r="CA29" i="440"/>
  <c r="BN29" i="440"/>
  <c r="BM29" i="440"/>
  <c r="S29" i="440"/>
  <c r="KW28" i="440"/>
  <c r="KU28" i="440"/>
  <c r="JO28" i="440"/>
  <c r="FM28" i="440"/>
  <c r="EL28" i="440"/>
  <c r="DW28" i="440"/>
  <c r="DV28" i="440"/>
  <c r="DC28" i="440"/>
  <c r="CD28" i="440"/>
  <c r="CC28" i="440"/>
  <c r="CB28" i="440"/>
  <c r="CA28" i="440"/>
  <c r="BN28" i="440"/>
  <c r="BM28" i="440"/>
  <c r="S28" i="440"/>
  <c r="KW27" i="440"/>
  <c r="KU27" i="440"/>
  <c r="JO27" i="440"/>
  <c r="FM27" i="440"/>
  <c r="EL27" i="440"/>
  <c r="DW27" i="440"/>
  <c r="DV27" i="440"/>
  <c r="DC27" i="440"/>
  <c r="CD27" i="440"/>
  <c r="CC27" i="440"/>
  <c r="CB27" i="440"/>
  <c r="CA27" i="440"/>
  <c r="BN27" i="440"/>
  <c r="BM27" i="440"/>
  <c r="S27" i="440"/>
  <c r="KW26" i="440"/>
  <c r="KU26" i="440"/>
  <c r="JO26" i="440"/>
  <c r="FM26" i="440"/>
  <c r="EL26" i="440"/>
  <c r="DW26" i="440"/>
  <c r="DV26" i="440"/>
  <c r="DC26" i="440"/>
  <c r="CD26" i="440"/>
  <c r="CC26" i="440"/>
  <c r="CB26" i="440"/>
  <c r="CA26" i="440"/>
  <c r="BN26" i="440"/>
  <c r="BM26" i="440"/>
  <c r="S26" i="440"/>
  <c r="KW25" i="440"/>
  <c r="KU25" i="440"/>
  <c r="JO25" i="440"/>
  <c r="FM25" i="440"/>
  <c r="DW25" i="440"/>
  <c r="DV25" i="440"/>
  <c r="DC25" i="440"/>
  <c r="CD25" i="440"/>
  <c r="CC25" i="440"/>
  <c r="CB25" i="440"/>
  <c r="CA25" i="440"/>
  <c r="BN25" i="440"/>
  <c r="BM25" i="440"/>
  <c r="S25" i="440"/>
  <c r="KU24" i="440"/>
  <c r="JO24" i="440"/>
  <c r="FM24" i="440"/>
  <c r="DW24" i="440"/>
  <c r="DV24" i="440"/>
  <c r="DC24" i="440"/>
  <c r="CD24" i="440"/>
  <c r="CC24" i="440"/>
  <c r="CB24" i="440"/>
  <c r="CA24" i="440"/>
  <c r="BN24" i="440"/>
  <c r="BM24" i="440"/>
  <c r="S24" i="440"/>
  <c r="KU23" i="440"/>
  <c r="JO23" i="440"/>
  <c r="FM23" i="440"/>
  <c r="DW23" i="440"/>
  <c r="DV23" i="440"/>
  <c r="DC23" i="440"/>
  <c r="CD23" i="440"/>
  <c r="CC23" i="440"/>
  <c r="CB23" i="440"/>
  <c r="CA23" i="440"/>
  <c r="BN23" i="440"/>
  <c r="BM23" i="440"/>
  <c r="S23" i="440"/>
  <c r="JO22" i="440"/>
  <c r="FM22" i="440"/>
  <c r="DW22" i="440"/>
  <c r="DV22" i="440"/>
  <c r="DC22" i="440"/>
  <c r="CD22" i="440"/>
  <c r="CC22" i="440"/>
  <c r="CB22" i="440"/>
  <c r="CA22" i="440"/>
  <c r="BN22" i="440"/>
  <c r="BM22" i="440"/>
  <c r="S22" i="440"/>
  <c r="JO21" i="440"/>
  <c r="FM21" i="440"/>
  <c r="DW21" i="440"/>
  <c r="DV21" i="440"/>
  <c r="DC21" i="440"/>
  <c r="CD21" i="440"/>
  <c r="CC21" i="440"/>
  <c r="CB21" i="440"/>
  <c r="CA21" i="440"/>
  <c r="BN21" i="440"/>
  <c r="BM21" i="440"/>
  <c r="S21" i="440"/>
  <c r="KW20" i="440"/>
  <c r="JO20" i="440"/>
  <c r="FM20" i="440"/>
  <c r="DW20" i="440"/>
  <c r="DV20" i="440"/>
  <c r="DC20" i="440"/>
  <c r="CD20" i="440"/>
  <c r="CC20" i="440"/>
  <c r="CB20" i="440"/>
  <c r="CA20" i="440"/>
  <c r="BN20" i="440"/>
  <c r="BM20" i="440"/>
  <c r="S20" i="440"/>
  <c r="KW19" i="440"/>
  <c r="KU19" i="440"/>
  <c r="JO19" i="440"/>
  <c r="FM19" i="440"/>
  <c r="DW19" i="440"/>
  <c r="DV19" i="440"/>
  <c r="DC19" i="440"/>
  <c r="CD19" i="440"/>
  <c r="CC19" i="440"/>
  <c r="CB19" i="440"/>
  <c r="CA19" i="440"/>
  <c r="BN19" i="440"/>
  <c r="BM19" i="440"/>
  <c r="S19" i="440"/>
  <c r="KW18" i="440"/>
  <c r="KU18" i="440"/>
  <c r="JO18" i="440"/>
  <c r="FM18" i="440"/>
  <c r="DW18" i="440"/>
  <c r="DV18" i="440"/>
  <c r="DC18" i="440"/>
  <c r="CD18" i="440"/>
  <c r="CC18" i="440"/>
  <c r="CB18" i="440"/>
  <c r="CA18" i="440"/>
  <c r="BN18" i="440"/>
  <c r="BM18" i="440"/>
  <c r="KU17" i="440"/>
  <c r="JO17" i="440"/>
  <c r="FM17" i="440"/>
  <c r="DW17" i="440"/>
  <c r="DV17" i="440"/>
  <c r="DC17" i="440"/>
  <c r="CD17" i="440"/>
  <c r="CC17" i="440"/>
  <c r="CB17" i="440"/>
  <c r="CA17" i="440"/>
  <c r="BN17" i="440"/>
  <c r="BM17" i="440"/>
  <c r="KU16" i="440"/>
  <c r="JO16" i="440"/>
  <c r="FM16" i="440"/>
  <c r="DW16" i="440"/>
  <c r="DV16" i="440"/>
  <c r="DC16" i="440"/>
  <c r="CD16" i="440"/>
  <c r="CC16" i="440"/>
  <c r="CB16" i="440"/>
  <c r="CA16" i="440"/>
  <c r="BN16" i="440"/>
  <c r="BM16" i="440"/>
  <c r="KU15" i="440"/>
  <c r="JO15" i="440"/>
  <c r="FM15" i="440"/>
  <c r="DW15" i="440"/>
  <c r="DV15" i="440"/>
  <c r="DC15" i="440"/>
  <c r="CD15" i="440"/>
  <c r="CC15" i="440"/>
  <c r="CB15" i="440"/>
  <c r="CA15" i="440"/>
  <c r="BN15" i="440"/>
  <c r="BM15" i="440"/>
  <c r="KU14" i="440"/>
  <c r="JO14" i="440"/>
  <c r="FM14" i="440"/>
  <c r="DW14" i="440"/>
  <c r="DV14" i="440"/>
  <c r="DC14" i="440"/>
  <c r="CC14" i="440"/>
  <c r="CB14" i="440"/>
  <c r="CA14" i="440"/>
  <c r="BN14" i="440"/>
  <c r="BM14" i="440"/>
  <c r="KU13" i="440"/>
  <c r="JO13" i="440"/>
  <c r="FM13" i="440"/>
  <c r="EL13" i="440"/>
  <c r="DW13" i="440"/>
  <c r="DV13" i="440"/>
  <c r="DC13" i="440"/>
  <c r="CD13" i="440"/>
  <c r="CC13" i="440"/>
  <c r="CB13" i="440"/>
  <c r="CA13" i="440"/>
  <c r="BN13" i="440"/>
  <c r="BM13" i="440"/>
  <c r="S13" i="440"/>
  <c r="KW12" i="440"/>
  <c r="KU12" i="440"/>
  <c r="JO12" i="440"/>
  <c r="FM12" i="440"/>
  <c r="EL12" i="440"/>
  <c r="DW12" i="440"/>
  <c r="DV12" i="440"/>
  <c r="DC12" i="440"/>
  <c r="CD12" i="440"/>
  <c r="CC12" i="440"/>
  <c r="CB12" i="440"/>
  <c r="CA12" i="440"/>
  <c r="BN12" i="440"/>
  <c r="BM12" i="440"/>
  <c r="S12" i="440"/>
  <c r="KW11" i="440"/>
  <c r="KU11" i="440"/>
  <c r="JO11" i="440"/>
  <c r="FM11" i="440"/>
  <c r="EW11" i="440"/>
  <c r="EW19" i="440" s="1"/>
  <c r="DW11" i="440"/>
  <c r="DV11" i="440"/>
  <c r="DC11" i="440"/>
  <c r="CD11" i="440"/>
  <c r="CC11" i="440"/>
  <c r="CB11" i="440"/>
  <c r="CA11" i="440"/>
  <c r="BN11" i="440"/>
  <c r="BM11" i="440"/>
  <c r="S11" i="440"/>
  <c r="KW10" i="440"/>
  <c r="KU10" i="440"/>
  <c r="JO10" i="440"/>
  <c r="FM10" i="440"/>
  <c r="EL10" i="440"/>
  <c r="DW10" i="440"/>
  <c r="DV10" i="440"/>
  <c r="DC10" i="440"/>
  <c r="CD10" i="440"/>
  <c r="CC10" i="440"/>
  <c r="CB10" i="440"/>
  <c r="CA10" i="440"/>
  <c r="BN10" i="440"/>
  <c r="BM10" i="440"/>
  <c r="S10" i="440"/>
  <c r="KW9" i="440"/>
  <c r="KU9" i="440"/>
  <c r="JO9" i="440"/>
  <c r="FM9" i="440"/>
  <c r="EL9" i="440"/>
  <c r="DW9" i="440"/>
  <c r="DV9" i="440"/>
  <c r="DC9" i="440"/>
  <c r="CD9" i="440"/>
  <c r="CC9" i="440"/>
  <c r="CB9" i="440"/>
  <c r="CA9" i="440"/>
  <c r="BN9" i="440"/>
  <c r="BM9" i="440"/>
  <c r="S9" i="440"/>
  <c r="KW8" i="440"/>
  <c r="KU8" i="440"/>
  <c r="JO8" i="440"/>
  <c r="JY8" i="440" s="1"/>
  <c r="FM8" i="440"/>
  <c r="EL8" i="440"/>
  <c r="DW8" i="440"/>
  <c r="DV8" i="440"/>
  <c r="DC8" i="440"/>
  <c r="CD8" i="440"/>
  <c r="CC8" i="440"/>
  <c r="CB8" i="440"/>
  <c r="CA8" i="440"/>
  <c r="BN8" i="440"/>
  <c r="BM8" i="440"/>
  <c r="S8" i="440"/>
  <c r="KW7" i="440"/>
  <c r="KU7" i="440"/>
  <c r="JO7" i="440"/>
  <c r="FM7" i="440"/>
  <c r="EL7" i="440"/>
  <c r="DW7" i="440"/>
  <c r="DV7" i="440"/>
  <c r="DC7" i="440"/>
  <c r="CD7" i="440"/>
  <c r="CC7" i="440"/>
  <c r="CB7" i="440"/>
  <c r="CA7" i="440"/>
  <c r="BN7" i="440"/>
  <c r="BM7" i="440"/>
  <c r="S7" i="440"/>
  <c r="KW6" i="440"/>
  <c r="KU6" i="440"/>
  <c r="FM6" i="440"/>
  <c r="EL6" i="440"/>
  <c r="DW6" i="440"/>
  <c r="DV6" i="440"/>
  <c r="DC6" i="440"/>
  <c r="CD6" i="440"/>
  <c r="CC6" i="440"/>
  <c r="CB6" i="440"/>
  <c r="CA6" i="440"/>
  <c r="BN6" i="440"/>
  <c r="BM6" i="440"/>
  <c r="S6" i="440"/>
  <c r="KW5" i="440"/>
  <c r="KU5" i="440"/>
  <c r="FM5" i="440"/>
  <c r="EL5" i="440"/>
  <c r="DW5" i="440"/>
  <c r="DV5" i="440"/>
  <c r="DC5" i="440"/>
  <c r="CD5" i="440"/>
  <c r="CC5" i="440"/>
  <c r="CB5" i="440"/>
  <c r="CA5" i="440"/>
  <c r="BN5" i="440"/>
  <c r="BM5" i="440"/>
  <c r="S5" i="440"/>
  <c r="KW4" i="440"/>
  <c r="KU4" i="440"/>
  <c r="FM4" i="440"/>
  <c r="DW4" i="440"/>
  <c r="DV4" i="440"/>
  <c r="DC4" i="440"/>
  <c r="DB4" i="440"/>
  <c r="DB35" i="440" s="1"/>
  <c r="DA4" i="440"/>
  <c r="DA35" i="440" s="1"/>
  <c r="CC4" i="440"/>
  <c r="CB4" i="440"/>
  <c r="CA4" i="440"/>
  <c r="BN4" i="440"/>
  <c r="BM4" i="440"/>
  <c r="S4" i="440"/>
  <c r="B33" i="183"/>
  <c r="A33" i="183"/>
  <c r="B32" i="183"/>
  <c r="A32" i="183"/>
  <c r="B31" i="183"/>
  <c r="A31" i="183"/>
  <c r="B30" i="183"/>
  <c r="A30" i="183"/>
  <c r="B29" i="183"/>
  <c r="A29" i="183"/>
  <c r="B28" i="183"/>
  <c r="A28" i="183"/>
  <c r="B27" i="183"/>
  <c r="A27" i="183"/>
  <c r="B26" i="183"/>
  <c r="A26" i="183"/>
  <c r="B25" i="183"/>
  <c r="A25" i="183"/>
  <c r="B24" i="183"/>
  <c r="A24" i="183"/>
  <c r="B23" i="183"/>
  <c r="A23" i="183"/>
  <c r="B22" i="183"/>
  <c r="A22" i="183"/>
  <c r="B21" i="183"/>
  <c r="A21" i="183"/>
  <c r="B20" i="183"/>
  <c r="A20" i="183"/>
  <c r="B19" i="183"/>
  <c r="A19" i="183"/>
  <c r="B18" i="183"/>
  <c r="A18" i="183"/>
  <c r="B17" i="183"/>
  <c r="A17" i="183"/>
  <c r="B16" i="183"/>
  <c r="A16" i="183"/>
  <c r="B15" i="183"/>
  <c r="A15" i="183"/>
  <c r="B14" i="183"/>
  <c r="A14" i="183"/>
  <c r="B13" i="183"/>
  <c r="A13" i="183"/>
  <c r="B12" i="183"/>
  <c r="A12" i="183"/>
  <c r="B11" i="183"/>
  <c r="A11" i="183"/>
  <c r="B10" i="183"/>
  <c r="A10" i="183"/>
  <c r="B9" i="183"/>
  <c r="A9" i="183"/>
  <c r="B8" i="183"/>
  <c r="A8" i="183"/>
  <c r="B7" i="183"/>
  <c r="A7" i="183"/>
  <c r="B6" i="183"/>
  <c r="A6" i="183"/>
  <c r="B5" i="183"/>
  <c r="A5" i="183"/>
  <c r="B4" i="183"/>
  <c r="A4" i="183"/>
  <c r="B3" i="183"/>
  <c r="B34" i="183" s="1"/>
  <c r="A3" i="183"/>
  <c r="B32" i="184"/>
  <c r="A32" i="184"/>
  <c r="B31" i="184"/>
  <c r="A31" i="184"/>
  <c r="B30" i="184"/>
  <c r="A30" i="184"/>
  <c r="B29" i="184"/>
  <c r="A29" i="184"/>
  <c r="B28" i="184"/>
  <c r="A28" i="184"/>
  <c r="B27" i="184"/>
  <c r="A27" i="184"/>
  <c r="B26" i="184"/>
  <c r="A26" i="184"/>
  <c r="B25" i="184"/>
  <c r="A25" i="184"/>
  <c r="B24" i="184"/>
  <c r="A24" i="184"/>
  <c r="B23" i="184"/>
  <c r="A23" i="184"/>
  <c r="B22" i="184"/>
  <c r="A22" i="184"/>
  <c r="B21" i="184"/>
  <c r="A21" i="184"/>
  <c r="B20" i="184"/>
  <c r="A20" i="184"/>
  <c r="B19" i="184"/>
  <c r="A19" i="184"/>
  <c r="B18" i="184"/>
  <c r="A18" i="184"/>
  <c r="B17" i="184"/>
  <c r="A17" i="184"/>
  <c r="B16" i="184"/>
  <c r="A16" i="184"/>
  <c r="B15" i="184"/>
  <c r="A15" i="184"/>
  <c r="B14" i="184"/>
  <c r="A14" i="184"/>
  <c r="B13" i="184"/>
  <c r="A13" i="184"/>
  <c r="B12" i="184"/>
  <c r="A12" i="184"/>
  <c r="B11" i="184"/>
  <c r="A11" i="184"/>
  <c r="B10" i="184"/>
  <c r="A10" i="184"/>
  <c r="B9" i="184"/>
  <c r="A9" i="184"/>
  <c r="B8" i="184"/>
  <c r="A8" i="184"/>
  <c r="B7" i="184"/>
  <c r="A7" i="184"/>
  <c r="B6" i="184"/>
  <c r="A6" i="184"/>
  <c r="B5" i="184"/>
  <c r="A5" i="184"/>
  <c r="B4" i="184"/>
  <c r="A4" i="184"/>
  <c r="B3" i="184"/>
  <c r="A3" i="184"/>
  <c r="B2" i="184"/>
  <c r="B33" i="184" s="1"/>
  <c r="A2" i="184"/>
  <c r="B33" i="185"/>
  <c r="A33" i="185"/>
  <c r="B32" i="185"/>
  <c r="A32" i="185"/>
  <c r="B31" i="185"/>
  <c r="A31" i="185"/>
  <c r="B30" i="185"/>
  <c r="A30" i="185"/>
  <c r="B29" i="185"/>
  <c r="A29" i="185"/>
  <c r="B28" i="185"/>
  <c r="A28" i="185"/>
  <c r="B27" i="185"/>
  <c r="A27" i="185"/>
  <c r="B26" i="185"/>
  <c r="A26" i="185"/>
  <c r="B25" i="185"/>
  <c r="A25" i="185"/>
  <c r="B24" i="185"/>
  <c r="A24" i="185"/>
  <c r="B23" i="185"/>
  <c r="A23" i="185"/>
  <c r="B22" i="185"/>
  <c r="A22" i="185"/>
  <c r="B21" i="185"/>
  <c r="A21" i="185"/>
  <c r="B20" i="185"/>
  <c r="A20" i="185"/>
  <c r="B19" i="185"/>
  <c r="A19" i="185"/>
  <c r="B18" i="185"/>
  <c r="A18" i="185"/>
  <c r="B17" i="185"/>
  <c r="A17" i="185"/>
  <c r="B16" i="185"/>
  <c r="A16" i="185"/>
  <c r="B15" i="185"/>
  <c r="A15" i="185"/>
  <c r="B14" i="185"/>
  <c r="A14" i="185"/>
  <c r="B13" i="185"/>
  <c r="A13" i="185"/>
  <c r="B12" i="185"/>
  <c r="A12" i="185"/>
  <c r="B11" i="185"/>
  <c r="A11" i="185"/>
  <c r="B10" i="185"/>
  <c r="A10" i="185"/>
  <c r="B9" i="185"/>
  <c r="A9" i="185"/>
  <c r="B8" i="185"/>
  <c r="A8" i="185"/>
  <c r="B7" i="185"/>
  <c r="A7" i="185"/>
  <c r="B6" i="185"/>
  <c r="A6" i="185"/>
  <c r="B5" i="185"/>
  <c r="A5" i="185"/>
  <c r="B4" i="185"/>
  <c r="A4" i="185"/>
  <c r="B3" i="185"/>
  <c r="B34" i="185" s="1"/>
  <c r="A3" i="185"/>
  <c r="B32" i="89"/>
  <c r="A32" i="89"/>
  <c r="B31" i="89"/>
  <c r="A31" i="89"/>
  <c r="B30" i="89"/>
  <c r="A30" i="89"/>
  <c r="B29" i="89"/>
  <c r="A29" i="89"/>
  <c r="B28" i="89"/>
  <c r="A28" i="89"/>
  <c r="B27" i="89"/>
  <c r="A27" i="89"/>
  <c r="B26" i="89"/>
  <c r="A26" i="89"/>
  <c r="B25" i="89"/>
  <c r="A25" i="89"/>
  <c r="B24" i="89"/>
  <c r="A24" i="89"/>
  <c r="B23" i="89"/>
  <c r="A23" i="89"/>
  <c r="B22" i="89"/>
  <c r="A22" i="89"/>
  <c r="B21" i="89"/>
  <c r="A21" i="89"/>
  <c r="B20" i="89"/>
  <c r="A20" i="89"/>
  <c r="B19" i="89"/>
  <c r="A19" i="89"/>
  <c r="B18" i="89"/>
  <c r="A18" i="89"/>
  <c r="B17" i="89"/>
  <c r="A17" i="89"/>
  <c r="B16" i="89"/>
  <c r="A16" i="89"/>
  <c r="B15" i="89"/>
  <c r="A15" i="89"/>
  <c r="B14" i="89"/>
  <c r="A14" i="89"/>
  <c r="B13" i="89"/>
  <c r="A13" i="89"/>
  <c r="B12" i="89"/>
  <c r="A12" i="89"/>
  <c r="B11" i="89"/>
  <c r="A11" i="89"/>
  <c r="B10" i="89"/>
  <c r="A10" i="89"/>
  <c r="B9" i="89"/>
  <c r="A9" i="89"/>
  <c r="B8" i="89"/>
  <c r="A8" i="89"/>
  <c r="B7" i="89"/>
  <c r="A7" i="89"/>
  <c r="B6" i="89"/>
  <c r="A6" i="89"/>
  <c r="B5" i="89"/>
  <c r="A5" i="89"/>
  <c r="B4" i="89"/>
  <c r="A4" i="89"/>
  <c r="B3" i="89"/>
  <c r="A3" i="89"/>
  <c r="B2" i="89"/>
  <c r="B33" i="89" s="1"/>
  <c r="A2" i="89"/>
  <c r="B32" i="86"/>
  <c r="A32" i="86"/>
  <c r="B31" i="86"/>
  <c r="A31" i="86"/>
  <c r="B30" i="86"/>
  <c r="A30" i="86"/>
  <c r="B29" i="86"/>
  <c r="A29" i="86"/>
  <c r="B28" i="86"/>
  <c r="A28" i="86"/>
  <c r="B27" i="86"/>
  <c r="A27" i="86"/>
  <c r="B26" i="86"/>
  <c r="A26" i="86"/>
  <c r="B25" i="86"/>
  <c r="A25" i="86"/>
  <c r="B24" i="86"/>
  <c r="A24" i="86"/>
  <c r="B23" i="86"/>
  <c r="A23" i="86"/>
  <c r="B22" i="86"/>
  <c r="A22" i="86"/>
  <c r="B21" i="86"/>
  <c r="A21" i="86"/>
  <c r="B20" i="86"/>
  <c r="A20" i="86"/>
  <c r="B19" i="86"/>
  <c r="A19" i="86"/>
  <c r="B18" i="86"/>
  <c r="A18" i="86"/>
  <c r="B17" i="86"/>
  <c r="A17" i="86"/>
  <c r="B16" i="86"/>
  <c r="A16" i="86"/>
  <c r="B15" i="86"/>
  <c r="A15" i="86"/>
  <c r="B14" i="86"/>
  <c r="A14" i="86"/>
  <c r="B13" i="86"/>
  <c r="A13" i="86"/>
  <c r="B12" i="86"/>
  <c r="A12" i="86"/>
  <c r="B11" i="86"/>
  <c r="A11" i="86"/>
  <c r="B10" i="86"/>
  <c r="A10" i="86"/>
  <c r="B9" i="86"/>
  <c r="A9" i="86"/>
  <c r="B8" i="86"/>
  <c r="A8" i="86"/>
  <c r="B7" i="86"/>
  <c r="A7" i="86"/>
  <c r="B6" i="86"/>
  <c r="A6" i="86"/>
  <c r="B5" i="86"/>
  <c r="A5" i="86"/>
  <c r="B4" i="86"/>
  <c r="A4" i="86"/>
  <c r="B3" i="86"/>
  <c r="A3" i="86"/>
  <c r="B2" i="86"/>
  <c r="B33" i="86" s="1"/>
  <c r="A2" i="86"/>
  <c r="B32" i="44"/>
  <c r="A32" i="44"/>
  <c r="B31" i="44"/>
  <c r="A31" i="44"/>
  <c r="B30" i="44"/>
  <c r="A30" i="44"/>
  <c r="B29" i="44"/>
  <c r="A29" i="44"/>
  <c r="B28" i="44"/>
  <c r="A28" i="44"/>
  <c r="B27" i="44"/>
  <c r="A27" i="44"/>
  <c r="B26" i="44"/>
  <c r="A26" i="44"/>
  <c r="B25" i="44"/>
  <c r="A25" i="44"/>
  <c r="B24" i="44"/>
  <c r="A24" i="44"/>
  <c r="B23" i="44"/>
  <c r="A23" i="44"/>
  <c r="B22" i="44"/>
  <c r="A22" i="44"/>
  <c r="B21" i="44"/>
  <c r="A21" i="44"/>
  <c r="B20" i="44"/>
  <c r="A20" i="44"/>
  <c r="B19" i="44"/>
  <c r="A19" i="44"/>
  <c r="B18" i="44"/>
  <c r="A18" i="44"/>
  <c r="B17" i="44"/>
  <c r="A17" i="44"/>
  <c r="B16" i="44"/>
  <c r="A16" i="44"/>
  <c r="B15" i="44"/>
  <c r="A15" i="44"/>
  <c r="B14" i="44"/>
  <c r="A14" i="44"/>
  <c r="B13" i="44"/>
  <c r="A13" i="44"/>
  <c r="B12" i="44"/>
  <c r="A12" i="44"/>
  <c r="B11" i="44"/>
  <c r="A11" i="44"/>
  <c r="B10" i="44"/>
  <c r="A10" i="44"/>
  <c r="B9" i="44"/>
  <c r="A9" i="44"/>
  <c r="B8" i="44"/>
  <c r="A8" i="44"/>
  <c r="B7" i="44"/>
  <c r="A7" i="44"/>
  <c r="B6" i="44"/>
  <c r="A6" i="44"/>
  <c r="B5" i="44"/>
  <c r="A5" i="44"/>
  <c r="B4" i="44"/>
  <c r="A4" i="44"/>
  <c r="B3" i="44"/>
  <c r="A3" i="44"/>
  <c r="B2" i="44"/>
  <c r="D2" i="44" s="1"/>
  <c r="A2" i="44"/>
  <c r="B31" i="171"/>
  <c r="A31" i="171"/>
  <c r="B30" i="171"/>
  <c r="A30" i="171"/>
  <c r="B29" i="171"/>
  <c r="A29" i="171"/>
  <c r="B28" i="171"/>
  <c r="A28" i="171"/>
  <c r="B27" i="171"/>
  <c r="A27" i="171"/>
  <c r="B26" i="171"/>
  <c r="A26" i="171"/>
  <c r="B25" i="171"/>
  <c r="A25" i="171"/>
  <c r="B24" i="171"/>
  <c r="A24" i="171"/>
  <c r="B23" i="171"/>
  <c r="A23" i="171"/>
  <c r="B22" i="171"/>
  <c r="A22" i="171"/>
  <c r="B21" i="171"/>
  <c r="A21" i="171"/>
  <c r="B20" i="171"/>
  <c r="A20" i="171"/>
  <c r="B19" i="171"/>
  <c r="A19" i="171"/>
  <c r="B18" i="171"/>
  <c r="A18" i="171"/>
  <c r="B17" i="171"/>
  <c r="A17" i="171"/>
  <c r="B16" i="171"/>
  <c r="A16" i="171"/>
  <c r="B15" i="171"/>
  <c r="A15" i="171"/>
  <c r="B14" i="171"/>
  <c r="A14" i="171"/>
  <c r="B13" i="171"/>
  <c r="A13" i="171"/>
  <c r="B12" i="171"/>
  <c r="A12" i="171"/>
  <c r="B11" i="171"/>
  <c r="A11" i="171"/>
  <c r="B10" i="171"/>
  <c r="A10" i="171"/>
  <c r="B9" i="171"/>
  <c r="A9" i="171"/>
  <c r="B8" i="171"/>
  <c r="A8" i="171"/>
  <c r="B7" i="171"/>
  <c r="A7" i="171"/>
  <c r="B6" i="171"/>
  <c r="A6" i="171"/>
  <c r="B5" i="171"/>
  <c r="A5" i="171"/>
  <c r="B4" i="171"/>
  <c r="A4" i="171"/>
  <c r="B3" i="171"/>
  <c r="A3" i="171"/>
  <c r="B2" i="171"/>
  <c r="B32" i="171" s="1"/>
  <c r="C12" i="171" s="1"/>
  <c r="A2" i="171"/>
  <c r="C19" i="200"/>
  <c r="B19" i="200"/>
  <c r="A19" i="200"/>
  <c r="C18" i="200"/>
  <c r="B18" i="200"/>
  <c r="A18" i="200"/>
  <c r="C17" i="200"/>
  <c r="B17" i="200"/>
  <c r="A17" i="200"/>
  <c r="G16" i="200"/>
  <c r="F16" i="200"/>
  <c r="E16" i="200"/>
  <c r="C16" i="200"/>
  <c r="B16" i="200"/>
  <c r="A16" i="200"/>
  <c r="G15" i="200"/>
  <c r="F15" i="200"/>
  <c r="E15" i="200"/>
  <c r="C15" i="200"/>
  <c r="B15" i="200"/>
  <c r="A15" i="200"/>
  <c r="G14" i="200"/>
  <c r="F14" i="200"/>
  <c r="E14" i="200"/>
  <c r="C14" i="200"/>
  <c r="B14" i="200"/>
  <c r="A14" i="200"/>
  <c r="G13" i="200"/>
  <c r="F13" i="200"/>
  <c r="E13" i="200"/>
  <c r="C13" i="200"/>
  <c r="B13" i="200"/>
  <c r="A13" i="200"/>
  <c r="G12" i="200"/>
  <c r="F12" i="200"/>
  <c r="E12" i="200"/>
  <c r="C12" i="200"/>
  <c r="B12" i="200"/>
  <c r="A12" i="200"/>
  <c r="G11" i="200"/>
  <c r="F11" i="200"/>
  <c r="E11" i="200"/>
  <c r="C11" i="200"/>
  <c r="B11" i="200"/>
  <c r="A11" i="200"/>
  <c r="G10" i="200"/>
  <c r="F10" i="200"/>
  <c r="E10" i="200"/>
  <c r="C10" i="200"/>
  <c r="B10" i="200"/>
  <c r="A10" i="200"/>
  <c r="G9" i="200"/>
  <c r="F9" i="200"/>
  <c r="E9" i="200"/>
  <c r="C9" i="200"/>
  <c r="B9" i="200"/>
  <c r="A9" i="200"/>
  <c r="G8" i="200"/>
  <c r="F8" i="200"/>
  <c r="E8" i="200"/>
  <c r="C8" i="200"/>
  <c r="B8" i="200"/>
  <c r="A8" i="200"/>
  <c r="G7" i="200"/>
  <c r="F7" i="200"/>
  <c r="E7" i="200"/>
  <c r="C7" i="200"/>
  <c r="B7" i="200"/>
  <c r="A7" i="200"/>
  <c r="G6" i="200"/>
  <c r="F6" i="200"/>
  <c r="E6" i="200"/>
  <c r="C6" i="200"/>
  <c r="B6" i="200"/>
  <c r="A6" i="200"/>
  <c r="G5" i="200"/>
  <c r="F5" i="200"/>
  <c r="E5" i="200"/>
  <c r="C5" i="200"/>
  <c r="B5" i="200"/>
  <c r="A5" i="200"/>
  <c r="G4" i="200"/>
  <c r="F4" i="200"/>
  <c r="E4" i="200"/>
  <c r="C4" i="200"/>
  <c r="B4" i="200"/>
  <c r="A4" i="200"/>
  <c r="EX12" i="440" l="1"/>
  <c r="EX22" i="440"/>
  <c r="EX13" i="440"/>
  <c r="EX21" i="440"/>
  <c r="EX14" i="440"/>
  <c r="EX15" i="440"/>
  <c r="EX23" i="440"/>
  <c r="EX16" i="440"/>
  <c r="EX24" i="440"/>
  <c r="EX17" i="440"/>
  <c r="EX18" i="440"/>
  <c r="EX20" i="440"/>
  <c r="EX19" i="440"/>
  <c r="EX27" i="440"/>
  <c r="EX31" i="440"/>
  <c r="EX28" i="440"/>
  <c r="EX32" i="440"/>
  <c r="EX29" i="440"/>
  <c r="EX33" i="440"/>
  <c r="EX30" i="440"/>
  <c r="EX34" i="440"/>
  <c r="EX4" i="440"/>
  <c r="EX26" i="440"/>
  <c r="EX25" i="440"/>
  <c r="EX6" i="440"/>
  <c r="EX7" i="440"/>
  <c r="EX8" i="440"/>
  <c r="EX10" i="440"/>
  <c r="EX5" i="440"/>
  <c r="EX11" i="440"/>
  <c r="EX9" i="440"/>
  <c r="H5" i="200"/>
  <c r="H7" i="200"/>
  <c r="H9" i="200"/>
  <c r="H11" i="200"/>
  <c r="H13" i="200"/>
  <c r="H15" i="200"/>
  <c r="D18" i="200"/>
  <c r="JY6" i="440"/>
  <c r="JY11" i="440"/>
  <c r="JY12" i="440"/>
  <c r="JY14" i="440"/>
  <c r="JY22" i="440"/>
  <c r="JY24" i="440"/>
  <c r="JY27" i="440"/>
  <c r="JY31" i="440"/>
  <c r="JY5" i="440"/>
  <c r="JY10" i="440"/>
  <c r="JY13" i="440"/>
  <c r="JY15" i="440"/>
  <c r="JY17" i="440"/>
  <c r="JY19" i="440"/>
  <c r="JY7" i="440"/>
  <c r="JY16" i="440"/>
  <c r="JY20" i="440"/>
  <c r="JY26" i="440"/>
  <c r="JY30" i="440"/>
  <c r="JY18" i="440"/>
  <c r="JY21" i="440"/>
  <c r="JY23" i="440"/>
  <c r="JY25" i="440"/>
  <c r="JY28" i="440"/>
  <c r="JY29" i="440"/>
  <c r="FL35" i="440"/>
  <c r="AI19" i="440"/>
  <c r="BK19" i="440" s="1"/>
  <c r="AI23" i="440"/>
  <c r="AI29" i="440"/>
  <c r="AR29" i="440" s="1"/>
  <c r="AI30" i="440"/>
  <c r="AQ30" i="440" s="1"/>
  <c r="AI31" i="440"/>
  <c r="AQ31" i="440" s="1"/>
  <c r="AI5" i="440"/>
  <c r="BK5" i="440" s="1"/>
  <c r="AI22" i="440"/>
  <c r="C3" i="171"/>
  <c r="C13" i="171"/>
  <c r="Z11" i="205"/>
  <c r="C4" i="171"/>
  <c r="B20" i="200"/>
  <c r="K28" i="205"/>
  <c r="H4" i="200"/>
  <c r="H21" i="200" s="1"/>
  <c r="H6" i="200"/>
  <c r="H8" i="200"/>
  <c r="H10" i="200"/>
  <c r="H12" i="200"/>
  <c r="H14" i="200"/>
  <c r="H16" i="200"/>
  <c r="BH59" i="206"/>
  <c r="BI54" i="206"/>
  <c r="D4" i="200"/>
  <c r="D21" i="200" s="1"/>
  <c r="J11" i="205"/>
  <c r="Z15" i="205"/>
  <c r="K32" i="205"/>
  <c r="AB23" i="205"/>
  <c r="BF43" i="206"/>
  <c r="BG43" i="206"/>
  <c r="BH43" i="206"/>
  <c r="J27" i="205"/>
  <c r="C19" i="205"/>
  <c r="J22" i="205"/>
  <c r="KW38" i="440"/>
  <c r="AI21" i="440"/>
  <c r="Y7" i="205"/>
  <c r="BF64" i="206"/>
  <c r="BF39" i="206"/>
  <c r="Z19" i="205"/>
  <c r="BF59" i="206"/>
  <c r="BF60" i="206"/>
  <c r="AB31" i="205"/>
  <c r="B33" i="205"/>
  <c r="Z72" i="206"/>
  <c r="C19" i="171"/>
  <c r="C7" i="171"/>
  <c r="C16" i="171"/>
  <c r="C23" i="171"/>
  <c r="BG39" i="206"/>
  <c r="BF51" i="206"/>
  <c r="BG60" i="206"/>
  <c r="J34" i="205"/>
  <c r="Z7" i="205"/>
  <c r="C10" i="205"/>
  <c r="C11" i="205"/>
  <c r="BG47" i="206"/>
  <c r="J19" i="205"/>
  <c r="BH51" i="206"/>
  <c r="BG55" i="206"/>
  <c r="D23" i="205"/>
  <c r="BG56" i="206"/>
  <c r="J25" i="205"/>
  <c r="C27" i="205"/>
  <c r="J31" i="205"/>
  <c r="BH63" i="206"/>
  <c r="J35" i="205"/>
  <c r="BH67" i="206"/>
  <c r="K36" i="205"/>
  <c r="G15" i="205"/>
  <c r="Z33" i="205"/>
  <c r="C17" i="171"/>
  <c r="C20" i="171"/>
  <c r="C29" i="171"/>
  <c r="C6" i="205"/>
  <c r="C7" i="205"/>
  <c r="J15" i="205"/>
  <c r="BH47" i="206"/>
  <c r="K19" i="205"/>
  <c r="J23" i="205"/>
  <c r="BH55" i="206"/>
  <c r="C32" i="205"/>
  <c r="BF65" i="206"/>
  <c r="C36" i="205"/>
  <c r="F19" i="205"/>
  <c r="I19" i="205" s="1"/>
  <c r="K15" i="205"/>
  <c r="C24" i="205"/>
  <c r="C31" i="205"/>
  <c r="BF67" i="206"/>
  <c r="C35" i="205"/>
  <c r="BF68" i="206"/>
  <c r="W70" i="206"/>
  <c r="F7" i="205"/>
  <c r="D5" i="200"/>
  <c r="D7" i="200"/>
  <c r="D9" i="200"/>
  <c r="D11" i="200"/>
  <c r="D13" i="200"/>
  <c r="D15" i="200"/>
  <c r="D17" i="200"/>
  <c r="D6" i="44"/>
  <c r="D10" i="44"/>
  <c r="J7" i="205"/>
  <c r="BH39" i="206"/>
  <c r="K11" i="205"/>
  <c r="BF47" i="206"/>
  <c r="C15" i="205"/>
  <c r="BG51" i="206"/>
  <c r="BF55" i="206"/>
  <c r="C28" i="205"/>
  <c r="J30" i="205"/>
  <c r="BG63" i="206"/>
  <c r="BG64" i="206"/>
  <c r="J33" i="205"/>
  <c r="BG68" i="206"/>
  <c r="G11" i="205"/>
  <c r="C30" i="86"/>
  <c r="C26" i="86"/>
  <c r="C22" i="86"/>
  <c r="C18" i="86"/>
  <c r="C14" i="86"/>
  <c r="C10" i="86"/>
  <c r="C6" i="86"/>
  <c r="C2" i="86"/>
  <c r="C23" i="86"/>
  <c r="C17" i="86"/>
  <c r="C27" i="86"/>
  <c r="C24" i="86"/>
  <c r="C21" i="86"/>
  <c r="C11" i="86"/>
  <c r="C8" i="86"/>
  <c r="C5" i="86"/>
  <c r="C31" i="86"/>
  <c r="C28" i="86"/>
  <c r="C25" i="86"/>
  <c r="C12" i="86"/>
  <c r="C29" i="86"/>
  <c r="C3" i="86"/>
  <c r="C4" i="86"/>
  <c r="C15" i="86"/>
  <c r="C9" i="86"/>
  <c r="C19" i="86"/>
  <c r="C16" i="86"/>
  <c r="C13" i="86"/>
  <c r="C20" i="86"/>
  <c r="C32" i="86"/>
  <c r="C7" i="86"/>
  <c r="C31" i="185"/>
  <c r="C27" i="185"/>
  <c r="C23" i="185"/>
  <c r="C19" i="185"/>
  <c r="C15" i="185"/>
  <c r="C11" i="185"/>
  <c r="C7" i="185"/>
  <c r="C3" i="185"/>
  <c r="C24" i="185"/>
  <c r="C5" i="185"/>
  <c r="C28" i="185"/>
  <c r="C25" i="185"/>
  <c r="C22" i="185"/>
  <c r="C12" i="185"/>
  <c r="C9" i="185"/>
  <c r="C6" i="185"/>
  <c r="C29" i="185"/>
  <c r="C26" i="185"/>
  <c r="C16" i="185"/>
  <c r="C13" i="185"/>
  <c r="C8" i="185"/>
  <c r="C32" i="185"/>
  <c r="C10" i="185"/>
  <c r="C33" i="185"/>
  <c r="C30" i="185"/>
  <c r="C20" i="185"/>
  <c r="C17" i="185"/>
  <c r="C14" i="185"/>
  <c r="C21" i="185"/>
  <c r="C18" i="185"/>
  <c r="C4" i="185"/>
  <c r="C31" i="183"/>
  <c r="C27" i="183"/>
  <c r="C23" i="183"/>
  <c r="C19" i="183"/>
  <c r="C15" i="183"/>
  <c r="C11" i="183"/>
  <c r="C7" i="183"/>
  <c r="C3" i="183"/>
  <c r="C24" i="183"/>
  <c r="C28" i="183"/>
  <c r="C25" i="183"/>
  <c r="C22" i="183"/>
  <c r="C12" i="183"/>
  <c r="C9" i="183"/>
  <c r="C6" i="183"/>
  <c r="C32" i="183"/>
  <c r="C29" i="183"/>
  <c r="C16" i="183"/>
  <c r="C14" i="183"/>
  <c r="C4" i="183"/>
  <c r="C8" i="183"/>
  <c r="C5" i="183"/>
  <c r="C26" i="183"/>
  <c r="C13" i="183"/>
  <c r="C10" i="183"/>
  <c r="C33" i="183"/>
  <c r="C30" i="183"/>
  <c r="C20" i="183"/>
  <c r="C17" i="183"/>
  <c r="C21" i="183"/>
  <c r="C18" i="183"/>
  <c r="C32" i="89"/>
  <c r="C28" i="89"/>
  <c r="C24" i="89"/>
  <c r="C20" i="89"/>
  <c r="C16" i="89"/>
  <c r="C12" i="89"/>
  <c r="C8" i="89"/>
  <c r="C4" i="89"/>
  <c r="C22" i="89"/>
  <c r="C19" i="89"/>
  <c r="C29" i="89"/>
  <c r="C26" i="89"/>
  <c r="C23" i="89"/>
  <c r="C13" i="89"/>
  <c r="C10" i="89"/>
  <c r="C7" i="89"/>
  <c r="C30" i="89"/>
  <c r="C17" i="89"/>
  <c r="C11" i="89"/>
  <c r="C5" i="89"/>
  <c r="C2" i="89"/>
  <c r="C25" i="89"/>
  <c r="C9" i="89"/>
  <c r="C3" i="89"/>
  <c r="C27" i="89"/>
  <c r="C14" i="89"/>
  <c r="C31" i="89"/>
  <c r="C21" i="89"/>
  <c r="C18" i="89"/>
  <c r="C15" i="89"/>
  <c r="C6" i="89"/>
  <c r="C32" i="184"/>
  <c r="C28" i="184"/>
  <c r="C24" i="184"/>
  <c r="C20" i="184"/>
  <c r="C16" i="184"/>
  <c r="C12" i="184"/>
  <c r="C8" i="184"/>
  <c r="C4" i="184"/>
  <c r="C19" i="184"/>
  <c r="C29" i="184"/>
  <c r="C26" i="184"/>
  <c r="C23" i="184"/>
  <c r="C13" i="184"/>
  <c r="C10" i="184"/>
  <c r="C7" i="184"/>
  <c r="C30" i="184"/>
  <c r="C27" i="184"/>
  <c r="C17" i="184"/>
  <c r="C14" i="184"/>
  <c r="C11" i="184"/>
  <c r="C31" i="184"/>
  <c r="C21" i="184"/>
  <c r="C18" i="184"/>
  <c r="C15" i="184"/>
  <c r="C2" i="184"/>
  <c r="C25" i="184"/>
  <c r="C9" i="184"/>
  <c r="C6" i="184"/>
  <c r="C3" i="184"/>
  <c r="C22" i="184"/>
  <c r="C5" i="184"/>
  <c r="D25" i="44"/>
  <c r="D18" i="44"/>
  <c r="B33" i="44"/>
  <c r="D9" i="44"/>
  <c r="D21" i="44"/>
  <c r="D29" i="44"/>
  <c r="D12" i="44"/>
  <c r="D16" i="44"/>
  <c r="D32" i="44"/>
  <c r="D14" i="44"/>
  <c r="D22" i="44"/>
  <c r="D30" i="44"/>
  <c r="D5" i="44"/>
  <c r="D13" i="44"/>
  <c r="D17" i="44"/>
  <c r="C30" i="171"/>
  <c r="C26" i="171"/>
  <c r="C22" i="171"/>
  <c r="C18" i="171"/>
  <c r="C14" i="171"/>
  <c r="C10" i="171"/>
  <c r="C6" i="171"/>
  <c r="C2" i="171"/>
  <c r="C9" i="171"/>
  <c r="C15" i="171"/>
  <c r="C25" i="171"/>
  <c r="C28" i="171"/>
  <c r="C31" i="171"/>
  <c r="D4" i="44"/>
  <c r="D8" i="44"/>
  <c r="D20" i="44"/>
  <c r="D24" i="44"/>
  <c r="D28" i="44"/>
  <c r="D6" i="200"/>
  <c r="D8" i="200"/>
  <c r="D10" i="200"/>
  <c r="D12" i="200"/>
  <c r="D14" i="200"/>
  <c r="D16" i="200"/>
  <c r="D19" i="200"/>
  <c r="C5" i="171"/>
  <c r="C8" i="171"/>
  <c r="C11" i="171"/>
  <c r="C21" i="171"/>
  <c r="C24" i="171"/>
  <c r="C27" i="171"/>
  <c r="D3" i="44"/>
  <c r="D7" i="44"/>
  <c r="D11" i="44"/>
  <c r="D15" i="44"/>
  <c r="D19" i="44"/>
  <c r="D23" i="44"/>
  <c r="D27" i="44"/>
  <c r="D31" i="44"/>
  <c r="D26" i="44"/>
  <c r="Z6" i="205"/>
  <c r="F6" i="205"/>
  <c r="I6" i="205" s="1"/>
  <c r="B6" i="205"/>
  <c r="N69" i="206"/>
  <c r="Y6" i="205"/>
  <c r="E6" i="205"/>
  <c r="BF38" i="206"/>
  <c r="AB6" i="205"/>
  <c r="H6" i="205"/>
  <c r="D6" i="205"/>
  <c r="Y70" i="206"/>
  <c r="Y69" i="206"/>
  <c r="AB8" i="205"/>
  <c r="H8" i="205"/>
  <c r="D8" i="205"/>
  <c r="AA8" i="205"/>
  <c r="K8" i="205"/>
  <c r="G8" i="205"/>
  <c r="BH40" i="206"/>
  <c r="Z8" i="205"/>
  <c r="F8" i="205"/>
  <c r="I8" i="205" s="1"/>
  <c r="B8" i="205"/>
  <c r="AA9" i="205"/>
  <c r="K9" i="205"/>
  <c r="G9" i="205"/>
  <c r="Z9" i="205"/>
  <c r="F9" i="205"/>
  <c r="I9" i="205" s="1"/>
  <c r="B9" i="205"/>
  <c r="BG41" i="206"/>
  <c r="Y9" i="205"/>
  <c r="E9" i="205"/>
  <c r="Z10" i="205"/>
  <c r="F10" i="205"/>
  <c r="I10" i="205" s="1"/>
  <c r="B10" i="205"/>
  <c r="Y10" i="205"/>
  <c r="E10" i="205"/>
  <c r="BF42" i="206"/>
  <c r="AB10" i="205"/>
  <c r="H10" i="205"/>
  <c r="D10" i="205"/>
  <c r="Y12" i="205"/>
  <c r="E12" i="205"/>
  <c r="AB12" i="205"/>
  <c r="H12" i="205"/>
  <c r="D12" i="205"/>
  <c r="BH44" i="206"/>
  <c r="AA12" i="205"/>
  <c r="K12" i="205"/>
  <c r="G12" i="205"/>
  <c r="AB13" i="205"/>
  <c r="H13" i="205"/>
  <c r="D13" i="205"/>
  <c r="AA13" i="205"/>
  <c r="K13" i="205"/>
  <c r="G13" i="205"/>
  <c r="BG45" i="206"/>
  <c r="Z13" i="205"/>
  <c r="F13" i="205"/>
  <c r="I13" i="205" s="1"/>
  <c r="B13" i="205"/>
  <c r="AA14" i="205"/>
  <c r="K14" i="205"/>
  <c r="G14" i="205"/>
  <c r="Z14" i="205"/>
  <c r="F14" i="205"/>
  <c r="I14" i="205" s="1"/>
  <c r="B14" i="205"/>
  <c r="BF46" i="206"/>
  <c r="Y14" i="205"/>
  <c r="E14" i="205"/>
  <c r="Y16" i="205"/>
  <c r="E16" i="205"/>
  <c r="AB16" i="205"/>
  <c r="H16" i="205"/>
  <c r="D16" i="205"/>
  <c r="BH48" i="206"/>
  <c r="AA16" i="205"/>
  <c r="K16" i="205"/>
  <c r="G16" i="205"/>
  <c r="AB17" i="205"/>
  <c r="H17" i="205"/>
  <c r="D17" i="205"/>
  <c r="AA17" i="205"/>
  <c r="K17" i="205"/>
  <c r="G17" i="205"/>
  <c r="BG49" i="206"/>
  <c r="Z17" i="205"/>
  <c r="F17" i="205"/>
  <c r="I17" i="205" s="1"/>
  <c r="B17" i="205"/>
  <c r="Z18" i="205"/>
  <c r="K18" i="205"/>
  <c r="G18" i="205"/>
  <c r="AB18" i="205"/>
  <c r="F18" i="205"/>
  <c r="I18" i="205" s="1"/>
  <c r="B18" i="205"/>
  <c r="BF50" i="206"/>
  <c r="AA18" i="205"/>
  <c r="E18" i="205"/>
  <c r="Z20" i="205"/>
  <c r="Y20" i="205"/>
  <c r="AB20" i="205"/>
  <c r="H20" i="205"/>
  <c r="D20" i="205"/>
  <c r="AA20" i="205"/>
  <c r="G20" i="205"/>
  <c r="B20" i="205"/>
  <c r="BH52" i="206"/>
  <c r="F20" i="205"/>
  <c r="I20" i="205" s="1"/>
  <c r="Y21" i="205"/>
  <c r="E21" i="205"/>
  <c r="AB21" i="205"/>
  <c r="H21" i="205"/>
  <c r="D21" i="205"/>
  <c r="AA21" i="205"/>
  <c r="K21" i="205"/>
  <c r="G21" i="205"/>
  <c r="F21" i="205"/>
  <c r="I21" i="205" s="1"/>
  <c r="BH53" i="206"/>
  <c r="Z21" i="205"/>
  <c r="B21" i="205"/>
  <c r="BG53" i="206"/>
  <c r="AB26" i="205"/>
  <c r="H26" i="205"/>
  <c r="D26" i="205"/>
  <c r="AA26" i="205"/>
  <c r="K26" i="205"/>
  <c r="G26" i="205"/>
  <c r="Z26" i="205"/>
  <c r="F26" i="205"/>
  <c r="I26" i="205" s="1"/>
  <c r="B26" i="205"/>
  <c r="Y26" i="205"/>
  <c r="E26" i="205"/>
  <c r="BG58" i="206"/>
  <c r="BF58" i="206"/>
  <c r="E8" i="205"/>
  <c r="Y8" i="205"/>
  <c r="H9" i="205"/>
  <c r="AB9" i="205"/>
  <c r="G10" i="205"/>
  <c r="AA10" i="205"/>
  <c r="AA11" i="205"/>
  <c r="F12" i="205"/>
  <c r="I12" i="205" s="1"/>
  <c r="E17" i="205"/>
  <c r="Y17" i="205"/>
  <c r="H18" i="205"/>
  <c r="Y18" i="205"/>
  <c r="J21" i="205"/>
  <c r="U70" i="206"/>
  <c r="BG38" i="206"/>
  <c r="BF40" i="206"/>
  <c r="C8" i="205"/>
  <c r="BF41" i="206"/>
  <c r="C9" i="205"/>
  <c r="BG42" i="206"/>
  <c r="BF44" i="206"/>
  <c r="C12" i="205"/>
  <c r="BF45" i="206"/>
  <c r="C13" i="205"/>
  <c r="BG46" i="206"/>
  <c r="C14" i="205"/>
  <c r="BF48" i="206"/>
  <c r="C16" i="205"/>
  <c r="BF49" i="206"/>
  <c r="C17" i="205"/>
  <c r="BG50" i="206"/>
  <c r="C18" i="205"/>
  <c r="BF52" i="206"/>
  <c r="C20" i="205"/>
  <c r="BF53" i="206"/>
  <c r="Y25" i="205"/>
  <c r="E25" i="205"/>
  <c r="AB25" i="205"/>
  <c r="H25" i="205"/>
  <c r="D25" i="205"/>
  <c r="AA25" i="205"/>
  <c r="K25" i="205"/>
  <c r="G25" i="205"/>
  <c r="BH57" i="206"/>
  <c r="BG57" i="206"/>
  <c r="F25" i="205"/>
  <c r="I25" i="205" s="1"/>
  <c r="BH58" i="206"/>
  <c r="AB30" i="205"/>
  <c r="H30" i="205"/>
  <c r="D30" i="205"/>
  <c r="AA30" i="205"/>
  <c r="K30" i="205"/>
  <c r="G30" i="205"/>
  <c r="Z30" i="205"/>
  <c r="F30" i="205"/>
  <c r="I30" i="205" s="1"/>
  <c r="B30" i="205"/>
  <c r="BG62" i="206"/>
  <c r="BF62" i="206"/>
  <c r="Y30" i="205"/>
  <c r="E30" i="205"/>
  <c r="N70" i="206"/>
  <c r="B7" i="205"/>
  <c r="K10" i="205"/>
  <c r="J12" i="205"/>
  <c r="D14" i="205"/>
  <c r="B16" i="205"/>
  <c r="Z16" i="205"/>
  <c r="Z25" i="205"/>
  <c r="BH38" i="206"/>
  <c r="BG40" i="206"/>
  <c r="BH41" i="206"/>
  <c r="BH42" i="206"/>
  <c r="BG44" i="206"/>
  <c r="BH45" i="206"/>
  <c r="BH46" i="206"/>
  <c r="BG48" i="206"/>
  <c r="BH49" i="206"/>
  <c r="BH50" i="206"/>
  <c r="BG52" i="206"/>
  <c r="BI53" i="206"/>
  <c r="K24" i="205"/>
  <c r="BF57" i="206"/>
  <c r="BI58" i="206"/>
  <c r="Y29" i="205"/>
  <c r="E29" i="205"/>
  <c r="AB29" i="205"/>
  <c r="H29" i="205"/>
  <c r="D29" i="205"/>
  <c r="AA29" i="205"/>
  <c r="K29" i="205"/>
  <c r="G29" i="205"/>
  <c r="F29" i="205"/>
  <c r="I29" i="205" s="1"/>
  <c r="BH61" i="206"/>
  <c r="Z29" i="205"/>
  <c r="B29" i="205"/>
  <c r="BG61" i="206"/>
  <c r="BH62" i="206"/>
  <c r="AB34" i="205"/>
  <c r="H34" i="205"/>
  <c r="D34" i="205"/>
  <c r="AA34" i="205"/>
  <c r="K34" i="205"/>
  <c r="G34" i="205"/>
  <c r="Z34" i="205"/>
  <c r="F34" i="205"/>
  <c r="I34" i="205" s="1"/>
  <c r="B34" i="205"/>
  <c r="Y34" i="205"/>
  <c r="E34" i="205"/>
  <c r="BG66" i="206"/>
  <c r="BF66" i="206"/>
  <c r="G6" i="205"/>
  <c r="AA6" i="205"/>
  <c r="E13" i="205"/>
  <c r="Y13" i="205"/>
  <c r="H14" i="205"/>
  <c r="AB14" i="205"/>
  <c r="AA15" i="205"/>
  <c r="F16" i="205"/>
  <c r="I16" i="205" s="1"/>
  <c r="E20" i="205"/>
  <c r="J6" i="205"/>
  <c r="X70" i="206"/>
  <c r="BI38" i="206"/>
  <c r="J8" i="205"/>
  <c r="BI40" i="206"/>
  <c r="J9" i="205"/>
  <c r="BI41" i="206"/>
  <c r="J10" i="205"/>
  <c r="BI42" i="206"/>
  <c r="BI44" i="206"/>
  <c r="J13" i="205"/>
  <c r="BI45" i="206"/>
  <c r="J14" i="205"/>
  <c r="BI46" i="206"/>
  <c r="BI48" i="206"/>
  <c r="J17" i="205"/>
  <c r="BI49" i="206"/>
  <c r="J18" i="205"/>
  <c r="BI50" i="206"/>
  <c r="J20" i="205"/>
  <c r="BI52" i="206"/>
  <c r="AB22" i="205"/>
  <c r="H22" i="205"/>
  <c r="D22" i="205"/>
  <c r="AA22" i="205"/>
  <c r="K22" i="205"/>
  <c r="G22" i="205"/>
  <c r="Z22" i="205"/>
  <c r="F22" i="205"/>
  <c r="I22" i="205" s="1"/>
  <c r="B22" i="205"/>
  <c r="BG54" i="206"/>
  <c r="BF54" i="206"/>
  <c r="Y22" i="205"/>
  <c r="E22" i="205"/>
  <c r="C23" i="205"/>
  <c r="BI57" i="206"/>
  <c r="J26" i="205"/>
  <c r="BF61" i="206"/>
  <c r="BI62" i="206"/>
  <c r="Y33" i="205"/>
  <c r="E33" i="205"/>
  <c r="AB33" i="205"/>
  <c r="H33" i="205"/>
  <c r="D33" i="205"/>
  <c r="AA33" i="205"/>
  <c r="K33" i="205"/>
  <c r="G33" i="205"/>
  <c r="BH65" i="206"/>
  <c r="BG65" i="206"/>
  <c r="F33" i="205"/>
  <c r="I33" i="205" s="1"/>
  <c r="BH66" i="206"/>
  <c r="X69" i="206"/>
  <c r="K6" i="205"/>
  <c r="D9" i="205"/>
  <c r="B11" i="205"/>
  <c r="B12" i="205"/>
  <c r="Z12" i="205"/>
  <c r="J16" i="205"/>
  <c r="D18" i="205"/>
  <c r="K20" i="205"/>
  <c r="B25" i="205"/>
  <c r="J29" i="205"/>
  <c r="D31" i="205"/>
  <c r="G7" i="205"/>
  <c r="K7" i="205"/>
  <c r="AA7" i="205"/>
  <c r="H11" i="205"/>
  <c r="AB11" i="205"/>
  <c r="D15" i="205"/>
  <c r="H15" i="205"/>
  <c r="AB15" i="205"/>
  <c r="B19" i="205"/>
  <c r="G19" i="205"/>
  <c r="H23" i="205"/>
  <c r="G24" i="205"/>
  <c r="AA24" i="205"/>
  <c r="H31" i="205"/>
  <c r="G32" i="205"/>
  <c r="AA32" i="205"/>
  <c r="BI39" i="206"/>
  <c r="BI43" i="206"/>
  <c r="BI47" i="206"/>
  <c r="Y19" i="205"/>
  <c r="E19" i="205"/>
  <c r="BI51" i="206"/>
  <c r="C21" i="205"/>
  <c r="AA23" i="205"/>
  <c r="K23" i="205"/>
  <c r="G23" i="205"/>
  <c r="Z23" i="205"/>
  <c r="F23" i="205"/>
  <c r="I23" i="205" s="1"/>
  <c r="B23" i="205"/>
  <c r="Y23" i="205"/>
  <c r="E23" i="205"/>
  <c r="BI55" i="206"/>
  <c r="J24" i="205"/>
  <c r="BH56" i="206"/>
  <c r="C25" i="205"/>
  <c r="AA27" i="205"/>
  <c r="K27" i="205"/>
  <c r="G27" i="205"/>
  <c r="Z27" i="205"/>
  <c r="F27" i="205"/>
  <c r="I27" i="205" s="1"/>
  <c r="B27" i="205"/>
  <c r="Y27" i="205"/>
  <c r="E27" i="205"/>
  <c r="BI59" i="206"/>
  <c r="J28" i="205"/>
  <c r="C29" i="205"/>
  <c r="AA31" i="205"/>
  <c r="K31" i="205"/>
  <c r="G31" i="205"/>
  <c r="Z31" i="205"/>
  <c r="F31" i="205"/>
  <c r="I31" i="205" s="1"/>
  <c r="B31" i="205"/>
  <c r="Y31" i="205"/>
  <c r="E31" i="205"/>
  <c r="BI63" i="206"/>
  <c r="J32" i="205"/>
  <c r="BH64" i="206"/>
  <c r="C33" i="205"/>
  <c r="AA35" i="205"/>
  <c r="K35" i="205"/>
  <c r="G35" i="205"/>
  <c r="Z35" i="205"/>
  <c r="F35" i="205"/>
  <c r="I35" i="205" s="1"/>
  <c r="B35" i="205"/>
  <c r="Y35" i="205"/>
  <c r="E35" i="205"/>
  <c r="BI67" i="206"/>
  <c r="J36" i="205"/>
  <c r="U69" i="206"/>
  <c r="D7" i="205"/>
  <c r="H7" i="205"/>
  <c r="AB7" i="205"/>
  <c r="E11" i="205"/>
  <c r="Y11" i="205"/>
  <c r="E15" i="205"/>
  <c r="Y15" i="205"/>
  <c r="H19" i="205"/>
  <c r="AA19" i="205"/>
  <c r="D27" i="205"/>
  <c r="D35" i="205"/>
  <c r="C22" i="205"/>
  <c r="Z24" i="205"/>
  <c r="F24" i="205"/>
  <c r="I24" i="205" s="1"/>
  <c r="B24" i="205"/>
  <c r="Y24" i="205"/>
  <c r="E24" i="205"/>
  <c r="AB24" i="205"/>
  <c r="H24" i="205"/>
  <c r="D24" i="205"/>
  <c r="BI56" i="206"/>
  <c r="C26" i="205"/>
  <c r="Z28" i="205"/>
  <c r="F28" i="205"/>
  <c r="I28" i="205" s="1"/>
  <c r="B28" i="205"/>
  <c r="Y28" i="205"/>
  <c r="E28" i="205"/>
  <c r="AB28" i="205"/>
  <c r="H28" i="205"/>
  <c r="D28" i="205"/>
  <c r="BI60" i="206"/>
  <c r="C30" i="205"/>
  <c r="Z32" i="205"/>
  <c r="F32" i="205"/>
  <c r="I32" i="205" s="1"/>
  <c r="B32" i="205"/>
  <c r="Y32" i="205"/>
  <c r="E32" i="205"/>
  <c r="AB32" i="205"/>
  <c r="H32" i="205"/>
  <c r="D32" i="205"/>
  <c r="BI64" i="206"/>
  <c r="C34" i="205"/>
  <c r="Z36" i="205"/>
  <c r="F36" i="205"/>
  <c r="I36" i="205" s="1"/>
  <c r="B36" i="205"/>
  <c r="Y36" i="205"/>
  <c r="E36" i="205"/>
  <c r="AB36" i="205"/>
  <c r="H36" i="205"/>
  <c r="D36" i="205"/>
  <c r="BI68" i="206"/>
  <c r="E7" i="205"/>
  <c r="I7" i="205"/>
  <c r="F11" i="205"/>
  <c r="I11" i="205" s="1"/>
  <c r="B15" i="205"/>
  <c r="F15" i="205"/>
  <c r="I15" i="205" s="1"/>
  <c r="D19" i="205"/>
  <c r="AB19" i="205"/>
  <c r="H27" i="205"/>
  <c r="AB27" i="205"/>
  <c r="G28" i="205"/>
  <c r="AA28" i="205"/>
  <c r="H35" i="205"/>
  <c r="AB35" i="205"/>
  <c r="G36" i="205"/>
  <c r="AA36" i="205"/>
  <c r="DE35" i="440"/>
  <c r="EN27" i="440"/>
  <c r="JP12" i="440"/>
  <c r="JQ12" i="440" s="1"/>
  <c r="JP17" i="440"/>
  <c r="JR17" i="440" s="1"/>
  <c r="JS17" i="440" s="1"/>
  <c r="JP16" i="440"/>
  <c r="JR16" i="440" s="1"/>
  <c r="JS16" i="440" s="1"/>
  <c r="JP10" i="440"/>
  <c r="JQ10" i="440" s="1"/>
  <c r="JP14" i="440"/>
  <c r="JQ14" i="440" s="1"/>
  <c r="JV37" i="440"/>
  <c r="JL36" i="440"/>
  <c r="KJ4" i="440"/>
  <c r="KK4" i="440" s="1"/>
  <c r="CD37" i="440"/>
  <c r="DU39" i="440"/>
  <c r="DD37" i="440" a="1"/>
  <c r="DD37" i="440" s="1"/>
  <c r="JP18" i="440"/>
  <c r="JQ18" i="440" s="1"/>
  <c r="KJ18" i="440"/>
  <c r="KK18" i="440" s="1"/>
  <c r="JP19" i="440"/>
  <c r="JR19" i="440" s="1"/>
  <c r="JS19" i="440" s="1"/>
  <c r="JP20" i="440"/>
  <c r="JQ20" i="440" s="1"/>
  <c r="JP21" i="440"/>
  <c r="JQ21" i="440" s="1"/>
  <c r="JP22" i="440"/>
  <c r="JQ22" i="440" s="1"/>
  <c r="JP23" i="440"/>
  <c r="JR23" i="440" s="1"/>
  <c r="JS23" i="440" s="1"/>
  <c r="CA36" i="440"/>
  <c r="DA36" i="440"/>
  <c r="DV36" i="440" a="1"/>
  <c r="DV36" i="440" s="1"/>
  <c r="DG38" i="440"/>
  <c r="JP31" i="440"/>
  <c r="JQ31" i="440" s="1"/>
  <c r="CB36" i="440"/>
  <c r="DB36" i="440"/>
  <c r="DW36" i="440" a="1"/>
  <c r="DW36" i="440" s="1"/>
  <c r="FM39" i="440"/>
  <c r="KP4" i="440"/>
  <c r="KQ4" i="440" s="1"/>
  <c r="JP5" i="440"/>
  <c r="JQ5" i="440" s="1"/>
  <c r="JP7" i="440"/>
  <c r="JQ7" i="440" s="1"/>
  <c r="JP9" i="440"/>
  <c r="JR9" i="440" s="1"/>
  <c r="JS9" i="440" s="1"/>
  <c r="KP24" i="440"/>
  <c r="KQ24" i="440" s="1"/>
  <c r="JP27" i="440"/>
  <c r="JR27" i="440" s="1"/>
  <c r="JS27" i="440" s="1"/>
  <c r="MG35" i="440"/>
  <c r="JP6" i="440"/>
  <c r="JP8" i="440"/>
  <c r="JR8" i="440" s="1"/>
  <c r="JS8" i="440" s="1"/>
  <c r="KJ16" i="440"/>
  <c r="KK16" i="440" s="1"/>
  <c r="KP16" i="440"/>
  <c r="KQ16" i="440" s="1"/>
  <c r="KJ17" i="440"/>
  <c r="KK17" i="440" s="1"/>
  <c r="KP18" i="440"/>
  <c r="KQ18" i="440" s="1"/>
  <c r="JP24" i="440"/>
  <c r="JQ24" i="440" s="1"/>
  <c r="JP26" i="440"/>
  <c r="JR26" i="440" s="1"/>
  <c r="JS26" i="440" s="1"/>
  <c r="AI28" i="440"/>
  <c r="BL28" i="440" s="1"/>
  <c r="JP29" i="440"/>
  <c r="JR29" i="440" s="1"/>
  <c r="JS29" i="440" s="1"/>
  <c r="JW37" i="440"/>
  <c r="CA37" i="440"/>
  <c r="CD35" i="440"/>
  <c r="DU36" i="440" a="1"/>
  <c r="DU36" i="440" s="1"/>
  <c r="DD36" i="440" a="1"/>
  <c r="DD36" i="440" s="1"/>
  <c r="MG36" i="440"/>
  <c r="JP25" i="440"/>
  <c r="JR25" i="440" s="1"/>
  <c r="JS25" i="440" s="1"/>
  <c r="JP28" i="440"/>
  <c r="JR28" i="440" s="1"/>
  <c r="JS28" i="440" s="1"/>
  <c r="JP30" i="440"/>
  <c r="JQ30" i="440" s="1"/>
  <c r="DG39" i="440"/>
  <c r="CC35" i="440"/>
  <c r="EL38" i="440"/>
  <c r="KW37" i="440"/>
  <c r="JV38" i="440"/>
  <c r="KJ6" i="440"/>
  <c r="KK6" i="440" s="1"/>
  <c r="JP11" i="440"/>
  <c r="JR11" i="440" s="1"/>
  <c r="JS11" i="440" s="1"/>
  <c r="JP13" i="440"/>
  <c r="JQ13" i="440" s="1"/>
  <c r="JP15" i="440"/>
  <c r="JR15" i="440" s="1"/>
  <c r="JS15" i="440" s="1"/>
  <c r="KP17" i="440"/>
  <c r="KQ17" i="440" s="1"/>
  <c r="DG37" i="440" a="1"/>
  <c r="DG37" i="440" s="1"/>
  <c r="DJ38" i="440"/>
  <c r="DI39" i="440"/>
  <c r="BN35" i="440"/>
  <c r="EL35" i="440"/>
  <c r="BM36" i="440"/>
  <c r="ER36" i="440" a="1"/>
  <c r="ER36" i="440" s="1"/>
  <c r="JV36" i="440"/>
  <c r="JK37" i="440"/>
  <c r="JU37" i="440"/>
  <c r="MG37" i="440"/>
  <c r="AI4" i="440"/>
  <c r="BK4" i="440" s="1"/>
  <c r="JT37" i="440"/>
  <c r="KP7" i="440"/>
  <c r="KQ7" i="440" s="1"/>
  <c r="KJ9" i="440"/>
  <c r="KK9" i="440" s="1"/>
  <c r="KP9" i="440"/>
  <c r="KQ9" i="440" s="1"/>
  <c r="AI10" i="440"/>
  <c r="KJ19" i="440"/>
  <c r="KK19" i="440" s="1"/>
  <c r="KP19" i="440"/>
  <c r="KQ19" i="440" s="1"/>
  <c r="AI20" i="440"/>
  <c r="KJ20" i="440"/>
  <c r="KK20" i="440" s="1"/>
  <c r="KP20" i="440"/>
  <c r="KQ20" i="440" s="1"/>
  <c r="KJ21" i="440"/>
  <c r="KK21" i="440" s="1"/>
  <c r="KP21" i="440"/>
  <c r="KQ21" i="440" s="1"/>
  <c r="KJ22" i="440"/>
  <c r="KK22" i="440" s="1"/>
  <c r="KP22" i="440"/>
  <c r="KQ22" i="440" s="1"/>
  <c r="KJ23" i="440"/>
  <c r="KK23" i="440" s="1"/>
  <c r="KP23" i="440"/>
  <c r="KQ23" i="440" s="1"/>
  <c r="AI24" i="440"/>
  <c r="KJ28" i="440"/>
  <c r="KK28" i="440" s="1"/>
  <c r="KP28" i="440"/>
  <c r="KQ28" i="440" s="1"/>
  <c r="KJ29" i="440"/>
  <c r="KK29" i="440" s="1"/>
  <c r="KP29" i="440"/>
  <c r="KQ29" i="440" s="1"/>
  <c r="KJ30" i="440"/>
  <c r="KK30" i="440" s="1"/>
  <c r="KP30" i="440"/>
  <c r="KQ30" i="440" s="1"/>
  <c r="CA35" i="440"/>
  <c r="JV35" i="440"/>
  <c r="BN36" i="440"/>
  <c r="CD36" i="440"/>
  <c r="DJ36" i="440" a="1"/>
  <c r="DJ36" i="440" s="1"/>
  <c r="JK36" i="440"/>
  <c r="JW36" i="440"/>
  <c r="CB37" i="440"/>
  <c r="DI37" i="440" a="1"/>
  <c r="DI37" i="440" s="1"/>
  <c r="DU37" i="440" a="1"/>
  <c r="DU37" i="440" s="1"/>
  <c r="JO37" i="440"/>
  <c r="DU38" i="440"/>
  <c r="DJ39" i="440"/>
  <c r="EL39" i="440"/>
  <c r="JO35" i="440"/>
  <c r="CC36" i="440"/>
  <c r="DC37" i="440"/>
  <c r="ER39" i="440"/>
  <c r="JP4" i="440"/>
  <c r="MG38" i="440"/>
  <c r="KJ5" i="440"/>
  <c r="KK5" i="440" s="1"/>
  <c r="KP5" i="440"/>
  <c r="KQ5" i="440" s="1"/>
  <c r="AI6" i="440"/>
  <c r="KP6" i="440"/>
  <c r="KQ6" i="440" s="1"/>
  <c r="AI7" i="440"/>
  <c r="AP7" i="440" s="1"/>
  <c r="KK7" i="440"/>
  <c r="AI8" i="440"/>
  <c r="KJ8" i="440"/>
  <c r="KK8" i="440" s="1"/>
  <c r="KP8" i="440"/>
  <c r="KQ8" i="440" s="1"/>
  <c r="AI9" i="440"/>
  <c r="DV39" i="440"/>
  <c r="FM37" i="440"/>
  <c r="JU38" i="440"/>
  <c r="DD39" i="440"/>
  <c r="DK39" i="440"/>
  <c r="DK38" i="440"/>
  <c r="KJ10" i="440"/>
  <c r="KK10" i="440" s="1"/>
  <c r="KP10" i="440"/>
  <c r="KQ10" i="440" s="1"/>
  <c r="AI11" i="440"/>
  <c r="AP11" i="440" s="1"/>
  <c r="KJ11" i="440"/>
  <c r="KK11" i="440" s="1"/>
  <c r="KP11" i="440"/>
  <c r="KQ11" i="440" s="1"/>
  <c r="AI12" i="440"/>
  <c r="KP12" i="440"/>
  <c r="KQ12" i="440" s="1"/>
  <c r="AI13" i="440"/>
  <c r="KJ13" i="440"/>
  <c r="KK13" i="440" s="1"/>
  <c r="KP13" i="440"/>
  <c r="KQ13" i="440" s="1"/>
  <c r="KJ14" i="440"/>
  <c r="KK14" i="440" s="1"/>
  <c r="KP14" i="440"/>
  <c r="KQ14" i="440" s="1"/>
  <c r="KJ15" i="440"/>
  <c r="KK15" i="440" s="1"/>
  <c r="KP15" i="440"/>
  <c r="KQ15" i="440" s="1"/>
  <c r="KJ24" i="440"/>
  <c r="KK24" i="440" s="1"/>
  <c r="AI25" i="440"/>
  <c r="KJ25" i="440"/>
  <c r="KK25" i="440" s="1"/>
  <c r="KP25" i="440"/>
  <c r="KQ25" i="440" s="1"/>
  <c r="AI26" i="440"/>
  <c r="AP26" i="440" s="1"/>
  <c r="KJ26" i="440"/>
  <c r="KK26" i="440" s="1"/>
  <c r="KP26" i="440"/>
  <c r="KQ26" i="440" s="1"/>
  <c r="AI27" i="440"/>
  <c r="AP27" i="440" s="1"/>
  <c r="KJ31" i="440"/>
  <c r="KK31" i="440" s="1"/>
  <c r="KP31" i="440"/>
  <c r="KQ31" i="440" s="1"/>
  <c r="CB35" i="440"/>
  <c r="DC35" i="440"/>
  <c r="JW35" i="440"/>
  <c r="DK36" i="440" a="1"/>
  <c r="DK36" i="440" s="1"/>
  <c r="FM36" i="440"/>
  <c r="JT36" i="440"/>
  <c r="S37" i="440"/>
  <c r="BM37" i="440"/>
  <c r="CC37" i="440"/>
  <c r="DA37" i="440"/>
  <c r="DJ37" i="440" a="1"/>
  <c r="DJ37" i="440" s="1"/>
  <c r="DV37" i="440" a="1"/>
  <c r="DV37" i="440" s="1"/>
  <c r="DV38" i="440"/>
  <c r="FM38" i="440"/>
  <c r="JO38" i="440"/>
  <c r="KU38" i="440"/>
  <c r="JW38" i="440"/>
  <c r="JU35" i="440"/>
  <c r="KU35" i="440"/>
  <c r="DI36" i="440" a="1"/>
  <c r="DI36" i="440" s="1"/>
  <c r="GD36" i="440" a="1"/>
  <c r="GD36" i="440" s="1"/>
  <c r="ER37" i="440" a="1"/>
  <c r="ER37" i="440" s="1"/>
  <c r="GD38" i="440"/>
  <c r="DW37" i="440" a="1"/>
  <c r="DW37" i="440" s="1"/>
  <c r="GD39" i="440"/>
  <c r="GR39" i="440" s="1"/>
  <c r="JL37" i="440"/>
  <c r="KJ27" i="440"/>
  <c r="KK27" i="440" s="1"/>
  <c r="KP27" i="440"/>
  <c r="KQ27" i="440" s="1"/>
  <c r="S35" i="440"/>
  <c r="BM35" i="440"/>
  <c r="JL35" i="440"/>
  <c r="JT35" i="440"/>
  <c r="S36" i="440"/>
  <c r="DC36" i="440"/>
  <c r="DG36" i="440" a="1"/>
  <c r="DG36" i="440" s="1"/>
  <c r="EL36" i="440"/>
  <c r="JO36" i="440"/>
  <c r="JU36" i="440"/>
  <c r="KU36" i="440"/>
  <c r="MJ36" i="440"/>
  <c r="BN37" i="440"/>
  <c r="DB37" i="440"/>
  <c r="EL37" i="440"/>
  <c r="GD37" i="440" a="1"/>
  <c r="GD37" i="440" s="1"/>
  <c r="KU37" i="440"/>
  <c r="MJ37" i="440"/>
  <c r="DD38" i="440"/>
  <c r="DI38" i="440"/>
  <c r="DW38" i="440"/>
  <c r="ER38" i="440"/>
  <c r="JT38" i="440"/>
  <c r="MJ38" i="440"/>
  <c r="DW39" i="440"/>
  <c r="FL36" i="440"/>
  <c r="FL37" i="440"/>
  <c r="KV37" i="440"/>
  <c r="KV35" i="440"/>
  <c r="KV36" i="440"/>
  <c r="KW36" i="440"/>
  <c r="KW35" i="440"/>
  <c r="JR6" i="440" l="1"/>
  <c r="JS6" i="440" s="1"/>
  <c r="JQ6" i="440"/>
  <c r="AP13" i="440"/>
  <c r="BK13" i="440"/>
  <c r="BK20" i="440"/>
  <c r="AR21" i="440"/>
  <c r="BK21" i="440"/>
  <c r="AR19" i="440"/>
  <c r="AR22" i="440"/>
  <c r="BK22" i="440"/>
  <c r="BK23" i="440"/>
  <c r="BK31" i="440"/>
  <c r="AP20" i="440"/>
  <c r="BL5" i="440"/>
  <c r="BL31" i="440"/>
  <c r="BL19" i="440"/>
  <c r="AP8" i="440"/>
  <c r="BK8" i="440"/>
  <c r="AP9" i="440"/>
  <c r="BK9" i="440"/>
  <c r="AQ10" i="440"/>
  <c r="BK10" i="440"/>
  <c r="BL30" i="440"/>
  <c r="BK30" i="440"/>
  <c r="BL23" i="440"/>
  <c r="AR5" i="440"/>
  <c r="AP30" i="440"/>
  <c r="AR23" i="440"/>
  <c r="AQ5" i="440"/>
  <c r="AR31" i="440"/>
  <c r="AP5" i="440"/>
  <c r="AR30" i="440"/>
  <c r="AP29" i="440"/>
  <c r="BL29" i="440"/>
  <c r="BL22" i="440"/>
  <c r="AP22" i="440"/>
  <c r="AQ29" i="440"/>
  <c r="BK29" i="440"/>
  <c r="AP19" i="440"/>
  <c r="AR28" i="440"/>
  <c r="AQ8" i="440"/>
  <c r="AQ4" i="440"/>
  <c r="AP24" i="440"/>
  <c r="AR7" i="440"/>
  <c r="AQ20" i="440"/>
  <c r="AR10" i="440"/>
  <c r="AQ9" i="440"/>
  <c r="AQ27" i="440"/>
  <c r="AQ26" i="440"/>
  <c r="AP25" i="440"/>
  <c r="AP6" i="440"/>
  <c r="AQ13" i="440"/>
  <c r="AQ11" i="440"/>
  <c r="AR8" i="440"/>
  <c r="AP4" i="440"/>
  <c r="AQ24" i="440"/>
  <c r="AR20" i="440"/>
  <c r="AQ12" i="440"/>
  <c r="AR9" i="440"/>
  <c r="AR27" i="440"/>
  <c r="AR26" i="440"/>
  <c r="AQ25" i="440"/>
  <c r="AP21" i="440"/>
  <c r="AQ6" i="440"/>
  <c r="AP23" i="440"/>
  <c r="AR13" i="440"/>
  <c r="AR11" i="440"/>
  <c r="AP28" i="440"/>
  <c r="AQ22" i="440"/>
  <c r="AR4" i="440"/>
  <c r="AR24" i="440"/>
  <c r="AQ7" i="440"/>
  <c r="AR12" i="440"/>
  <c r="AP10" i="440"/>
  <c r="AR25" i="440"/>
  <c r="AQ21" i="440"/>
  <c r="AR6" i="440"/>
  <c r="AP31" i="440"/>
  <c r="AQ23" i="440"/>
  <c r="AQ19" i="440"/>
  <c r="AQ28" i="440"/>
  <c r="H22" i="200"/>
  <c r="F20" i="200"/>
  <c r="KJ38" i="440"/>
  <c r="KP38" i="440"/>
  <c r="JX13" i="440"/>
  <c r="JX21" i="440"/>
  <c r="JX30" i="440"/>
  <c r="JX20" i="440"/>
  <c r="JX10" i="440"/>
  <c r="JX7" i="440"/>
  <c r="JX31" i="440"/>
  <c r="JX18" i="440"/>
  <c r="JX12" i="440"/>
  <c r="JX24" i="440"/>
  <c r="JX14" i="440"/>
  <c r="JX22" i="440"/>
  <c r="JR14" i="440"/>
  <c r="JS14" i="440" s="1"/>
  <c r="JR21" i="440"/>
  <c r="JS21" i="440" s="1"/>
  <c r="JR12" i="440"/>
  <c r="JS12" i="440" s="1"/>
  <c r="JQ8" i="440"/>
  <c r="BK28" i="440"/>
  <c r="N72" i="206"/>
  <c r="O73" i="206"/>
  <c r="O74" i="206" s="1"/>
  <c r="C31" i="44"/>
  <c r="C32" i="44"/>
  <c r="C28" i="44"/>
  <c r="C24" i="44"/>
  <c r="C20" i="44"/>
  <c r="C16" i="44"/>
  <c r="C12" i="44"/>
  <c r="C8" i="44"/>
  <c r="C4" i="44"/>
  <c r="C29" i="44"/>
  <c r="C21" i="44"/>
  <c r="C13" i="44"/>
  <c r="C9" i="44"/>
  <c r="C5" i="44"/>
  <c r="C26" i="44"/>
  <c r="C22" i="44"/>
  <c r="C18" i="44"/>
  <c r="C14" i="44"/>
  <c r="C6" i="44"/>
  <c r="C25" i="44"/>
  <c r="C17" i="44"/>
  <c r="C2" i="44"/>
  <c r="C27" i="44"/>
  <c r="C23" i="44"/>
  <c r="C11" i="44"/>
  <c r="C30" i="44"/>
  <c r="C10" i="44"/>
  <c r="C19" i="44"/>
  <c r="C15" i="44"/>
  <c r="C7" i="44"/>
  <c r="C3" i="44"/>
  <c r="JQ16" i="440"/>
  <c r="JQ23" i="440"/>
  <c r="JR18" i="440"/>
  <c r="JS18" i="440" s="1"/>
  <c r="FM35" i="440"/>
  <c r="JR7" i="440"/>
  <c r="JS7" i="440" s="1"/>
  <c r="JQ17" i="440"/>
  <c r="JR10" i="440"/>
  <c r="JS10" i="440" s="1"/>
  <c r="JR22" i="440"/>
  <c r="JS22" i="440" s="1"/>
  <c r="JR13" i="440"/>
  <c r="JS13" i="440" s="1"/>
  <c r="JQ19" i="440"/>
  <c r="DD35" i="440"/>
  <c r="JR5" i="440"/>
  <c r="JS5" i="440" s="1"/>
  <c r="JR24" i="440"/>
  <c r="JS24" i="440" s="1"/>
  <c r="JQ25" i="440"/>
  <c r="JQ28" i="440"/>
  <c r="JQ11" i="440"/>
  <c r="DU35" i="440"/>
  <c r="JQ9" i="440"/>
  <c r="JR31" i="440"/>
  <c r="JS31" i="440" s="1"/>
  <c r="JQ29" i="440"/>
  <c r="DG35" i="440"/>
  <c r="JQ27" i="440"/>
  <c r="JQ26" i="440"/>
  <c r="DJ35" i="440"/>
  <c r="JR20" i="440"/>
  <c r="JS20" i="440" s="1"/>
  <c r="DV35" i="440"/>
  <c r="JQ15" i="440"/>
  <c r="JR30" i="440"/>
  <c r="JS30" i="440" s="1"/>
  <c r="DW35" i="440"/>
  <c r="DK35" i="440"/>
  <c r="BK26" i="440"/>
  <c r="BL26" i="440"/>
  <c r="BK12" i="440"/>
  <c r="BL12" i="440"/>
  <c r="BL9" i="440"/>
  <c r="BK24" i="440"/>
  <c r="BL24" i="440"/>
  <c r="BL10" i="440"/>
  <c r="DI35" i="440"/>
  <c r="KP35" i="440"/>
  <c r="BK25" i="440"/>
  <c r="BL25" i="440"/>
  <c r="BL13" i="440"/>
  <c r="BK11" i="440"/>
  <c r="BL11" i="440"/>
  <c r="BK6" i="440"/>
  <c r="BL6" i="440"/>
  <c r="JR4" i="440"/>
  <c r="JQ4" i="440"/>
  <c r="KP36" i="440"/>
  <c r="GD35" i="440"/>
  <c r="BL20" i="440"/>
  <c r="ER35" i="440"/>
  <c r="BK27" i="440"/>
  <c r="BL27" i="440"/>
  <c r="BL8" i="440"/>
  <c r="BK7" i="440"/>
  <c r="BL7" i="440"/>
  <c r="BL21" i="440"/>
  <c r="AI36" i="440"/>
  <c r="AI35" i="440"/>
  <c r="BL4" i="440"/>
  <c r="AI37" i="440"/>
  <c r="EX39" i="440"/>
  <c r="EX38" i="440"/>
  <c r="EX36" i="440"/>
  <c r="EX37" i="440"/>
  <c r="KP37" i="440"/>
  <c r="KQ36" i="440" l="1"/>
  <c r="KQ37" i="440"/>
  <c r="KK35" i="440"/>
  <c r="KK37" i="440"/>
  <c r="KK36" i="440"/>
  <c r="JX8" i="440"/>
  <c r="AR38" i="440"/>
  <c r="AR39" i="440"/>
  <c r="AR37" i="440" a="1"/>
  <c r="AR37" i="440" s="1"/>
  <c r="AR36" i="440" a="1"/>
  <c r="AR36" i="440" s="1"/>
  <c r="AO39" i="440"/>
  <c r="AO35" i="440" s="1"/>
  <c r="AP39" i="440"/>
  <c r="AP36" i="440" a="1"/>
  <c r="AP36" i="440" s="1"/>
  <c r="AP38" i="440"/>
  <c r="AP37" i="440" a="1"/>
  <c r="AP37" i="440" s="1"/>
  <c r="AQ36" i="440" a="1"/>
  <c r="AQ36" i="440" s="1"/>
  <c r="AQ37" i="440" a="1"/>
  <c r="AQ37" i="440" s="1"/>
  <c r="AQ39" i="440"/>
  <c r="AQ38" i="440"/>
  <c r="KQ38" i="440"/>
  <c r="KQ35" i="440"/>
  <c r="JX9" i="440"/>
  <c r="JX19" i="440"/>
  <c r="JX27" i="440"/>
  <c r="JX28" i="440"/>
  <c r="JX23" i="440"/>
  <c r="JX26" i="440"/>
  <c r="JX29" i="440"/>
  <c r="JX6" i="440"/>
  <c r="JX17" i="440"/>
  <c r="JX15" i="440"/>
  <c r="JX11" i="440"/>
  <c r="JX25" i="440"/>
  <c r="JX16" i="440"/>
  <c r="ED20" i="440"/>
  <c r="EE20" i="440" s="1"/>
  <c r="ED10" i="440"/>
  <c r="EE10" i="440" s="1"/>
  <c r="EF10" i="440" s="1"/>
  <c r="ED18" i="440"/>
  <c r="EE18" i="440" s="1"/>
  <c r="EF18" i="440" s="1"/>
  <c r="ED21" i="440"/>
  <c r="EE21" i="440" s="1"/>
  <c r="EF21" i="440" s="1"/>
  <c r="ED9" i="440"/>
  <c r="EE9" i="440" s="1"/>
  <c r="JQ38" i="440"/>
  <c r="JQ36" i="440"/>
  <c r="JQ37" i="440"/>
  <c r="JQ35" i="440"/>
  <c r="JX4" i="440"/>
  <c r="BL36" i="440"/>
  <c r="BL35" i="440"/>
  <c r="BL37" i="440"/>
  <c r="JR37" i="440"/>
  <c r="JS4" i="440"/>
  <c r="JR35" i="440"/>
  <c r="JR36" i="440"/>
  <c r="EX35" i="440"/>
  <c r="BK35" i="440"/>
  <c r="BK37" i="440"/>
  <c r="BK36" i="440"/>
  <c r="KK38" i="440" l="1"/>
  <c r="AQ35" i="440"/>
  <c r="AP35" i="440"/>
  <c r="AR35" i="440"/>
  <c r="JS35" i="440"/>
  <c r="JS36" i="440"/>
  <c r="JS37" i="440"/>
  <c r="ED37" i="440" a="1"/>
  <c r="ED37" i="440" s="1"/>
  <c r="ED38" i="440"/>
  <c r="ED39" i="440"/>
  <c r="ED36" i="440" a="1"/>
  <c r="ED36" i="440" s="1"/>
  <c r="EE4" i="440"/>
  <c r="JX37" i="440"/>
  <c r="JX35" i="440"/>
  <c r="JX36" i="440"/>
  <c r="JX38" i="440"/>
  <c r="EE39" i="440" l="1"/>
  <c r="EE37" i="440" a="1"/>
  <c r="EE37" i="440" s="1"/>
  <c r="EE38" i="440"/>
  <c r="EE36" i="440" a="1"/>
  <c r="EE36" i="440" s="1"/>
  <c r="ED35" i="440"/>
  <c r="EE35" i="440" l="1"/>
  <c r="EF38" i="440"/>
  <c r="EF39" i="440"/>
  <c r="EF37" i="440" a="1"/>
  <c r="EF37" i="440" s="1"/>
  <c r="EF36" i="440" a="1"/>
  <c r="EF36" i="440" s="1"/>
  <c r="EF35" i="44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S1" authorId="0" shapeId="0" xr:uid="{83522E3B-E199-4B07-ADA1-623C2B85D1A1}">
      <text>
        <r>
          <rPr>
            <sz val="11"/>
            <color indexed="81"/>
            <rFont val="細明體"/>
            <family val="3"/>
            <charset val="136"/>
          </rPr>
          <t>品管污泥清運統計</t>
        </r>
      </text>
    </comment>
    <comment ref="AT1" authorId="0" shapeId="0" xr:uid="{0470B986-F85C-42AA-AB7F-F1F53C2FF31B}">
      <text>
        <r>
          <rPr>
            <sz val="11"/>
            <color indexed="81"/>
            <rFont val="細明體"/>
            <family val="3"/>
            <charset val="136"/>
          </rPr>
          <t>給榮美的數據</t>
        </r>
        <r>
          <rPr>
            <sz val="11"/>
            <color indexed="81"/>
            <rFont val="Tahoma"/>
            <family val="2"/>
          </rPr>
          <t>Y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HB1" authorId="0" shapeId="0" xr:uid="{90AFC22A-D505-4570-8D51-A99348816637}">
      <text>
        <r>
          <rPr>
            <sz val="11"/>
            <color indexed="81"/>
            <rFont val="細明體"/>
            <family val="3"/>
            <charset val="136"/>
          </rPr>
          <t>品管污泥清運統計</t>
        </r>
      </text>
    </comment>
    <comment ref="HC1" authorId="0" shapeId="0" xr:uid="{E284CB97-4E5B-42C5-94A9-16BAB13006FC}">
      <text>
        <r>
          <rPr>
            <sz val="12"/>
            <color indexed="81"/>
            <rFont val="細明體"/>
            <family val="3"/>
            <charset val="136"/>
          </rPr>
          <t>品管污泥清運統計</t>
        </r>
      </text>
    </comment>
    <comment ref="KR1" authorId="0" shapeId="0" xr:uid="{5250BCA9-AD79-4B17-BDE5-1F20C14DD334}">
      <text>
        <r>
          <rPr>
            <sz val="11"/>
            <color indexed="81"/>
            <rFont val="細明體"/>
            <family val="3"/>
            <charset val="136"/>
          </rPr>
          <t xml:space="preserve">各類藥品進場紀錄，
</t>
        </r>
        <r>
          <rPr>
            <sz val="11"/>
            <color indexed="81"/>
            <rFont val="Tahoma"/>
            <family val="2"/>
          </rPr>
          <t>00</t>
        </r>
        <r>
          <rPr>
            <sz val="11"/>
            <color indexed="81"/>
            <rFont val="細明體"/>
            <family val="3"/>
            <charset val="136"/>
          </rPr>
          <t>迪化污水處理廠藥品進藥記錄（每日）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KX1" authorId="0" shapeId="0" xr:uid="{F0565A05-ED41-4EE0-95E5-64E9172DFDD4}">
      <text>
        <r>
          <rPr>
            <sz val="11"/>
            <color indexed="81"/>
            <rFont val="細明體"/>
            <family val="3"/>
            <charset val="136"/>
          </rPr>
          <t>給榮美的數據</t>
        </r>
        <r>
          <rPr>
            <sz val="11"/>
            <color indexed="81"/>
            <rFont val="Tahoma"/>
            <family val="2"/>
          </rPr>
          <t xml:space="preserve"> F 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LJ1" authorId="0" shapeId="0" xr:uid="{89B347CB-549A-4625-A2D0-EE742FCC890C}">
      <text>
        <r>
          <rPr>
            <sz val="11"/>
            <color indexed="81"/>
            <rFont val="細明體"/>
            <family val="3"/>
            <charset val="136"/>
          </rPr>
          <t>給榮美的數據</t>
        </r>
        <r>
          <rPr>
            <sz val="11"/>
            <color indexed="81"/>
            <rFont val="Tahoma"/>
            <family val="2"/>
          </rPr>
          <t>Z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MM1" authorId="0" shapeId="0" xr:uid="{7AAF3E44-3373-43FF-9491-6D148B0E3E0E}">
      <text>
        <r>
          <rPr>
            <sz val="11"/>
            <color indexed="81"/>
            <rFont val="細明體"/>
            <family val="3"/>
            <charset val="136"/>
          </rPr>
          <t>乾燥、太空包耗材統計/空的太空包/使用量</t>
        </r>
      </text>
    </comment>
    <comment ref="AA2" authorId="0" shapeId="0" xr:uid="{AED17E50-B435-401B-A94A-39427D9513D7}">
      <text>
        <r>
          <rPr>
            <sz val="11"/>
            <color indexed="81"/>
            <rFont val="細明體"/>
            <family val="3"/>
            <charset val="136"/>
          </rPr>
          <t>刮泥機（每日）</t>
        </r>
        <r>
          <rPr>
            <sz val="11"/>
            <color indexed="81"/>
            <rFont val="Tahoma"/>
            <family val="2"/>
          </rPr>
          <t>D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AJ2" authorId="0" shapeId="0" xr:uid="{0B42F232-5830-4F44-BF72-BE81999492A9}">
      <text>
        <r>
          <rPr>
            <sz val="11"/>
            <color indexed="81"/>
            <rFont val="細明體"/>
            <family val="3"/>
            <charset val="136"/>
          </rPr>
          <t>給榮美的數據</t>
        </r>
        <r>
          <rPr>
            <sz val="11"/>
            <color indexed="81"/>
            <rFont val="Tahoma"/>
            <family val="2"/>
          </rPr>
          <t>D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BY2" authorId="0" shapeId="0" xr:uid="{25D3328A-9771-4DDF-89D0-1057A6C47A04}">
      <text>
        <r>
          <rPr>
            <sz val="11"/>
            <color indexed="81"/>
            <rFont val="細明體"/>
            <family val="3"/>
            <charset val="136"/>
          </rPr>
          <t>給榮美數據</t>
        </r>
        <r>
          <rPr>
            <sz val="11"/>
            <color indexed="81"/>
            <rFont val="Tahoma"/>
            <family val="2"/>
          </rPr>
          <t>H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BZ2" authorId="0" shapeId="0" xr:uid="{CC1E01AF-20E0-48DF-AFCE-966246E9C824}">
      <text>
        <r>
          <rPr>
            <sz val="11"/>
            <color indexed="81"/>
            <rFont val="細明體"/>
            <family val="3"/>
            <charset val="136"/>
          </rPr>
          <t>刮泥機（每日）</t>
        </r>
        <r>
          <rPr>
            <sz val="11"/>
            <color indexed="81"/>
            <rFont val="Tahoma"/>
            <family val="2"/>
          </rPr>
          <t>E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CE2" authorId="0" shapeId="0" xr:uid="{87CE550D-3E1E-4389-B0C8-C56A4128FE59}">
      <text>
        <r>
          <rPr>
            <sz val="11"/>
            <color indexed="81"/>
            <rFont val="細明體"/>
            <family val="3"/>
            <charset val="136"/>
          </rPr>
          <t>給榮美數據</t>
        </r>
        <r>
          <rPr>
            <sz val="11"/>
            <color indexed="81"/>
            <rFont val="Tahoma"/>
            <family val="2"/>
          </rPr>
          <t>G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CZ2" authorId="0" shapeId="0" xr:uid="{27716884-2521-477F-9FEA-50A5EBA58907}">
      <text>
        <r>
          <rPr>
            <sz val="12"/>
            <color indexed="81"/>
            <rFont val="細明體"/>
            <family val="3"/>
            <charset val="136"/>
          </rPr>
          <t>公式記得改
僅有每一</t>
        </r>
      </text>
    </comment>
    <comment ref="DH2" authorId="0" shapeId="0" xr:uid="{5AD02951-892D-4D7A-9976-3C97C7BC2E1B}">
      <text>
        <r>
          <rPr>
            <sz val="12"/>
            <color indexed="81"/>
            <rFont val="細明體"/>
            <family val="3"/>
            <charset val="136"/>
          </rPr>
          <t>總氮去除率%</t>
        </r>
      </text>
    </comment>
    <comment ref="DJ2" authorId="0" shapeId="0" xr:uid="{FB351C28-7CB8-469B-8535-EE7CC3A88D15}">
      <text>
        <r>
          <rPr>
            <sz val="12"/>
            <color indexed="81"/>
            <rFont val="Tahoma"/>
            <family val="2"/>
          </rPr>
          <t>100%</t>
        </r>
        <r>
          <rPr>
            <sz val="12"/>
            <color indexed="81"/>
            <rFont val="細明體"/>
            <family val="3"/>
            <charset val="136"/>
          </rPr>
          <t xml:space="preserve">改為
</t>
        </r>
        <r>
          <rPr>
            <sz val="12"/>
            <color indexed="81"/>
            <rFont val="Tahoma"/>
            <family val="2"/>
          </rPr>
          <t>99.9%</t>
        </r>
        <r>
          <rPr>
            <sz val="12"/>
            <color indexed="81"/>
            <rFont val="細明體"/>
            <family val="3"/>
            <charset val="136"/>
          </rPr>
          <t>呈現</t>
        </r>
      </text>
    </comment>
    <comment ref="DL2" authorId="0" shapeId="0" xr:uid="{792044CC-DF27-4272-B8AE-8FEE427D4312}">
      <text>
        <r>
          <rPr>
            <sz val="11"/>
            <color indexed="81"/>
            <rFont val="細明體"/>
            <family val="3"/>
            <charset val="136"/>
          </rPr>
          <t>給榮美數據</t>
        </r>
        <r>
          <rPr>
            <sz val="11"/>
            <color indexed="81"/>
            <rFont val="Tahoma"/>
            <family val="2"/>
          </rPr>
          <t>AE~AH</t>
        </r>
      </text>
    </comment>
    <comment ref="DP2" authorId="0" shapeId="0" xr:uid="{1C4CE01C-CD6C-4546-86D7-A3F7AF5D25FC}">
      <text>
        <r>
          <rPr>
            <sz val="11"/>
            <color indexed="81"/>
            <rFont val="細明體"/>
            <family val="3"/>
            <charset val="136"/>
          </rPr>
          <t>給榮美數據</t>
        </r>
        <r>
          <rPr>
            <sz val="11"/>
            <color indexed="81"/>
            <rFont val="Tahoma"/>
            <family val="2"/>
          </rPr>
          <t>E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EC2" authorId="0" shapeId="0" xr:uid="{AD88E07B-4CB3-4492-A5D7-20E3AAB8F525}">
      <text>
        <r>
          <rPr>
            <sz val="11"/>
            <color indexed="81"/>
            <rFont val="細明體"/>
            <family val="3"/>
            <charset val="136"/>
          </rPr>
          <t>給榮美數據</t>
        </r>
        <r>
          <rPr>
            <sz val="11"/>
            <color indexed="81"/>
            <rFont val="Tahoma"/>
            <family val="2"/>
          </rPr>
          <t xml:space="preserve"> I 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EF2" authorId="0" shapeId="0" xr:uid="{29D4CD73-FC96-4503-B893-74D9A267055E}">
      <text>
        <r>
          <rPr>
            <sz val="12"/>
            <color indexed="81"/>
            <rFont val="細明體"/>
            <family val="3"/>
            <charset val="136"/>
          </rPr>
          <t>低於</t>
        </r>
        <r>
          <rPr>
            <sz val="12"/>
            <color indexed="81"/>
            <rFont val="Tahoma"/>
            <family val="2"/>
          </rPr>
          <t>80%</t>
        </r>
        <r>
          <rPr>
            <sz val="12"/>
            <color indexed="81"/>
            <rFont val="細明體"/>
            <family val="3"/>
            <charset val="136"/>
          </rPr>
          <t xml:space="preserve">
超過</t>
        </r>
        <r>
          <rPr>
            <sz val="12"/>
            <color indexed="81"/>
            <rFont val="Tahoma"/>
            <family val="2"/>
          </rPr>
          <t xml:space="preserve">100%
</t>
        </r>
        <r>
          <rPr>
            <sz val="12"/>
            <color indexed="81"/>
            <rFont val="細明體"/>
            <family val="3"/>
            <charset val="136"/>
          </rPr>
          <t>皆</t>
        </r>
        <r>
          <rPr>
            <sz val="12"/>
            <color indexed="81"/>
            <rFont val="Tahoma"/>
            <family val="2"/>
          </rPr>
          <t>"</t>
        </r>
        <r>
          <rPr>
            <sz val="12"/>
            <color indexed="81"/>
            <rFont val="細明體"/>
            <family val="3"/>
            <charset val="136"/>
          </rPr>
          <t>－</t>
        </r>
        <r>
          <rPr>
            <sz val="12"/>
            <color indexed="81"/>
            <rFont val="Tahoma"/>
            <family val="2"/>
          </rPr>
          <t>"</t>
        </r>
        <r>
          <rPr>
            <sz val="12"/>
            <color indexed="81"/>
            <rFont val="細明體"/>
            <family val="3"/>
            <charset val="136"/>
          </rPr>
          <t>呈現</t>
        </r>
      </text>
    </comment>
    <comment ref="EG2" authorId="0" shapeId="0" xr:uid="{BDB76DEE-32B0-48CC-8562-D61FE0D9798F}">
      <text>
        <r>
          <rPr>
            <sz val="11"/>
            <color indexed="81"/>
            <rFont val="細明體"/>
            <family val="3"/>
            <charset val="136"/>
          </rPr>
          <t>給榮美數據</t>
        </r>
        <r>
          <rPr>
            <sz val="11"/>
            <color indexed="81"/>
            <rFont val="Tahoma"/>
            <family val="2"/>
          </rPr>
          <t>R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EM2" authorId="0" shapeId="0" xr:uid="{3217279A-F3F7-45CF-A8E4-A9F02614E617}">
      <text>
        <r>
          <rPr>
            <sz val="11"/>
            <color indexed="81"/>
            <rFont val="細明體"/>
            <family val="3"/>
            <charset val="136"/>
          </rPr>
          <t>刮泥機（每日）</t>
        </r>
        <r>
          <rPr>
            <sz val="11"/>
            <color indexed="81"/>
            <rFont val="Tahoma"/>
            <family val="2"/>
          </rPr>
          <t>F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EO2" authorId="0" shapeId="0" xr:uid="{195C3BC2-84E4-40B4-8E17-EB613C327B94}">
      <text>
        <r>
          <rPr>
            <sz val="11"/>
            <color indexed="81"/>
            <rFont val="細明體"/>
            <family val="3"/>
            <charset val="136"/>
          </rPr>
          <t>給榮美數據</t>
        </r>
        <r>
          <rPr>
            <sz val="11"/>
            <color indexed="81"/>
            <rFont val="Tahoma"/>
            <family val="2"/>
          </rPr>
          <t xml:space="preserve">J 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EX2" authorId="0" shapeId="0" xr:uid="{C043A965-E684-426D-AC6E-7E60E095E612}">
      <text>
        <r>
          <rPr>
            <sz val="11"/>
            <color indexed="81"/>
            <rFont val="細明體"/>
            <family val="3"/>
            <charset val="136"/>
          </rPr>
          <t>異常狀況、數值為</t>
        </r>
        <r>
          <rPr>
            <sz val="11"/>
            <color indexed="81"/>
            <rFont val="Tahoma"/>
            <family val="2"/>
          </rPr>
          <t>0</t>
        </r>
        <r>
          <rPr>
            <sz val="11"/>
            <color indexed="81"/>
            <rFont val="細明體"/>
            <family val="3"/>
            <charset val="136"/>
          </rPr>
          <t>，不列入計算</t>
        </r>
      </text>
    </comment>
    <comment ref="EY2" authorId="0" shapeId="0" xr:uid="{9135DEB8-A435-4222-A30D-CEBD8D68A85B}">
      <text>
        <r>
          <rPr>
            <sz val="11"/>
            <color indexed="81"/>
            <rFont val="細明體"/>
            <family val="3"/>
            <charset val="136"/>
          </rPr>
          <t>給榮美數據</t>
        </r>
        <r>
          <rPr>
            <sz val="11"/>
            <color indexed="81"/>
            <rFont val="Tahoma"/>
            <family val="2"/>
          </rPr>
          <t>K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FK2" authorId="0" shapeId="0" xr:uid="{0FEA868E-87E0-4E2F-9772-D145FD72CB9C}">
      <text>
        <r>
          <rPr>
            <sz val="11"/>
            <color indexed="81"/>
            <rFont val="細明體"/>
            <family val="3"/>
            <charset val="136"/>
          </rPr>
          <t>給榮美數據</t>
        </r>
        <r>
          <rPr>
            <sz val="11"/>
            <color indexed="81"/>
            <rFont val="Tahoma"/>
            <family val="2"/>
          </rPr>
          <t>L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FM2" authorId="0" shapeId="0" xr:uid="{FAFEF6F7-1F4A-49A2-A9A0-D712C06388F9}">
      <text>
        <r>
          <rPr>
            <sz val="12"/>
            <color indexed="81"/>
            <rFont val="細明體"/>
            <family val="3"/>
            <charset val="136"/>
          </rPr>
          <t>低於</t>
        </r>
        <r>
          <rPr>
            <sz val="12"/>
            <color indexed="81"/>
            <rFont val="Tahoma"/>
            <family val="2"/>
          </rPr>
          <t xml:space="preserve">80%
</t>
        </r>
        <r>
          <rPr>
            <sz val="12"/>
            <color indexed="81"/>
            <rFont val="細明體"/>
            <family val="3"/>
            <charset val="136"/>
          </rPr>
          <t>超過</t>
        </r>
        <r>
          <rPr>
            <sz val="12"/>
            <color indexed="81"/>
            <rFont val="Tahoma"/>
            <family val="2"/>
          </rPr>
          <t xml:space="preserve">100%
</t>
        </r>
        <r>
          <rPr>
            <sz val="12"/>
            <color indexed="81"/>
            <rFont val="細明體"/>
            <family val="3"/>
            <charset val="136"/>
          </rPr>
          <t>皆</t>
        </r>
        <r>
          <rPr>
            <sz val="12"/>
            <color indexed="81"/>
            <rFont val="Tahoma"/>
            <family val="2"/>
          </rPr>
          <t>"</t>
        </r>
        <r>
          <rPr>
            <sz val="12"/>
            <color indexed="81"/>
            <rFont val="細明體"/>
            <family val="3"/>
            <charset val="136"/>
          </rPr>
          <t>－</t>
        </r>
        <r>
          <rPr>
            <sz val="12"/>
            <color indexed="81"/>
            <rFont val="Tahoma"/>
            <family val="2"/>
          </rPr>
          <t>"</t>
        </r>
        <r>
          <rPr>
            <sz val="12"/>
            <color indexed="81"/>
            <rFont val="細明體"/>
            <family val="3"/>
            <charset val="136"/>
          </rPr>
          <t>呈現</t>
        </r>
      </text>
    </comment>
    <comment ref="FN2" authorId="0" shapeId="0" xr:uid="{2E808844-19C5-4E2B-8C32-F5451EF9D039}">
      <text>
        <r>
          <rPr>
            <sz val="11"/>
            <color indexed="81"/>
            <rFont val="細明體"/>
            <family val="3"/>
            <charset val="136"/>
          </rPr>
          <t>給榮美數據</t>
        </r>
        <r>
          <rPr>
            <sz val="11"/>
            <color indexed="81"/>
            <rFont val="Tahoma"/>
            <family val="2"/>
          </rPr>
          <t>S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FW2" authorId="0" shapeId="0" xr:uid="{E4999900-CCD7-4D0F-AB02-A1A30FF78D3A}">
      <text>
        <r>
          <rPr>
            <sz val="11"/>
            <color indexed="81"/>
            <rFont val="細明體"/>
            <family val="3"/>
            <charset val="136"/>
          </rPr>
          <t>給榮美數據</t>
        </r>
        <r>
          <rPr>
            <sz val="11"/>
            <color indexed="81"/>
            <rFont val="Tahoma"/>
            <family val="2"/>
          </rPr>
          <t>L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GB2" authorId="0" shapeId="0" xr:uid="{4F7C7E6E-D5EA-4E36-9CF0-57C680ECC197}">
      <text>
        <r>
          <rPr>
            <sz val="12"/>
            <color indexed="81"/>
            <rFont val="細明體"/>
            <family val="3"/>
            <charset val="136"/>
          </rPr>
          <t>目前無清運脫水污泥，故數值均為0</t>
        </r>
      </text>
    </comment>
    <comment ref="GC2" authorId="0" shapeId="0" xr:uid="{3A9C4B86-6AE7-401C-80A3-8E8A728E51E6}">
      <text>
        <r>
          <rPr>
            <sz val="11"/>
            <color indexed="81"/>
            <rFont val="細明體"/>
            <family val="3"/>
            <charset val="136"/>
          </rPr>
          <t>給榮美數據</t>
        </r>
        <r>
          <rPr>
            <sz val="11"/>
            <color indexed="81"/>
            <rFont val="Tahoma"/>
            <family val="2"/>
          </rPr>
          <t>M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GG2" authorId="0" shapeId="0" xr:uid="{48705C89-E60D-4A0B-82B4-78FFA8B0A8A3}">
      <text>
        <r>
          <rPr>
            <sz val="11"/>
            <color indexed="81"/>
            <rFont val="細明體"/>
            <family val="3"/>
            <charset val="136"/>
          </rPr>
          <t>刮泥機（每日）</t>
        </r>
        <r>
          <rPr>
            <sz val="11"/>
            <color indexed="81"/>
            <rFont val="Tahoma"/>
            <family val="2"/>
          </rPr>
          <t>G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GP2" authorId="0" shapeId="0" xr:uid="{7A92B65D-FA2F-4020-8BAF-A3FCEEAC9B2B}">
      <text>
        <r>
          <rPr>
            <sz val="11"/>
            <color indexed="81"/>
            <rFont val="細明體"/>
            <family val="3"/>
            <charset val="136"/>
          </rPr>
          <t>品管污泥清運統計</t>
        </r>
      </text>
    </comment>
    <comment ref="GQ2" authorId="0" shapeId="0" xr:uid="{BBE15E30-A73C-41E1-820E-78CA797FB49C}">
      <text>
        <r>
          <rPr>
            <sz val="11"/>
            <color indexed="81"/>
            <rFont val="細明體"/>
            <family val="3"/>
            <charset val="136"/>
          </rPr>
          <t>每日乾溼污泥，污泥庫存量</t>
        </r>
        <r>
          <rPr>
            <sz val="11"/>
            <color indexed="81"/>
            <rFont val="Tahoma"/>
            <family val="2"/>
          </rPr>
          <t>M</t>
        </r>
        <r>
          <rPr>
            <sz val="11"/>
            <color indexed="81"/>
            <rFont val="細明體"/>
            <family val="3"/>
            <charset val="136"/>
          </rPr>
          <t>排（本月申報乾燥庫存量）</t>
        </r>
        <r>
          <rPr>
            <sz val="11"/>
            <color indexed="81"/>
            <rFont val="Tahoma"/>
            <family val="2"/>
          </rPr>
          <t>*1000</t>
        </r>
      </text>
    </comment>
    <comment ref="GR2" authorId="0" shapeId="0" xr:uid="{EC6A1C6E-A134-404B-8AAE-EF73FE8F6413}">
      <text>
        <r>
          <rPr>
            <sz val="11"/>
            <color indexed="81"/>
            <rFont val="細明體"/>
            <family val="3"/>
            <charset val="136"/>
          </rPr>
          <t>每日乾濕污泥，每月</t>
        </r>
        <r>
          <rPr>
            <sz val="11"/>
            <color indexed="81"/>
            <rFont val="Tahoma"/>
            <family val="2"/>
          </rPr>
          <t>Q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GS2" authorId="0" shapeId="0" xr:uid="{473ADB49-8F1B-410C-B0AB-BD575C26632C}">
      <text>
        <r>
          <rPr>
            <sz val="11"/>
            <color indexed="81"/>
            <rFont val="細明體"/>
            <family val="3"/>
            <charset val="136"/>
          </rPr>
          <t xml:space="preserve">乾燥每月檔案
</t>
        </r>
        <r>
          <rPr>
            <sz val="11"/>
            <color indexed="81"/>
            <rFont val="Tahoma"/>
            <family val="2"/>
          </rPr>
          <t>B~C</t>
        </r>
      </text>
    </comment>
    <comment ref="GW2" authorId="0" shapeId="0" xr:uid="{0905E5A6-2245-465D-BF82-60CA1033EC53}">
      <text>
        <r>
          <rPr>
            <sz val="11"/>
            <color indexed="81"/>
            <rFont val="細明體"/>
            <family val="3"/>
            <charset val="136"/>
          </rPr>
          <t xml:space="preserve">乾燥每月檔案
入口溫度
</t>
        </r>
        <r>
          <rPr>
            <sz val="11"/>
            <color indexed="81"/>
            <rFont val="Tahoma"/>
            <family val="2"/>
          </rPr>
          <t>1</t>
        </r>
        <r>
          <rPr>
            <sz val="11"/>
            <color indexed="81"/>
            <rFont val="細明體"/>
            <family val="3"/>
            <charset val="136"/>
          </rPr>
          <t>號機</t>
        </r>
        <r>
          <rPr>
            <sz val="11"/>
            <color indexed="81"/>
            <rFont val="Tahoma"/>
            <family val="2"/>
          </rPr>
          <t xml:space="preserve"> T</t>
        </r>
        <r>
          <rPr>
            <sz val="11"/>
            <color indexed="81"/>
            <rFont val="細明體"/>
            <family val="3"/>
            <charset val="136"/>
          </rPr>
          <t xml:space="preserve">排
</t>
        </r>
        <r>
          <rPr>
            <sz val="11"/>
            <color indexed="81"/>
            <rFont val="Tahoma"/>
            <family val="2"/>
          </rPr>
          <t>2</t>
        </r>
        <r>
          <rPr>
            <sz val="11"/>
            <color indexed="81"/>
            <rFont val="細明體"/>
            <family val="3"/>
            <charset val="136"/>
          </rPr>
          <t>號機</t>
        </r>
        <r>
          <rPr>
            <sz val="11"/>
            <color indexed="81"/>
            <rFont val="Tahoma"/>
            <family val="2"/>
          </rPr>
          <t xml:space="preserve"> AR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GX2" authorId="0" shapeId="0" xr:uid="{81DA0A5C-8760-4524-B333-2DAA5F368183}">
      <text>
        <r>
          <rPr>
            <sz val="11"/>
            <color indexed="81"/>
            <rFont val="細明體"/>
            <family val="3"/>
            <charset val="136"/>
          </rPr>
          <t>入口溫度
AR排</t>
        </r>
      </text>
    </comment>
    <comment ref="GY2" authorId="0" shapeId="0" xr:uid="{E83CEBFC-20BC-4477-93C3-8B759C01B08F}">
      <text>
        <r>
          <rPr>
            <sz val="11"/>
            <color indexed="81"/>
            <rFont val="細明體"/>
            <family val="3"/>
            <charset val="136"/>
          </rPr>
          <t xml:space="preserve">乾燥每月檔案
</t>
        </r>
        <r>
          <rPr>
            <sz val="11"/>
            <color indexed="81"/>
            <rFont val="Tahoma"/>
            <family val="2"/>
          </rPr>
          <t>D~F</t>
        </r>
      </text>
    </comment>
    <comment ref="HD2" authorId="0" shapeId="0" xr:uid="{F6ADE8F4-65AB-49EE-AD18-36ED47F95FC0}">
      <text>
        <r>
          <rPr>
            <sz val="11"/>
            <color indexed="81"/>
            <rFont val="細明體"/>
            <family val="3"/>
            <charset val="136"/>
          </rPr>
          <t xml:space="preserve">給榮美數據
</t>
        </r>
        <r>
          <rPr>
            <sz val="11"/>
            <color indexed="81"/>
            <rFont val="Tahoma"/>
            <family val="2"/>
          </rPr>
          <t>AA~AD</t>
        </r>
        <r>
          <rPr>
            <sz val="11"/>
            <color indexed="81"/>
            <rFont val="細明體"/>
            <family val="3"/>
            <charset val="136"/>
          </rPr>
          <t>排</t>
        </r>
        <r>
          <rPr>
            <sz val="11"/>
            <color indexed="81"/>
            <rFont val="Tahoma"/>
            <family val="2"/>
          </rPr>
          <t>(22)
AI~AL</t>
        </r>
        <r>
          <rPr>
            <sz val="11"/>
            <color indexed="81"/>
            <rFont val="細明體"/>
            <family val="3"/>
            <charset val="136"/>
          </rPr>
          <t>排</t>
        </r>
        <r>
          <rPr>
            <sz val="11"/>
            <color indexed="81"/>
            <rFont val="Tahoma"/>
            <family val="2"/>
          </rPr>
          <t>(24)</t>
        </r>
      </text>
    </comment>
    <comment ref="JN2" authorId="0" shapeId="0" xr:uid="{904A471C-8C09-4F21-9E78-B2D75F6FA055}">
      <text>
        <r>
          <rPr>
            <sz val="12"/>
            <color indexed="81"/>
            <rFont val="細明體"/>
            <family val="3"/>
            <charset val="136"/>
          </rPr>
          <t>109年9月修</t>
        </r>
      </text>
    </comment>
    <comment ref="JZ2" authorId="0" shapeId="0" xr:uid="{6779F7B7-36F4-4D2F-9B5F-6B38E118BC7B}">
      <text>
        <r>
          <rPr>
            <sz val="11"/>
            <color indexed="81"/>
            <rFont val="細明體"/>
            <family val="3"/>
            <charset val="136"/>
          </rPr>
          <t xml:space="preserve">各類藥品進場紀錄，
</t>
        </r>
        <r>
          <rPr>
            <sz val="11"/>
            <color indexed="81"/>
            <rFont val="Tahoma"/>
            <family val="2"/>
          </rPr>
          <t>00</t>
        </r>
        <r>
          <rPr>
            <sz val="11"/>
            <color indexed="81"/>
            <rFont val="細明體"/>
            <family val="3"/>
            <charset val="136"/>
          </rPr>
          <t>迪化污水處理廠藥品進藥記錄（每日）</t>
        </r>
      </text>
    </comment>
    <comment ref="KF2" authorId="0" shapeId="0" xr:uid="{1F8A1F11-26ED-479C-8108-CFAFF4F948E1}">
      <text>
        <r>
          <rPr>
            <sz val="11"/>
            <color indexed="81"/>
            <rFont val="細明體"/>
            <family val="3"/>
            <charset val="136"/>
          </rPr>
          <t>參考資料（每日）</t>
        </r>
        <r>
          <rPr>
            <sz val="11"/>
            <color indexed="81"/>
            <rFont val="Tahoma"/>
            <family val="2"/>
          </rPr>
          <t>C119</t>
        </r>
        <r>
          <rPr>
            <sz val="11"/>
            <color indexed="81"/>
            <rFont val="細明體"/>
            <family val="3"/>
            <charset val="136"/>
          </rPr>
          <t>、</t>
        </r>
        <r>
          <rPr>
            <sz val="11"/>
            <color indexed="81"/>
            <rFont val="Tahoma"/>
            <family val="2"/>
          </rPr>
          <t xml:space="preserve">E119 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KH2" authorId="0" shapeId="0" xr:uid="{3983E34C-3328-40D7-B80B-47EB10AD67C7}">
      <text>
        <r>
          <rPr>
            <sz val="11"/>
            <color indexed="81"/>
            <rFont val="細明體"/>
            <family val="3"/>
            <charset val="136"/>
          </rPr>
          <t>給榮美的數據</t>
        </r>
        <r>
          <rPr>
            <sz val="11"/>
            <color indexed="81"/>
            <rFont val="Tahoma"/>
            <family val="2"/>
          </rPr>
          <t>BX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KI2" authorId="0" shapeId="0" xr:uid="{42F79673-4986-4D53-8656-C527455B43E8}">
      <text>
        <r>
          <rPr>
            <sz val="11"/>
            <color indexed="81"/>
            <rFont val="細明體"/>
            <family val="3"/>
            <charset val="136"/>
          </rPr>
          <t xml:space="preserve">各類藥品進場紀錄，
</t>
        </r>
        <r>
          <rPr>
            <sz val="11"/>
            <color indexed="81"/>
            <rFont val="Tahoma"/>
            <family val="2"/>
          </rPr>
          <t>00</t>
        </r>
        <r>
          <rPr>
            <sz val="11"/>
            <color indexed="81"/>
            <rFont val="細明體"/>
            <family val="3"/>
            <charset val="136"/>
          </rPr>
          <t>迪化污水處理廠藥品進藥記錄（每日）</t>
        </r>
      </text>
    </comment>
    <comment ref="KL2" authorId="0" shapeId="0" xr:uid="{520C7E0F-1E3C-4E6F-B066-0272FE4D9010}">
      <text>
        <r>
          <rPr>
            <sz val="11"/>
            <color indexed="81"/>
            <rFont val="細明體"/>
            <family val="3"/>
            <charset val="136"/>
          </rPr>
          <t>參考資料（每日）</t>
        </r>
        <r>
          <rPr>
            <sz val="11"/>
            <color indexed="81"/>
            <rFont val="Tahoma"/>
            <family val="2"/>
          </rPr>
          <t>H119</t>
        </r>
        <r>
          <rPr>
            <sz val="11"/>
            <color indexed="81"/>
            <rFont val="細明體"/>
            <family val="3"/>
            <charset val="136"/>
          </rPr>
          <t>、</t>
        </r>
        <r>
          <rPr>
            <sz val="11"/>
            <color indexed="81"/>
            <rFont val="Tahoma"/>
            <family val="2"/>
          </rPr>
          <t>J119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KN2" authorId="0" shapeId="0" xr:uid="{EE3411B0-5004-4AC3-BE66-1B480CAFAFD3}">
      <text>
        <r>
          <rPr>
            <sz val="11"/>
            <color indexed="81"/>
            <rFont val="細明體"/>
            <family val="3"/>
            <charset val="136"/>
          </rPr>
          <t>除臭液位（每日）L排</t>
        </r>
      </text>
    </comment>
    <comment ref="KO2" authorId="0" shapeId="0" xr:uid="{D99DD67A-7662-4729-B017-71BFA5239A48}">
      <text>
        <r>
          <rPr>
            <sz val="11"/>
            <color indexed="81"/>
            <rFont val="細明體"/>
            <family val="3"/>
            <charset val="136"/>
          </rPr>
          <t xml:space="preserve">各類藥品進場紀錄，
</t>
        </r>
        <r>
          <rPr>
            <sz val="11"/>
            <color indexed="81"/>
            <rFont val="Tahoma"/>
            <family val="2"/>
          </rPr>
          <t>00</t>
        </r>
        <r>
          <rPr>
            <sz val="11"/>
            <color indexed="81"/>
            <rFont val="細明體"/>
            <family val="3"/>
            <charset val="136"/>
          </rPr>
          <t>迪化污水處理廠藥品進藥記錄（每日）</t>
        </r>
      </text>
    </comment>
    <comment ref="KT2" authorId="0" shapeId="0" xr:uid="{D0729D2F-C8FB-4674-8048-059633C38D98}">
      <text>
        <r>
          <rPr>
            <sz val="11"/>
            <color indexed="81"/>
            <rFont val="細明體"/>
            <family val="3"/>
            <charset val="136"/>
          </rPr>
          <t>給榮美的數據</t>
        </r>
        <r>
          <rPr>
            <sz val="11"/>
            <color indexed="81"/>
            <rFont val="Tahoma"/>
            <family val="2"/>
          </rPr>
          <t>Q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LA2" authorId="0" shapeId="0" xr:uid="{7C579101-EB11-4587-908F-DED1761DCD94}">
      <text>
        <r>
          <rPr>
            <sz val="11"/>
            <color indexed="81"/>
            <rFont val="細明體"/>
            <family val="3"/>
            <charset val="136"/>
          </rPr>
          <t>給榮美的數據</t>
        </r>
        <r>
          <rPr>
            <sz val="11"/>
            <color indexed="81"/>
            <rFont val="Tahoma"/>
            <family val="2"/>
          </rPr>
          <t xml:space="preserve">AS~AZ 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LI2" authorId="0" shapeId="0" xr:uid="{F703F6A3-2A29-473F-BD3F-FEFF7C8867D9}">
      <text>
        <r>
          <rPr>
            <sz val="11"/>
            <color indexed="81"/>
            <rFont val="細明體"/>
            <family val="3"/>
            <charset val="136"/>
          </rPr>
          <t>給榮美的數據</t>
        </r>
        <r>
          <rPr>
            <sz val="11"/>
            <color indexed="81"/>
            <rFont val="Tahoma"/>
            <family val="2"/>
          </rPr>
          <t>BA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OD2" authorId="0" shapeId="0" xr:uid="{6DF17939-FF8A-481F-B6BE-DBDBC39BFAA6}">
      <text>
        <r>
          <rPr>
            <sz val="11"/>
            <color indexed="81"/>
            <rFont val="Tahoma"/>
            <family val="2"/>
          </rPr>
          <t>A+C</t>
        </r>
        <r>
          <rPr>
            <sz val="11"/>
            <color indexed="81"/>
            <rFont val="細明體"/>
            <family val="3"/>
            <charset val="136"/>
          </rPr>
          <t>總量
看合計</t>
        </r>
      </text>
    </comment>
    <comment ref="EZ3" authorId="0" shapeId="0" xr:uid="{E7CC99DF-9FF3-44D9-947C-2C967D8FE892}">
      <text>
        <r>
          <rPr>
            <sz val="11"/>
            <color indexed="81"/>
            <rFont val="細明體"/>
            <family val="3"/>
            <charset val="136"/>
          </rPr>
          <t>給榮美數據O、P排</t>
        </r>
      </text>
    </comment>
    <comment ref="FB3" authorId="0" shapeId="0" xr:uid="{FD196F2E-BBE6-4B43-B869-62A744A3B552}">
      <text>
        <r>
          <rPr>
            <sz val="11"/>
            <color indexed="81"/>
            <rFont val="細明體"/>
            <family val="3"/>
            <charset val="136"/>
          </rPr>
          <t>給榮美數據</t>
        </r>
        <r>
          <rPr>
            <sz val="11"/>
            <color indexed="81"/>
            <rFont val="Tahoma"/>
            <family val="2"/>
          </rPr>
          <t>AR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FC3" authorId="0" shapeId="0" xr:uid="{3E4A8C80-A65B-452E-A745-EDB7813E15E0}">
      <text>
        <r>
          <rPr>
            <sz val="11"/>
            <color indexed="81"/>
            <rFont val="細明體"/>
            <family val="3"/>
            <charset val="136"/>
          </rPr>
          <t>消化</t>
        </r>
        <r>
          <rPr>
            <sz val="11"/>
            <color indexed="81"/>
            <rFont val="Tahoma"/>
            <family val="2"/>
          </rPr>
          <t>A</t>
        </r>
        <r>
          <rPr>
            <sz val="11"/>
            <color indexed="81"/>
            <rFont val="細明體"/>
            <family val="3"/>
            <charset val="136"/>
          </rPr>
          <t>、</t>
        </r>
        <r>
          <rPr>
            <sz val="11"/>
            <color indexed="81"/>
            <rFont val="Tahoma"/>
            <family val="2"/>
          </rPr>
          <t>C</t>
        </r>
        <r>
          <rPr>
            <sz val="11"/>
            <color indexed="81"/>
            <rFont val="細明體"/>
            <family val="3"/>
            <charset val="136"/>
          </rPr>
          <t>槽實測溫度</t>
        </r>
      </text>
    </comment>
    <comment ref="HL3" authorId="0" shapeId="0" xr:uid="{E00C32B6-EBB8-4FDB-A916-74221BC557CD}">
      <text>
        <r>
          <rPr>
            <sz val="11"/>
            <color indexed="81"/>
            <rFont val="細明體"/>
            <family val="3"/>
            <charset val="136"/>
          </rPr>
          <t>智慧電表</t>
        </r>
        <r>
          <rPr>
            <sz val="11"/>
            <color indexed="81"/>
            <rFont val="Tahoma"/>
            <family val="2"/>
          </rPr>
          <t xml:space="preserve"> I 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JK3" authorId="0" shapeId="0" xr:uid="{0F6E63C9-11B5-4C60-BCD0-6BD8EDC11924}">
      <text>
        <r>
          <rPr>
            <sz val="11"/>
            <color indexed="81"/>
            <rFont val="細明體"/>
            <family val="3"/>
            <charset val="136"/>
          </rPr>
          <t>參考資料（每日）</t>
        </r>
        <r>
          <rPr>
            <sz val="11"/>
            <color indexed="81"/>
            <rFont val="Tahoma"/>
            <family val="2"/>
          </rPr>
          <t>G80</t>
        </r>
        <r>
          <rPr>
            <sz val="11"/>
            <color indexed="81"/>
            <rFont val="細明體"/>
            <family val="3"/>
            <charset val="136"/>
          </rPr>
          <t>、</t>
        </r>
        <r>
          <rPr>
            <sz val="11"/>
            <color indexed="81"/>
            <rFont val="Tahoma"/>
            <family val="2"/>
          </rPr>
          <t>I 80</t>
        </r>
        <r>
          <rPr>
            <sz val="11"/>
            <color indexed="81"/>
            <rFont val="細明體"/>
            <family val="3"/>
            <charset val="136"/>
          </rPr>
          <t>、</t>
        </r>
        <r>
          <rPr>
            <sz val="11"/>
            <color indexed="81"/>
            <rFont val="Tahoma"/>
            <family val="2"/>
          </rPr>
          <t>M80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JN3" authorId="0" shapeId="0" xr:uid="{B89B6042-91F2-4AA2-B913-103A1CD0363E}">
      <text>
        <r>
          <rPr>
            <sz val="11"/>
            <color indexed="81"/>
            <rFont val="細明體"/>
            <family val="3"/>
            <charset val="136"/>
          </rPr>
          <t>給榮美數據 U 排</t>
        </r>
      </text>
    </comment>
    <comment ref="JZ3" authorId="0" shapeId="0" xr:uid="{3B951FEA-76F4-4EF6-B2D9-6AF6FF72EC3A}">
      <text>
        <r>
          <rPr>
            <sz val="11"/>
            <color indexed="81"/>
            <rFont val="Tahoma"/>
            <family val="2"/>
          </rPr>
          <t>NaOCl</t>
        </r>
      </text>
    </comment>
    <comment ref="KA3" authorId="0" shapeId="0" xr:uid="{3460237C-109C-4368-8D44-5E053BDB4046}">
      <text>
        <r>
          <rPr>
            <sz val="11"/>
            <color indexed="81"/>
            <rFont val="Tahoma"/>
            <family val="2"/>
          </rPr>
          <t>L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KB3" authorId="0" shapeId="0" xr:uid="{1415B293-BCE5-4A73-BBB3-D8AB4E576BF2}">
      <text>
        <r>
          <rPr>
            <sz val="11"/>
            <color indexed="81"/>
            <rFont val="Tahoma"/>
            <family val="2"/>
          </rPr>
          <t>NaOCl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C3" authorId="0" shapeId="0" xr:uid="{6D12E6B2-EF8F-4193-B624-B6439D479860}">
      <text>
        <r>
          <rPr>
            <sz val="11"/>
            <color indexed="81"/>
            <rFont val="Tahoma"/>
            <family val="2"/>
          </rPr>
          <t>L</t>
        </r>
        <r>
          <rPr>
            <sz val="11"/>
            <color indexed="81"/>
            <rFont val="細明體"/>
            <family val="3"/>
            <charset val="136"/>
          </rPr>
          <t>排</t>
        </r>
      </text>
    </comment>
    <comment ref="KD3" authorId="0" shapeId="0" xr:uid="{3621F9EF-1009-47AB-950B-71C9E7F43ABB}">
      <text>
        <r>
          <rPr>
            <sz val="11"/>
            <color indexed="81"/>
            <rFont val="Tahoma"/>
            <family val="2"/>
          </rPr>
          <t>NaOCl</t>
        </r>
      </text>
    </comment>
    <comment ref="MS3" authorId="0" shapeId="0" xr:uid="{541AD3C2-57DC-43EB-ADDC-D757C873E64F}">
      <text>
        <r>
          <rPr>
            <sz val="11"/>
            <color indexed="81"/>
            <rFont val="細明體"/>
            <family val="3"/>
            <charset val="136"/>
          </rPr>
          <t>運轉時數，各設備電力總表，月報專用</t>
        </r>
        <r>
          <rPr>
            <sz val="11"/>
            <color indexed="81"/>
            <rFont val="Tahoma"/>
            <family val="2"/>
          </rPr>
          <t>(MWH)1000-</t>
        </r>
        <r>
          <rPr>
            <sz val="11"/>
            <color indexed="81"/>
            <rFont val="細明體"/>
            <family val="3"/>
            <charset val="136"/>
          </rPr>
          <t>第七章用</t>
        </r>
      </text>
    </comment>
    <comment ref="L35" authorId="0" shapeId="0" xr:uid="{6239C7F8-D168-451F-8265-C4127B4CF50E}">
      <text>
        <r>
          <rPr>
            <sz val="12"/>
            <color indexed="81"/>
            <rFont val="細明體"/>
            <family val="3"/>
            <charset val="136"/>
          </rPr>
          <t>注意
有ND公式：=ROUND(AVERAGEA(L5:L35),2)
沒有ND公式：=ROUND(AVERAGE(L5:L35),2)
最大值、最小值拉公式</t>
        </r>
      </text>
    </comment>
    <comment ref="AO35" authorId="0" shapeId="0" xr:uid="{AE500054-7D0C-466B-B3E5-FB2C3E079876}">
      <text>
        <r>
          <rPr>
            <sz val="12"/>
            <color indexed="81"/>
            <rFont val="Tahoma"/>
            <family val="2"/>
          </rPr>
          <t>=AO39/AO40</t>
        </r>
      </text>
    </comment>
    <comment ref="AP35" authorId="0" shapeId="0" xr:uid="{59C40CCE-3591-4CCD-B9E6-DB34666F28B5}">
      <text>
        <r>
          <rPr>
            <sz val="12"/>
            <color indexed="81"/>
            <rFont val="Tahoma"/>
            <family val="2"/>
          </rPr>
          <t>=AP39/AP40</t>
        </r>
      </text>
    </comment>
    <comment ref="AQ35" authorId="0" shapeId="0" xr:uid="{C430C171-164A-4293-8608-8CBD39DF577D}">
      <text>
        <r>
          <rPr>
            <sz val="12"/>
            <color indexed="81"/>
            <rFont val="Tahoma"/>
            <family val="2"/>
          </rPr>
          <t>=AQ39/AQ40</t>
        </r>
      </text>
    </comment>
    <comment ref="CS35" authorId="0" shapeId="0" xr:uid="{CC500375-494C-40EB-B920-6C9ADB66B1DA}">
      <text>
        <r>
          <rPr>
            <sz val="12"/>
            <color indexed="81"/>
            <rFont val="新細明體"/>
            <family val="1"/>
            <charset val="136"/>
            <scheme val="minor"/>
          </rPr>
          <t>注意，平均值
有ND公式：=ROUND(AVERAGEA(CR5:CR35),2)
沒有ND公式：=ROUND(AVERAGE(CR5:CR35),2)</t>
        </r>
      </text>
    </comment>
    <comment ref="CU35" authorId="0" shapeId="0" xr:uid="{C1A8E401-810E-4EED-A6A3-C99E07680FAB}">
      <text>
        <r>
          <rPr>
            <sz val="12"/>
            <color indexed="81"/>
            <rFont val="細明體"/>
            <family val="3"/>
            <charset val="136"/>
          </rPr>
          <t>平均值
=ROUND(AVERAGEA(CT5:CT35),2)</t>
        </r>
      </text>
    </comment>
    <comment ref="CW35" authorId="0" shapeId="0" xr:uid="{FA66B6F1-7A19-4DE9-91CE-94E8E3C48153}">
      <text>
        <r>
          <rPr>
            <sz val="12"/>
            <color indexed="81"/>
            <rFont val="新細明體"/>
            <family val="1"/>
            <charset val="136"/>
            <scheme val="minor"/>
          </rPr>
          <t>注意，平均值
有ND公式：=ROUND(AVERAGEA(CV5:CV35),0)
沒有ND公式：=ROUND(AVERAGE(CV5:CV35),0</t>
        </r>
      </text>
    </comment>
    <comment ref="GR35" authorId="0" shapeId="0" xr:uid="{15CA3124-1E5B-4ED0-A5F8-E0B222A14F55}">
      <text>
        <r>
          <rPr>
            <sz val="12"/>
            <color indexed="81"/>
            <rFont val="細明體"/>
            <family val="3"/>
            <charset val="136"/>
          </rPr>
          <t>原公式：=ROUND(AVERAGE(FU5:FU35),0)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Q37" authorId="0" shapeId="0" xr:uid="{00000000-0006-0000-AC00-000001000000}">
      <text>
        <r>
          <rPr>
            <sz val="12"/>
            <color indexed="81"/>
            <rFont val="Tahoma"/>
            <family val="2"/>
          </rPr>
          <t>11</t>
        </r>
        <r>
          <rPr>
            <sz val="12"/>
            <color indexed="81"/>
            <rFont val="細明體"/>
            <family val="3"/>
            <charset val="136"/>
          </rPr>
          <t>月份由明所得標負責清運</t>
        </r>
        <r>
          <rPr>
            <sz val="12"/>
            <color indexed="81"/>
            <rFont val="Tahoma"/>
            <family val="2"/>
          </rPr>
          <t>,</t>
        </r>
        <r>
          <rPr>
            <sz val="12"/>
            <color indexed="81"/>
            <rFont val="細明體"/>
            <family val="3"/>
            <charset val="136"/>
          </rPr>
          <t>本公司不提供數據</t>
        </r>
      </text>
    </comment>
    <comment ref="U37" authorId="0" shapeId="0" xr:uid="{00000000-0006-0000-AC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投藥包</t>
        </r>
        <r>
          <rPr>
            <sz val="9"/>
            <color indexed="81"/>
            <rFont val="Tahoma"/>
            <family val="2"/>
          </rPr>
          <t>*15kg</t>
        </r>
      </text>
    </comment>
    <comment ref="Z37" authorId="0" shapeId="0" xr:uid="{00000000-0006-0000-AC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數量由清運商供應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4" authorId="0" shapeId="0" xr:uid="{00000000-0006-0000-AD00-000001000000}">
      <text>
        <r>
          <rPr>
            <b/>
            <sz val="9"/>
            <color indexed="81"/>
            <rFont val="細明體"/>
            <family val="3"/>
            <charset val="136"/>
          </rPr>
          <t>水力停留時間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=</t>
        </r>
        <r>
          <rPr>
            <sz val="9"/>
            <color indexed="81"/>
            <rFont val="細明體"/>
            <family val="3"/>
            <charset val="136"/>
          </rPr>
          <t>(LWH)/Q
=(沉澱區之長*寬*深)/進水流量
=(((24.25*5.8*3*上層好池數)+(32*5.8*3*下層刮泥機))/進流水量)*24小時</t>
        </r>
      </text>
    </comment>
    <comment ref="D4" authorId="0" shapeId="0" xr:uid="{00000000-0006-0000-AD00-000002000000}">
      <text>
        <r>
          <rPr>
            <b/>
            <sz val="9"/>
            <color indexed="81"/>
            <rFont val="細明體"/>
            <family val="3"/>
            <charset val="136"/>
          </rPr>
          <t>表面溢流率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=</t>
        </r>
        <r>
          <rPr>
            <sz val="9"/>
            <color indexed="81"/>
            <rFont val="細明體"/>
            <family val="3"/>
            <charset val="136"/>
          </rPr>
          <t>進流量/((上層池表面積*上層好池數)+(下層池表面積*下層刮泥機))
=進流量/((24.25*5.8*上層刮泥機)+(32*5.8*下層刮泥機))</t>
        </r>
      </text>
    </comment>
    <comment ref="E4" authorId="0" shapeId="0" xr:uid="{00000000-0006-0000-AD00-000003000000}">
      <text>
        <r>
          <rPr>
            <b/>
            <sz val="9"/>
            <color indexed="81"/>
            <rFont val="細明體"/>
            <family val="3"/>
            <charset val="136"/>
          </rPr>
          <t>堰負荷</t>
        </r>
        <r>
          <rPr>
            <b/>
            <sz val="9"/>
            <color indexed="81"/>
            <rFont val="Tahoma"/>
            <family val="2"/>
          </rPr>
          <t>:(</t>
        </r>
        <r>
          <rPr>
            <b/>
            <sz val="9"/>
            <color indexed="81"/>
            <rFont val="細明體"/>
            <family val="3"/>
            <charset val="136"/>
          </rPr>
          <t>初沉池堰長度91.4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=(</t>
        </r>
        <r>
          <rPr>
            <sz val="9"/>
            <color indexed="81"/>
            <rFont val="細明體"/>
            <family val="3"/>
            <charset val="136"/>
          </rPr>
          <t>進流量-初沉污泥量)/(堰長度91.4m*(上下層刮泥機/2))</t>
        </r>
      </text>
    </comment>
    <comment ref="G4" authorId="0" shapeId="0" xr:uid="{00000000-0006-0000-AD00-000004000000}">
      <text>
        <r>
          <rPr>
            <b/>
            <sz val="9"/>
            <color indexed="81"/>
            <rFont val="細明體"/>
            <family val="3"/>
            <charset val="136"/>
          </rPr>
          <t>停留時間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=((</t>
        </r>
        <r>
          <rPr>
            <sz val="9"/>
            <color indexed="81"/>
            <rFont val="細明體"/>
            <family val="3"/>
            <charset val="136"/>
          </rPr>
          <t>長*寬*高)/每池進流水量)*24小時</t>
        </r>
        <r>
          <rPr>
            <sz val="9"/>
            <color indexed="81"/>
            <rFont val="Tahoma"/>
            <family val="2"/>
          </rPr>
          <t xml:space="preserve">
=((63.3*27.0*10)/(</t>
        </r>
        <r>
          <rPr>
            <sz val="9"/>
            <color indexed="81"/>
            <rFont val="細明體"/>
            <family val="3"/>
            <charset val="136"/>
          </rPr>
          <t>進流水量/6))*24小時</t>
        </r>
      </text>
    </comment>
    <comment ref="H4" authorId="0" shapeId="0" xr:uid="{00000000-0006-0000-AD00-000005000000}">
      <text>
        <r>
          <rPr>
            <b/>
            <sz val="9"/>
            <color indexed="81"/>
            <rFont val="細明體"/>
            <family val="3"/>
            <charset val="136"/>
          </rPr>
          <t>有機負荷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=</t>
        </r>
        <r>
          <rPr>
            <sz val="9"/>
            <color indexed="81"/>
            <rFont val="細明體"/>
            <family val="3"/>
            <charset val="136"/>
          </rPr>
          <t>初沉出流</t>
        </r>
        <r>
          <rPr>
            <sz val="9"/>
            <color indexed="81"/>
            <rFont val="Tahoma"/>
            <family val="2"/>
          </rPr>
          <t>BOD</t>
        </r>
        <r>
          <rPr>
            <sz val="9"/>
            <color indexed="81"/>
            <rFont val="細明體"/>
            <family val="3"/>
            <charset val="136"/>
          </rPr>
          <t>量(Kg/day)/(每池深曝池體積*6池)
=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初沉出流水*初沉出BOD/1000)/(每池深曝池長*寬*高*6池)
=((進流水量+迴流液量)*初沉出BOD/1000)/(63.3*27.0*10*6)</t>
        </r>
      </text>
    </comment>
    <comment ref="I4" authorId="0" shapeId="0" xr:uid="{00000000-0006-0000-AD00-000006000000}">
      <text>
        <r>
          <rPr>
            <b/>
            <sz val="9"/>
            <color indexed="81"/>
            <rFont val="細明體"/>
            <family val="3"/>
            <charset val="136"/>
          </rPr>
          <t>污泥齡</t>
        </r>
        <r>
          <rPr>
            <b/>
            <sz val="9"/>
            <color indexed="81"/>
            <rFont val="Tahoma"/>
            <family val="2"/>
          </rPr>
          <t>:
=(V/MLVSS)/</t>
        </r>
        <r>
          <rPr>
            <b/>
            <sz val="9"/>
            <color indexed="81"/>
            <rFont val="細明體"/>
            <family val="3"/>
            <charset val="136"/>
          </rPr>
          <t>每日廢棄污泥量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細明體"/>
            <family val="3"/>
            <charset val="136"/>
          </rPr>
          <t>蘭芝公式1</t>
        </r>
        <r>
          <rPr>
            <sz val="9"/>
            <color indexed="81"/>
            <rFont val="Tahoma"/>
            <family val="2"/>
          </rPr>
          <t>=(</t>
        </r>
        <r>
          <rPr>
            <sz val="9"/>
            <color indexed="81"/>
            <rFont val="細明體"/>
            <family val="3"/>
            <charset val="136"/>
          </rPr>
          <t>每池深曝池體積*6池*深曝SS)/(二沉廢棄污泥量*迴流污泥SS)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紫因</t>
        </r>
        <r>
          <rPr>
            <b/>
            <sz val="9"/>
            <color indexed="81"/>
            <rFont val="細明體"/>
            <family val="3"/>
            <charset val="136"/>
          </rPr>
          <t>公式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>=(</t>
        </r>
        <r>
          <rPr>
            <sz val="9"/>
            <color indexed="81"/>
            <rFont val="細明體"/>
            <family val="3"/>
            <charset val="136"/>
          </rPr>
          <t>深曝體積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細明體"/>
            <family val="3"/>
            <charset val="136"/>
          </rPr>
          <t>初沉出流量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細明體"/>
            <family val="3"/>
            <charset val="136"/>
          </rPr>
          <t>深曝</t>
        </r>
        <r>
          <rPr>
            <sz val="9"/>
            <color indexed="81"/>
            <rFont val="Tahoma"/>
            <family val="2"/>
          </rPr>
          <t>SS)/(((</t>
        </r>
        <r>
          <rPr>
            <sz val="9"/>
            <color indexed="81"/>
            <rFont val="細明體"/>
            <family val="3"/>
            <charset val="136"/>
          </rPr>
          <t>深曝每池負荷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細明體"/>
            <family val="3"/>
            <charset val="136"/>
          </rPr>
          <t>二沉廢棄量</t>
        </r>
        <r>
          <rPr>
            <sz val="9"/>
            <color indexed="81"/>
            <rFont val="Tahoma"/>
            <family val="2"/>
          </rPr>
          <t>)*</t>
        </r>
        <r>
          <rPr>
            <sz val="9"/>
            <color indexed="81"/>
            <rFont val="細明體"/>
            <family val="3"/>
            <charset val="136"/>
          </rPr>
          <t>初沉出流量</t>
        </r>
        <r>
          <rPr>
            <sz val="9"/>
            <color indexed="81"/>
            <rFont val="Tahoma"/>
            <family val="2"/>
          </rPr>
          <t>)-(</t>
        </r>
        <r>
          <rPr>
            <sz val="9"/>
            <color indexed="81"/>
            <rFont val="細明體"/>
            <family val="3"/>
            <charset val="136"/>
          </rPr>
          <t>二沉廢棄量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細明體"/>
            <family val="3"/>
            <charset val="136"/>
          </rPr>
          <t>迴流污泥</t>
        </r>
        <r>
          <rPr>
            <sz val="9"/>
            <color indexed="81"/>
            <rFont val="Tahoma"/>
            <family val="2"/>
          </rPr>
          <t xml:space="preserve">SS)))*24
</t>
        </r>
        <r>
          <rPr>
            <sz val="9"/>
            <color indexed="81"/>
            <rFont val="細明體"/>
            <family val="3"/>
            <charset val="136"/>
          </rPr>
          <t>深曝池體積:63.3*27.0*10</t>
        </r>
      </text>
    </comment>
    <comment ref="J4" authorId="0" shapeId="0" xr:uid="{00000000-0006-0000-AD00-000007000000}">
      <text>
        <r>
          <rPr>
            <b/>
            <sz val="9"/>
            <color indexed="81"/>
            <rFont val="細明體"/>
            <family val="3"/>
            <charset val="136"/>
          </rPr>
          <t>迴流污泥比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=</t>
        </r>
        <r>
          <rPr>
            <sz val="9"/>
            <color indexed="81"/>
            <rFont val="細明體"/>
            <family val="3"/>
            <charset val="136"/>
          </rPr>
          <t>迴流污泥量/(進流量+迴流污泥量-廢棄污泥量)*100</t>
        </r>
      </text>
    </comment>
    <comment ref="K4" authorId="0" shapeId="0" xr:uid="{00000000-0006-0000-AD00-000008000000}">
      <text>
        <r>
          <rPr>
            <b/>
            <sz val="9"/>
            <color indexed="81"/>
            <rFont val="細明體"/>
            <family val="3"/>
            <charset val="136"/>
          </rPr>
          <t>食微比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>=(</t>
        </r>
        <r>
          <rPr>
            <sz val="9"/>
            <color indexed="81"/>
            <rFont val="細明體"/>
            <family val="3"/>
            <charset val="136"/>
          </rPr>
          <t>初沉出水量*初沉出BOD)/每池深曝體積*深曝VSS</t>
        </r>
        <r>
          <rPr>
            <sz val="9"/>
            <color indexed="81"/>
            <rFont val="Tahoma"/>
            <family val="2"/>
          </rPr>
          <t xml:space="preserve">
=((</t>
        </r>
        <r>
          <rPr>
            <sz val="9"/>
            <color indexed="81"/>
            <rFont val="細明體"/>
            <family val="3"/>
            <charset val="136"/>
          </rPr>
          <t>進流水量+迴流液量</t>
        </r>
        <r>
          <rPr>
            <sz val="9"/>
            <color indexed="81"/>
            <rFont val="Tahoma"/>
            <family val="2"/>
          </rPr>
          <t>)*</t>
        </r>
        <r>
          <rPr>
            <sz val="9"/>
            <color indexed="81"/>
            <rFont val="細明體"/>
            <family val="3"/>
            <charset val="136"/>
          </rPr>
          <t>初沉出BOD)/每池深曝體積*深曝VSS
深曝池體積:63.3*27.0*10.6</t>
        </r>
      </text>
    </comment>
    <comment ref="M4" authorId="0" shapeId="0" xr:uid="{00000000-0006-0000-AD00-000009000000}">
      <text>
        <r>
          <rPr>
            <b/>
            <sz val="9"/>
            <color indexed="81"/>
            <rFont val="Tahoma"/>
            <family val="2"/>
          </rPr>
          <t xml:space="preserve">SVI:
</t>
        </r>
        <r>
          <rPr>
            <sz val="9"/>
            <color indexed="81"/>
            <rFont val="Tahoma"/>
            <family val="2"/>
          </rPr>
          <t>SV30/</t>
        </r>
        <r>
          <rPr>
            <sz val="9"/>
            <color indexed="81"/>
            <rFont val="細明體"/>
            <family val="3"/>
            <charset val="136"/>
          </rPr>
          <t>深曝</t>
        </r>
        <r>
          <rPr>
            <sz val="9"/>
            <color indexed="81"/>
            <rFont val="Tahoma"/>
            <family val="2"/>
          </rPr>
          <t xml:space="preserve">MLSS
</t>
        </r>
      </text>
    </comment>
    <comment ref="S4" authorId="0" shapeId="0" xr:uid="{00000000-0006-0000-AD00-00000A000000}">
      <text>
        <r>
          <rPr>
            <b/>
            <sz val="9"/>
            <color indexed="81"/>
            <rFont val="Tahoma"/>
            <family val="2"/>
          </rPr>
          <t>SDI</t>
        </r>
        <r>
          <rPr>
            <b/>
            <sz val="9"/>
            <color indexed="81"/>
            <rFont val="細明體"/>
            <family val="3"/>
            <charset val="136"/>
          </rPr>
          <t>污泥密度指標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=1/SVI*100
</t>
        </r>
      </text>
    </comment>
    <comment ref="Y4" authorId="0" shapeId="0" xr:uid="{00000000-0006-0000-AD00-00000B000000}">
      <text>
        <r>
          <rPr>
            <b/>
            <sz val="9"/>
            <color indexed="81"/>
            <rFont val="細明體"/>
            <family val="3"/>
            <charset val="136"/>
          </rPr>
          <t>二沉流量負荷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=</t>
        </r>
        <r>
          <rPr>
            <sz val="9"/>
            <color indexed="81"/>
            <rFont val="細明體"/>
            <family val="3"/>
            <charset val="136"/>
          </rPr>
          <t>初沉出流量/(二沉池數/2)
=(進流水量+迴流液量)/(二沉好刮泥機/2)</t>
        </r>
      </text>
    </comment>
    <comment ref="Z4" authorId="0" shapeId="0" xr:uid="{00000000-0006-0000-AD00-00000C000000}">
      <text>
        <r>
          <rPr>
            <b/>
            <sz val="9"/>
            <color indexed="81"/>
            <rFont val="細明體"/>
            <family val="3"/>
            <charset val="136"/>
          </rPr>
          <t>停留時間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>=(</t>
        </r>
        <r>
          <rPr>
            <sz val="9"/>
            <color indexed="81"/>
            <rFont val="細明體"/>
            <family val="3"/>
            <charset val="136"/>
          </rPr>
          <t>二沉上層池體積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細明體"/>
            <family val="3"/>
            <charset val="136"/>
          </rPr>
          <t>二沉正常上層刮泥機)</t>
        </r>
        <r>
          <rPr>
            <sz val="9"/>
            <color indexed="81"/>
            <rFont val="Tahoma"/>
            <family val="2"/>
          </rPr>
          <t>+(</t>
        </r>
        <r>
          <rPr>
            <sz val="9"/>
            <color indexed="81"/>
            <rFont val="細明體"/>
            <family val="3"/>
            <charset val="136"/>
          </rPr>
          <t>二沉下層池體積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細明體"/>
            <family val="3"/>
            <charset val="136"/>
          </rPr>
          <t>二沉下層正常刮泥機</t>
        </r>
        <r>
          <rPr>
            <sz val="9"/>
            <color indexed="81"/>
            <rFont val="Tahoma"/>
            <family val="2"/>
          </rPr>
          <t>)/</t>
        </r>
        <r>
          <rPr>
            <sz val="9"/>
            <color indexed="81"/>
            <rFont val="細明體"/>
            <family val="3"/>
            <charset val="136"/>
          </rPr>
          <t>初沉出水量*24
=(((37.35*6*5*二沉正常上層刮泥機)+(40.35*6*5*二沉下層正常刮泥機))/進流水量+迴流液量)*24</t>
        </r>
      </text>
    </comment>
    <comment ref="AA4" authorId="0" shapeId="0" xr:uid="{00000000-0006-0000-AD00-00000D000000}">
      <text>
        <r>
          <rPr>
            <b/>
            <sz val="9"/>
            <color indexed="81"/>
            <rFont val="細明體"/>
            <family val="3"/>
            <charset val="136"/>
          </rPr>
          <t>表面溢流率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>=((</t>
        </r>
        <r>
          <rPr>
            <sz val="9"/>
            <color indexed="81"/>
            <rFont val="細明體"/>
            <family val="3"/>
            <charset val="136"/>
          </rPr>
          <t>初沉出流水量</t>
        </r>
        <r>
          <rPr>
            <sz val="9"/>
            <color indexed="81"/>
            <rFont val="Tahoma"/>
            <family val="2"/>
          </rPr>
          <t>)/(((37.35*6*5)*</t>
        </r>
        <r>
          <rPr>
            <sz val="9"/>
            <color indexed="81"/>
            <rFont val="細明體"/>
            <family val="3"/>
            <charset val="136"/>
          </rPr>
          <t>二沉上層刮泥機</t>
        </r>
        <r>
          <rPr>
            <sz val="9"/>
            <color indexed="81"/>
            <rFont val="Tahoma"/>
            <family val="2"/>
          </rPr>
          <t>)+((40.35*6*5)*</t>
        </r>
        <r>
          <rPr>
            <sz val="9"/>
            <color indexed="81"/>
            <rFont val="細明體"/>
            <family val="3"/>
            <charset val="136"/>
          </rPr>
          <t>二沉下層刮泥機</t>
        </r>
        <r>
          <rPr>
            <sz val="9"/>
            <color indexed="81"/>
            <rFont val="Tahoma"/>
            <family val="2"/>
          </rPr>
          <t>)))</t>
        </r>
      </text>
    </comment>
    <comment ref="AB4" authorId="0" shapeId="0" xr:uid="{00000000-0006-0000-AD00-00000E000000}">
      <text>
        <r>
          <rPr>
            <b/>
            <sz val="9"/>
            <color indexed="81"/>
            <rFont val="細明體"/>
            <family val="3"/>
            <charset val="136"/>
          </rPr>
          <t>堰負荷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>=(</t>
        </r>
        <r>
          <rPr>
            <sz val="9"/>
            <color indexed="81"/>
            <rFont val="細明體"/>
            <family val="3"/>
            <charset val="136"/>
          </rPr>
          <t>初沉出流量-二沉廢棄污泥量)/(((上層正常刮泥機+下層正常刮泥機)/2)*二沉堰長度)
=((進流水量+迴流液量)-二沉廢棄污泥量)/(((上層正常刮泥機+下層正常刮泥機)/2)*93.8)</t>
        </r>
      </text>
    </comment>
    <comment ref="AC4" authorId="0" shapeId="0" xr:uid="{00000000-0006-0000-AD00-00000F000000}">
      <text>
        <r>
          <rPr>
            <b/>
            <sz val="9"/>
            <color indexed="81"/>
            <rFont val="細明體"/>
            <family val="3"/>
            <charset val="136"/>
          </rPr>
          <t>濃縮後污泥流量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細明體"/>
            <family val="3"/>
            <charset val="136"/>
          </rPr>
          <t>消化進流污泥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4" authorId="0" shapeId="0" xr:uid="{00000000-0006-0000-AD00-000010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濃縮污泥量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細明體"/>
            <family val="3"/>
            <charset val="136"/>
          </rPr>
          <t>運轉小時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細明體"/>
            <family val="3"/>
            <charset val="136"/>
          </rPr>
          <t>運轉台數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細明體"/>
            <family val="3"/>
            <charset val="136"/>
          </rPr>
          <t>帶濾式寬度</t>
        </r>
      </text>
    </comment>
    <comment ref="AG4" authorId="0" shapeId="0" xr:uid="{00000000-0006-0000-AD00-00001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脫水污泥量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細明體"/>
            <family val="3"/>
            <charset val="136"/>
          </rPr>
          <t>運轉小時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細明體"/>
            <family val="3"/>
            <charset val="136"/>
          </rPr>
          <t>運轉台數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細明體"/>
            <family val="3"/>
            <charset val="136"/>
          </rPr>
          <t>帶濾式寬度</t>
        </r>
      </text>
    </comment>
  </commentList>
</comments>
</file>

<file path=xl/sharedStrings.xml><?xml version="1.0" encoding="utf-8"?>
<sst xmlns="http://schemas.openxmlformats.org/spreadsheetml/2006/main" count="2033" uniqueCount="693">
  <si>
    <t>日期</t>
    <phoneticPr fontId="14" type="noConversion"/>
  </si>
  <si>
    <t>放流量</t>
    <phoneticPr fontId="14" type="noConversion"/>
  </si>
  <si>
    <t>月平均值</t>
    <phoneticPr fontId="14" type="noConversion"/>
  </si>
  <si>
    <t>餘氯</t>
    <phoneticPr fontId="7" type="noConversion"/>
  </si>
  <si>
    <t>月平均值</t>
    <phoneticPr fontId="7" type="noConversion"/>
  </si>
  <si>
    <t>日期</t>
    <phoneticPr fontId="7" type="noConversion"/>
  </si>
  <si>
    <t>氨氮</t>
    <phoneticPr fontId="7" type="noConversion"/>
  </si>
  <si>
    <t>有機氮</t>
    <phoneticPr fontId="7" type="noConversion"/>
  </si>
  <si>
    <t>含水率</t>
    <phoneticPr fontId="7" type="noConversion"/>
  </si>
  <si>
    <t>平均值</t>
    <phoneticPr fontId="7" type="noConversion"/>
  </si>
  <si>
    <t>放流抽水機軸承溫度</t>
    <phoneticPr fontId="7" type="noConversion"/>
  </si>
  <si>
    <t>二沉池</t>
    <phoneticPr fontId="7" type="noConversion"/>
  </si>
  <si>
    <t>P-0606A</t>
    <phoneticPr fontId="7" type="noConversion"/>
  </si>
  <si>
    <t>P-0606B</t>
    <phoneticPr fontId="7" type="noConversion"/>
  </si>
  <si>
    <t>P-0606C</t>
    <phoneticPr fontId="7" type="noConversion"/>
  </si>
  <si>
    <t>P-0606D</t>
    <phoneticPr fontId="7" type="noConversion"/>
  </si>
  <si>
    <t>BOD</t>
    <phoneticPr fontId="14" type="noConversion"/>
  </si>
  <si>
    <t>餘氯</t>
    <phoneticPr fontId="14" type="noConversion"/>
  </si>
  <si>
    <t>氨氮</t>
    <phoneticPr fontId="14" type="noConversion"/>
  </si>
  <si>
    <t>凱氏氮</t>
    <phoneticPr fontId="14" type="noConversion"/>
  </si>
  <si>
    <t>亞硝酸鹽氮</t>
    <phoneticPr fontId="14" type="noConversion"/>
  </si>
  <si>
    <t>硝酸鹽氮</t>
    <phoneticPr fontId="14" type="noConversion"/>
  </si>
  <si>
    <t>總磷</t>
    <phoneticPr fontId="14" type="noConversion"/>
  </si>
  <si>
    <t>濁度</t>
    <phoneticPr fontId="14" type="noConversion"/>
  </si>
  <si>
    <t>COD</t>
    <phoneticPr fontId="14" type="noConversion"/>
  </si>
  <si>
    <t>鹼度</t>
    <phoneticPr fontId="14" type="noConversion"/>
  </si>
  <si>
    <t>平均</t>
    <phoneticPr fontId="7" type="noConversion"/>
  </si>
  <si>
    <t>COD</t>
  </si>
  <si>
    <t>平均值</t>
  </si>
  <si>
    <t>mg/L</t>
  </si>
  <si>
    <t>%</t>
  </si>
  <si>
    <t>Polymer</t>
    <phoneticPr fontId="7" type="noConversion"/>
  </si>
  <si>
    <t>單價</t>
    <phoneticPr fontId="7" type="noConversion"/>
  </si>
  <si>
    <t>複價</t>
    <phoneticPr fontId="7" type="noConversion"/>
  </si>
  <si>
    <t>NaOCl</t>
    <phoneticPr fontId="7" type="noConversion"/>
  </si>
  <si>
    <t>月平均值</t>
    <phoneticPr fontId="7" type="noConversion"/>
  </si>
  <si>
    <t>流量</t>
    <phoneticPr fontId="7" type="noConversion"/>
  </si>
  <si>
    <t>進流水量</t>
    <phoneticPr fontId="7" type="noConversion"/>
  </si>
  <si>
    <t>水溫</t>
    <phoneticPr fontId="7" type="noConversion"/>
  </si>
  <si>
    <t>生化需氧量</t>
    <phoneticPr fontId="7" type="noConversion"/>
  </si>
  <si>
    <t>化學需氧量</t>
    <phoneticPr fontId="7" type="noConversion"/>
  </si>
  <si>
    <t>濁度</t>
    <phoneticPr fontId="7" type="noConversion"/>
  </si>
  <si>
    <t>沉砂清運量</t>
    <phoneticPr fontId="7" type="noConversion"/>
  </si>
  <si>
    <t>-</t>
  </si>
  <si>
    <t>圖7-3D迪化污水處理廠本月份放流水餘氯變化</t>
  </si>
  <si>
    <t>硝酸鹽氮</t>
    <phoneticPr fontId="7" type="noConversion"/>
  </si>
  <si>
    <t>--</t>
    <phoneticPr fontId="7" type="noConversion"/>
  </si>
  <si>
    <t>鹼度</t>
    <phoneticPr fontId="7" type="noConversion"/>
  </si>
  <si>
    <r>
      <t>用藥量</t>
    </r>
    <r>
      <rPr>
        <sz val="12"/>
        <rFont val="Times New Roman"/>
        <family val="1"/>
      </rPr>
      <t>(kg)</t>
    </r>
    <phoneticPr fontId="7" type="noConversion"/>
  </si>
  <si>
    <r>
      <t>(</t>
    </r>
    <r>
      <rPr>
        <sz val="12"/>
        <rFont val="標楷體"/>
        <family val="4"/>
        <charset val="136"/>
      </rPr>
      <t>元</t>
    </r>
    <r>
      <rPr>
        <sz val="12"/>
        <rFont val="Times New Roman"/>
        <family val="1"/>
      </rPr>
      <t>/kg)</t>
    </r>
    <phoneticPr fontId="7" type="noConversion"/>
  </si>
  <si>
    <r>
      <t>(</t>
    </r>
    <r>
      <rPr>
        <sz val="12"/>
        <rFont val="標楷體"/>
        <family val="4"/>
        <charset val="136"/>
      </rPr>
      <t>元</t>
    </r>
    <r>
      <rPr>
        <sz val="12"/>
        <rFont val="Times New Roman"/>
        <family val="1"/>
      </rPr>
      <t>)</t>
    </r>
    <phoneticPr fontId="7" type="noConversion"/>
  </si>
  <si>
    <t>BOD</t>
  </si>
  <si>
    <t>停留時間</t>
  </si>
  <si>
    <t>hr</t>
  </si>
  <si>
    <t>表面溢流率</t>
  </si>
  <si>
    <t>堰負荷</t>
  </si>
  <si>
    <t>day</t>
  </si>
  <si>
    <t>固體負荷</t>
  </si>
  <si>
    <t>Kg TSS/m/hr</t>
  </si>
  <si>
    <t>水力負荷</t>
  </si>
  <si>
    <t>污泥餅含水率</t>
  </si>
  <si>
    <t>SS</t>
    <phoneticPr fontId="7" type="noConversion"/>
  </si>
  <si>
    <t>金額(元)</t>
    <phoneticPr fontId="7" type="noConversion"/>
  </si>
  <si>
    <r>
      <t>總量</t>
    </r>
    <r>
      <rPr>
        <sz val="12"/>
        <rFont val="Times New Roman"/>
        <family val="1"/>
      </rPr>
      <t>(kg)</t>
    </r>
    <phoneticPr fontId="7" type="noConversion"/>
  </si>
  <si>
    <r>
      <t>表</t>
    </r>
    <r>
      <rPr>
        <sz val="12"/>
        <rFont val="Times New Roman"/>
        <family val="1"/>
      </rPr>
      <t xml:space="preserve">7-3E </t>
    </r>
    <r>
      <rPr>
        <sz val="12"/>
        <rFont val="標楷體"/>
        <family val="4"/>
        <charset val="136"/>
      </rPr>
      <t>迪化污水處理廠本月份</t>
    </r>
    <r>
      <rPr>
        <sz val="12"/>
        <rFont val="Times New Roman"/>
        <family val="1"/>
      </rPr>
      <t>NaOCl</t>
    </r>
    <r>
      <rPr>
        <sz val="12"/>
        <rFont val="標楷體"/>
        <family val="4"/>
        <charset val="136"/>
      </rPr>
      <t>用量及費用統計表</t>
    </r>
    <phoneticPr fontId="7" type="noConversion"/>
  </si>
  <si>
    <t>圖7-15迪化污水處理廠本月份初沉污泥產量變化圖</t>
    <phoneticPr fontId="7" type="noConversion"/>
  </si>
  <si>
    <t>圖7-17A本月二沉池廢棄污泥量變化圖</t>
    <phoneticPr fontId="7" type="noConversion"/>
  </si>
  <si>
    <t>維護組工時</t>
    <phoneticPr fontId="7" type="noConversion"/>
  </si>
  <si>
    <t>預防維護工時</t>
    <phoneticPr fontId="7" type="noConversion"/>
  </si>
  <si>
    <t>操作組工時</t>
    <phoneticPr fontId="7" type="noConversion"/>
  </si>
  <si>
    <t>圖7-1迪化污水處理廠本月份放流水流量變化圖</t>
    <phoneticPr fontId="7" type="noConversion"/>
  </si>
  <si>
    <t>溶氧量</t>
    <phoneticPr fontId="7" type="noConversion"/>
  </si>
  <si>
    <r>
      <t>A</t>
    </r>
    <r>
      <rPr>
        <sz val="12"/>
        <rFont val="標楷體"/>
        <family val="4"/>
        <charset val="136"/>
      </rPr>
      <t>槽</t>
    </r>
    <phoneticPr fontId="7" type="noConversion"/>
  </si>
  <si>
    <r>
      <t>C</t>
    </r>
    <r>
      <rPr>
        <sz val="12"/>
        <rFont val="標楷體"/>
        <family val="4"/>
        <charset val="136"/>
      </rPr>
      <t>槽</t>
    </r>
    <phoneticPr fontId="7" type="noConversion"/>
  </si>
  <si>
    <t>回收用水</t>
    <phoneticPr fontId="7" type="noConversion"/>
  </si>
  <si>
    <t>厭氧消化進流污泥量</t>
    <phoneticPr fontId="7" type="noConversion"/>
  </si>
  <si>
    <t>脫水進流污泥量</t>
    <phoneticPr fontId="7" type="noConversion"/>
  </si>
  <si>
    <t>濃縮進流污泥量</t>
    <phoneticPr fontId="7" type="noConversion"/>
  </si>
  <si>
    <t>污泥餅清運量</t>
    <phoneticPr fontId="7" type="noConversion"/>
  </si>
  <si>
    <t>二沉廢棄污泥量</t>
    <phoneticPr fontId="7" type="noConversion"/>
  </si>
  <si>
    <t>m3</t>
  </si>
  <si>
    <t>--</t>
  </si>
  <si>
    <t>帶濾式濃縮機進流污泥含水率</t>
    <phoneticPr fontId="7" type="noConversion"/>
  </si>
  <si>
    <t>平均值</t>
    <phoneticPr fontId="7" type="noConversion"/>
  </si>
  <si>
    <t>消化進流污泥含水率%</t>
    <phoneticPr fontId="7" type="noConversion"/>
  </si>
  <si>
    <t>平均值</t>
    <phoneticPr fontId="7" type="noConversion"/>
  </si>
  <si>
    <t>平均值</t>
    <phoneticPr fontId="7" type="noConversion"/>
  </si>
  <si>
    <t>日期</t>
    <phoneticPr fontId="7" type="noConversion"/>
  </si>
  <si>
    <t>kg BOD/kg MLVSS day</t>
  </si>
  <si>
    <t>≧360</t>
  </si>
  <si>
    <t>m3/m/hr</t>
  </si>
  <si>
    <t>≧40</t>
  </si>
  <si>
    <t>≧450</t>
  </si>
  <si>
    <t>油脂</t>
    <phoneticPr fontId="7" type="noConversion"/>
  </si>
  <si>
    <r>
      <rPr>
        <sz val="12"/>
        <rFont val="標楷體"/>
        <family val="4"/>
        <charset val="136"/>
      </rPr>
      <t>平均值</t>
    </r>
    <phoneticPr fontId="7" type="noConversion"/>
  </si>
  <si>
    <r>
      <rPr>
        <sz val="12"/>
        <rFont val="標楷體"/>
        <family val="4"/>
        <charset val="136"/>
      </rPr>
      <t>合計</t>
    </r>
    <phoneticPr fontId="7" type="noConversion"/>
  </si>
  <si>
    <t>-</t>
    <phoneticPr fontId="7" type="noConversion"/>
  </si>
  <si>
    <t>平均值</t>
    <phoneticPr fontId="7" type="noConversion"/>
  </si>
  <si>
    <t>揮發性懸浮固體物</t>
    <phoneticPr fontId="7" type="noConversion"/>
  </si>
  <si>
    <t>SVI</t>
    <phoneticPr fontId="7" type="noConversion"/>
  </si>
  <si>
    <t>停留時間</t>
    <phoneticPr fontId="7" type="noConversion"/>
  </si>
  <si>
    <r>
      <t>B</t>
    </r>
    <r>
      <rPr>
        <sz val="12"/>
        <rFont val="新細明體"/>
        <family val="1"/>
        <charset val="136"/>
      </rPr>
      <t>OD延遲5日</t>
    </r>
    <phoneticPr fontId="7" type="noConversion"/>
  </si>
  <si>
    <r>
      <t>操作提供(現場及中控數據</t>
    </r>
    <r>
      <rPr>
        <sz val="12"/>
        <rFont val="新細明體"/>
        <family val="1"/>
        <charset val="136"/>
      </rPr>
      <t>)</t>
    </r>
    <phoneticPr fontId="7" type="noConversion"/>
  </si>
  <si>
    <t>瓦時記錄</t>
    <phoneticPr fontId="7" type="noConversion"/>
  </si>
  <si>
    <t>日期</t>
    <phoneticPr fontId="7" type="noConversion"/>
  </si>
  <si>
    <t>廢棄污泥量</t>
    <phoneticPr fontId="7" type="noConversion"/>
  </si>
  <si>
    <r>
      <t>圖</t>
    </r>
    <r>
      <rPr>
        <sz val="12"/>
        <rFont val="Times New Roman"/>
        <family val="1"/>
      </rPr>
      <t>7-22B</t>
    </r>
    <r>
      <rPr>
        <sz val="12"/>
        <rFont val="標楷體"/>
        <family val="4"/>
        <charset val="136"/>
      </rPr>
      <t>帶濾式脫水機進流污泥含水率</t>
    </r>
    <phoneticPr fontId="7" type="noConversion"/>
  </si>
  <si>
    <r>
      <t>放流抽水機電流值</t>
    </r>
    <r>
      <rPr>
        <sz val="12"/>
        <rFont val="Times New Roman"/>
        <family val="1"/>
      </rPr>
      <t>(A)</t>
    </r>
    <phoneticPr fontId="7" type="noConversion"/>
  </si>
  <si>
    <r>
      <t>脫水機</t>
    </r>
    <r>
      <rPr>
        <sz val="10"/>
        <rFont val="Times New Roman"/>
        <family val="1"/>
      </rPr>
      <t>polymer</t>
    </r>
    <phoneticPr fontId="7" type="noConversion"/>
  </si>
  <si>
    <r>
      <t>濃縮機</t>
    </r>
    <r>
      <rPr>
        <sz val="10"/>
        <rFont val="Times New Roman"/>
        <family val="1"/>
      </rPr>
      <t>polymer</t>
    </r>
    <phoneticPr fontId="7" type="noConversion"/>
  </si>
  <si>
    <r>
      <t>1</t>
    </r>
    <r>
      <rPr>
        <sz val="12"/>
        <rFont val="標楷體"/>
        <family val="4"/>
        <charset val="136"/>
      </rPr>
      <t>進流渠道</t>
    </r>
    <phoneticPr fontId="7" type="noConversion"/>
  </si>
  <si>
    <r>
      <t>2</t>
    </r>
    <r>
      <rPr>
        <sz val="12"/>
        <rFont val="標楷體"/>
        <family val="4"/>
        <charset val="136"/>
      </rPr>
      <t>初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沉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池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出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水</t>
    </r>
    <phoneticPr fontId="7" type="noConversion"/>
  </si>
  <si>
    <r>
      <t>8</t>
    </r>
    <r>
      <rPr>
        <sz val="6"/>
        <rFont val="標楷體"/>
        <family val="4"/>
        <charset val="136"/>
      </rPr>
      <t>初沉污泥</t>
    </r>
    <r>
      <rPr>
        <sz val="6"/>
        <rFont val="Times New Roman"/>
        <family val="1"/>
      </rPr>
      <t>-1</t>
    </r>
    <phoneticPr fontId="7" type="noConversion"/>
  </si>
  <si>
    <r>
      <t>8</t>
    </r>
    <r>
      <rPr>
        <sz val="6"/>
        <rFont val="標楷體"/>
        <family val="4"/>
        <charset val="136"/>
      </rPr>
      <t>初沉污泥</t>
    </r>
    <r>
      <rPr>
        <sz val="6"/>
        <rFont val="Times New Roman"/>
        <family val="1"/>
      </rPr>
      <t>-2</t>
    </r>
    <phoneticPr fontId="7" type="noConversion"/>
  </si>
  <si>
    <r>
      <t>3</t>
    </r>
    <r>
      <rPr>
        <sz val="12"/>
        <rFont val="標楷體"/>
        <family val="4"/>
        <charset val="136"/>
      </rPr>
      <t>深層階段曝氣槽</t>
    </r>
    <r>
      <rPr>
        <sz val="12"/>
        <rFont val="Times New Roman"/>
        <family val="1"/>
      </rPr>
      <t xml:space="preserve">  </t>
    </r>
    <phoneticPr fontId="7" type="noConversion"/>
  </si>
  <si>
    <r>
      <t>4</t>
    </r>
    <r>
      <rPr>
        <sz val="12"/>
        <rFont val="標楷體"/>
        <family val="4"/>
        <charset val="136"/>
      </rPr>
      <t>二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沈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池出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水</t>
    </r>
    <phoneticPr fontId="7" type="noConversion"/>
  </si>
  <si>
    <r>
      <t>5</t>
    </r>
    <r>
      <rPr>
        <sz val="12"/>
        <rFont val="標楷體"/>
        <family val="4"/>
        <charset val="136"/>
      </rPr>
      <t>迴流污泥</t>
    </r>
    <phoneticPr fontId="7" type="noConversion"/>
  </si>
  <si>
    <r>
      <t>6</t>
    </r>
    <r>
      <rPr>
        <sz val="12"/>
        <rFont val="標楷體"/>
        <family val="4"/>
        <charset val="136"/>
      </rPr>
      <t>放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流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水</t>
    </r>
    <phoneticPr fontId="7" type="noConversion"/>
  </si>
  <si>
    <r>
      <t>7</t>
    </r>
    <r>
      <rPr>
        <sz val="12"/>
        <rFont val="標楷體"/>
        <family val="4"/>
        <charset val="136"/>
      </rPr>
      <t>回收水</t>
    </r>
    <phoneticPr fontId="7" type="noConversion"/>
  </si>
  <si>
    <r>
      <t>9</t>
    </r>
    <r>
      <rPr>
        <sz val="12"/>
        <rFont val="標楷體"/>
        <family val="4"/>
        <charset val="136"/>
      </rPr>
      <t>帶濾式污泥濃縮機濾液</t>
    </r>
    <phoneticPr fontId="7" type="noConversion"/>
  </si>
  <si>
    <r>
      <t>10</t>
    </r>
    <r>
      <rPr>
        <sz val="12"/>
        <rFont val="標楷體"/>
        <family val="4"/>
        <charset val="136"/>
      </rPr>
      <t>帶濾式濃縮機進流污泥</t>
    </r>
    <phoneticPr fontId="7" type="noConversion"/>
  </si>
  <si>
    <r>
      <t>11</t>
    </r>
    <r>
      <rPr>
        <sz val="12"/>
        <rFont val="標楷體"/>
        <family val="4"/>
        <charset val="136"/>
      </rPr>
      <t>厭氧消化槽進流污泥</t>
    </r>
    <phoneticPr fontId="7" type="noConversion"/>
  </si>
  <si>
    <r>
      <t>12</t>
    </r>
    <r>
      <rPr>
        <sz val="12"/>
        <rFont val="標楷體"/>
        <family val="4"/>
        <charset val="136"/>
      </rPr>
      <t>帶濾式脫水機進流污泥</t>
    </r>
    <phoneticPr fontId="7" type="noConversion"/>
  </si>
  <si>
    <r>
      <t>13</t>
    </r>
    <r>
      <rPr>
        <sz val="12"/>
        <rFont val="標楷體"/>
        <family val="4"/>
        <charset val="136"/>
      </rPr>
      <t>帶濾式脫水機濾液</t>
    </r>
    <phoneticPr fontId="7" type="noConversion"/>
  </si>
  <si>
    <r>
      <t>外觀</t>
    </r>
    <r>
      <rPr>
        <sz val="10"/>
        <rFont val="Times New Roman"/>
        <family val="1"/>
      </rPr>
      <t xml:space="preserve"> </t>
    </r>
    <r>
      <rPr>
        <sz val="8"/>
        <rFont val="Times New Roman"/>
        <family val="1"/>
      </rPr>
      <t>(</t>
    </r>
    <r>
      <rPr>
        <sz val="8"/>
        <rFont val="標楷體"/>
        <family val="4"/>
        <charset val="136"/>
      </rPr>
      <t>透視度</t>
    </r>
    <r>
      <rPr>
        <sz val="8"/>
        <rFont val="Times New Roman"/>
        <family val="1"/>
      </rPr>
      <t>)</t>
    </r>
    <phoneticPr fontId="7" type="noConversion"/>
  </si>
  <si>
    <t>氫離子濃度指數</t>
    <phoneticPr fontId="7" type="noConversion"/>
  </si>
  <si>
    <t>懸浮固體</t>
    <phoneticPr fontId="7" type="noConversion"/>
  </si>
  <si>
    <t>硝酸氮</t>
    <phoneticPr fontId="7" type="noConversion"/>
  </si>
  <si>
    <t>亞硝酸鹽氮</t>
    <phoneticPr fontId="7" type="noConversion"/>
  </si>
  <si>
    <t>總磷</t>
    <phoneticPr fontId="7" type="noConversion"/>
  </si>
  <si>
    <t>大腸桿菌群數</t>
    <phoneticPr fontId="7" type="noConversion"/>
  </si>
  <si>
    <t>溶解性固體</t>
    <phoneticPr fontId="7" type="noConversion"/>
  </si>
  <si>
    <r>
      <t>熱值</t>
    </r>
    <r>
      <rPr>
        <sz val="12"/>
        <rFont val="Times New Roman"/>
        <family val="1"/>
      </rPr>
      <t xml:space="preserve">  </t>
    </r>
    <r>
      <rPr>
        <sz val="6"/>
        <rFont val="Times New Roman"/>
        <family val="1"/>
      </rPr>
      <t>(</t>
    </r>
    <r>
      <rPr>
        <sz val="6"/>
        <rFont val="標楷體"/>
        <family val="4"/>
        <charset val="136"/>
      </rPr>
      <t>乾基高位發熱量</t>
    </r>
    <r>
      <rPr>
        <sz val="6"/>
        <rFont val="Times New Roman"/>
        <family val="1"/>
      </rPr>
      <t>)</t>
    </r>
    <phoneticPr fontId="7" type="noConversion"/>
  </si>
  <si>
    <t>思親/饒姐</t>
    <phoneticPr fontId="7" type="noConversion"/>
  </si>
  <si>
    <r>
      <t>熱值</t>
    </r>
    <r>
      <rPr>
        <sz val="12"/>
        <rFont val="Times New Roman"/>
        <family val="1"/>
      </rPr>
      <t xml:space="preserve"> </t>
    </r>
    <r>
      <rPr>
        <sz val="6"/>
        <rFont val="Times New Roman"/>
        <family val="1"/>
      </rPr>
      <t>(</t>
    </r>
    <r>
      <rPr>
        <sz val="6"/>
        <rFont val="標楷體"/>
        <family val="4"/>
        <charset val="136"/>
      </rPr>
      <t>乾基高位發熱量</t>
    </r>
    <r>
      <rPr>
        <sz val="6"/>
        <rFont val="Times New Roman"/>
        <family val="1"/>
      </rPr>
      <t>)</t>
    </r>
    <phoneticPr fontId="7" type="noConversion"/>
  </si>
  <si>
    <r>
      <t>14</t>
    </r>
    <r>
      <rPr>
        <sz val="14"/>
        <rFont val="標楷體"/>
        <family val="4"/>
        <charset val="136"/>
      </rPr>
      <t>帶濾式脫水機污泥餅</t>
    </r>
    <phoneticPr fontId="7" type="noConversion"/>
  </si>
  <si>
    <r>
      <t>2</t>
    </r>
    <r>
      <rPr>
        <b/>
        <sz val="12"/>
        <color indexed="9"/>
        <rFont val="標楷體"/>
        <family val="4"/>
        <charset val="136"/>
      </rPr>
      <t>初沉池進</t>
    </r>
    <phoneticPr fontId="7" type="noConversion"/>
  </si>
  <si>
    <r>
      <t>攔污物清理量</t>
    </r>
    <r>
      <rPr>
        <b/>
        <sz val="12"/>
        <color indexed="9"/>
        <rFont val="Times New Roman"/>
        <family val="1"/>
      </rPr>
      <t>(kg)</t>
    </r>
    <phoneticPr fontId="7" type="noConversion"/>
  </si>
  <si>
    <r>
      <t>燃油使用量</t>
    </r>
    <r>
      <rPr>
        <b/>
        <sz val="12"/>
        <color indexed="9"/>
        <rFont val="Times New Roman"/>
        <family val="1"/>
      </rPr>
      <t>(L)</t>
    </r>
    <phoneticPr fontId="7" type="noConversion"/>
  </si>
  <si>
    <t>NaOCl(12%)</t>
    <phoneticPr fontId="7" type="noConversion"/>
  </si>
  <si>
    <t>NaOH(22.5%)</t>
    <phoneticPr fontId="7" type="noConversion"/>
  </si>
  <si>
    <r>
      <t>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SO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(50%)</t>
    </r>
    <phoneticPr fontId="7" type="noConversion"/>
  </si>
  <si>
    <t>自來水</t>
    <phoneticPr fontId="7" type="noConversion"/>
  </si>
  <si>
    <t>用電</t>
    <phoneticPr fontId="7" type="noConversion"/>
  </si>
  <si>
    <r>
      <t>餅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>篩</t>
    </r>
    <phoneticPr fontId="7" type="noConversion"/>
  </si>
  <si>
    <r>
      <t>NaOCL</t>
    </r>
    <r>
      <rPr>
        <sz val="12"/>
        <rFont val="標楷體"/>
        <family val="4"/>
        <charset val="136"/>
      </rPr>
      <t>比重</t>
    </r>
    <phoneticPr fontId="7" type="noConversion"/>
  </si>
  <si>
    <r>
      <t>NaOH</t>
    </r>
    <r>
      <rPr>
        <sz val="12"/>
        <rFont val="標楷體"/>
        <family val="4"/>
        <charset val="136"/>
      </rPr>
      <t>比重</t>
    </r>
    <phoneticPr fontId="7" type="noConversion"/>
  </si>
  <si>
    <r>
      <t>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SO</t>
    </r>
    <r>
      <rPr>
        <vertAlign val="subscript"/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比重</t>
    </r>
    <phoneticPr fontId="7" type="noConversion"/>
  </si>
  <si>
    <r>
      <t>回收率</t>
    </r>
    <r>
      <rPr>
        <sz val="12"/>
        <color indexed="13"/>
        <rFont val="Times New Roman"/>
        <family val="1"/>
      </rPr>
      <t>(%)</t>
    </r>
    <phoneticPr fontId="7" type="noConversion"/>
  </si>
  <si>
    <t>帶濾式脫水機進流污泥含水率</t>
    <phoneticPr fontId="7" type="noConversion"/>
  </si>
  <si>
    <t>max/min</t>
    <phoneticPr fontId="7" type="noConversion"/>
  </si>
  <si>
    <r>
      <rPr>
        <sz val="12"/>
        <rFont val="標楷體"/>
        <family val="4"/>
        <charset val="136"/>
      </rPr>
      <t>平均</t>
    </r>
    <phoneticPr fontId="7" type="noConversion"/>
  </si>
  <si>
    <r>
      <t xml:space="preserve">NaOCl
</t>
    </r>
    <r>
      <rPr>
        <sz val="10"/>
        <rFont val="標楷體"/>
        <family val="4"/>
        <charset val="136"/>
      </rPr>
      <t>除臭大樓
日使用量</t>
    </r>
    <r>
      <rPr>
        <sz val="10"/>
        <rFont val="Times New Roman"/>
        <family val="1"/>
      </rPr>
      <t xml:space="preserve"> (L)</t>
    </r>
    <phoneticPr fontId="7" type="noConversion"/>
  </si>
  <si>
    <r>
      <t xml:space="preserve">NaOCl
</t>
    </r>
    <r>
      <rPr>
        <sz val="10"/>
        <rFont val="標楷體"/>
        <family val="4"/>
        <charset val="136"/>
      </rPr>
      <t>消毒池
日使用量</t>
    </r>
    <r>
      <rPr>
        <sz val="10"/>
        <rFont val="Times New Roman"/>
        <family val="1"/>
      </rPr>
      <t xml:space="preserve"> (L)</t>
    </r>
    <phoneticPr fontId="7" type="noConversion"/>
  </si>
  <si>
    <r>
      <t>NaOCl</t>
    </r>
    <r>
      <rPr>
        <sz val="10"/>
        <rFont val="細明體"/>
        <family val="3"/>
        <charset val="136"/>
      </rPr>
      <t>進藥量
(KG)</t>
    </r>
    <phoneticPr fontId="7" type="noConversion"/>
  </si>
  <si>
    <t>柴油(L)</t>
    <phoneticPr fontId="7" type="noConversion"/>
  </si>
  <si>
    <t>放流水量</t>
    <phoneticPr fontId="7" type="noConversion"/>
  </si>
  <si>
    <t>本月用電量</t>
    <phoneticPr fontId="7" type="noConversion"/>
  </si>
  <si>
    <t>自來水使用量</t>
    <phoneticPr fontId="7" type="noConversion"/>
  </si>
  <si>
    <t>初沉污泥流量</t>
    <phoneticPr fontId="7" type="noConversion"/>
  </si>
  <si>
    <r>
      <t>污泥餅產量</t>
    </r>
    <r>
      <rPr>
        <sz val="11"/>
        <rFont val="Times New Roman"/>
        <family val="1"/>
      </rPr>
      <t>kg</t>
    </r>
    <phoneticPr fontId="7" type="noConversion"/>
  </si>
  <si>
    <r>
      <t>NaOCL</t>
    </r>
    <r>
      <rPr>
        <sz val="11"/>
        <rFont val="標楷體"/>
        <family val="4"/>
        <charset val="136"/>
      </rPr>
      <t>總使用量</t>
    </r>
    <r>
      <rPr>
        <sz val="11"/>
        <rFont val="Times New Roman"/>
        <family val="1"/>
      </rPr>
      <t>(L)</t>
    </r>
    <phoneticPr fontId="7" type="noConversion"/>
  </si>
  <si>
    <r>
      <t>NaOH</t>
    </r>
    <r>
      <rPr>
        <sz val="11"/>
        <rFont val="標楷體"/>
        <family val="4"/>
        <charset val="136"/>
      </rPr>
      <t>使用量</t>
    </r>
    <r>
      <rPr>
        <sz val="11"/>
        <rFont val="Times New Roman"/>
        <family val="1"/>
      </rPr>
      <t>(L)</t>
    </r>
    <phoneticPr fontId="7" type="noConversion"/>
  </si>
  <si>
    <r>
      <t>H2SO4</t>
    </r>
    <r>
      <rPr>
        <sz val="11"/>
        <rFont val="標楷體"/>
        <family val="4"/>
        <charset val="136"/>
      </rPr>
      <t>使用量</t>
    </r>
    <r>
      <rPr>
        <sz val="11"/>
        <rFont val="Times New Roman"/>
        <family val="1"/>
      </rPr>
      <t>(L)</t>
    </r>
    <phoneticPr fontId="7" type="noConversion"/>
  </si>
  <si>
    <r>
      <t>Polymer</t>
    </r>
    <r>
      <rPr>
        <sz val="11"/>
        <rFont val="標楷體"/>
        <family val="4"/>
        <charset val="136"/>
      </rPr>
      <t>使用量</t>
    </r>
    <r>
      <rPr>
        <sz val="11"/>
        <rFont val="Times New Roman"/>
        <family val="1"/>
      </rPr>
      <t>(Kg)</t>
    </r>
    <phoneticPr fontId="7" type="noConversion"/>
  </si>
  <si>
    <t>圖7-18B 帶濾式濃縮機進流污泥含水率</t>
    <phoneticPr fontId="7" type="noConversion"/>
  </si>
  <si>
    <t>圖7-19B 消化進流污泥含水率</t>
    <phoneticPr fontId="7" type="noConversion"/>
  </si>
  <si>
    <t>車斗污泥餅含水率</t>
    <phoneticPr fontId="7" type="noConversion"/>
  </si>
  <si>
    <r>
      <t xml:space="preserve">RSD
</t>
    </r>
    <r>
      <rPr>
        <sz val="12"/>
        <color indexed="13"/>
        <rFont val="細明體"/>
        <family val="3"/>
        <charset val="136"/>
      </rPr>
      <t>相對差異性百分比</t>
    </r>
    <r>
      <rPr>
        <sz val="12"/>
        <color indexed="13"/>
        <rFont val="Times New Roman"/>
        <family val="1"/>
      </rPr>
      <t>(</t>
    </r>
    <r>
      <rPr>
        <sz val="12"/>
        <color indexed="13"/>
        <rFont val="細明體"/>
        <family val="3"/>
        <charset val="136"/>
      </rPr>
      <t>％</t>
    </r>
    <r>
      <rPr>
        <sz val="12"/>
        <color indexed="13"/>
        <rFont val="Times New Roman"/>
        <family val="1"/>
      </rPr>
      <t>)</t>
    </r>
    <phoneticPr fontId="7" type="noConversion"/>
  </si>
  <si>
    <r>
      <rPr>
        <sz val="12"/>
        <rFont val="標楷體"/>
        <family val="4"/>
        <charset val="136"/>
      </rPr>
      <t>放流抽水機軸承</t>
    </r>
    <phoneticPr fontId="7" type="noConversion"/>
  </si>
  <si>
    <t>放流抽水機馬達</t>
    <phoneticPr fontId="7" type="noConversion"/>
  </si>
  <si>
    <r>
      <rPr>
        <sz val="12"/>
        <rFont val="標楷體"/>
        <family val="4"/>
        <charset val="136"/>
      </rPr>
      <t>日期項目</t>
    </r>
    <phoneticPr fontId="7" type="noConversion"/>
  </si>
  <si>
    <t>溫度(℃)</t>
    <phoneticPr fontId="7" type="noConversion"/>
  </si>
  <si>
    <t>電流值(A)</t>
    <phoneticPr fontId="7" type="noConversion"/>
  </si>
  <si>
    <t>項次</t>
    <phoneticPr fontId="7" type="noConversion"/>
  </si>
  <si>
    <t>設備名稱</t>
    <phoneticPr fontId="7" type="noConversion"/>
  </si>
  <si>
    <t>設備編號</t>
    <phoneticPr fontId="7" type="noConversion"/>
  </si>
  <si>
    <t>妥善率(%)</t>
    <phoneticPr fontId="7" type="noConversion"/>
  </si>
  <si>
    <r>
      <t>備註</t>
    </r>
    <r>
      <rPr>
        <b/>
        <sz val="8"/>
        <rFont val="標楷體"/>
        <family val="4"/>
        <charset val="136"/>
      </rPr>
      <t xml:space="preserve"> 註1 </t>
    </r>
    <phoneticPr fontId="7" type="noConversion"/>
  </si>
  <si>
    <t>機械式
細攔污柵</t>
    <phoneticPr fontId="7" type="noConversion"/>
  </si>
  <si>
    <t>SP-0201A</t>
    <phoneticPr fontId="7" type="noConversion"/>
  </si>
  <si>
    <t>SP-0201B</t>
    <phoneticPr fontId="7" type="noConversion"/>
  </si>
  <si>
    <t>SP-0201C</t>
    <phoneticPr fontId="7" type="noConversion"/>
  </si>
  <si>
    <t>SP-0201D</t>
    <phoneticPr fontId="7" type="noConversion"/>
  </si>
  <si>
    <t>SP-0201E</t>
    <phoneticPr fontId="7" type="noConversion"/>
  </si>
  <si>
    <t>迴流污泥泵</t>
    <phoneticPr fontId="7" type="noConversion"/>
  </si>
  <si>
    <t>P-0501A</t>
    <phoneticPr fontId="7" type="noConversion"/>
  </si>
  <si>
    <t>P-0501B</t>
    <phoneticPr fontId="7" type="noConversion"/>
  </si>
  <si>
    <t>P-0501C</t>
    <phoneticPr fontId="7" type="noConversion"/>
  </si>
  <si>
    <t>P-0501D</t>
    <phoneticPr fontId="7" type="noConversion"/>
  </si>
  <si>
    <t>濃縮前污泥混合泵</t>
    <phoneticPr fontId="7" type="noConversion"/>
  </si>
  <si>
    <t>P-0802A</t>
    <phoneticPr fontId="7" type="noConversion"/>
  </si>
  <si>
    <t>P-0802B</t>
    <phoneticPr fontId="7" type="noConversion"/>
  </si>
  <si>
    <t>消化後污泥混合泵</t>
    <phoneticPr fontId="7" type="noConversion"/>
  </si>
  <si>
    <t>P-0808A</t>
    <phoneticPr fontId="7" type="noConversion"/>
  </si>
  <si>
    <t>P-0808B</t>
    <phoneticPr fontId="7" type="noConversion"/>
  </si>
  <si>
    <t>回收水加壓泵</t>
    <phoneticPr fontId="7" type="noConversion"/>
  </si>
  <si>
    <t>P-0703A</t>
    <phoneticPr fontId="7" type="noConversion"/>
  </si>
  <si>
    <t>P-0703B</t>
    <phoneticPr fontId="7" type="noConversion"/>
  </si>
  <si>
    <t>P-0703C</t>
    <phoneticPr fontId="7" type="noConversion"/>
  </si>
  <si>
    <t>放流發電機</t>
    <phoneticPr fontId="7" type="noConversion"/>
  </si>
  <si>
    <t>NO.1</t>
    <phoneticPr fontId="7" type="noConversion"/>
  </si>
  <si>
    <t>NO.2</t>
  </si>
  <si>
    <t>主變電
發電機</t>
    <phoneticPr fontId="7" type="noConversion"/>
  </si>
  <si>
    <t>G-1</t>
    <phoneticPr fontId="7" type="noConversion"/>
  </si>
  <si>
    <t>G-2</t>
  </si>
  <si>
    <t>G-3</t>
  </si>
  <si>
    <t>G-4</t>
  </si>
  <si>
    <t>砂濾槽</t>
    <phoneticPr fontId="7" type="noConversion"/>
  </si>
  <si>
    <t>SP-0701A</t>
    <phoneticPr fontId="7" type="noConversion"/>
  </si>
  <si>
    <t>SP-0701B</t>
    <phoneticPr fontId="7" type="noConversion"/>
  </si>
  <si>
    <t>SP-0701C</t>
    <phoneticPr fontId="7" type="noConversion"/>
  </si>
  <si>
    <t>SP-0701D</t>
    <phoneticPr fontId="7" type="noConversion"/>
  </si>
  <si>
    <t>污泥貯斗</t>
    <phoneticPr fontId="7" type="noConversion"/>
  </si>
  <si>
    <t>TK-0802A</t>
    <phoneticPr fontId="7" type="noConversion"/>
  </si>
  <si>
    <t>TK-0802B</t>
    <phoneticPr fontId="7" type="noConversion"/>
  </si>
  <si>
    <t>TK-0802C</t>
    <phoneticPr fontId="7" type="noConversion"/>
  </si>
  <si>
    <t>TK-0802D</t>
    <phoneticPr fontId="7" type="noConversion"/>
  </si>
  <si>
    <t>放流發電機</t>
  </si>
  <si>
    <t>砂濾槽</t>
    <phoneticPr fontId="7" type="noConversion"/>
  </si>
  <si>
    <t>污泥貯斗</t>
    <phoneticPr fontId="7" type="noConversion"/>
  </si>
  <si>
    <t>機械式細攔污柵</t>
    <phoneticPr fontId="7" type="noConversion"/>
  </si>
  <si>
    <t>主變電發電機</t>
    <phoneticPr fontId="7" type="noConversion"/>
  </si>
  <si>
    <t>COD</t>
    <phoneticPr fontId="7" type="noConversion"/>
  </si>
  <si>
    <t>放流抽水機外殼溫度</t>
    <phoneticPr fontId="7" type="noConversion"/>
  </si>
  <si>
    <r>
      <rPr>
        <sz val="12"/>
        <rFont val="標楷體"/>
        <family val="4"/>
        <charset val="136"/>
      </rPr>
      <t>使用量上限</t>
    </r>
    <r>
      <rPr>
        <sz val="12"/>
        <rFont val="Times New Roman"/>
        <family val="1"/>
      </rPr>
      <t xml:space="preserve"> </t>
    </r>
    <phoneticPr fontId="7" type="noConversion"/>
  </si>
  <si>
    <r>
      <t xml:space="preserve">NaOCl
</t>
    </r>
    <r>
      <rPr>
        <sz val="10"/>
        <rFont val="標楷體"/>
        <family val="4"/>
        <charset val="136"/>
      </rPr>
      <t>消毒池
日使用量上限</t>
    </r>
    <r>
      <rPr>
        <sz val="10"/>
        <rFont val="Times New Roman"/>
        <family val="1"/>
      </rPr>
      <t xml:space="preserve"> (L)</t>
    </r>
    <phoneticPr fontId="7" type="noConversion"/>
  </si>
  <si>
    <r>
      <t xml:space="preserve">NaOCl
</t>
    </r>
    <r>
      <rPr>
        <sz val="10"/>
        <rFont val="標楷體"/>
        <family val="4"/>
        <charset val="136"/>
      </rPr>
      <t>除臭大樓
日使用量上限</t>
    </r>
    <r>
      <rPr>
        <sz val="10"/>
        <rFont val="Times New Roman"/>
        <family val="1"/>
      </rPr>
      <t xml:space="preserve"> (L)</t>
    </r>
    <phoneticPr fontId="7" type="noConversion"/>
  </si>
  <si>
    <r>
      <t xml:space="preserve">NaOCl
</t>
    </r>
    <r>
      <rPr>
        <sz val="10"/>
        <rFont val="標楷體"/>
        <family val="4"/>
        <charset val="136"/>
      </rPr>
      <t>消毒池
日使用量上限</t>
    </r>
    <r>
      <rPr>
        <sz val="10"/>
        <rFont val="Times New Roman"/>
        <family val="1"/>
      </rPr>
      <t xml:space="preserve"> (kg)</t>
    </r>
    <phoneticPr fontId="7" type="noConversion"/>
  </si>
  <si>
    <r>
      <t xml:space="preserve">NaOCl
</t>
    </r>
    <r>
      <rPr>
        <sz val="10"/>
        <rFont val="標楷體"/>
        <family val="4"/>
        <charset val="136"/>
      </rPr>
      <t>除臭大樓
日使用量上限</t>
    </r>
    <r>
      <rPr>
        <sz val="10"/>
        <rFont val="Times New Roman"/>
        <family val="1"/>
      </rPr>
      <t xml:space="preserve"> kg)</t>
    </r>
    <phoneticPr fontId="7" type="noConversion"/>
  </si>
  <si>
    <r>
      <rPr>
        <sz val="12"/>
        <rFont val="標楷體"/>
        <family val="4"/>
        <charset val="136"/>
      </rPr>
      <t>迴流液</t>
    </r>
    <phoneticPr fontId="7" type="noConversion"/>
  </si>
  <si>
    <r>
      <rPr>
        <sz val="12"/>
        <rFont val="標楷體"/>
        <family val="4"/>
        <charset val="136"/>
      </rPr>
      <t>日產氣量</t>
    </r>
    <r>
      <rPr>
        <sz val="12"/>
        <rFont val="Times New Roman"/>
        <family val="1"/>
      </rPr>
      <t>m</t>
    </r>
    <r>
      <rPr>
        <vertAlign val="superscript"/>
        <sz val="12"/>
        <rFont val="Times New Roman"/>
        <family val="1"/>
      </rPr>
      <t>3</t>
    </r>
    <phoneticPr fontId="7" type="noConversion"/>
  </si>
  <si>
    <r>
      <t xml:space="preserve">polymer
</t>
    </r>
    <r>
      <rPr>
        <sz val="12"/>
        <rFont val="標楷體"/>
        <family val="4"/>
        <charset val="136"/>
      </rPr>
      <t xml:space="preserve">投藥包數
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包</t>
    </r>
    <r>
      <rPr>
        <sz val="12"/>
        <rFont val="Times New Roman"/>
        <family val="1"/>
      </rPr>
      <t>)</t>
    </r>
    <phoneticPr fontId="7" type="noConversion"/>
  </si>
  <si>
    <t>備用機台，本月未啟用</t>
  </si>
  <si>
    <t>水力停留時間</t>
    <phoneticPr fontId="7" type="noConversion"/>
  </si>
  <si>
    <t>上層
未運轉</t>
    <phoneticPr fontId="7" type="noConversion"/>
  </si>
  <si>
    <t>下層
未運轉</t>
    <phoneticPr fontId="7" type="noConversion"/>
  </si>
  <si>
    <t>上層運轉</t>
    <phoneticPr fontId="7" type="noConversion"/>
  </si>
  <si>
    <t>下層運轉</t>
    <phoneticPr fontId="7" type="noConversion"/>
  </si>
  <si>
    <t>初沉池</t>
    <phoneticPr fontId="7" type="noConversion"/>
  </si>
  <si>
    <t>表面溢流率</t>
    <phoneticPr fontId="7" type="noConversion"/>
  </si>
  <si>
    <t>HR</t>
    <phoneticPr fontId="7" type="noConversion"/>
  </si>
  <si>
    <r>
      <t>M</t>
    </r>
    <r>
      <rPr>
        <vertAlign val="superscript"/>
        <sz val="11"/>
        <color indexed="8"/>
        <rFont val="細明體"/>
        <family val="3"/>
        <charset val="136"/>
      </rPr>
      <t>3</t>
    </r>
    <r>
      <rPr>
        <sz val="11"/>
        <color indexed="8"/>
        <rFont val="細明體"/>
        <family val="3"/>
        <charset val="136"/>
      </rPr>
      <t>/M</t>
    </r>
    <r>
      <rPr>
        <vertAlign val="superscript"/>
        <sz val="11"/>
        <color indexed="8"/>
        <rFont val="細明體"/>
        <family val="3"/>
        <charset val="136"/>
      </rPr>
      <t>2</t>
    </r>
    <r>
      <rPr>
        <sz val="11"/>
        <color indexed="8"/>
        <rFont val="細明體"/>
        <family val="3"/>
        <charset val="136"/>
      </rPr>
      <t>/Day</t>
    </r>
    <phoneticPr fontId="7" type="noConversion"/>
  </si>
  <si>
    <t>堰負荷</t>
    <phoneticPr fontId="7" type="noConversion"/>
  </si>
  <si>
    <r>
      <t>M</t>
    </r>
    <r>
      <rPr>
        <vertAlign val="superscript"/>
        <sz val="11"/>
        <color indexed="8"/>
        <rFont val="細明體"/>
        <family val="3"/>
        <charset val="136"/>
      </rPr>
      <t>3</t>
    </r>
    <r>
      <rPr>
        <sz val="11"/>
        <color indexed="8"/>
        <rFont val="細明體"/>
        <family val="3"/>
        <charset val="136"/>
      </rPr>
      <t>/M/Day</t>
    </r>
    <phoneticPr fontId="7" type="noConversion"/>
  </si>
  <si>
    <t>深曝池</t>
    <phoneticPr fontId="7" type="noConversion"/>
  </si>
  <si>
    <t>設計值</t>
    <phoneticPr fontId="7" type="noConversion"/>
  </si>
  <si>
    <t>每池流量負荷</t>
    <phoneticPr fontId="7" type="noConversion"/>
  </si>
  <si>
    <t>有機負荷</t>
    <phoneticPr fontId="7" type="noConversion"/>
  </si>
  <si>
    <t>污泥齡</t>
    <phoneticPr fontId="7" type="noConversion"/>
  </si>
  <si>
    <t>8~12</t>
    <phoneticPr fontId="7" type="noConversion"/>
  </si>
  <si>
    <t>迴流污泥比</t>
    <phoneticPr fontId="7" type="noConversion"/>
  </si>
  <si>
    <t>食微比</t>
    <phoneticPr fontId="7" type="noConversion"/>
  </si>
  <si>
    <t>MLSS濃度</t>
    <phoneticPr fontId="7" type="noConversion"/>
  </si>
  <si>
    <t>深曝SV30</t>
    <phoneticPr fontId="7" type="noConversion"/>
  </si>
  <si>
    <t>50-150</t>
    <phoneticPr fontId="7" type="noConversion"/>
  </si>
  <si>
    <t>SVI(1)</t>
    <phoneticPr fontId="7" type="noConversion"/>
  </si>
  <si>
    <t>SVI(2)</t>
  </si>
  <si>
    <t>SVI(3)</t>
  </si>
  <si>
    <t>SVI(4)</t>
  </si>
  <si>
    <t>SVI(5)</t>
  </si>
  <si>
    <t>SVI(6)</t>
  </si>
  <si>
    <t>SDI(1)</t>
    <phoneticPr fontId="7" type="noConversion"/>
  </si>
  <si>
    <t>SDI(2)</t>
  </si>
  <si>
    <t>SDI(3)</t>
  </si>
  <si>
    <t>SDI(4)</t>
  </si>
  <si>
    <t>SDI(5)</t>
  </si>
  <si>
    <t>SDI(6)</t>
  </si>
  <si>
    <t>流量負荷（每池）</t>
    <phoneticPr fontId="7" type="noConversion"/>
  </si>
  <si>
    <t>二沉池</t>
    <phoneticPr fontId="7" type="noConversion"/>
  </si>
  <si>
    <t>濃縮後污泥流量</t>
  </si>
  <si>
    <t>濃縮</t>
    <phoneticPr fontId="7" type="noConversion"/>
  </si>
  <si>
    <r>
      <t>m</t>
    </r>
    <r>
      <rPr>
        <vertAlign val="superscript"/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/m/hr</t>
    </r>
    <phoneticPr fontId="7" type="noConversion"/>
  </si>
  <si>
    <r>
      <t>m</t>
    </r>
    <r>
      <rPr>
        <vertAlign val="superscript"/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/m/day</t>
    </r>
    <phoneticPr fontId="7" type="noConversion"/>
  </si>
  <si>
    <r>
      <t>m</t>
    </r>
    <r>
      <rPr>
        <vertAlign val="superscript"/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/m</t>
    </r>
    <r>
      <rPr>
        <vertAlign val="superscript"/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/day</t>
    </r>
    <phoneticPr fontId="7" type="noConversion"/>
  </si>
  <si>
    <r>
      <t>Kg BOD/m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>/day</t>
    </r>
    <phoneticPr fontId="7" type="noConversion"/>
  </si>
  <si>
    <t>脫水</t>
    <phoneticPr fontId="7" type="noConversion"/>
  </si>
  <si>
    <t>本月故障時數</t>
    <phoneticPr fontId="7" type="noConversion"/>
  </si>
  <si>
    <r>
      <t>註：妥善率計算方式</t>
    </r>
    <r>
      <rPr>
        <sz val="10"/>
        <rFont val="Times New Roman"/>
        <family val="1"/>
      </rPr>
      <t>=((</t>
    </r>
    <r>
      <rPr>
        <sz val="10"/>
        <rFont val="標楷體"/>
        <family val="4"/>
        <charset val="136"/>
      </rPr>
      <t>當月總運轉時數</t>
    </r>
    <r>
      <rPr>
        <sz val="10"/>
        <rFont val="Times New Roman"/>
        <family val="1"/>
      </rPr>
      <t>-</t>
    </r>
    <r>
      <rPr>
        <sz val="10"/>
        <rFont val="標楷體"/>
        <family val="4"/>
        <charset val="136"/>
      </rPr>
      <t>故障時數</t>
    </r>
    <r>
      <rPr>
        <sz val="10"/>
        <rFont val="Times New Roman"/>
        <family val="1"/>
      </rPr>
      <t>)/</t>
    </r>
    <r>
      <rPr>
        <sz val="10"/>
        <rFont val="標楷體"/>
        <family val="4"/>
        <charset val="136"/>
      </rPr>
      <t>當月總運轉時數</t>
    </r>
    <r>
      <rPr>
        <sz val="10"/>
        <rFont val="Times New Roman"/>
        <family val="1"/>
      </rPr>
      <t>)×100%</t>
    </r>
  </si>
  <si>
    <r>
      <t xml:space="preserve">迪化污水處理廠委託代操作維護工作第三期
</t>
    </r>
    <r>
      <rPr>
        <sz val="12"/>
        <rFont val="Times New Roman"/>
        <family val="1"/>
      </rPr>
      <t>101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5</t>
    </r>
    <r>
      <rPr>
        <sz val="12"/>
        <rFont val="標楷體"/>
        <family val="4"/>
        <charset val="136"/>
      </rPr>
      <t>月重要設備妥善率統計表</t>
    </r>
    <phoneticPr fontId="7" type="noConversion"/>
  </si>
  <si>
    <t>mg/L</t>
    <phoneticPr fontId="7" type="noConversion"/>
  </si>
  <si>
    <t>最大值</t>
    <phoneticPr fontId="7" type="noConversion"/>
  </si>
  <si>
    <t>最小值</t>
    <phoneticPr fontId="7" type="noConversion"/>
  </si>
  <si>
    <t>m3/day</t>
  </si>
  <si>
    <t>二沉污泥迴流量(m3/day)</t>
  </si>
  <si>
    <t>消化
出流污泥量 
(m3/day)</t>
  </si>
  <si>
    <t>kg/day</t>
    <phoneticPr fontId="7" type="noConversion"/>
  </si>
  <si>
    <t>回收水</t>
  </si>
  <si>
    <t>P-0606A</t>
  </si>
  <si>
    <t>P-0606B</t>
  </si>
  <si>
    <t>P-0606C</t>
  </si>
  <si>
    <t>P-0606D</t>
  </si>
  <si>
    <t>初沉池去除率(%)</t>
    <phoneticPr fontId="7" type="noConversion"/>
  </si>
  <si>
    <t>總油脂</t>
    <phoneticPr fontId="7" type="noConversion"/>
  </si>
  <si>
    <t>初沉池進流量</t>
    <phoneticPr fontId="7" type="noConversion"/>
  </si>
  <si>
    <t>初沉出流水量</t>
    <phoneticPr fontId="7" type="noConversion"/>
  </si>
  <si>
    <t>厭消停留時間(day)</t>
    <phoneticPr fontId="7" type="noConversion"/>
  </si>
  <si>
    <t>污泥齡
day</t>
    <phoneticPr fontId="7" type="noConversion"/>
  </si>
  <si>
    <t>濃縮機固體捕捉率(%)</t>
    <phoneticPr fontId="7" type="noConversion"/>
  </si>
  <si>
    <t>厭氧消化
進流污泥量(CMD)</t>
    <phoneticPr fontId="7" type="noConversion"/>
  </si>
  <si>
    <t> 用量kwH</t>
  </si>
  <si>
    <t>用量m3</t>
  </si>
  <si>
    <t>脫水機固體捕捉率(%)</t>
    <phoneticPr fontId="7" type="noConversion"/>
  </si>
  <si>
    <t>二沉出流水量(CMD)</t>
    <phoneticPr fontId="7" type="noConversion"/>
  </si>
  <si>
    <t>初沉池出水</t>
    <phoneticPr fontId="7" type="noConversion"/>
  </si>
  <si>
    <t>去除率</t>
    <phoneticPr fontId="7" type="noConversion"/>
  </si>
  <si>
    <t>化學
需氧量</t>
    <phoneticPr fontId="7" type="noConversion"/>
  </si>
  <si>
    <t>日流量(L/day)</t>
  </si>
  <si>
    <t>消毒總用量</t>
    <phoneticPr fontId="7" type="noConversion"/>
  </si>
  <si>
    <t>(L/day)</t>
    <phoneticPr fontId="7" type="noConversion"/>
  </si>
  <si>
    <t>除臭總補充量</t>
    <phoneticPr fontId="7" type="noConversion"/>
  </si>
  <si>
    <t>L</t>
    <phoneticPr fontId="7" type="noConversion"/>
  </si>
  <si>
    <t>Kg</t>
    <phoneticPr fontId="7" type="noConversion"/>
  </si>
  <si>
    <t>乾燥水肥
消化
除臭量</t>
    <phoneticPr fontId="7" type="noConversion"/>
  </si>
  <si>
    <t>kg</t>
    <phoneticPr fontId="7" type="noConversion"/>
  </si>
  <si>
    <t>實驗室分析有效氯</t>
    <phoneticPr fontId="7" type="noConversion"/>
  </si>
  <si>
    <t>車1
化學加藥室進藥量</t>
    <phoneticPr fontId="7" type="noConversion"/>
  </si>
  <si>
    <t>車2
化學加藥室進藥量</t>
    <phoneticPr fontId="7" type="noConversion"/>
  </si>
  <si>
    <t>每日總用量(L)</t>
    <phoneticPr fontId="7" type="noConversion"/>
  </si>
  <si>
    <t>合計</t>
    <phoneticPr fontId="7" type="noConversion"/>
  </si>
  <si>
    <r>
      <rPr>
        <sz val="10"/>
        <rFont val="細明體"/>
        <family val="3"/>
        <charset val="136"/>
      </rPr>
      <t>高分子</t>
    </r>
    <r>
      <rPr>
        <sz val="10"/>
        <rFont val="Times New Roman"/>
        <family val="1"/>
      </rPr>
      <t>Polymer</t>
    </r>
    <phoneticPr fontId="7" type="noConversion"/>
  </si>
  <si>
    <t>本月自來水
使用量</t>
    <phoneticPr fontId="7" type="noConversion"/>
  </si>
  <si>
    <t>上月自來水
使用量</t>
    <phoneticPr fontId="7" type="noConversion"/>
  </si>
  <si>
    <t>去年同期自來水
使用量</t>
    <phoneticPr fontId="7" type="noConversion"/>
  </si>
  <si>
    <t>主變電站分電錶
12PE13盤</t>
    <phoneticPr fontId="7" type="noConversion"/>
  </si>
  <si>
    <t>主變電站分電錶-M21盤
鼓風機C  (SP-0401C)</t>
    <phoneticPr fontId="7" type="noConversion"/>
  </si>
  <si>
    <t>主變電站分電錶-M22盤
鼓風機B (SP-0401B)</t>
    <phoneticPr fontId="7" type="noConversion"/>
  </si>
  <si>
    <t>主變電站分電錶-M23盤
鼓風機A  (SP-0401A)</t>
    <phoneticPr fontId="7" type="noConversion"/>
  </si>
  <si>
    <t>自動水質監測(下載)</t>
    <phoneticPr fontId="7" type="noConversion"/>
  </si>
  <si>
    <t>水肥站</t>
    <phoneticPr fontId="7" type="noConversion"/>
  </si>
  <si>
    <t>生廚餘分離汁液
(kg)</t>
    <phoneticPr fontId="7" type="noConversion"/>
  </si>
  <si>
    <t>水肥
投入量
(kg)</t>
    <phoneticPr fontId="7" type="noConversion"/>
  </si>
  <si>
    <t>69R50
本月智慧電表</t>
    <phoneticPr fontId="7" type="noConversion"/>
  </si>
  <si>
    <t>69R50
上月智慧電錶</t>
    <phoneticPr fontId="7" type="noConversion"/>
  </si>
  <si>
    <t>放流抽水機
VCS-E1</t>
    <phoneticPr fontId="7" type="noConversion"/>
  </si>
  <si>
    <t>放流抽水機
VCS-E2</t>
    <phoneticPr fontId="7" type="noConversion"/>
  </si>
  <si>
    <t>放流抽水機
VCS-E3</t>
    <phoneticPr fontId="7" type="noConversion"/>
  </si>
  <si>
    <t>放流抽水機
VCS-E4</t>
    <phoneticPr fontId="7" type="noConversion"/>
  </si>
  <si>
    <t>乾燥機
VCB-E8</t>
    <phoneticPr fontId="7" type="noConversion"/>
  </si>
  <si>
    <t>上月天然瓦斯用量</t>
    <phoneticPr fontId="7" type="noConversion"/>
  </si>
  <si>
    <t>同期天然瓦斯用量</t>
    <phoneticPr fontId="7" type="noConversion"/>
  </si>
  <si>
    <t>本月</t>
    <phoneticPr fontId="7" type="noConversion"/>
  </si>
  <si>
    <t>上月</t>
    <phoneticPr fontId="7" type="noConversion"/>
  </si>
  <si>
    <t>去年同期</t>
    <phoneticPr fontId="7" type="noConversion"/>
  </si>
  <si>
    <t>二沉進流水量
(CMD)</t>
    <phoneticPr fontId="7" type="noConversion"/>
  </si>
  <si>
    <t>進藥量加總</t>
    <phoneticPr fontId="7" type="noConversion"/>
  </si>
  <si>
    <t>全廠處理效率(去除率%)</t>
    <phoneticPr fontId="7" type="noConversion"/>
  </si>
  <si>
    <t>迴流液匯合池流量計</t>
    <phoneticPr fontId="7" type="noConversion"/>
  </si>
  <si>
    <t>-</t>
    <phoneticPr fontId="7" type="noConversion"/>
  </si>
  <si>
    <t>濃縮機一台開啟排泥閥分鐘約</t>
    <phoneticPr fontId="7" type="noConversion"/>
  </si>
  <si>
    <t>預估每台每天開啟次數</t>
    <phoneticPr fontId="7" type="noConversion"/>
  </si>
  <si>
    <t>每天開啟時數加總</t>
    <phoneticPr fontId="7" type="noConversion"/>
  </si>
  <si>
    <t>推估有效容積剩8成</t>
    <phoneticPr fontId="7" type="noConversion"/>
  </si>
  <si>
    <t>故2座總有效體積為</t>
    <phoneticPr fontId="7" type="noConversion"/>
  </si>
  <si>
    <t>脫水污泥
污泥餅清運量key</t>
    <phoneticPr fontId="7" type="noConversion"/>
  </si>
  <si>
    <t>放流水</t>
    <phoneticPr fontId="7" type="noConversion"/>
  </si>
  <si>
    <t>回收水</t>
    <phoneticPr fontId="7" type="noConversion"/>
  </si>
  <si>
    <t>脫水機進流污泥負荷</t>
    <phoneticPr fontId="7" type="noConversion"/>
  </si>
  <si>
    <r>
      <rPr>
        <sz val="10"/>
        <color rgb="FF006600"/>
        <rFont val="新細明體"/>
        <family val="1"/>
        <charset val="136"/>
      </rPr>
      <t>油脂</t>
    </r>
  </si>
  <si>
    <r>
      <rPr>
        <sz val="10"/>
        <color rgb="FF0000FF"/>
        <rFont val="新細明體"/>
        <family val="1"/>
        <charset val="136"/>
      </rPr>
      <t>進流水量</t>
    </r>
    <phoneticPr fontId="7" type="noConversion"/>
  </si>
  <si>
    <r>
      <rPr>
        <sz val="10"/>
        <color rgb="FF0000FF"/>
        <rFont val="新細明體"/>
        <family val="1"/>
        <charset val="136"/>
      </rPr>
      <t>外觀
（透視度）</t>
    </r>
    <phoneticPr fontId="7" type="noConversion"/>
  </si>
  <si>
    <r>
      <rPr>
        <sz val="10"/>
        <color rgb="FF0000FF"/>
        <rFont val="新細明體"/>
        <family val="1"/>
        <charset val="136"/>
      </rPr>
      <t>水溫</t>
    </r>
    <phoneticPr fontId="7" type="noConversion"/>
  </si>
  <si>
    <r>
      <rPr>
        <sz val="10"/>
        <color rgb="FF0000FF"/>
        <rFont val="新細明體"/>
        <family val="1"/>
        <charset val="136"/>
      </rPr>
      <t>溶氧量</t>
    </r>
    <phoneticPr fontId="7" type="noConversion"/>
  </si>
  <si>
    <r>
      <rPr>
        <sz val="10"/>
        <color rgb="FF0000FF"/>
        <rFont val="新細明體"/>
        <family val="1"/>
        <charset val="136"/>
      </rPr>
      <t>氫離子
濃度指數</t>
    </r>
    <phoneticPr fontId="7" type="noConversion"/>
  </si>
  <si>
    <r>
      <rPr>
        <sz val="10"/>
        <color rgb="FF0000FF"/>
        <rFont val="新細明體"/>
        <family val="1"/>
        <charset val="136"/>
      </rPr>
      <t>生化需氧量</t>
    </r>
    <phoneticPr fontId="7" type="noConversion"/>
  </si>
  <si>
    <r>
      <rPr>
        <sz val="10"/>
        <color rgb="FF0000FF"/>
        <rFont val="新細明體"/>
        <family val="1"/>
        <charset val="136"/>
      </rPr>
      <t>化學需氧量</t>
    </r>
    <phoneticPr fontId="7" type="noConversion"/>
  </si>
  <si>
    <r>
      <rPr>
        <sz val="10"/>
        <color rgb="FF0000FF"/>
        <rFont val="新細明體"/>
        <family val="1"/>
        <charset val="136"/>
      </rPr>
      <t>懸浮固體</t>
    </r>
    <phoneticPr fontId="7" type="noConversion"/>
  </si>
  <si>
    <r>
      <rPr>
        <sz val="10"/>
        <color rgb="FF0000FF"/>
        <rFont val="新細明體"/>
        <family val="1"/>
        <charset val="136"/>
      </rPr>
      <t>氨氮</t>
    </r>
    <phoneticPr fontId="7" type="noConversion"/>
  </si>
  <si>
    <r>
      <rPr>
        <sz val="10"/>
        <color rgb="FF0000FF"/>
        <rFont val="新細明體"/>
        <family val="1"/>
        <charset val="136"/>
      </rPr>
      <t>硝酸鹽氮</t>
    </r>
    <phoneticPr fontId="7" type="noConversion"/>
  </si>
  <si>
    <r>
      <rPr>
        <sz val="10"/>
        <color rgb="FF0000FF"/>
        <rFont val="新細明體"/>
        <family val="1"/>
        <charset val="136"/>
      </rPr>
      <t>亞硝酸
鹽氮</t>
    </r>
    <phoneticPr fontId="7" type="noConversion"/>
  </si>
  <si>
    <r>
      <rPr>
        <sz val="10"/>
        <color rgb="FF0000FF"/>
        <rFont val="新細明體"/>
        <family val="1"/>
        <charset val="136"/>
      </rPr>
      <t>有機氮</t>
    </r>
    <phoneticPr fontId="7" type="noConversion"/>
  </si>
  <si>
    <r>
      <rPr>
        <sz val="10"/>
        <color rgb="FF0000FF"/>
        <rFont val="新細明體"/>
        <family val="1"/>
        <charset val="136"/>
      </rPr>
      <t>總磷</t>
    </r>
    <phoneticPr fontId="7" type="noConversion"/>
  </si>
  <si>
    <r>
      <rPr>
        <sz val="10"/>
        <color rgb="FF0000FF"/>
        <rFont val="新細明體"/>
        <family val="1"/>
        <charset val="136"/>
      </rPr>
      <t>大腸桿菌
群數</t>
    </r>
    <phoneticPr fontId="7" type="noConversion"/>
  </si>
  <si>
    <r>
      <rPr>
        <sz val="10"/>
        <color rgb="FF0000FF"/>
        <rFont val="新細明體"/>
        <family val="1"/>
        <charset val="136"/>
      </rPr>
      <t>油脂</t>
    </r>
    <phoneticPr fontId="7" type="noConversion"/>
  </si>
  <si>
    <r>
      <rPr>
        <sz val="10"/>
        <color rgb="FF0000FF"/>
        <rFont val="新細明體"/>
        <family val="1"/>
        <charset val="136"/>
      </rPr>
      <t>水溫</t>
    </r>
  </si>
  <si>
    <r>
      <rPr>
        <sz val="10"/>
        <color rgb="FF0000FF"/>
        <rFont val="新細明體"/>
        <family val="1"/>
        <charset val="136"/>
      </rPr>
      <t>溶氧量</t>
    </r>
  </si>
  <si>
    <r>
      <rPr>
        <sz val="10"/>
        <color rgb="FF0000FF"/>
        <rFont val="新細明體"/>
        <family val="1"/>
        <charset val="136"/>
      </rPr>
      <t>氫離子
濃度指數</t>
    </r>
  </si>
  <si>
    <r>
      <rPr>
        <sz val="10"/>
        <color rgb="FF0000FF"/>
        <rFont val="新細明體"/>
        <family val="1"/>
        <charset val="136"/>
      </rPr>
      <t>生化需氧量</t>
    </r>
  </si>
  <si>
    <r>
      <rPr>
        <sz val="10"/>
        <color rgb="FF0000FF"/>
        <rFont val="新細明體"/>
        <family val="1"/>
        <charset val="136"/>
      </rPr>
      <t>化學需氧量</t>
    </r>
  </si>
  <si>
    <r>
      <rPr>
        <sz val="10"/>
        <color rgb="FF0000FF"/>
        <rFont val="新細明體"/>
        <family val="1"/>
        <charset val="136"/>
      </rPr>
      <t>懸浮固體</t>
    </r>
  </si>
  <si>
    <r>
      <rPr>
        <sz val="10"/>
        <color rgb="FF0000FF"/>
        <rFont val="新細明體"/>
        <family val="1"/>
        <charset val="136"/>
      </rPr>
      <t>油脂</t>
    </r>
  </si>
  <si>
    <r>
      <rPr>
        <sz val="10"/>
        <color rgb="FF0000FF"/>
        <rFont val="新細明體"/>
        <family val="1"/>
        <charset val="136"/>
      </rPr>
      <t>放流水量</t>
    </r>
    <phoneticPr fontId="7" type="noConversion"/>
  </si>
  <si>
    <r>
      <rPr>
        <sz val="10"/>
        <color rgb="FF0000FF"/>
        <rFont val="新細明體"/>
        <family val="1"/>
        <charset val="136"/>
      </rPr>
      <t>外觀
（透視度）</t>
    </r>
  </si>
  <si>
    <r>
      <rPr>
        <sz val="10"/>
        <color rgb="FF0000FF"/>
        <rFont val="新細明體"/>
        <family val="1"/>
        <charset val="136"/>
      </rPr>
      <t>氨氮</t>
    </r>
  </si>
  <si>
    <r>
      <rPr>
        <sz val="10"/>
        <color rgb="FF0000FF"/>
        <rFont val="新細明體"/>
        <family val="1"/>
        <charset val="136"/>
      </rPr>
      <t>有機氮</t>
    </r>
  </si>
  <si>
    <r>
      <rPr>
        <sz val="10"/>
        <color rgb="FF0000FF"/>
        <rFont val="新細明體"/>
        <family val="1"/>
        <charset val="136"/>
      </rPr>
      <t>總磷</t>
    </r>
  </si>
  <si>
    <r>
      <rPr>
        <sz val="10"/>
        <color rgb="FF0000FF"/>
        <rFont val="新細明體"/>
        <family val="1"/>
        <charset val="136"/>
      </rPr>
      <t>大腸桿菌
群數</t>
    </r>
  </si>
  <si>
    <r>
      <rPr>
        <sz val="10"/>
        <color rgb="FF0000FF"/>
        <rFont val="新細明體"/>
        <family val="1"/>
        <charset val="136"/>
      </rPr>
      <t>餘氯</t>
    </r>
  </si>
  <si>
    <r>
      <t>BOD</t>
    </r>
    <r>
      <rPr>
        <vertAlign val="subscript"/>
        <sz val="11"/>
        <color rgb="FF006600"/>
        <rFont val="Times New Roman"/>
        <family val="1"/>
      </rPr>
      <t>5</t>
    </r>
    <phoneticPr fontId="7" type="noConversion"/>
  </si>
  <si>
    <r>
      <rPr>
        <sz val="10"/>
        <color rgb="FF0000FF"/>
        <rFont val="新細明體"/>
        <family val="1"/>
        <charset val="136"/>
      </rPr>
      <t>回收用水量</t>
    </r>
    <phoneticPr fontId="7" type="noConversion"/>
  </si>
  <si>
    <r>
      <rPr>
        <sz val="10"/>
        <color rgb="FF0000FF"/>
        <rFont val="新細明體"/>
        <family val="1"/>
        <charset val="136"/>
      </rPr>
      <t>氫離子濃度指數</t>
    </r>
  </si>
  <si>
    <r>
      <rPr>
        <sz val="10"/>
        <color rgb="FF0000FF"/>
        <rFont val="新細明體"/>
        <family val="1"/>
        <charset val="136"/>
      </rPr>
      <t>化學
需氧量</t>
    </r>
  </si>
  <si>
    <t>懸浮固體
(kg/day)</t>
    <phoneticPr fontId="7" type="noConversion"/>
  </si>
  <si>
    <t>懸浮固體
(mg/L)</t>
    <phoneticPr fontId="7" type="noConversion"/>
  </si>
  <si>
    <r>
      <rPr>
        <sz val="10"/>
        <color rgb="FF0000FF"/>
        <rFont val="新細明體"/>
        <family val="1"/>
        <charset val="136"/>
      </rPr>
      <t>揮發性懸浮固體物</t>
    </r>
  </si>
  <si>
    <r>
      <rPr>
        <sz val="10"/>
        <color rgb="FF0000FF"/>
        <rFont val="新細明體"/>
        <family val="1"/>
        <charset val="136"/>
      </rPr>
      <t>鹼度</t>
    </r>
  </si>
  <si>
    <r>
      <rPr>
        <sz val="10"/>
        <color theme="0" tint="-0.34998626667073579"/>
        <rFont val="細明體"/>
        <family val="3"/>
        <charset val="136"/>
      </rPr>
      <t>一座厭消有效體積</t>
    </r>
    <r>
      <rPr>
        <sz val="10"/>
        <color theme="0" tint="-0.34998626667073579"/>
        <rFont val="Times New Roman"/>
        <family val="1"/>
      </rPr>
      <t>m3</t>
    </r>
    <phoneticPr fontId="7" type="noConversion"/>
  </si>
  <si>
    <r>
      <rPr>
        <sz val="10"/>
        <color rgb="FF0000FF"/>
        <rFont val="細明體"/>
        <family val="3"/>
        <charset val="136"/>
      </rPr>
      <t>濃縮污泥</t>
    </r>
    <r>
      <rPr>
        <sz val="10"/>
        <color rgb="FF0000FF"/>
        <rFont val="Times New Roman"/>
        <family val="1"/>
      </rPr>
      <t>(CMD)</t>
    </r>
    <phoneticPr fontId="7" type="noConversion"/>
  </si>
  <si>
    <r>
      <rPr>
        <sz val="10"/>
        <color theme="0" tint="-0.34998626667073579"/>
        <rFont val="細明體"/>
        <family val="3"/>
        <charset val="136"/>
      </rPr>
      <t>排泥閥瞬流約</t>
    </r>
    <r>
      <rPr>
        <sz val="10"/>
        <color theme="0" tint="-0.34998626667073579"/>
        <rFont val="Times New Roman"/>
        <family val="1"/>
      </rPr>
      <t>m</t>
    </r>
    <r>
      <rPr>
        <vertAlign val="superscript"/>
        <sz val="10"/>
        <color theme="0" tint="-0.34998626667073579"/>
        <rFont val="Times New Roman"/>
        <family val="1"/>
      </rPr>
      <t>3</t>
    </r>
    <r>
      <rPr>
        <sz val="10"/>
        <color theme="0" tint="-0.34998626667073579"/>
        <rFont val="Times New Roman"/>
        <family val="1"/>
      </rPr>
      <t>/hr</t>
    </r>
    <phoneticPr fontId="7" type="noConversion"/>
  </si>
  <si>
    <r>
      <rPr>
        <sz val="10"/>
        <color theme="0" tint="-0.34998626667073579"/>
        <rFont val="細明體"/>
        <family val="3"/>
        <charset val="136"/>
      </rPr>
      <t>每天約排出污泥量</t>
    </r>
    <r>
      <rPr>
        <sz val="10"/>
        <color theme="0" tint="-0.34998626667073579"/>
        <rFont val="Times New Roman"/>
        <family val="1"/>
      </rPr>
      <t>m</t>
    </r>
    <r>
      <rPr>
        <vertAlign val="superscript"/>
        <sz val="10"/>
        <color theme="0" tint="-0.34998626667073579"/>
        <rFont val="Times New Roman"/>
        <family val="1"/>
      </rPr>
      <t>3</t>
    </r>
    <phoneticPr fontId="7" type="noConversion"/>
  </si>
  <si>
    <r>
      <rPr>
        <sz val="10"/>
        <color rgb="FF0000FF"/>
        <rFont val="新細明體"/>
        <family val="1"/>
        <charset val="136"/>
      </rPr>
      <t>篩渣
攔污物
清理量（</t>
    </r>
    <r>
      <rPr>
        <sz val="10"/>
        <color rgb="FF0000FF"/>
        <rFont val="Times New Roman"/>
        <family val="1"/>
      </rPr>
      <t>kg</t>
    </r>
    <r>
      <rPr>
        <sz val="10"/>
        <color rgb="FF0000FF"/>
        <rFont val="新細明體"/>
        <family val="1"/>
        <charset val="136"/>
      </rPr>
      <t>）</t>
    </r>
    <phoneticPr fontId="7" type="noConversion"/>
  </si>
  <si>
    <r>
      <rPr>
        <sz val="10"/>
        <color rgb="FF0000FF"/>
        <rFont val="新細明體"/>
        <family val="1"/>
        <charset val="136"/>
      </rPr>
      <t>乾燥後污泥餅含水率</t>
    </r>
    <r>
      <rPr>
        <sz val="10"/>
        <color rgb="FF0000FF"/>
        <rFont val="Times New Roman"/>
        <family val="1"/>
      </rPr>
      <t>(%)</t>
    </r>
    <phoneticPr fontId="7" type="noConversion"/>
  </si>
  <si>
    <r>
      <rPr>
        <sz val="10"/>
        <color rgb="FF0000FF"/>
        <rFont val="新細明體"/>
        <family val="1"/>
        <charset val="136"/>
      </rPr>
      <t>鹼度</t>
    </r>
    <phoneticPr fontId="7" type="noConversion"/>
  </si>
  <si>
    <r>
      <rPr>
        <sz val="10"/>
        <color rgb="FF0000FF"/>
        <rFont val="新細明體"/>
        <family val="1"/>
        <charset val="136"/>
      </rPr>
      <t>熱值
（乾基高位發熱量）</t>
    </r>
    <phoneticPr fontId="7" type="noConversion"/>
  </si>
  <si>
    <r>
      <rPr>
        <sz val="10"/>
        <color rgb="FF0000FF"/>
        <rFont val="新細明體"/>
        <family val="1"/>
        <charset val="136"/>
      </rPr>
      <t>含水率</t>
    </r>
    <phoneticPr fontId="7" type="noConversion"/>
  </si>
  <si>
    <r>
      <rPr>
        <sz val="10"/>
        <color rgb="FF0000FF"/>
        <rFont val="新細明體"/>
        <family val="1"/>
        <charset val="136"/>
      </rPr>
      <t>消化
出流污泥量</t>
    </r>
    <r>
      <rPr>
        <sz val="10"/>
        <color rgb="FF0000FF"/>
        <rFont val="Times New Roman"/>
        <family val="1"/>
      </rPr>
      <t xml:space="preserve"> 
</t>
    </r>
    <r>
      <rPr>
        <sz val="10"/>
        <color rgb="FF0000FF"/>
        <rFont val="新細明體"/>
        <family val="1"/>
        <charset val="136"/>
      </rPr>
      <t>（</t>
    </r>
    <r>
      <rPr>
        <sz val="10"/>
        <color rgb="FF0000FF"/>
        <rFont val="Times New Roman"/>
        <family val="1"/>
      </rPr>
      <t>m3/day</t>
    </r>
    <r>
      <rPr>
        <sz val="10"/>
        <color rgb="FF0000FF"/>
        <rFont val="新細明體"/>
        <family val="1"/>
        <charset val="136"/>
      </rPr>
      <t>）</t>
    </r>
    <phoneticPr fontId="7" type="noConversion"/>
  </si>
  <si>
    <r>
      <rPr>
        <sz val="10"/>
        <color rgb="FF0000FF"/>
        <rFont val="新細明體"/>
        <family val="1"/>
        <charset val="136"/>
      </rPr>
      <t>日產氣量</t>
    </r>
    <r>
      <rPr>
        <sz val="10"/>
        <color rgb="FF0000FF"/>
        <rFont val="Times New Roman"/>
        <family val="1"/>
      </rPr>
      <t>m3</t>
    </r>
    <phoneticPr fontId="7" type="noConversion"/>
  </si>
  <si>
    <r>
      <t>A</t>
    </r>
    <r>
      <rPr>
        <sz val="10"/>
        <color rgb="FF0000FF"/>
        <rFont val="新細明體"/>
        <family val="1"/>
        <charset val="136"/>
      </rPr>
      <t>槽</t>
    </r>
  </si>
  <si>
    <r>
      <t>C</t>
    </r>
    <r>
      <rPr>
        <sz val="10"/>
        <color rgb="FF0000FF"/>
        <rFont val="新細明體"/>
        <family val="1"/>
        <charset val="136"/>
      </rPr>
      <t>槽</t>
    </r>
  </si>
  <si>
    <r>
      <rPr>
        <sz val="10"/>
        <color rgb="FF0000FF"/>
        <rFont val="新細明體"/>
        <family val="1"/>
        <charset val="136"/>
      </rPr>
      <t>溫度</t>
    </r>
    <phoneticPr fontId="7" type="noConversion"/>
  </si>
  <si>
    <r>
      <rPr>
        <sz val="10"/>
        <color rgb="FF0000FF"/>
        <rFont val="新細明體"/>
        <family val="1"/>
        <charset val="136"/>
      </rPr>
      <t>消化瓦斯
熱值
（</t>
    </r>
    <r>
      <rPr>
        <sz val="10"/>
        <color rgb="FF0000FF"/>
        <rFont val="Times New Roman"/>
        <family val="1"/>
      </rPr>
      <t>kcal/m3</t>
    </r>
    <r>
      <rPr>
        <sz val="10"/>
        <color rgb="FF0000FF"/>
        <rFont val="新細明體"/>
        <family val="1"/>
        <charset val="136"/>
      </rPr>
      <t>）</t>
    </r>
    <phoneticPr fontId="7" type="noConversion"/>
  </si>
  <si>
    <r>
      <rPr>
        <sz val="10"/>
        <color rgb="FF0000FF"/>
        <rFont val="新細明體"/>
        <family val="1"/>
        <charset val="136"/>
      </rPr>
      <t>乾燥污泥
堆放量
（</t>
    </r>
    <r>
      <rPr>
        <sz val="10"/>
        <color rgb="FF0000FF"/>
        <rFont val="Times New Roman"/>
        <family val="1"/>
      </rPr>
      <t>kg</t>
    </r>
    <r>
      <rPr>
        <sz val="10"/>
        <color rgb="FF0000FF"/>
        <rFont val="新細明體"/>
        <family val="1"/>
        <charset val="136"/>
      </rPr>
      <t xml:space="preserve">）
</t>
    </r>
    <r>
      <rPr>
        <sz val="10"/>
        <color rgb="FF0000FF"/>
        <rFont val="Times New Roman"/>
        <family val="1"/>
      </rPr>
      <t>key</t>
    </r>
    <phoneticPr fontId="7" type="noConversion"/>
  </si>
  <si>
    <r>
      <rPr>
        <sz val="10"/>
        <color rgb="FF0000FF"/>
        <rFont val="新細明體"/>
        <family val="1"/>
        <charset val="136"/>
      </rPr>
      <t>放流泵出口端蝶閥開度（％）</t>
    </r>
    <phoneticPr fontId="7" type="noConversion"/>
  </si>
  <si>
    <r>
      <rPr>
        <sz val="10"/>
        <color rgb="FF0000FF"/>
        <rFont val="新細明體"/>
        <family val="1"/>
        <charset val="136"/>
      </rPr>
      <t>自來水分錶　日流量（</t>
    </r>
    <r>
      <rPr>
        <sz val="10"/>
        <color rgb="FF0000FF"/>
        <rFont val="Times New Roman"/>
        <family val="1"/>
      </rPr>
      <t>m3/day</t>
    </r>
    <r>
      <rPr>
        <sz val="10"/>
        <color rgb="FF0000FF"/>
        <rFont val="新細明體"/>
        <family val="1"/>
        <charset val="136"/>
      </rPr>
      <t>）</t>
    </r>
    <phoneticPr fontId="7" type="noConversion"/>
  </si>
  <si>
    <r>
      <rPr>
        <sz val="10"/>
        <color rgb="FF0000FF"/>
        <rFont val="新細明體"/>
        <family val="1"/>
        <charset val="136"/>
      </rPr>
      <t>燃油使
用量（</t>
    </r>
    <r>
      <rPr>
        <sz val="10"/>
        <color rgb="FF0000FF"/>
        <rFont val="Times New Roman"/>
        <family val="1"/>
      </rPr>
      <t>L</t>
    </r>
    <r>
      <rPr>
        <sz val="10"/>
        <color rgb="FF0000FF"/>
        <rFont val="新細明體"/>
        <family val="1"/>
        <charset val="136"/>
      </rPr>
      <t>）</t>
    </r>
    <phoneticPr fontId="7" type="noConversion"/>
  </si>
  <si>
    <r>
      <t>B3</t>
    </r>
    <r>
      <rPr>
        <sz val="10"/>
        <color rgb="FF0000FF"/>
        <rFont val="新細明體"/>
        <family val="1"/>
        <charset val="136"/>
      </rPr>
      <t>管廊（</t>
    </r>
    <r>
      <rPr>
        <sz val="10"/>
        <color rgb="FF0000FF"/>
        <rFont val="Times New Roman"/>
        <family val="1"/>
      </rPr>
      <t>ton</t>
    </r>
    <r>
      <rPr>
        <sz val="10"/>
        <color rgb="FF0000FF"/>
        <rFont val="新細明體"/>
        <family val="1"/>
        <charset val="136"/>
      </rPr>
      <t>）</t>
    </r>
    <phoneticPr fontId="7" type="noConversion"/>
  </si>
  <si>
    <r>
      <rPr>
        <sz val="10"/>
        <color rgb="FF0000FF"/>
        <rFont val="新細明體"/>
        <family val="1"/>
        <charset val="136"/>
      </rPr>
      <t>除臭</t>
    </r>
    <r>
      <rPr>
        <sz val="10"/>
        <color rgb="FF0000FF"/>
        <rFont val="Times New Roman"/>
        <family val="1"/>
      </rPr>
      <t>2</t>
    </r>
    <r>
      <rPr>
        <sz val="10"/>
        <color rgb="FF0000FF"/>
        <rFont val="新細明體"/>
        <family val="1"/>
        <charset val="136"/>
      </rPr>
      <t>樓</t>
    </r>
    <r>
      <rPr>
        <sz val="10"/>
        <color rgb="FF0000FF"/>
        <rFont val="Times New Roman"/>
        <family val="1"/>
      </rPr>
      <t>(m3</t>
    </r>
    <r>
      <rPr>
        <sz val="10"/>
        <color rgb="FF0000FF"/>
        <rFont val="新細明體"/>
        <family val="1"/>
        <charset val="136"/>
      </rPr>
      <t>）</t>
    </r>
    <phoneticPr fontId="7" type="noConversion"/>
  </si>
  <si>
    <r>
      <rPr>
        <sz val="10"/>
        <color rgb="FF0000FF"/>
        <rFont val="新細明體"/>
        <family val="1"/>
        <charset val="136"/>
      </rPr>
      <t>除臭</t>
    </r>
    <r>
      <rPr>
        <sz val="10"/>
        <color rgb="FF0000FF"/>
        <rFont val="Times New Roman"/>
        <family val="1"/>
      </rPr>
      <t>3</t>
    </r>
    <r>
      <rPr>
        <sz val="10"/>
        <color rgb="FF0000FF"/>
        <rFont val="新細明體"/>
        <family val="1"/>
        <charset val="136"/>
      </rPr>
      <t>樓</t>
    </r>
    <r>
      <rPr>
        <sz val="10"/>
        <color rgb="FF0000FF"/>
        <rFont val="Times New Roman"/>
        <family val="1"/>
      </rPr>
      <t>(m3</t>
    </r>
    <r>
      <rPr>
        <sz val="10"/>
        <color rgb="FF0000FF"/>
        <rFont val="新細明體"/>
        <family val="1"/>
        <charset val="136"/>
      </rPr>
      <t>）</t>
    </r>
    <phoneticPr fontId="7" type="noConversion"/>
  </si>
  <si>
    <r>
      <rPr>
        <sz val="10"/>
        <color rgb="FF0000FF"/>
        <rFont val="新細明體"/>
        <family val="1"/>
        <charset val="136"/>
      </rPr>
      <t>固大</t>
    </r>
    <r>
      <rPr>
        <sz val="10"/>
        <color rgb="FF0000FF"/>
        <rFont val="Times New Roman"/>
        <family val="1"/>
      </rPr>
      <t xml:space="preserve">1
</t>
    </r>
    <r>
      <rPr>
        <sz val="10"/>
        <color rgb="FF0000FF"/>
        <rFont val="新細明體"/>
        <family val="1"/>
        <charset val="136"/>
      </rPr>
      <t>配製機</t>
    </r>
    <r>
      <rPr>
        <sz val="10"/>
        <color rgb="FF0000FF"/>
        <rFont val="Times New Roman"/>
        <family val="1"/>
      </rPr>
      <t>A(m3</t>
    </r>
    <r>
      <rPr>
        <sz val="10"/>
        <color rgb="FF0000FF"/>
        <rFont val="新細明體"/>
        <family val="1"/>
        <charset val="136"/>
      </rPr>
      <t>）</t>
    </r>
    <phoneticPr fontId="7" type="noConversion"/>
  </si>
  <si>
    <r>
      <rPr>
        <sz val="10"/>
        <color rgb="FF0000FF"/>
        <rFont val="新細明體"/>
        <family val="1"/>
        <charset val="136"/>
      </rPr>
      <t>固大</t>
    </r>
    <r>
      <rPr>
        <sz val="10"/>
        <color rgb="FF0000FF"/>
        <rFont val="Times New Roman"/>
        <family val="1"/>
      </rPr>
      <t xml:space="preserve">2
</t>
    </r>
    <r>
      <rPr>
        <sz val="10"/>
        <color rgb="FF0000FF"/>
        <rFont val="新細明體"/>
        <family val="1"/>
        <charset val="136"/>
      </rPr>
      <t>配製機</t>
    </r>
    <r>
      <rPr>
        <sz val="10"/>
        <color rgb="FF0000FF"/>
        <rFont val="Times New Roman"/>
        <family val="1"/>
      </rPr>
      <t>B(m3</t>
    </r>
    <r>
      <rPr>
        <sz val="10"/>
        <color rgb="FF0000FF"/>
        <rFont val="新細明體"/>
        <family val="1"/>
        <charset val="136"/>
      </rPr>
      <t>）</t>
    </r>
    <phoneticPr fontId="7" type="noConversion"/>
  </si>
  <si>
    <r>
      <rPr>
        <sz val="10"/>
        <color rgb="FF0000FF"/>
        <rFont val="新細明體"/>
        <family val="1"/>
        <charset val="136"/>
      </rPr>
      <t>固大</t>
    </r>
    <r>
      <rPr>
        <sz val="10"/>
        <color rgb="FF0000FF"/>
        <rFont val="Times New Roman"/>
        <family val="1"/>
      </rPr>
      <t xml:space="preserve">3
</t>
    </r>
    <r>
      <rPr>
        <sz val="10"/>
        <color rgb="FF0000FF"/>
        <rFont val="新細明體"/>
        <family val="1"/>
        <charset val="136"/>
      </rPr>
      <t>配製機</t>
    </r>
    <r>
      <rPr>
        <sz val="10"/>
        <color rgb="FF0000FF"/>
        <rFont val="Times New Roman"/>
        <family val="1"/>
      </rPr>
      <t>C(m3</t>
    </r>
    <r>
      <rPr>
        <sz val="10"/>
        <color rgb="FF0000FF"/>
        <rFont val="新細明體"/>
        <family val="1"/>
        <charset val="136"/>
      </rPr>
      <t>）</t>
    </r>
    <phoneticPr fontId="7" type="noConversion"/>
  </si>
  <si>
    <r>
      <rPr>
        <sz val="10"/>
        <color rgb="FF0000FF"/>
        <rFont val="新細明體"/>
        <family val="1"/>
        <charset val="136"/>
      </rPr>
      <t>固大</t>
    </r>
    <r>
      <rPr>
        <sz val="10"/>
        <color rgb="FF0000FF"/>
        <rFont val="Times New Roman"/>
        <family val="1"/>
      </rPr>
      <t xml:space="preserve">4
</t>
    </r>
    <r>
      <rPr>
        <sz val="10"/>
        <color rgb="FF0000FF"/>
        <rFont val="新細明體"/>
        <family val="1"/>
        <charset val="136"/>
      </rPr>
      <t>配製機</t>
    </r>
    <r>
      <rPr>
        <sz val="10"/>
        <color rgb="FF0000FF"/>
        <rFont val="Times New Roman"/>
        <family val="1"/>
      </rPr>
      <t>D(m3</t>
    </r>
    <r>
      <rPr>
        <sz val="10"/>
        <color rgb="FF0000FF"/>
        <rFont val="新細明體"/>
        <family val="1"/>
        <charset val="136"/>
      </rPr>
      <t>）</t>
    </r>
    <phoneticPr fontId="7" type="noConversion"/>
  </si>
  <si>
    <r>
      <rPr>
        <sz val="10"/>
        <color rgb="FF0000FF"/>
        <rFont val="新細明體"/>
        <family val="1"/>
        <charset val="136"/>
      </rPr>
      <t>（固大總錶）
固大</t>
    </r>
    <r>
      <rPr>
        <sz val="10"/>
        <color rgb="FF0000FF"/>
        <rFont val="Times New Roman"/>
        <family val="1"/>
      </rPr>
      <t>B3</t>
    </r>
    <r>
      <rPr>
        <sz val="10"/>
        <color rgb="FF0000FF"/>
        <rFont val="新細明體"/>
        <family val="1"/>
        <charset val="136"/>
      </rPr>
      <t>（</t>
    </r>
    <r>
      <rPr>
        <sz val="10"/>
        <color rgb="FF0000FF"/>
        <rFont val="Times New Roman"/>
        <family val="1"/>
      </rPr>
      <t>ton</t>
    </r>
    <r>
      <rPr>
        <sz val="10"/>
        <color rgb="FF0000FF"/>
        <rFont val="新細明體"/>
        <family val="1"/>
        <charset val="136"/>
      </rPr>
      <t>）</t>
    </r>
    <phoneticPr fontId="7" type="noConversion"/>
  </si>
  <si>
    <r>
      <rPr>
        <sz val="10"/>
        <color rgb="FF0000FF"/>
        <rFont val="新細明體"/>
        <family val="1"/>
        <charset val="136"/>
      </rPr>
      <t>水封水日流量（</t>
    </r>
    <r>
      <rPr>
        <sz val="10"/>
        <color rgb="FF0000FF"/>
        <rFont val="Times New Roman"/>
        <family val="1"/>
      </rPr>
      <t>m3/day</t>
    </r>
    <r>
      <rPr>
        <sz val="10"/>
        <color rgb="FF0000FF"/>
        <rFont val="新細明體"/>
        <family val="1"/>
        <charset val="136"/>
      </rPr>
      <t>）</t>
    </r>
    <phoneticPr fontId="7" type="noConversion"/>
  </si>
  <si>
    <r>
      <rPr>
        <sz val="10"/>
        <color rgb="FF0000FF"/>
        <rFont val="新細明體"/>
        <family val="1"/>
        <charset val="136"/>
      </rPr>
      <t xml:space="preserve">乾燥污泥
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新細明體"/>
        <family val="1"/>
        <charset val="136"/>
      </rPr>
      <t xml:space="preserve">清運量
</t>
    </r>
    <r>
      <rPr>
        <sz val="10"/>
        <color rgb="FF0000FF"/>
        <rFont val="Times New Roman"/>
        <family val="1"/>
      </rPr>
      <t>key</t>
    </r>
    <phoneticPr fontId="7" type="noConversion"/>
  </si>
  <si>
    <r>
      <rPr>
        <sz val="10"/>
        <color rgb="FF0000FF"/>
        <rFont val="新細明體"/>
        <family val="1"/>
        <charset val="136"/>
      </rPr>
      <t>初沉浮渣
攔污物
清理量（</t>
    </r>
    <r>
      <rPr>
        <sz val="10"/>
        <color rgb="FF0000FF"/>
        <rFont val="Times New Roman"/>
        <family val="1"/>
      </rPr>
      <t>kg</t>
    </r>
    <r>
      <rPr>
        <sz val="10"/>
        <color rgb="FF0000FF"/>
        <rFont val="新細明體"/>
        <family val="1"/>
        <charset val="136"/>
      </rPr>
      <t>）</t>
    </r>
    <phoneticPr fontId="7" type="noConversion"/>
  </si>
  <si>
    <r>
      <rPr>
        <sz val="10"/>
        <color rgb="FF0000FF"/>
        <rFont val="新細明體"/>
        <family val="1"/>
        <charset val="136"/>
      </rPr>
      <t>濁度</t>
    </r>
  </si>
  <si>
    <t>濃縮機運轉中台數</t>
    <phoneticPr fontId="7" type="noConversion"/>
  </si>
  <si>
    <r>
      <rPr>
        <sz val="10"/>
        <color rgb="FF0000FF"/>
        <rFont val="新細明體"/>
        <family val="1"/>
        <charset val="136"/>
      </rPr>
      <t>脫水進流
污泥量</t>
    </r>
    <phoneticPr fontId="7" type="noConversion"/>
  </si>
  <si>
    <r>
      <rPr>
        <sz val="10"/>
        <color rgb="FF0000FF"/>
        <rFont val="新細明體"/>
        <family val="1"/>
        <charset val="136"/>
      </rPr>
      <t>車斗污泥餅含水率</t>
    </r>
    <phoneticPr fontId="7" type="noConversion"/>
  </si>
  <si>
    <r>
      <rPr>
        <sz val="10"/>
        <color rgb="FF0000FF"/>
        <rFont val="新細明體"/>
        <family val="1"/>
        <charset val="136"/>
      </rPr>
      <t>放流抽水機電流值（</t>
    </r>
    <r>
      <rPr>
        <sz val="10"/>
        <color rgb="FF0000FF"/>
        <rFont val="Times New Roman"/>
        <family val="1"/>
      </rPr>
      <t>A</t>
    </r>
    <r>
      <rPr>
        <sz val="10"/>
        <color rgb="FF0000FF"/>
        <rFont val="新細明體"/>
        <family val="1"/>
        <charset val="136"/>
      </rPr>
      <t>）</t>
    </r>
    <phoneticPr fontId="7" type="noConversion"/>
  </si>
  <si>
    <t>瓦斯純化器A班第一次抄表CH4濃度</t>
    <phoneticPr fontId="7" type="noConversion"/>
  </si>
  <si>
    <r>
      <rPr>
        <sz val="10"/>
        <color rgb="FF006600"/>
        <rFont val="細明體"/>
        <family val="3"/>
        <charset val="136"/>
      </rPr>
      <t>推估濃縮污泥</t>
    </r>
    <r>
      <rPr>
        <sz val="10"/>
        <color rgb="FF006600"/>
        <rFont val="Times New Roman"/>
        <family val="1"/>
      </rPr>
      <t>(CMD)</t>
    </r>
  </si>
  <si>
    <r>
      <rPr>
        <sz val="10"/>
        <color rgb="FF006600"/>
        <rFont val="細明體"/>
        <family val="3"/>
        <charset val="136"/>
      </rPr>
      <t xml:space="preserve">推估濃縮污泥SS
</t>
    </r>
    <r>
      <rPr>
        <sz val="10"/>
        <color rgb="FF006600"/>
        <rFont val="Times New Roman"/>
        <family val="1"/>
      </rPr>
      <t>(kg/day)</t>
    </r>
    <phoneticPr fontId="7" type="noConversion"/>
  </si>
  <si>
    <r>
      <rPr>
        <sz val="10"/>
        <color rgb="FF006600"/>
        <rFont val="細明體"/>
        <family val="3"/>
        <charset val="136"/>
      </rPr>
      <t>脫水藥量</t>
    </r>
    <r>
      <rPr>
        <sz val="10"/>
        <color rgb="FF006600"/>
        <rFont val="Times New Roman"/>
        <family val="1"/>
      </rPr>
      <t>(L/day)</t>
    </r>
    <phoneticPr fontId="7" type="noConversion"/>
  </si>
  <si>
    <r>
      <rPr>
        <sz val="10"/>
        <color rgb="FF006600"/>
        <rFont val="細明體"/>
        <family val="3"/>
        <charset val="136"/>
      </rPr>
      <t>脫水污泥</t>
    </r>
    <r>
      <rPr>
        <sz val="10"/>
        <color rgb="FF006600"/>
        <rFont val="Times New Roman"/>
        <family val="1"/>
      </rPr>
      <t>(kg/day)</t>
    </r>
    <phoneticPr fontId="7" type="noConversion"/>
  </si>
  <si>
    <t>key</t>
    <phoneticPr fontId="7" type="noConversion"/>
  </si>
  <si>
    <t>迪化污水處理廠總電表</t>
    <phoneticPr fontId="7" type="noConversion"/>
  </si>
  <si>
    <t>本月用電量
加總</t>
    <phoneticPr fontId="7" type="noConversion"/>
  </si>
  <si>
    <t>上月
加總</t>
    <phoneticPr fontId="7" type="noConversion"/>
  </si>
  <si>
    <t>本月智慧電表加總</t>
    <phoneticPr fontId="7" type="noConversion"/>
  </si>
  <si>
    <t>上月智慧電錶加總</t>
    <phoneticPr fontId="7" type="noConversion"/>
  </si>
  <si>
    <r>
      <rPr>
        <sz val="10"/>
        <color rgb="FF0000FF"/>
        <rFont val="新細明體"/>
        <family val="1"/>
        <charset val="136"/>
      </rPr>
      <t>控制大樓分電錶</t>
    </r>
    <r>
      <rPr>
        <sz val="10"/>
        <color rgb="FF0000FF"/>
        <rFont val="Times New Roman"/>
        <family val="1"/>
      </rPr>
      <t>(KWH) 2P1C</t>
    </r>
    <r>
      <rPr>
        <sz val="10"/>
        <color rgb="FF0000FF"/>
        <rFont val="新細明體"/>
        <family val="1"/>
        <charset val="136"/>
      </rPr>
      <t>盤</t>
    </r>
    <phoneticPr fontId="7" type="noConversion"/>
  </si>
  <si>
    <t>上月智慧電表加總</t>
    <phoneticPr fontId="7" type="noConversion"/>
  </si>
  <si>
    <r>
      <rPr>
        <sz val="10"/>
        <color rgb="FF0000FF"/>
        <rFont val="新細明體"/>
        <family val="1"/>
        <charset val="136"/>
      </rPr>
      <t>初沉池分電錶</t>
    </r>
    <r>
      <rPr>
        <sz val="10"/>
        <color rgb="FF0000FF"/>
        <rFont val="Times New Roman"/>
        <family val="1"/>
      </rPr>
      <t>(KWH</t>
    </r>
    <r>
      <rPr>
        <sz val="10"/>
        <color rgb="FF0000FF"/>
        <rFont val="新細明體"/>
        <family val="1"/>
        <charset val="136"/>
      </rPr>
      <t>）</t>
    </r>
    <r>
      <rPr>
        <sz val="10"/>
        <color rgb="FF0000FF"/>
        <rFont val="Times New Roman"/>
        <family val="1"/>
      </rPr>
      <t>3P10</t>
    </r>
    <r>
      <rPr>
        <sz val="10"/>
        <color rgb="FF0000FF"/>
        <rFont val="新細明體"/>
        <family val="1"/>
        <charset val="136"/>
      </rPr>
      <t>盤</t>
    </r>
    <phoneticPr fontId="7" type="noConversion"/>
  </si>
  <si>
    <r>
      <rPr>
        <sz val="10"/>
        <color rgb="FF0000FF"/>
        <rFont val="新細明體"/>
        <family val="1"/>
        <charset val="136"/>
      </rPr>
      <t>初沉池分電錶</t>
    </r>
    <r>
      <rPr>
        <sz val="10"/>
        <color rgb="FF0000FF"/>
        <rFont val="Times New Roman"/>
        <family val="1"/>
      </rPr>
      <t>(KWH</t>
    </r>
    <r>
      <rPr>
        <sz val="10"/>
        <color rgb="FF0000FF"/>
        <rFont val="新細明體"/>
        <family val="1"/>
        <charset val="136"/>
      </rPr>
      <t>）</t>
    </r>
    <r>
      <rPr>
        <sz val="10"/>
        <color rgb="FF0000FF"/>
        <rFont val="Times New Roman"/>
        <family val="1"/>
      </rPr>
      <t>3PE10</t>
    </r>
    <r>
      <rPr>
        <sz val="10"/>
        <color rgb="FF0000FF"/>
        <rFont val="新細明體"/>
        <family val="1"/>
        <charset val="136"/>
      </rPr>
      <t>盤</t>
    </r>
    <phoneticPr fontId="7" type="noConversion"/>
  </si>
  <si>
    <r>
      <rPr>
        <sz val="10"/>
        <color rgb="FF0000FF"/>
        <rFont val="新細明體"/>
        <family val="1"/>
        <charset val="136"/>
      </rPr>
      <t>二沉池分電錶</t>
    </r>
    <r>
      <rPr>
        <sz val="10"/>
        <color rgb="FF0000FF"/>
        <rFont val="Times New Roman"/>
        <family val="1"/>
      </rPr>
      <t>(KWH)
5P10</t>
    </r>
    <r>
      <rPr>
        <sz val="10"/>
        <color rgb="FF0000FF"/>
        <rFont val="新細明體"/>
        <family val="1"/>
        <charset val="136"/>
      </rPr>
      <t>盤</t>
    </r>
    <phoneticPr fontId="7" type="noConversion"/>
  </si>
  <si>
    <r>
      <rPr>
        <sz val="10"/>
        <color rgb="FF0000FF"/>
        <rFont val="新細明體"/>
        <family val="1"/>
        <charset val="136"/>
      </rPr>
      <t>固體大樓分變電錶</t>
    </r>
    <r>
      <rPr>
        <sz val="10"/>
        <color rgb="FF0000FF"/>
        <rFont val="Times New Roman"/>
        <family val="1"/>
      </rPr>
      <t>(KWH)8P01</t>
    </r>
    <r>
      <rPr>
        <sz val="10"/>
        <color rgb="FF0000FF"/>
        <rFont val="新細明體"/>
        <family val="1"/>
        <charset val="136"/>
      </rPr>
      <t>盤</t>
    </r>
  </si>
  <si>
    <r>
      <rPr>
        <sz val="10"/>
        <color rgb="FF0000FF"/>
        <rFont val="新細明體"/>
        <family val="1"/>
        <charset val="136"/>
      </rPr>
      <t>消毒池分變電錶</t>
    </r>
    <r>
      <rPr>
        <sz val="10"/>
        <color rgb="FF0000FF"/>
        <rFont val="Times New Roman"/>
        <family val="1"/>
      </rPr>
      <t>(KWH)
6P10</t>
    </r>
    <r>
      <rPr>
        <sz val="10"/>
        <color rgb="FF0000FF"/>
        <rFont val="新細明體"/>
        <family val="1"/>
        <charset val="136"/>
      </rPr>
      <t>盤</t>
    </r>
    <phoneticPr fontId="7" type="noConversion"/>
  </si>
  <si>
    <r>
      <rPr>
        <sz val="10"/>
        <color rgb="FF0000FF"/>
        <rFont val="新細明體"/>
        <family val="1"/>
        <charset val="136"/>
      </rPr>
      <t>消化槽分變電錶</t>
    </r>
    <r>
      <rPr>
        <sz val="10"/>
        <color rgb="FF0000FF"/>
        <rFont val="Times New Roman"/>
        <family val="1"/>
      </rPr>
      <t>(KWH)
21P01</t>
    </r>
    <r>
      <rPr>
        <sz val="10"/>
        <color rgb="FF0000FF"/>
        <rFont val="新細明體"/>
        <family val="1"/>
        <charset val="136"/>
      </rPr>
      <t>盤</t>
    </r>
    <phoneticPr fontId="7" type="noConversion"/>
  </si>
  <si>
    <r>
      <rPr>
        <sz val="10"/>
        <color rgb="FF0000FF"/>
        <rFont val="新細明體"/>
        <family val="1"/>
        <charset val="136"/>
      </rPr>
      <t>曝氣池分電錶</t>
    </r>
    <r>
      <rPr>
        <sz val="10"/>
        <color rgb="FF0000FF"/>
        <rFont val="Times New Roman"/>
        <family val="1"/>
      </rPr>
      <t>(KWH)
4PE10</t>
    </r>
    <r>
      <rPr>
        <sz val="10"/>
        <color rgb="FF0000FF"/>
        <rFont val="新細明體"/>
        <family val="1"/>
        <charset val="136"/>
      </rPr>
      <t>盤</t>
    </r>
    <phoneticPr fontId="7" type="noConversion"/>
  </si>
  <si>
    <r>
      <rPr>
        <sz val="10"/>
        <color rgb="FF0000FF"/>
        <rFont val="新細明體"/>
        <family val="1"/>
        <charset val="136"/>
      </rPr>
      <t>曝氣池分電錶</t>
    </r>
    <r>
      <rPr>
        <sz val="10"/>
        <color rgb="FF0000FF"/>
        <rFont val="Times New Roman"/>
        <family val="1"/>
      </rPr>
      <t>(KWH)
4PE20</t>
    </r>
    <r>
      <rPr>
        <sz val="10"/>
        <color rgb="FF0000FF"/>
        <rFont val="新細明體"/>
        <family val="1"/>
        <charset val="136"/>
      </rPr>
      <t>盤</t>
    </r>
    <phoneticPr fontId="7" type="noConversion"/>
  </si>
  <si>
    <r>
      <rPr>
        <sz val="10"/>
        <color rgb="FF0000FF"/>
        <rFont val="新細明體"/>
        <family val="1"/>
        <charset val="136"/>
      </rPr>
      <t>放流分變電錶</t>
    </r>
    <r>
      <rPr>
        <sz val="10"/>
        <color rgb="FF0000FF"/>
        <rFont val="Times New Roman"/>
        <family val="1"/>
      </rPr>
      <t>(KWH)
7PE10</t>
    </r>
    <r>
      <rPr>
        <sz val="10"/>
        <color rgb="FF0000FF"/>
        <rFont val="新細明體"/>
        <family val="1"/>
        <charset val="136"/>
      </rPr>
      <t>盤</t>
    </r>
    <phoneticPr fontId="7" type="noConversion"/>
  </si>
  <si>
    <r>
      <rPr>
        <sz val="10"/>
        <color rgb="FF0000FF"/>
        <rFont val="新細明體"/>
        <family val="1"/>
        <charset val="136"/>
      </rPr>
      <t>二沉池分電錶</t>
    </r>
    <r>
      <rPr>
        <sz val="10"/>
        <color rgb="FF0000FF"/>
        <rFont val="Times New Roman"/>
        <family val="1"/>
      </rPr>
      <t>(KWH)
5PE10A</t>
    </r>
    <phoneticPr fontId="7" type="noConversion"/>
  </si>
  <si>
    <r>
      <rPr>
        <sz val="10"/>
        <color rgb="FF0000FF"/>
        <rFont val="新細明體"/>
        <family val="1"/>
        <charset val="136"/>
      </rPr>
      <t>二沉池分電錶</t>
    </r>
    <r>
      <rPr>
        <sz val="10"/>
        <color rgb="FF0000FF"/>
        <rFont val="Times New Roman"/>
        <family val="1"/>
      </rPr>
      <t>(KWH)
5PE10</t>
    </r>
    <r>
      <rPr>
        <sz val="10"/>
        <color rgb="FF0000FF"/>
        <rFont val="新細明體"/>
        <family val="1"/>
        <charset val="136"/>
      </rPr>
      <t>盤</t>
    </r>
    <phoneticPr fontId="7" type="noConversion"/>
  </si>
  <si>
    <r>
      <rPr>
        <sz val="10"/>
        <color rgb="FF0000FF"/>
        <rFont val="新細明體"/>
        <family val="1"/>
        <charset val="136"/>
      </rPr>
      <t>固體大樓分變電錶</t>
    </r>
    <r>
      <rPr>
        <sz val="10"/>
        <color rgb="FF0000FF"/>
        <rFont val="Times New Roman"/>
        <family val="1"/>
      </rPr>
      <t>(KWH)
8PE01</t>
    </r>
    <r>
      <rPr>
        <sz val="10"/>
        <color rgb="FF0000FF"/>
        <rFont val="新細明體"/>
        <family val="1"/>
        <charset val="136"/>
      </rPr>
      <t>盤</t>
    </r>
    <phoneticPr fontId="7" type="noConversion"/>
  </si>
  <si>
    <r>
      <rPr>
        <sz val="10"/>
        <color rgb="FF0000FF"/>
        <rFont val="新細明體"/>
        <family val="1"/>
        <charset val="136"/>
      </rPr>
      <t>消化槽分變電錶</t>
    </r>
    <r>
      <rPr>
        <sz val="10"/>
        <color rgb="FF0000FF"/>
        <rFont val="Times New Roman"/>
        <family val="1"/>
      </rPr>
      <t>(KWH)
21PE01</t>
    </r>
    <r>
      <rPr>
        <sz val="10"/>
        <color rgb="FF0000FF"/>
        <rFont val="新細明體"/>
        <family val="1"/>
        <charset val="136"/>
      </rPr>
      <t>盤</t>
    </r>
    <phoneticPr fontId="7" type="noConversion"/>
  </si>
  <si>
    <t>除臭大樓補充2A</t>
    <phoneticPr fontId="7" type="noConversion"/>
  </si>
  <si>
    <t>固大除臭補充2B</t>
    <phoneticPr fontId="7" type="noConversion"/>
  </si>
  <si>
    <t>車3(備用)
化學加藥室進藥量</t>
    <phoneticPr fontId="7" type="noConversion"/>
  </si>
  <si>
    <t>NaOH每日總用量(L)</t>
    <phoneticPr fontId="7" type="noConversion"/>
  </si>
  <si>
    <t>氫氧化鈉 NaOH</t>
    <phoneticPr fontId="7" type="noConversion"/>
  </si>
  <si>
    <r>
      <t>RSD</t>
    </r>
    <r>
      <rPr>
        <sz val="10"/>
        <color rgb="FF0000FF"/>
        <rFont val="新細明體"/>
        <family val="1"/>
        <charset val="136"/>
      </rPr>
      <t>　相對差異性百分比（％）</t>
    </r>
    <phoneticPr fontId="7" type="noConversion"/>
  </si>
  <si>
    <r>
      <rPr>
        <sz val="10"/>
        <color rgb="FF0000FF"/>
        <rFont val="新細明體"/>
        <family val="1"/>
        <charset val="136"/>
      </rPr>
      <t>回收率（</t>
    </r>
    <r>
      <rPr>
        <sz val="10"/>
        <color rgb="FF0000FF"/>
        <rFont val="Times New Roman"/>
        <family val="1"/>
      </rPr>
      <t>%</t>
    </r>
    <r>
      <rPr>
        <sz val="10"/>
        <color rgb="FF0000FF"/>
        <rFont val="新細明體"/>
        <family val="1"/>
        <charset val="136"/>
      </rPr>
      <t>）</t>
    </r>
    <phoneticPr fontId="7" type="noConversion"/>
  </si>
  <si>
    <r>
      <rPr>
        <sz val="10"/>
        <color rgb="FF0000FF"/>
        <rFont val="新細明體"/>
        <family val="1"/>
        <charset val="136"/>
      </rPr>
      <t>凱氏氮</t>
    </r>
  </si>
  <si>
    <r>
      <rPr>
        <sz val="10"/>
        <color rgb="FF0000FF"/>
        <rFont val="新細明體"/>
        <family val="1"/>
        <charset val="136"/>
      </rPr>
      <t>亞硝酸鹽氮</t>
    </r>
  </si>
  <si>
    <r>
      <rPr>
        <sz val="10"/>
        <color rgb="FF0000FF"/>
        <rFont val="新細明體"/>
        <family val="1"/>
        <charset val="136"/>
      </rPr>
      <t>硝酸鹽氮</t>
    </r>
  </si>
  <si>
    <t>NaOH每日補充量(kg)
比重使用1.22</t>
    <phoneticPr fontId="7" type="noConversion"/>
  </si>
  <si>
    <t>硫酸 H2SO4</t>
    <phoneticPr fontId="7" type="noConversion"/>
  </si>
  <si>
    <t>H2SO4每日總用量(kg)
比重使用1.4</t>
    <phoneticPr fontId="7" type="noConversion"/>
  </si>
  <si>
    <t>淋膜編織袋總用量(個)</t>
    <phoneticPr fontId="7" type="noConversion"/>
  </si>
  <si>
    <t>大白線總用量(kg)</t>
    <phoneticPr fontId="7" type="noConversion"/>
  </si>
  <si>
    <t>時間</t>
    <phoneticPr fontId="62" type="noConversion"/>
  </si>
  <si>
    <t>車號</t>
    <phoneticPr fontId="62" type="noConversion"/>
  </si>
  <si>
    <t>投入量</t>
    <phoneticPr fontId="62" type="noConversion"/>
  </si>
  <si>
    <t>車次</t>
    <phoneticPr fontId="62" type="noConversion"/>
  </si>
  <si>
    <t>總投入量</t>
    <phoneticPr fontId="62" type="noConversion"/>
  </si>
  <si>
    <r>
      <rPr>
        <sz val="10"/>
        <color rgb="FF0000FF"/>
        <rFont val="新細明體"/>
        <family val="1"/>
        <charset val="136"/>
      </rPr>
      <t>控制大樓分電</t>
    </r>
    <r>
      <rPr>
        <sz val="10"/>
        <color rgb="FF0000FF"/>
        <rFont val="Times New Roman"/>
        <family val="1"/>
      </rPr>
      <t>(KWH) 2PE1C</t>
    </r>
    <r>
      <rPr>
        <sz val="10"/>
        <color rgb="FF0000FF"/>
        <rFont val="新細明體"/>
        <family val="1"/>
        <charset val="136"/>
      </rPr>
      <t>盤</t>
    </r>
    <phoneticPr fontId="7" type="noConversion"/>
  </si>
  <si>
    <r>
      <rPr>
        <sz val="10"/>
        <color rgb="FF0000FF"/>
        <rFont val="新細明體"/>
        <family val="1"/>
        <charset val="136"/>
      </rPr>
      <t>乾燥污泥
產量/裝袋紀錄
（</t>
    </r>
    <r>
      <rPr>
        <sz val="10"/>
        <color rgb="FF0000FF"/>
        <rFont val="Times New Roman"/>
        <family val="1"/>
      </rPr>
      <t>kg</t>
    </r>
    <r>
      <rPr>
        <sz val="10"/>
        <color rgb="FF0000FF"/>
        <rFont val="新細明體"/>
        <family val="1"/>
        <charset val="136"/>
      </rPr>
      <t xml:space="preserve">）
</t>
    </r>
    <r>
      <rPr>
        <sz val="10"/>
        <color rgb="FF0000FF"/>
        <rFont val="Times New Roman"/>
        <family val="1"/>
      </rPr>
      <t>key</t>
    </r>
    <phoneticPr fontId="7" type="noConversion"/>
  </si>
  <si>
    <t>揮發性懸浮固體
(kg/day)</t>
    <phoneticPr fontId="7" type="noConversion"/>
  </si>
  <si>
    <t>化學加藥室NaOH槽液位(M)</t>
    <phoneticPr fontId="7" type="noConversion"/>
  </si>
  <si>
    <t>化學加藥室H2SO4槽
液位(M)</t>
    <phoneticPr fontId="7" type="noConversion"/>
  </si>
  <si>
    <t>化學加藥室NaOH槽進藥量(kg)</t>
    <phoneticPr fontId="7" type="noConversion"/>
  </si>
  <si>
    <t>化學加藥室H2SO4進藥量(kg)</t>
    <phoneticPr fontId="7" type="noConversion"/>
  </si>
  <si>
    <t>1號乾燥機運轉溫度</t>
    <phoneticPr fontId="7" type="noConversion"/>
  </si>
  <si>
    <t>2號乾燥機運轉溫度</t>
    <phoneticPr fontId="7" type="noConversion"/>
  </si>
  <si>
    <t>前處理</t>
  </si>
  <si>
    <t>初沉池</t>
  </si>
  <si>
    <t>曝氣池</t>
  </si>
  <si>
    <t>二沉池</t>
  </si>
  <si>
    <t>化學加藥室</t>
  </si>
  <si>
    <t>放流</t>
  </si>
  <si>
    <t>濃縮</t>
  </si>
  <si>
    <t>厭氧消化</t>
  </si>
  <si>
    <t>脫水</t>
  </si>
  <si>
    <t>其他</t>
  </si>
  <si>
    <t>細攔污柵</t>
  </si>
  <si>
    <t>初沉池污泥泵</t>
  </si>
  <si>
    <t>初沉浮渣泵</t>
  </si>
  <si>
    <t>初沉刮泥機</t>
  </si>
  <si>
    <t>鼓風機</t>
  </si>
  <si>
    <t>攪拌機</t>
  </si>
  <si>
    <t>迴流污泥泵</t>
  </si>
  <si>
    <t>二沉浮渣泵</t>
  </si>
  <si>
    <t>二沉刮泥機</t>
  </si>
  <si>
    <t>次氯酸鈉加藥泵</t>
  </si>
  <si>
    <t>氫氧化鈉加藥泵</t>
  </si>
  <si>
    <t>硫酸加藥泵</t>
  </si>
  <si>
    <t>放流泵</t>
  </si>
  <si>
    <t>濃縮機進料泵</t>
  </si>
  <si>
    <t>濃縮污泥混合泵</t>
  </si>
  <si>
    <t>濃縮機加藥泵</t>
  </si>
  <si>
    <t>濃縮機清洗泵</t>
  </si>
  <si>
    <t>濃縮機</t>
  </si>
  <si>
    <t>消化池進料泵</t>
  </si>
  <si>
    <t>消化後污泥混合泵</t>
  </si>
  <si>
    <t>脫水機進料泵</t>
  </si>
  <si>
    <t>脫水機加藥泵</t>
  </si>
  <si>
    <t>脫水機清洗泵</t>
  </si>
  <si>
    <t>脫水機</t>
  </si>
  <si>
    <t>迴流液泵</t>
  </si>
  <si>
    <t>緊急排水泵</t>
  </si>
  <si>
    <t>管廊排水泵</t>
  </si>
  <si>
    <t>控大自來水加壓泵</t>
  </si>
  <si>
    <t>水封用水加壓泵</t>
  </si>
  <si>
    <t>水肥泵</t>
  </si>
  <si>
    <t>回收用水加壓泵</t>
  </si>
  <si>
    <t>池沖洗水泵</t>
  </si>
  <si>
    <t>從中控下載來的各式用電量(MWH)</t>
    <phoneticPr fontId="7" type="noConversion"/>
  </si>
  <si>
    <t>度數</t>
    <phoneticPr fontId="7" type="noConversion"/>
  </si>
  <si>
    <t>本月</t>
    <phoneticPr fontId="7" type="noConversion"/>
  </si>
  <si>
    <t>消化瓦斯</t>
    <phoneticPr fontId="7" type="noConversion"/>
  </si>
  <si>
    <t>上月消化瓦斯用量</t>
    <phoneticPr fontId="7" type="noConversion"/>
  </si>
  <si>
    <t>同期消化瓦斯用量</t>
    <phoneticPr fontId="7" type="noConversion"/>
  </si>
  <si>
    <t>m3</t>
    <phoneticPr fontId="7" type="noConversion"/>
  </si>
  <si>
    <t>A+C槽</t>
    <phoneticPr fontId="7" type="noConversion"/>
  </si>
  <si>
    <t>上月</t>
    <phoneticPr fontId="7" type="noConversion"/>
  </si>
  <si>
    <t>去年同期</t>
    <phoneticPr fontId="7" type="noConversion"/>
  </si>
  <si>
    <t>　　　　項目
日期</t>
    <phoneticPr fontId="7" type="noConversion"/>
  </si>
  <si>
    <t>沉砂
清運量</t>
    <phoneticPr fontId="7" type="noConversion"/>
  </si>
  <si>
    <r>
      <rPr>
        <sz val="10"/>
        <color rgb="FF0000FF"/>
        <rFont val="細明體"/>
        <family val="3"/>
        <charset val="136"/>
      </rPr>
      <t>脫水藥量</t>
    </r>
    <r>
      <rPr>
        <sz val="10"/>
        <color rgb="FF0000FF"/>
        <rFont val="Times New Roman"/>
        <family val="1"/>
      </rPr>
      <t>(CMD)</t>
    </r>
    <phoneticPr fontId="7" type="noConversion"/>
  </si>
  <si>
    <t>往除臭大樓
3A</t>
    <phoneticPr fontId="7" type="noConversion"/>
  </si>
  <si>
    <t>往固大除臭
3B</t>
    <phoneticPr fontId="7" type="noConversion"/>
  </si>
  <si>
    <t>往除臭大樓
4A</t>
    <phoneticPr fontId="7" type="noConversion"/>
  </si>
  <si>
    <t>往固大除臭
4B</t>
    <phoneticPr fontId="7" type="noConversion"/>
  </si>
  <si>
    <t>ND</t>
  </si>
  <si>
    <t>區一</t>
    <phoneticPr fontId="7" type="noConversion"/>
  </si>
  <si>
    <t>區二</t>
    <phoneticPr fontId="7" type="noConversion"/>
  </si>
  <si>
    <t>區三</t>
    <phoneticPr fontId="7" type="noConversion"/>
  </si>
  <si>
    <t>本月太空包使用量(個)</t>
    <phoneticPr fontId="7" type="noConversion"/>
  </si>
  <si>
    <t/>
  </si>
  <si>
    <t>揮發性懸浮固體物
(mg/L)</t>
    <phoneticPr fontId="7" type="noConversion"/>
  </si>
  <si>
    <r>
      <rPr>
        <sz val="10"/>
        <color rgb="FF0000FF"/>
        <rFont val="新細明體"/>
        <family val="1"/>
        <charset val="136"/>
      </rPr>
      <t>消化
鍋爐瓦斯</t>
    </r>
    <r>
      <rPr>
        <sz val="9"/>
        <color rgb="FF0000FF"/>
        <rFont val="新細明體"/>
        <family val="1"/>
        <charset val="136"/>
      </rPr>
      <t>（</t>
    </r>
    <r>
      <rPr>
        <sz val="9"/>
        <color rgb="FF0000FF"/>
        <rFont val="Times New Roman"/>
        <family val="1"/>
      </rPr>
      <t>m3</t>
    </r>
    <r>
      <rPr>
        <sz val="9"/>
        <color rgb="FF0000FF"/>
        <rFont val="新細明體"/>
        <family val="1"/>
        <charset val="136"/>
      </rPr>
      <t>）</t>
    </r>
    <phoneticPr fontId="7" type="noConversion"/>
  </si>
  <si>
    <t>上個月</t>
    <phoneticPr fontId="7" type="noConversion"/>
  </si>
  <si>
    <t>去年同期</t>
    <phoneticPr fontId="7" type="noConversion"/>
  </si>
  <si>
    <t>本月</t>
    <phoneticPr fontId="7" type="noConversion"/>
  </si>
  <si>
    <t>總金額
（元）</t>
    <phoneticPr fontId="7" type="noConversion"/>
  </si>
  <si>
    <t>自來水-繳費單</t>
    <phoneticPr fontId="7" type="noConversion"/>
  </si>
  <si>
    <t>台電-繳費單（迪化）</t>
    <phoneticPr fontId="7" type="noConversion"/>
  </si>
  <si>
    <t>瓦斯-繳費單（迪化）</t>
    <phoneticPr fontId="7" type="noConversion"/>
  </si>
  <si>
    <t>懸浮固體（好氧）</t>
    <phoneticPr fontId="7" type="noConversion"/>
  </si>
  <si>
    <t>懸浮固體（缺氧）</t>
    <phoneticPr fontId="7" type="noConversion"/>
  </si>
  <si>
    <t>揮發性懸浮固體物（好氧）</t>
    <phoneticPr fontId="7" type="noConversion"/>
  </si>
  <si>
    <t>揮發性懸浮固體物（缺氧）</t>
    <phoneticPr fontId="7" type="noConversion"/>
  </si>
  <si>
    <t>鹼度</t>
    <phoneticPr fontId="7" type="noConversion"/>
  </si>
  <si>
    <t>揮發性懸浮固體物</t>
    <phoneticPr fontId="7" type="noConversion"/>
  </si>
  <si>
    <t>懸浮固體
(mg/L)</t>
  </si>
  <si>
    <t>揮發性懸浮固體物(mg/L)</t>
    <phoneticPr fontId="7" type="noConversion"/>
  </si>
  <si>
    <t>厭氧消化槽出流污泥</t>
    <phoneticPr fontId="7" type="noConversion"/>
  </si>
  <si>
    <t>氫離子
濃度指數</t>
    <phoneticPr fontId="7" type="noConversion"/>
  </si>
  <si>
    <t>進流渠道</t>
    <phoneticPr fontId="7" type="noConversion"/>
  </si>
  <si>
    <t>初沉池進(前處理水質)</t>
    <phoneticPr fontId="7" type="noConversion"/>
  </si>
  <si>
    <t>二沈池出水</t>
    <phoneticPr fontId="7" type="noConversion"/>
  </si>
  <si>
    <t>迴流污泥（二沉廢棄污泥）</t>
    <phoneticPr fontId="7" type="noConversion"/>
  </si>
  <si>
    <t>二沉池去除率（%）</t>
    <phoneticPr fontId="7" type="noConversion"/>
  </si>
  <si>
    <t>帶濾式污泥濃縮機濾液</t>
    <phoneticPr fontId="7" type="noConversion"/>
  </si>
  <si>
    <t>帶濾式濃縮機進流污泥</t>
    <phoneticPr fontId="7" type="noConversion"/>
  </si>
  <si>
    <t>厭氧消化槽進流污泥</t>
    <phoneticPr fontId="7" type="noConversion"/>
  </si>
  <si>
    <t>帶濾式脫水機進流污泥</t>
    <phoneticPr fontId="7" type="noConversion"/>
  </si>
  <si>
    <t>帶濾式脫水機濾液</t>
    <phoneticPr fontId="7" type="noConversion"/>
  </si>
  <si>
    <t>帶濾式脫水機污泥餅</t>
    <phoneticPr fontId="7" type="noConversion"/>
  </si>
  <si>
    <t>生化
需氧量</t>
    <phoneticPr fontId="7" type="noConversion"/>
  </si>
  <si>
    <t>化學
需氧量</t>
    <phoneticPr fontId="7" type="noConversion"/>
  </si>
  <si>
    <t>氨氮</t>
    <phoneticPr fontId="7" type="noConversion"/>
  </si>
  <si>
    <t>緊急排水</t>
    <phoneticPr fontId="7" type="noConversion"/>
  </si>
  <si>
    <r>
      <rPr>
        <sz val="10"/>
        <color rgb="FF0000FF"/>
        <rFont val="細明體"/>
        <family val="3"/>
        <charset val="136"/>
      </rPr>
      <t>懸浮固體</t>
    </r>
    <r>
      <rPr>
        <sz val="10"/>
        <color rgb="FF0000FF"/>
        <rFont val="Times New Roman"/>
        <family val="1"/>
      </rPr>
      <t xml:space="preserve">
(mg/L)</t>
    </r>
    <phoneticPr fontId="7" type="noConversion"/>
  </si>
  <si>
    <r>
      <rPr>
        <sz val="10"/>
        <color rgb="FF0000FF"/>
        <rFont val="新細明體"/>
        <family val="1"/>
        <charset val="136"/>
      </rPr>
      <t>熱值</t>
    </r>
    <r>
      <rPr>
        <sz val="10"/>
        <color rgb="FF0000FF"/>
        <rFont val="Times New Roman"/>
        <family val="1"/>
      </rPr>
      <t>(</t>
    </r>
    <r>
      <rPr>
        <sz val="10"/>
        <color rgb="FF0000FF"/>
        <rFont val="新細明體"/>
        <family val="1"/>
        <charset val="136"/>
      </rPr>
      <t>乾基高位發熱量</t>
    </r>
    <r>
      <rPr>
        <sz val="10"/>
        <color rgb="FF0000FF"/>
        <rFont val="Times New Roman"/>
        <family val="1"/>
      </rPr>
      <t>)</t>
    </r>
    <r>
      <rPr>
        <sz val="10"/>
        <color rgb="FF0000FF"/>
        <rFont val="新細明體"/>
        <family val="1"/>
        <charset val="136"/>
      </rPr>
      <t xml:space="preserve">
（</t>
    </r>
    <r>
      <rPr>
        <sz val="10"/>
        <color rgb="FF0000FF"/>
        <rFont val="Times New Roman"/>
        <family val="1"/>
      </rPr>
      <t>Kcal/Kg</t>
    </r>
    <r>
      <rPr>
        <sz val="10"/>
        <color rgb="FF0000FF"/>
        <rFont val="新細明體"/>
        <family val="1"/>
        <charset val="136"/>
      </rPr>
      <t>）</t>
    </r>
    <phoneticPr fontId="7" type="noConversion"/>
  </si>
  <si>
    <r>
      <rPr>
        <sz val="10"/>
        <color rgb="FF0000FF"/>
        <rFont val="新細明體"/>
        <family val="1"/>
        <charset val="136"/>
      </rPr>
      <t>乾燥
污泥
（乾）</t>
    </r>
    <r>
      <rPr>
        <sz val="10"/>
        <color rgb="FF0000FF"/>
        <rFont val="Times New Roman"/>
        <family val="1"/>
      </rPr>
      <t>10%</t>
    </r>
    <phoneticPr fontId="7" type="noConversion"/>
  </si>
  <si>
    <r>
      <rPr>
        <sz val="10"/>
        <color rgb="FF0000FF"/>
        <rFont val="新細明體"/>
        <family val="1"/>
        <charset val="136"/>
      </rPr>
      <t>脫水
污泥
（濕）</t>
    </r>
    <r>
      <rPr>
        <sz val="10"/>
        <color rgb="FF0000FF"/>
        <rFont val="Times New Roman"/>
        <family val="1"/>
      </rPr>
      <t>80%</t>
    </r>
    <phoneticPr fontId="7" type="noConversion"/>
  </si>
  <si>
    <t>ORP
（缺氧）
(mV)</t>
    <phoneticPr fontId="7" type="noConversion"/>
  </si>
  <si>
    <t>溶氧量
（好氧）</t>
    <phoneticPr fontId="7" type="noConversion"/>
  </si>
  <si>
    <t>溶氧量
（缺氧）</t>
    <phoneticPr fontId="7" type="noConversion"/>
  </si>
  <si>
    <t>SVI
(ml/g)</t>
    <phoneticPr fontId="7" type="noConversion"/>
  </si>
  <si>
    <t>懸浮固體
(mg/L)</t>
    <phoneticPr fontId="7" type="noConversion"/>
  </si>
  <si>
    <t>生化
需氧量
(mg/L)</t>
    <phoneticPr fontId="7" type="noConversion"/>
  </si>
  <si>
    <t>化學
需氧量
(mg/L)</t>
    <phoneticPr fontId="7" type="noConversion"/>
  </si>
  <si>
    <t>氨氮
(mg/L)</t>
    <phoneticPr fontId="7" type="noConversion"/>
  </si>
  <si>
    <t>懸浮
固體</t>
    <phoneticPr fontId="7" type="noConversion"/>
  </si>
  <si>
    <t>總氮</t>
    <phoneticPr fontId="7" type="noConversion"/>
  </si>
  <si>
    <t>總氮</t>
    <phoneticPr fontId="7" type="noConversion"/>
  </si>
  <si>
    <t>亞硝酸
鹽氮</t>
    <phoneticPr fontId="7" type="noConversion"/>
  </si>
  <si>
    <t>硝酸
鹽氮</t>
    <phoneticPr fontId="7" type="noConversion"/>
  </si>
  <si>
    <t>消毒
上限值
檢查</t>
    <phoneticPr fontId="7" type="noConversion"/>
  </si>
  <si>
    <t>kg</t>
    <phoneticPr fontId="7" type="noConversion"/>
  </si>
  <si>
    <r>
      <rPr>
        <sz val="10"/>
        <color rgb="FFC00000"/>
        <rFont val="新細明體"/>
        <family val="1"/>
        <charset val="136"/>
      </rPr>
      <t>熱值
（乾基高位發熱量）</t>
    </r>
  </si>
  <si>
    <t>停機</t>
  </si>
  <si>
    <t>放流水量
新設流量計</t>
    <phoneticPr fontId="7" type="noConversion"/>
  </si>
  <si>
    <r>
      <rPr>
        <sz val="10"/>
        <color rgb="FF006600"/>
        <rFont val="新細明體"/>
        <family val="1"/>
        <charset val="136"/>
      </rPr>
      <t>推估污泥餅產量
（</t>
    </r>
    <r>
      <rPr>
        <sz val="10"/>
        <color rgb="FF006600"/>
        <rFont val="Times New Roman"/>
        <family val="1"/>
      </rPr>
      <t>kg</t>
    </r>
    <r>
      <rPr>
        <sz val="10"/>
        <color rgb="FF006600"/>
        <rFont val="新細明體"/>
        <family val="1"/>
        <charset val="136"/>
      </rPr>
      <t>）</t>
    </r>
    <phoneticPr fontId="7" type="noConversion"/>
  </si>
  <si>
    <r>
      <rPr>
        <sz val="10"/>
        <color rgb="FF0000FF"/>
        <rFont val="新細明體"/>
        <family val="1"/>
        <charset val="136"/>
      </rPr>
      <t>污泥餅產量
（</t>
    </r>
    <r>
      <rPr>
        <sz val="10"/>
        <color rgb="FF0000FF"/>
        <rFont val="Times New Roman"/>
        <family val="1"/>
      </rPr>
      <t>kg</t>
    </r>
    <r>
      <rPr>
        <sz val="10"/>
        <color rgb="FF0000FF"/>
        <rFont val="新細明體"/>
        <family val="1"/>
        <charset val="136"/>
      </rPr>
      <t xml:space="preserve">）
</t>
    </r>
    <r>
      <rPr>
        <sz val="10"/>
        <color rgb="FF0000FF"/>
        <rFont val="Times New Roman"/>
        <family val="1"/>
      </rPr>
      <t>key</t>
    </r>
    <phoneticPr fontId="7" type="noConversion"/>
  </si>
  <si>
    <t>放流水
新、舊流量計平均水量</t>
    <phoneticPr fontId="7" type="noConversion"/>
  </si>
  <si>
    <t>-</t>
    <phoneticPr fontId="7" type="noConversion"/>
  </si>
  <si>
    <t>懸浮固體</t>
    <phoneticPr fontId="7" type="noConversion"/>
  </si>
  <si>
    <t>懸浮固體(kg/day)</t>
    <phoneticPr fontId="7" type="noConversion"/>
  </si>
  <si>
    <t>未出料</t>
  </si>
  <si>
    <t>-</t>
    <phoneticPr fontId="7" type="noConversion"/>
  </si>
  <si>
    <t>日流量(CMD)</t>
    <phoneticPr fontId="7" type="noConversion"/>
  </si>
  <si>
    <t>%</t>
    <phoneticPr fontId="7" type="noConversion"/>
  </si>
  <si>
    <r>
      <t>VS</t>
    </r>
    <r>
      <rPr>
        <sz val="10"/>
        <color rgb="FF0000FF"/>
        <rFont val="細明體"/>
        <family val="3"/>
        <charset val="136"/>
      </rPr>
      <t>削減率</t>
    </r>
    <phoneticPr fontId="7" type="noConversion"/>
  </si>
  <si>
    <t>成分比法</t>
    <phoneticPr fontId="7" type="noConversion"/>
  </si>
  <si>
    <t>質平法</t>
    <phoneticPr fontId="7" type="noConversion"/>
  </si>
  <si>
    <t>-</t>
    <phoneticPr fontId="7" type="noConversion"/>
  </si>
  <si>
    <t>-</t>
    <phoneticPr fontId="7" type="noConversion"/>
  </si>
  <si>
    <t>110/12/2</t>
    <phoneticPr fontId="7" type="noConversion"/>
  </si>
  <si>
    <t>110/12/6</t>
  </si>
  <si>
    <t>110/12/4</t>
    <phoneticPr fontId="7" type="noConversion"/>
  </si>
  <si>
    <t>110/12/5</t>
    <phoneticPr fontId="7" type="noConversion"/>
  </si>
  <si>
    <t>110/12/7</t>
  </si>
  <si>
    <t>110/12/8</t>
  </si>
  <si>
    <t>110/12/9</t>
  </si>
  <si>
    <t>110/12/10</t>
  </si>
  <si>
    <t>110/12/11</t>
  </si>
  <si>
    <t>110/12/12</t>
  </si>
  <si>
    <t>110/12/13</t>
  </si>
  <si>
    <t>110/12/14</t>
  </si>
  <si>
    <t>110/12/15</t>
  </si>
  <si>
    <t>110/12/16</t>
  </si>
  <si>
    <t>110/12/17</t>
  </si>
  <si>
    <t>110/12/18</t>
  </si>
  <si>
    <t>110/12/19</t>
  </si>
  <si>
    <t>110/12/20</t>
  </si>
  <si>
    <t>110/12/21</t>
  </si>
  <si>
    <t>110/12/22</t>
  </si>
  <si>
    <t>110/12/23</t>
  </si>
  <si>
    <t>110/12/24</t>
  </si>
  <si>
    <t>110/12/25</t>
  </si>
  <si>
    <t>110/12/26</t>
  </si>
  <si>
    <t>110/12/27</t>
  </si>
  <si>
    <t>110/12/28</t>
  </si>
  <si>
    <t>110/12/29</t>
  </si>
  <si>
    <t>110/12/30</t>
  </si>
  <si>
    <t>110/12/31</t>
  </si>
  <si>
    <t>110/12/1</t>
    <phoneticPr fontId="7" type="noConversion"/>
  </si>
  <si>
    <t>110/12/3</t>
    <phoneticPr fontId="7" type="noConversion"/>
  </si>
  <si>
    <t>初沉刮泥機台數(48)</t>
    <phoneticPr fontId="7" type="noConversion"/>
  </si>
  <si>
    <t>二沉池刮泥機台數</t>
    <phoneticPr fontId="7" type="noConversion"/>
  </si>
  <si>
    <r>
      <rPr>
        <sz val="10"/>
        <color rgb="FF0000FF"/>
        <rFont val="新細明體"/>
        <family val="1"/>
        <charset val="136"/>
      </rPr>
      <t>消化瓦斯</t>
    </r>
    <r>
      <rPr>
        <sz val="10"/>
        <color rgb="FF0000FF"/>
        <rFont val="Times New Roman"/>
        <family val="1"/>
      </rPr>
      <t xml:space="preserve">(FE-0907A) </t>
    </r>
    <r>
      <rPr>
        <sz val="10"/>
        <color rgb="FF0000FF"/>
        <rFont val="新細明體"/>
        <family val="1"/>
        <charset val="136"/>
      </rPr>
      <t>用量</t>
    </r>
    <phoneticPr fontId="7" type="noConversion"/>
  </si>
  <si>
    <t>天然瓦斯用量</t>
    <phoneticPr fontId="7" type="noConversion"/>
  </si>
  <si>
    <t>用電錶燈</t>
    <phoneticPr fontId="7" type="noConversion"/>
  </si>
  <si>
    <t>乾燥系統</t>
    <phoneticPr fontId="7" type="noConversion"/>
  </si>
  <si>
    <r>
      <t>次氯酸鈉</t>
    </r>
    <r>
      <rPr>
        <sz val="10"/>
        <rFont val="Times New Roman"/>
        <family val="1"/>
      </rPr>
      <t xml:space="preserve">NaOCL
</t>
    </r>
    <r>
      <rPr>
        <sz val="10"/>
        <rFont val="細明體"/>
        <family val="3"/>
        <charset val="136"/>
      </rPr>
      <t>總用量</t>
    </r>
    <phoneticPr fontId="7" type="noConversion"/>
  </si>
  <si>
    <r>
      <rPr>
        <sz val="10"/>
        <rFont val="細明體"/>
        <family val="3"/>
        <charset val="136"/>
      </rPr>
      <t>消毒</t>
    </r>
    <r>
      <rPr>
        <sz val="10"/>
        <rFont val="Times New Roman"/>
        <family val="1"/>
      </rPr>
      <t xml:space="preserve">
</t>
    </r>
    <r>
      <rPr>
        <sz val="10"/>
        <rFont val="細明體"/>
        <family val="3"/>
        <charset val="136"/>
      </rPr>
      <t>契約用量上限4ppm</t>
    </r>
    <phoneticPr fontId="7" type="noConversion"/>
  </si>
  <si>
    <r>
      <rPr>
        <sz val="10"/>
        <rFont val="細明體"/>
        <family val="3"/>
        <charset val="136"/>
      </rPr>
      <t>除臭</t>
    </r>
    <r>
      <rPr>
        <sz val="10"/>
        <rFont val="Times New Roman"/>
        <family val="1"/>
      </rPr>
      <t xml:space="preserve">
</t>
    </r>
    <r>
      <rPr>
        <sz val="10"/>
        <rFont val="細明體"/>
        <family val="3"/>
        <charset val="136"/>
      </rPr>
      <t>契約用量上限2.39ppm</t>
    </r>
    <phoneticPr fontId="7" type="noConversion"/>
  </si>
  <si>
    <t>脫水機運轉中台數</t>
    <phoneticPr fontId="7" type="noConversion"/>
  </si>
  <si>
    <r>
      <rPr>
        <sz val="10"/>
        <rFont val="細明體"/>
        <family val="3"/>
        <charset val="136"/>
      </rPr>
      <t>次氯酸鈉</t>
    </r>
    <r>
      <rPr>
        <sz val="10"/>
        <rFont val="Times New Roman"/>
        <family val="1"/>
      </rPr>
      <t>NaOCL</t>
    </r>
    <phoneticPr fontId="7" type="noConversion"/>
  </si>
  <si>
    <r>
      <t xml:space="preserve">NaOCL
</t>
    </r>
    <r>
      <rPr>
        <sz val="10"/>
        <rFont val="新細明體"/>
        <family val="1"/>
        <charset val="136"/>
      </rPr>
      <t>總使用量</t>
    </r>
    <phoneticPr fontId="7" type="noConversion"/>
  </si>
  <si>
    <r>
      <t xml:space="preserve">HCl
</t>
    </r>
    <r>
      <rPr>
        <sz val="10"/>
        <rFont val="新細明體"/>
        <family val="1"/>
        <charset val="136"/>
      </rPr>
      <t>鹽酸
進藥量
（</t>
    </r>
    <r>
      <rPr>
        <sz val="10"/>
        <rFont val="Times New Roman"/>
        <family val="1"/>
      </rPr>
      <t>KG</t>
    </r>
    <r>
      <rPr>
        <sz val="10"/>
        <rFont val="新細明體"/>
        <family val="1"/>
        <charset val="136"/>
      </rPr>
      <t>）</t>
    </r>
    <phoneticPr fontId="7" type="noConversion"/>
  </si>
  <si>
    <r>
      <t xml:space="preserve">NaClO2
</t>
    </r>
    <r>
      <rPr>
        <sz val="10"/>
        <rFont val="新細明體"/>
        <family val="1"/>
        <charset val="136"/>
      </rPr>
      <t>亞氯酸鈉
進藥量
（</t>
    </r>
    <r>
      <rPr>
        <sz val="10"/>
        <rFont val="Times New Roman"/>
        <family val="1"/>
      </rPr>
      <t>KG</t>
    </r>
    <r>
      <rPr>
        <sz val="10"/>
        <rFont val="新細明體"/>
        <family val="1"/>
        <charset val="136"/>
      </rPr>
      <t>）</t>
    </r>
    <phoneticPr fontId="7" type="noConversion"/>
  </si>
  <si>
    <r>
      <t xml:space="preserve">polymer
</t>
    </r>
    <r>
      <rPr>
        <sz val="9"/>
        <rFont val="新細明體"/>
        <family val="1"/>
        <charset val="136"/>
      </rPr>
      <t>投藥包數
（包）</t>
    </r>
    <phoneticPr fontId="7" type="noConversion"/>
  </si>
  <si>
    <r>
      <t xml:space="preserve">Polymer
</t>
    </r>
    <r>
      <rPr>
        <sz val="9"/>
        <rFont val="新細明體"/>
        <family val="1"/>
        <charset val="136"/>
      </rPr>
      <t>使用量（</t>
    </r>
    <r>
      <rPr>
        <sz val="9"/>
        <rFont val="Times New Roman"/>
        <family val="1"/>
      </rPr>
      <t>Kg</t>
    </r>
    <r>
      <rPr>
        <sz val="9"/>
        <rFont val="新細明體"/>
        <family val="1"/>
        <charset val="136"/>
      </rPr>
      <t>）
每包15kg</t>
    </r>
    <phoneticPr fontId="7" type="noConversion"/>
  </si>
  <si>
    <r>
      <rPr>
        <sz val="9"/>
        <rFont val="新細明體"/>
        <family val="1"/>
        <charset val="136"/>
      </rPr>
      <t xml:space="preserve">脫水機
</t>
    </r>
    <r>
      <rPr>
        <sz val="9"/>
        <rFont val="Times New Roman"/>
        <family val="1"/>
      </rPr>
      <t>polymer
(CMD)</t>
    </r>
    <phoneticPr fontId="7" type="noConversion"/>
  </si>
  <si>
    <r>
      <rPr>
        <sz val="9"/>
        <rFont val="新細明體"/>
        <family val="1"/>
        <charset val="136"/>
      </rPr>
      <t xml:space="preserve">濃縮機
</t>
    </r>
    <r>
      <rPr>
        <sz val="9"/>
        <rFont val="Times New Roman"/>
        <family val="1"/>
      </rPr>
      <t>polymer
(CMD)</t>
    </r>
    <phoneticPr fontId="7" type="noConversion"/>
  </si>
  <si>
    <r>
      <rPr>
        <sz val="10"/>
        <rFont val="細明體"/>
        <family val="3"/>
        <charset val="136"/>
      </rPr>
      <t xml:space="preserve">投肥量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水肥</t>
    </r>
    <r>
      <rPr>
        <sz val="10"/>
        <rFont val="Times New Roman"/>
        <family val="1"/>
      </rPr>
      <t>+</t>
    </r>
    <r>
      <rPr>
        <sz val="10"/>
        <rFont val="細明體"/>
        <family val="3"/>
        <charset val="136"/>
      </rPr>
      <t>生廚餘</t>
    </r>
    <r>
      <rPr>
        <sz val="10"/>
        <rFont val="Times New Roman"/>
        <family val="1"/>
      </rPr>
      <t>)
(kg)</t>
    </r>
    <phoneticPr fontId="7" type="noConversion"/>
  </si>
  <si>
    <r>
      <t>每日投肥車次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水肥</t>
    </r>
    <r>
      <rPr>
        <sz val="10"/>
        <rFont val="Times New Roman"/>
        <family val="1"/>
      </rPr>
      <t>+</t>
    </r>
    <r>
      <rPr>
        <sz val="10"/>
        <rFont val="細明體"/>
        <family val="3"/>
        <charset val="136"/>
      </rPr>
      <t>生廚餘</t>
    </r>
    <r>
      <rPr>
        <sz val="10"/>
        <rFont val="Times New Roman"/>
        <family val="1"/>
      </rPr>
      <t>)
(</t>
    </r>
    <r>
      <rPr>
        <sz val="10"/>
        <rFont val="細明體"/>
        <family val="3"/>
        <charset val="136"/>
      </rPr>
      <t>車次)</t>
    </r>
    <phoneticPr fontId="7" type="noConversion"/>
  </si>
  <si>
    <r>
      <t>每日投肥車次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生廚餘</t>
    </r>
    <r>
      <rPr>
        <sz val="10"/>
        <rFont val="Times New Roman"/>
        <family val="1"/>
      </rPr>
      <t>)
(</t>
    </r>
    <r>
      <rPr>
        <sz val="10"/>
        <rFont val="細明體"/>
        <family val="3"/>
        <charset val="136"/>
      </rPr>
      <t>車次</t>
    </r>
    <r>
      <rPr>
        <sz val="10"/>
        <rFont val="Times New Roman"/>
        <family val="1"/>
      </rPr>
      <t>)</t>
    </r>
    <phoneticPr fontId="7" type="noConversion"/>
  </si>
  <si>
    <r>
      <t>每日投肥車次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水肥</t>
    </r>
    <r>
      <rPr>
        <sz val="10"/>
        <rFont val="Times New Roman"/>
        <family val="1"/>
      </rPr>
      <t>)
(</t>
    </r>
    <r>
      <rPr>
        <sz val="10"/>
        <rFont val="細明體"/>
        <family val="3"/>
        <charset val="136"/>
      </rPr>
      <t>車次</t>
    </r>
    <r>
      <rPr>
        <sz val="10"/>
        <rFont val="Times New Roman"/>
        <family val="1"/>
      </rPr>
      <t>)</t>
    </r>
    <phoneticPr fontId="7" type="noConversion"/>
  </si>
  <si>
    <r>
      <t>日產氣量</t>
    </r>
    <r>
      <rPr>
        <sz val="10"/>
        <rFont val="Times New Roman"/>
        <family val="1"/>
      </rPr>
      <t>m3</t>
    </r>
    <phoneticPr fontId="7" type="noConversion"/>
  </si>
  <si>
    <r>
      <t>8</t>
    </r>
    <r>
      <rPr>
        <sz val="10"/>
        <rFont val="新細明體"/>
        <family val="1"/>
        <charset val="136"/>
      </rPr>
      <t>初沉
污泥</t>
    </r>
    <r>
      <rPr>
        <sz val="10"/>
        <rFont val="Times New Roman"/>
        <family val="1"/>
      </rPr>
      <t>-1</t>
    </r>
    <phoneticPr fontId="7" type="noConversion"/>
  </si>
  <si>
    <r>
      <t>8</t>
    </r>
    <r>
      <rPr>
        <sz val="10"/>
        <rFont val="新細明體"/>
        <family val="1"/>
        <charset val="136"/>
      </rPr>
      <t>初沉
污泥</t>
    </r>
    <r>
      <rPr>
        <sz val="10"/>
        <rFont val="Times New Roman"/>
        <family val="1"/>
      </rPr>
      <t>-2</t>
    </r>
    <phoneticPr fontId="7" type="noConversion"/>
  </si>
  <si>
    <r>
      <rPr>
        <sz val="10"/>
        <rFont val="新細明體"/>
        <family val="1"/>
        <charset val="136"/>
      </rPr>
      <t>懸浮固體</t>
    </r>
  </si>
  <si>
    <r>
      <rPr>
        <sz val="10"/>
        <rFont val="新細明體"/>
        <family val="1"/>
        <charset val="136"/>
      </rPr>
      <t>氫離子
濃度指數</t>
    </r>
  </si>
  <si>
    <r>
      <rPr>
        <sz val="10"/>
        <rFont val="新細明體"/>
        <family val="1"/>
        <charset val="136"/>
      </rPr>
      <t>深層階段曝氣槽</t>
    </r>
    <r>
      <rPr>
        <sz val="10"/>
        <rFont val="Times New Roman"/>
        <family val="1"/>
      </rPr>
      <t xml:space="preserve"> (</t>
    </r>
    <r>
      <rPr>
        <sz val="10"/>
        <rFont val="新細明體"/>
        <family val="1"/>
        <charset val="136"/>
      </rPr>
      <t>生物曝氣</t>
    </r>
    <r>
      <rPr>
        <sz val="10"/>
        <rFont val="Times New Roman"/>
        <family val="1"/>
      </rPr>
      <t>)</t>
    </r>
    <phoneticPr fontId="7" type="noConversion"/>
  </si>
  <si>
    <t>ORP氧化還原電位
（好氧）
(mV)</t>
    <phoneticPr fontId="7" type="noConversion"/>
  </si>
  <si>
    <r>
      <rPr>
        <sz val="10"/>
        <rFont val="新細明體"/>
        <family val="1"/>
        <charset val="136"/>
      </rPr>
      <t>生化需氧量</t>
    </r>
  </si>
  <si>
    <r>
      <rPr>
        <sz val="10"/>
        <rFont val="新細明體"/>
        <family val="1"/>
        <charset val="136"/>
      </rPr>
      <t>化學需氧量</t>
    </r>
  </si>
  <si>
    <r>
      <rPr>
        <sz val="10"/>
        <rFont val="新細明體"/>
        <family val="1"/>
        <charset val="136"/>
      </rPr>
      <t>溶解性固體</t>
    </r>
  </si>
  <si>
    <r>
      <rPr>
        <sz val="10"/>
        <rFont val="新細明體"/>
        <family val="1"/>
        <charset val="136"/>
      </rPr>
      <t>二沉廢棄
污泥量</t>
    </r>
    <phoneticPr fontId="7" type="noConversion"/>
  </si>
  <si>
    <r>
      <rPr>
        <sz val="10"/>
        <rFont val="新細明體"/>
        <family val="1"/>
        <charset val="136"/>
      </rPr>
      <t>二沉污泥
迴流量
（</t>
    </r>
    <r>
      <rPr>
        <sz val="10"/>
        <rFont val="Times New Roman"/>
        <family val="1"/>
      </rPr>
      <t>m3/day</t>
    </r>
    <r>
      <rPr>
        <sz val="10"/>
        <rFont val="新細明體"/>
        <family val="1"/>
        <charset val="136"/>
      </rPr>
      <t>）</t>
    </r>
    <phoneticPr fontId="7" type="noConversion"/>
  </si>
  <si>
    <r>
      <rPr>
        <sz val="10"/>
        <rFont val="新細明體"/>
        <family val="1"/>
        <charset val="136"/>
      </rPr>
      <t>懸浮固體
（</t>
    </r>
    <r>
      <rPr>
        <sz val="10"/>
        <rFont val="Times New Roman"/>
        <family val="1"/>
      </rPr>
      <t>mg/L</t>
    </r>
    <r>
      <rPr>
        <sz val="10"/>
        <rFont val="新細明體"/>
        <family val="1"/>
        <charset val="136"/>
      </rPr>
      <t>）</t>
    </r>
  </si>
  <si>
    <r>
      <rPr>
        <sz val="10"/>
        <rFont val="新細明體"/>
        <family val="1"/>
        <charset val="136"/>
      </rPr>
      <t>揮發性
懸浮固體物
（</t>
    </r>
    <r>
      <rPr>
        <sz val="10"/>
        <rFont val="Times New Roman"/>
        <family val="1"/>
      </rPr>
      <t>mg/L</t>
    </r>
    <r>
      <rPr>
        <sz val="10"/>
        <rFont val="新細明體"/>
        <family val="1"/>
        <charset val="136"/>
      </rPr>
      <t>）</t>
    </r>
  </si>
  <si>
    <r>
      <rPr>
        <sz val="10"/>
        <rFont val="細明體"/>
        <family val="3"/>
        <charset val="136"/>
      </rPr>
      <t>濃縮藥量</t>
    </r>
    <r>
      <rPr>
        <sz val="10"/>
        <rFont val="Times New Roman"/>
        <family val="1"/>
      </rPr>
      <t>(CMD)</t>
    </r>
    <phoneticPr fontId="7" type="noConversion"/>
  </si>
  <si>
    <r>
      <rPr>
        <sz val="10"/>
        <rFont val="細明體"/>
        <family val="3"/>
        <charset val="136"/>
      </rPr>
      <t>濃縮藥量</t>
    </r>
    <r>
      <rPr>
        <sz val="10"/>
        <rFont val="Times New Roman"/>
        <family val="1"/>
      </rPr>
      <t>(L/day)</t>
    </r>
    <phoneticPr fontId="7" type="noConversion"/>
  </si>
  <si>
    <r>
      <rPr>
        <sz val="10"/>
        <color rgb="FF0000FF"/>
        <rFont val="細明體"/>
        <family val="3"/>
        <charset val="136"/>
      </rPr>
      <t>脫水污泥</t>
    </r>
    <r>
      <rPr>
        <sz val="10"/>
        <color rgb="FF0000FF"/>
        <rFont val="新細明體"/>
        <family val="3"/>
        <charset val="136"/>
      </rPr>
      <t>進流量</t>
    </r>
    <r>
      <rPr>
        <sz val="10"/>
        <color rgb="FF0000FF"/>
        <rFont val="Times New Roman"/>
        <family val="1"/>
      </rPr>
      <t>(CMD)</t>
    </r>
    <phoneticPr fontId="7" type="noConversion"/>
  </si>
  <si>
    <r>
      <rPr>
        <sz val="10"/>
        <color rgb="FF0000FF"/>
        <rFont val="新細明體"/>
        <family val="1"/>
        <charset val="136"/>
      </rPr>
      <t>懸浮固體</t>
    </r>
    <r>
      <rPr>
        <sz val="10"/>
        <color rgb="FF0000FF"/>
        <rFont val="Times New Roman"/>
        <family val="1"/>
      </rPr>
      <t>(</t>
    </r>
    <r>
      <rPr>
        <sz val="10"/>
        <color rgb="FF0000FF"/>
        <rFont val="新細明體"/>
        <family val="1"/>
        <charset val="136"/>
      </rPr>
      <t>濃度</t>
    </r>
    <r>
      <rPr>
        <sz val="10"/>
        <color rgb="FF0000FF"/>
        <rFont val="Times New Roman"/>
        <family val="1"/>
      </rPr>
      <t>)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</si>
</sst>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7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0.00_);[Red]\(0.00\)"/>
    <numFmt numFmtId="177" formatCode="0_ "/>
    <numFmt numFmtId="178" formatCode="[$-404]e/m/d;@"/>
    <numFmt numFmtId="179" formatCode="0_);[Red]\(0\)"/>
    <numFmt numFmtId="180" formatCode="0.0_ "/>
    <numFmt numFmtId="181" formatCode="0.00_ "/>
    <numFmt numFmtId="182" formatCode="0.0_);[Red]\(0.0\)"/>
    <numFmt numFmtId="183" formatCode="#,##0_ "/>
    <numFmt numFmtId="184" formatCode="0.0000_);[Red]\(0.0000\)"/>
    <numFmt numFmtId="185" formatCode="0.000_);[Red]\(0.000\)"/>
    <numFmt numFmtId="186" formatCode="#,##0_);[Red]\(#,##0\)"/>
    <numFmt numFmtId="187" formatCode="m&quot;月&quot;d&quot;日&quot;;@"/>
    <numFmt numFmtId="188" formatCode="[$-404]e&quot;年&quot;m&quot;月&quot;d&quot;日&quot;;@"/>
    <numFmt numFmtId="189" formatCode="m/d;@"/>
    <numFmt numFmtId="190" formatCode="#,##0.0_ "/>
    <numFmt numFmtId="191" formatCode="#,##0.00_ "/>
    <numFmt numFmtId="192" formatCode="m&quot;月&quot;d&quot;日&quot;"/>
    <numFmt numFmtId="193" formatCode="#,##0.00_);[Red]\(#,##0.00\)"/>
    <numFmt numFmtId="194" formatCode="#,##0.0_);[Red]\(#,##0.0\)"/>
    <numFmt numFmtId="195" formatCode="#,##0.000_);[Red]\(#,##0.000\)"/>
    <numFmt numFmtId="196" formatCode="#,##0.000_ "/>
    <numFmt numFmtId="197" formatCode="0.000_ "/>
    <numFmt numFmtId="198" formatCode="0.0;_萀"/>
    <numFmt numFmtId="199" formatCode="_-* #,##0_-;\-* #,##0_-;_-* &quot;-&quot;??_-;_-@_-"/>
    <numFmt numFmtId="200" formatCode="#,##0.000"/>
    <numFmt numFmtId="202" formatCode="0.0%"/>
    <numFmt numFmtId="203" formatCode="[$-F800]dddd\-"/>
    <numFmt numFmtId="204" formatCode="#,##0_);\(#,##0\)"/>
    <numFmt numFmtId="205" formatCode="_(* #,##0.00_);_(* \(#,##0.00\);_(* &quot;-&quot;??_);_(@_)"/>
    <numFmt numFmtId="206" formatCode="#,##0.0_ ;[Red]\-#,##0.0\ "/>
    <numFmt numFmtId="207" formatCode="#,##0.00_);\(#,##0.00\)"/>
    <numFmt numFmtId="209" formatCode="0.0;;"/>
    <numFmt numFmtId="216" formatCode="#,##0.00_ ;[Red]\-#,##0.00\ "/>
    <numFmt numFmtId="217" formatCode="#,##0_ ;[Red]\-#,##0\ "/>
  </numFmts>
  <fonts count="116" x14ac:knownFonts="1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8"/>
      <name val="標楷體"/>
      <family val="4"/>
      <charset val="136"/>
    </font>
    <font>
      <sz val="10"/>
      <name val="標楷體"/>
      <family val="4"/>
      <charset val="136"/>
    </font>
    <font>
      <sz val="10"/>
      <name val="新細明體"/>
      <family val="1"/>
      <charset val="136"/>
    </font>
    <font>
      <sz val="12"/>
      <color indexed="8"/>
      <name val="標楷體"/>
      <family val="4"/>
      <charset val="136"/>
    </font>
    <font>
      <sz val="10"/>
      <color indexed="8"/>
      <name val="標楷體"/>
      <family val="4"/>
      <charset val="136"/>
    </font>
    <font>
      <sz val="9"/>
      <name val="標楷體"/>
      <family val="4"/>
      <charset val="136"/>
    </font>
    <font>
      <sz val="12"/>
      <color indexed="8"/>
      <name val="新細明體"/>
      <family val="1"/>
      <charset val="136"/>
    </font>
    <font>
      <sz val="6"/>
      <name val="標楷體"/>
      <family val="4"/>
      <charset val="136"/>
    </font>
    <font>
      <sz val="12"/>
      <name val="Times New Roman"/>
      <family val="1"/>
    </font>
    <font>
      <b/>
      <sz val="8"/>
      <name val="標楷體"/>
      <family val="4"/>
      <charset val="136"/>
    </font>
    <font>
      <sz val="11"/>
      <name val="Times New Roman"/>
      <family val="1"/>
    </font>
    <font>
      <sz val="20"/>
      <name val="標楷體"/>
      <family val="4"/>
      <charset val="136"/>
    </font>
    <font>
      <sz val="12"/>
      <name val="細明體"/>
      <family val="3"/>
      <charset val="136"/>
    </font>
    <font>
      <sz val="14"/>
      <color indexed="8"/>
      <name val="標楷體"/>
      <family val="4"/>
      <charset val="136"/>
    </font>
    <font>
      <vertAlign val="subscript"/>
      <sz val="12"/>
      <name val="Times New Roman"/>
      <family val="1"/>
    </font>
    <font>
      <vertAlign val="superscript"/>
      <sz val="12"/>
      <name val="Times New Roman"/>
      <family val="1"/>
    </font>
    <font>
      <sz val="14"/>
      <name val="Times New Roman"/>
      <family val="1"/>
    </font>
    <font>
      <sz val="14"/>
      <name val="標楷體"/>
      <family val="4"/>
      <charset val="136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8"/>
      <name val="Times New Roman"/>
      <family val="1"/>
    </font>
    <font>
      <sz val="1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name val="細明體"/>
      <family val="3"/>
      <charset val="136"/>
    </font>
    <font>
      <sz val="11"/>
      <name val="標楷體"/>
      <family val="4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0"/>
      <color indexed="8"/>
      <name val="Times New Roman"/>
      <family val="1"/>
    </font>
    <font>
      <sz val="12"/>
      <color indexed="8"/>
      <name val="Times New Roman"/>
      <family val="1"/>
    </font>
    <font>
      <sz val="9"/>
      <name val="Times New Roman"/>
      <family val="1"/>
    </font>
    <font>
      <sz val="6"/>
      <name val="Times New Roman"/>
      <family val="1"/>
    </font>
    <font>
      <b/>
      <sz val="12"/>
      <color indexed="9"/>
      <name val="Times New Roman"/>
      <family val="1"/>
    </font>
    <font>
      <b/>
      <sz val="12"/>
      <color indexed="9"/>
      <name val="標楷體"/>
      <family val="4"/>
      <charset val="136"/>
    </font>
    <font>
      <sz val="12"/>
      <color indexed="13"/>
      <name val="標楷體"/>
      <family val="4"/>
      <charset val="136"/>
    </font>
    <font>
      <sz val="12"/>
      <color indexed="13"/>
      <name val="Times New Roman"/>
      <family val="1"/>
    </font>
    <font>
      <b/>
      <sz val="12"/>
      <name val="標楷體"/>
      <family val="4"/>
      <charset val="136"/>
    </font>
    <font>
      <b/>
      <sz val="12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2"/>
      <color indexed="81"/>
      <name val="Tahoma"/>
      <family val="2"/>
    </font>
    <font>
      <sz val="12"/>
      <color indexed="81"/>
      <name val="細明體"/>
      <family val="3"/>
      <charset val="136"/>
    </font>
    <font>
      <sz val="10"/>
      <color indexed="12"/>
      <name val="Times New Roman"/>
      <family val="1"/>
    </font>
    <font>
      <b/>
      <sz val="12"/>
      <name val="新細明體"/>
      <family val="1"/>
      <charset val="136"/>
    </font>
    <font>
      <sz val="12"/>
      <color indexed="13"/>
      <name val="細明體"/>
      <family val="3"/>
      <charset val="136"/>
    </font>
    <font>
      <b/>
      <sz val="11"/>
      <name val="標楷體"/>
      <family val="4"/>
      <charset val="136"/>
    </font>
    <font>
      <b/>
      <sz val="9"/>
      <color indexed="81"/>
      <name val="細明體"/>
      <family val="3"/>
      <charset val="136"/>
    </font>
    <font>
      <sz val="11"/>
      <color indexed="8"/>
      <name val="細明體"/>
      <family val="3"/>
      <charset val="136"/>
    </font>
    <font>
      <vertAlign val="superscript"/>
      <sz val="11"/>
      <color indexed="8"/>
      <name val="細明體"/>
      <family val="3"/>
      <charset val="136"/>
    </font>
    <font>
      <vertAlign val="superscript"/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</font>
    <font>
      <sz val="11"/>
      <color rgb="FF000000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u/>
      <sz val="12"/>
      <color theme="10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0"/>
      <name val="Times New Roman"/>
      <family val="3"/>
      <charset val="136"/>
    </font>
    <font>
      <sz val="10"/>
      <color rgb="FFFF0000"/>
      <name val="Times New Roman"/>
      <family val="1"/>
    </font>
    <font>
      <sz val="10"/>
      <name val="Times New Roman"/>
      <family val="1"/>
      <charset val="136"/>
    </font>
    <font>
      <sz val="10"/>
      <color rgb="FF0000FF"/>
      <name val="Times New Roman"/>
      <family val="1"/>
    </font>
    <font>
      <sz val="10"/>
      <color rgb="FFC00000"/>
      <name val="Times New Roman"/>
      <family val="1"/>
    </font>
    <font>
      <sz val="10"/>
      <color rgb="FF0000FF"/>
      <name val="細明體"/>
      <family val="3"/>
      <charset val="136"/>
    </font>
    <font>
      <b/>
      <sz val="14"/>
      <color rgb="FFFF0000"/>
      <name val="細明體"/>
      <family val="3"/>
      <charset val="136"/>
    </font>
    <font>
      <sz val="10"/>
      <color theme="1" tint="0.499984740745262"/>
      <name val="Times New Roman"/>
      <family val="1"/>
    </font>
    <font>
      <sz val="10"/>
      <color theme="1" tint="0.499984740745262"/>
      <name val="細明體"/>
      <family val="3"/>
      <charset val="136"/>
    </font>
    <font>
      <sz val="9"/>
      <color rgb="FF0000FF"/>
      <name val="Times New Roman"/>
      <family val="1"/>
    </font>
    <font>
      <sz val="10"/>
      <color rgb="FF006600"/>
      <name val="Times New Roman"/>
      <family val="1"/>
    </font>
    <font>
      <sz val="10"/>
      <color rgb="FF006600"/>
      <name val="細明體"/>
      <family val="3"/>
      <charset val="136"/>
    </font>
    <font>
      <sz val="10"/>
      <color rgb="FF006600"/>
      <name val="新細明體"/>
      <family val="1"/>
      <charset val="136"/>
    </font>
    <font>
      <sz val="10"/>
      <color rgb="FF0000FF"/>
      <name val="新細明體"/>
      <family val="1"/>
      <charset val="136"/>
    </font>
    <font>
      <vertAlign val="subscript"/>
      <sz val="11"/>
      <color rgb="FF006600"/>
      <name val="Times New Roman"/>
      <family val="1"/>
    </font>
    <font>
      <sz val="10"/>
      <color theme="0" tint="-0.34998626667073579"/>
      <name val="Times New Roman"/>
      <family val="3"/>
      <charset val="136"/>
    </font>
    <font>
      <sz val="10"/>
      <color theme="0" tint="-0.34998626667073579"/>
      <name val="細明體"/>
      <family val="3"/>
      <charset val="136"/>
    </font>
    <font>
      <sz val="10"/>
      <color theme="0" tint="-0.34998626667073579"/>
      <name val="Times New Roman"/>
      <family val="1"/>
    </font>
    <font>
      <sz val="10"/>
      <color rgb="FF0000FF"/>
      <name val="Times New Roman"/>
      <family val="3"/>
      <charset val="136"/>
    </font>
    <font>
      <vertAlign val="superscript"/>
      <sz val="10"/>
      <color theme="0" tint="-0.34998626667073579"/>
      <name val="Times New Roman"/>
      <family val="1"/>
    </font>
    <font>
      <sz val="10"/>
      <color rgb="FF0000FF"/>
      <name val="Times New Roman"/>
      <family val="1"/>
      <charset val="136"/>
    </font>
    <font>
      <sz val="9"/>
      <color rgb="FF0000FF"/>
      <name val="細明體"/>
      <family val="3"/>
      <charset val="136"/>
    </font>
    <font>
      <sz val="10"/>
      <color rgb="FF006600"/>
      <name val="Times New Roman"/>
      <family val="3"/>
      <charset val="136"/>
    </font>
    <font>
      <sz val="12"/>
      <color rgb="FF0000FF"/>
      <name val="新細明體"/>
      <family val="1"/>
      <charset val="136"/>
    </font>
    <font>
      <sz val="10"/>
      <color rgb="FF006600"/>
      <name val="Times New Roman"/>
      <family val="1"/>
      <charset val="136"/>
    </font>
    <font>
      <sz val="9"/>
      <color rgb="FF0000FF"/>
      <name val="新細明體"/>
      <family val="1"/>
      <charset val="136"/>
    </font>
    <font>
      <sz val="11"/>
      <color indexed="81"/>
      <name val="細明體"/>
      <family val="3"/>
      <charset val="136"/>
    </font>
    <font>
      <sz val="11"/>
      <color indexed="81"/>
      <name val="Tahoma"/>
      <family val="2"/>
    </font>
    <font>
      <sz val="12"/>
      <color indexed="81"/>
      <name val="新細明體"/>
      <family val="1"/>
      <charset val="136"/>
      <scheme val="minor"/>
    </font>
    <font>
      <sz val="10"/>
      <color theme="1" tint="0.499984740745262"/>
      <name val="標楷體"/>
      <family val="4"/>
      <charset val="136"/>
    </font>
    <font>
      <sz val="10"/>
      <color rgb="FFC00000"/>
      <name val="新細明體"/>
      <family val="1"/>
      <charset val="136"/>
    </font>
    <font>
      <sz val="10"/>
      <color rgb="FFC00000"/>
      <name val="細明體"/>
      <family val="3"/>
      <charset val="136"/>
    </font>
    <font>
      <sz val="10"/>
      <color rgb="FFFF0000"/>
      <name val="細明體"/>
      <family val="3"/>
      <charset val="136"/>
    </font>
    <font>
      <sz val="9"/>
      <name val="Times New Roman"/>
      <family val="1"/>
      <charset val="136"/>
    </font>
    <font>
      <sz val="10"/>
      <color rgb="FF0000FF"/>
      <name val="新細明體"/>
      <family val="3"/>
      <charset val="136"/>
    </font>
  </fonts>
  <fills count="72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99"/>
        <bgColor indexed="64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slantDashDot">
        <color indexed="21"/>
      </bottom>
      <diagonal/>
    </border>
    <border>
      <left/>
      <right style="slantDashDot">
        <color indexed="21"/>
      </right>
      <top/>
      <bottom style="slantDashDot">
        <color indexed="21"/>
      </bottom>
      <diagonal/>
    </border>
    <border>
      <left style="medium">
        <color indexed="64"/>
      </left>
      <right/>
      <top/>
      <bottom/>
      <diagonal/>
    </border>
    <border>
      <left/>
      <right/>
      <top style="slantDashDot">
        <color indexed="21"/>
      </top>
      <bottom style="medium">
        <color indexed="64"/>
      </bottom>
      <diagonal/>
    </border>
    <border>
      <left/>
      <right style="medium">
        <color indexed="64"/>
      </right>
      <top style="slantDashDot">
        <color indexed="21"/>
      </top>
      <bottom/>
      <diagonal/>
    </border>
    <border>
      <left style="mediumDashed">
        <color indexed="10"/>
      </left>
      <right style="mediumDashed">
        <color indexed="10"/>
      </right>
      <top style="mediumDashed">
        <color indexed="10"/>
      </top>
      <bottom style="mediumDashed">
        <color indexed="10"/>
      </bottom>
      <diagonal/>
    </border>
    <border>
      <left style="mediumDashed">
        <color indexed="10"/>
      </left>
      <right style="mediumDashed">
        <color indexed="10"/>
      </right>
      <top/>
      <bottom style="mediumDashed">
        <color indexed="10"/>
      </bottom>
      <diagonal/>
    </border>
    <border>
      <left/>
      <right style="slantDashDot">
        <color indexed="2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slantDashDot">
        <color indexed="21"/>
      </left>
      <right/>
      <top style="slantDashDot">
        <color indexed="21"/>
      </top>
      <bottom style="slantDashDot">
        <color indexed="21"/>
      </bottom>
      <diagonal/>
    </border>
    <border>
      <left/>
      <right/>
      <top style="slantDashDot">
        <color indexed="21"/>
      </top>
      <bottom style="slantDashDot">
        <color indexed="21"/>
      </bottom>
      <diagonal/>
    </border>
    <border>
      <left/>
      <right style="slantDashDot">
        <color indexed="21"/>
      </right>
      <top style="slantDashDot">
        <color indexed="21"/>
      </top>
      <bottom style="slantDashDot">
        <color indexed="21"/>
      </bottom>
      <diagonal/>
    </border>
    <border>
      <left style="slantDashDot">
        <color indexed="21"/>
      </left>
      <right/>
      <top style="slantDashDot">
        <color indexed="21"/>
      </top>
      <bottom/>
      <diagonal/>
    </border>
    <border>
      <left style="slantDashDot">
        <color indexed="21"/>
      </left>
      <right/>
      <top/>
      <bottom style="slantDashDot">
        <color indexed="21"/>
      </bottom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rgb="FF0000FF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0000FF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rgb="FF0000FF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rgb="FF0000FF"/>
      </diagonal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auto="1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1453">
    <xf numFmtId="0" fontId="0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181" fontId="59" fillId="0" borderId="0">
      <alignment vertical="center"/>
    </xf>
    <xf numFmtId="0" fontId="6" fillId="0" borderId="0"/>
    <xf numFmtId="43" fontId="6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>
      <alignment vertical="center"/>
    </xf>
    <xf numFmtId="0" fontId="5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178" fontId="59" fillId="0" borderId="0">
      <alignment vertical="center"/>
    </xf>
    <xf numFmtId="0" fontId="15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15" fillId="0" borderId="0">
      <alignment vertical="center"/>
    </xf>
    <xf numFmtId="0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178" fontId="59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178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43" fontId="59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15" fillId="0" borderId="0">
      <alignment vertical="center"/>
    </xf>
    <xf numFmtId="0" fontId="6" fillId="0" borderId="0"/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178" fontId="59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6" fillId="0" borderId="0"/>
    <xf numFmtId="0" fontId="59" fillId="0" borderId="0"/>
    <xf numFmtId="0" fontId="59" fillId="0" borderId="0"/>
    <xf numFmtId="0" fontId="59" fillId="0" borderId="0"/>
    <xf numFmtId="0" fontId="6" fillId="0" borderId="0">
      <alignment vertical="center"/>
    </xf>
    <xf numFmtId="178" fontId="59" fillId="0" borderId="0">
      <alignment vertical="center"/>
    </xf>
    <xf numFmtId="0" fontId="59" fillId="0" borderId="0"/>
    <xf numFmtId="178" fontId="59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6" fillId="0" borderId="0"/>
    <xf numFmtId="0" fontId="65" fillId="0" borderId="0"/>
    <xf numFmtId="0" fontId="15" fillId="0" borderId="0">
      <alignment vertical="center"/>
    </xf>
    <xf numFmtId="0" fontId="65" fillId="0" borderId="0"/>
    <xf numFmtId="0" fontId="59" fillId="44" borderId="0" applyNumberFormat="0" applyBorder="0" applyAlignment="0" applyProtection="0">
      <alignment vertical="center"/>
    </xf>
    <xf numFmtId="0" fontId="59" fillId="48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59" fillId="56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59" fillId="49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5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67" fillId="58" borderId="0" applyNumberFormat="0" applyBorder="0" applyAlignment="0" applyProtection="0">
      <alignment vertical="center"/>
    </xf>
    <xf numFmtId="0" fontId="67" fillId="62" borderId="0" applyNumberFormat="0" applyBorder="0" applyAlignment="0" applyProtection="0">
      <alignment vertical="center"/>
    </xf>
    <xf numFmtId="0" fontId="67" fillId="66" borderId="0" applyNumberFormat="0" applyBorder="0" applyAlignment="0" applyProtection="0">
      <alignment vertical="center"/>
    </xf>
    <xf numFmtId="178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0" borderId="0"/>
    <xf numFmtId="178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178" fontId="5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0" fontId="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8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" fillId="0" borderId="0">
      <alignment vertical="center"/>
    </xf>
    <xf numFmtId="0" fontId="59" fillId="0" borderId="0"/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" fillId="0" borderId="0">
      <alignment vertical="center"/>
    </xf>
    <xf numFmtId="0" fontId="59" fillId="0" borderId="0"/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" fillId="0" borderId="0">
      <alignment vertical="center"/>
    </xf>
    <xf numFmtId="0" fontId="5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178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5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63" fillId="0" borderId="63" applyNumberFormat="0" applyFill="0" applyAlignment="0" applyProtection="0">
      <alignment vertical="center"/>
    </xf>
    <xf numFmtId="0" fontId="69" fillId="36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59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9" fontId="59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0" fillId="40" borderId="58" applyNumberFormat="0" applyAlignment="0" applyProtection="0">
      <alignment vertical="center"/>
    </xf>
    <xf numFmtId="44" fontId="59" fillId="0" borderId="0" applyFont="0" applyFill="0" applyBorder="0" applyAlignment="0" applyProtection="0">
      <alignment vertical="center"/>
    </xf>
    <xf numFmtId="44" fontId="59" fillId="0" borderId="0" applyFont="0" applyFill="0" applyBorder="0" applyAlignment="0" applyProtection="0">
      <alignment vertical="center"/>
    </xf>
    <xf numFmtId="0" fontId="71" fillId="0" borderId="60" applyNumberFormat="0" applyFill="0" applyAlignment="0" applyProtection="0">
      <alignment vertical="center"/>
    </xf>
    <xf numFmtId="0" fontId="59" fillId="42" borderId="62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6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72" fillId="0" borderId="0" applyNumberFormat="0" applyFill="0" applyBorder="0" applyAlignment="0" applyProtection="0">
      <alignment vertical="center"/>
    </xf>
    <xf numFmtId="0" fontId="67" fillId="43" borderId="0" applyNumberFormat="0" applyBorder="0" applyAlignment="0" applyProtection="0">
      <alignment vertical="center"/>
    </xf>
    <xf numFmtId="0" fontId="67" fillId="47" borderId="0" applyNumberFormat="0" applyBorder="0" applyAlignment="0" applyProtection="0">
      <alignment vertical="center"/>
    </xf>
    <xf numFmtId="0" fontId="67" fillId="51" borderId="0" applyNumberFormat="0" applyBorder="0" applyAlignment="0" applyProtection="0">
      <alignment vertical="center"/>
    </xf>
    <xf numFmtId="0" fontId="67" fillId="55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67" fillId="63" borderId="0" applyNumberFormat="0" applyBorder="0" applyAlignment="0" applyProtection="0">
      <alignment vertical="center"/>
    </xf>
    <xf numFmtId="0" fontId="73" fillId="0" borderId="55" applyNumberFormat="0" applyFill="0" applyAlignment="0" applyProtection="0">
      <alignment vertical="center"/>
    </xf>
    <xf numFmtId="0" fontId="74" fillId="0" borderId="56" applyNumberFormat="0" applyFill="0" applyAlignment="0" applyProtection="0">
      <alignment vertical="center"/>
    </xf>
    <xf numFmtId="0" fontId="75" fillId="0" borderId="57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39" borderId="58" applyNumberFormat="0" applyAlignment="0" applyProtection="0">
      <alignment vertical="center"/>
    </xf>
    <xf numFmtId="0" fontId="78" fillId="40" borderId="59" applyNumberFormat="0" applyAlignment="0" applyProtection="0">
      <alignment vertical="center"/>
    </xf>
    <xf numFmtId="0" fontId="79" fillId="41" borderId="61" applyNumberFormat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4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/>
    <xf numFmtId="203" fontId="6" fillId="0" borderId="0">
      <alignment vertical="center"/>
    </xf>
    <xf numFmtId="203" fontId="59" fillId="0" borderId="0"/>
    <xf numFmtId="203" fontId="59" fillId="0" borderId="0">
      <alignment vertical="center"/>
    </xf>
    <xf numFmtId="205" fontId="17" fillId="0" borderId="0" applyFont="0" applyFill="0" applyBorder="0" applyAlignment="0" applyProtection="0"/>
    <xf numFmtId="0" fontId="17" fillId="0" borderId="0"/>
    <xf numFmtId="0" fontId="3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59" fillId="0" borderId="0" applyFont="0" applyFill="0" applyBorder="0" applyAlignment="0" applyProtection="0">
      <alignment vertical="center"/>
    </xf>
    <xf numFmtId="44" fontId="59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/>
    <xf numFmtId="0" fontId="1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5" fillId="0" borderId="0"/>
    <xf numFmtId="9" fontId="6" fillId="0" borderId="0" applyFont="0" applyFill="0" applyBorder="0" applyAlignment="0" applyProtection="0">
      <alignment vertical="center"/>
    </xf>
  </cellStyleXfs>
  <cellXfs count="934">
    <xf numFmtId="0" fontId="0" fillId="0" borderId="0" xfId="0">
      <alignment vertical="center"/>
    </xf>
    <xf numFmtId="0" fontId="6" fillId="0" borderId="0" xfId="34"/>
    <xf numFmtId="0" fontId="8" fillId="0" borderId="0" xfId="34" applyFont="1"/>
    <xf numFmtId="0" fontId="6" fillId="0" borderId="0" xfId="28"/>
    <xf numFmtId="0" fontId="6" fillId="0" borderId="0" xfId="37"/>
    <xf numFmtId="0" fontId="6" fillId="0" borderId="0" xfId="33"/>
    <xf numFmtId="0" fontId="8" fillId="0" borderId="0" xfId="33" applyFont="1"/>
    <xf numFmtId="190" fontId="6" fillId="0" borderId="0" xfId="33" applyNumberFormat="1"/>
    <xf numFmtId="182" fontId="8" fillId="0" borderId="2" xfId="33" applyNumberFormat="1" applyFont="1" applyBorder="1" applyAlignment="1">
      <alignment horizontal="center" vertical="center" wrapText="1"/>
    </xf>
    <xf numFmtId="178" fontId="8" fillId="0" borderId="1" xfId="33" applyNumberFormat="1" applyFont="1" applyBorder="1" applyAlignment="1">
      <alignment horizontal="center" vertical="center"/>
    </xf>
    <xf numFmtId="0" fontId="8" fillId="0" borderId="0" xfId="29">
      <alignment vertical="center"/>
    </xf>
    <xf numFmtId="186" fontId="17" fillId="0" borderId="1" xfId="33" applyNumberFormat="1" applyFont="1" applyBorder="1" applyAlignment="1">
      <alignment horizontal="center" vertical="center"/>
    </xf>
    <xf numFmtId="186" fontId="6" fillId="0" borderId="0" xfId="28" applyNumberFormat="1"/>
    <xf numFmtId="193" fontId="6" fillId="0" borderId="0" xfId="28" applyNumberFormat="1"/>
    <xf numFmtId="194" fontId="6" fillId="0" borderId="0" xfId="28" applyNumberFormat="1"/>
    <xf numFmtId="186" fontId="6" fillId="0" borderId="0" xfId="37" applyNumberFormat="1"/>
    <xf numFmtId="186" fontId="17" fillId="0" borderId="2" xfId="37" applyNumberFormat="1" applyFont="1" applyBorder="1" applyAlignment="1">
      <alignment horizontal="center"/>
    </xf>
    <xf numFmtId="186" fontId="17" fillId="0" borderId="3" xfId="37" applyNumberFormat="1" applyFont="1" applyBorder="1" applyAlignment="1">
      <alignment horizontal="center"/>
    </xf>
    <xf numFmtId="186" fontId="8" fillId="0" borderId="2" xfId="37" applyNumberFormat="1" applyFont="1" applyBorder="1" applyAlignment="1">
      <alignment horizontal="center"/>
    </xf>
    <xf numFmtId="186" fontId="8" fillId="0" borderId="3" xfId="37" applyNumberFormat="1" applyFont="1" applyBorder="1" applyAlignment="1">
      <alignment horizontal="center"/>
    </xf>
    <xf numFmtId="190" fontId="8" fillId="0" borderId="2" xfId="37" applyNumberFormat="1" applyFont="1" applyBorder="1" applyAlignment="1">
      <alignment horizontal="center"/>
    </xf>
    <xf numFmtId="190" fontId="6" fillId="0" borderId="0" xfId="37" applyNumberFormat="1"/>
    <xf numFmtId="186" fontId="17" fillId="0" borderId="4" xfId="37" applyNumberFormat="1" applyFont="1" applyBorder="1" applyAlignment="1">
      <alignment horizontal="center"/>
    </xf>
    <xf numFmtId="0" fontId="12" fillId="0" borderId="0" xfId="0" applyFont="1">
      <alignment vertical="center"/>
    </xf>
    <xf numFmtId="0" fontId="22" fillId="0" borderId="0" xfId="0" applyFont="1">
      <alignment vertical="center"/>
    </xf>
    <xf numFmtId="186" fontId="8" fillId="0" borderId="5" xfId="37" applyNumberFormat="1" applyFont="1" applyBorder="1" applyAlignment="1">
      <alignment horizontal="center"/>
    </xf>
    <xf numFmtId="190" fontId="17" fillId="0" borderId="3" xfId="37" applyNumberFormat="1" applyFont="1" applyBorder="1" applyAlignment="1">
      <alignment horizontal="center"/>
    </xf>
    <xf numFmtId="0" fontId="17" fillId="0" borderId="0" xfId="0" applyFont="1">
      <alignment vertical="center"/>
    </xf>
    <xf numFmtId="0" fontId="17" fillId="0" borderId="0" xfId="37" applyFont="1"/>
    <xf numFmtId="186" fontId="17" fillId="0" borderId="0" xfId="37" applyNumberFormat="1" applyFont="1"/>
    <xf numFmtId="190" fontId="17" fillId="0" borderId="0" xfId="37" applyNumberFormat="1" applyFont="1"/>
    <xf numFmtId="0" fontId="2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8" fontId="6" fillId="0" borderId="0" xfId="34" applyNumberFormat="1"/>
    <xf numFmtId="0" fontId="6" fillId="6" borderId="0" xfId="34" applyFill="1"/>
    <xf numFmtId="0" fontId="6" fillId="7" borderId="0" xfId="34" applyFill="1"/>
    <xf numFmtId="178" fontId="6" fillId="0" borderId="0" xfId="27" applyNumberFormat="1"/>
    <xf numFmtId="189" fontId="6" fillId="0" borderId="0" xfId="33" applyNumberFormat="1"/>
    <xf numFmtId="0" fontId="17" fillId="0" borderId="1" xfId="0" applyFont="1" applyBorder="1" applyAlignment="1">
      <alignment horizontal="center" vertical="center"/>
    </xf>
    <xf numFmtId="178" fontId="17" fillId="0" borderId="1" xfId="37" applyNumberFormat="1" applyFont="1" applyBorder="1" applyAlignment="1">
      <alignment horizontal="center"/>
    </xf>
    <xf numFmtId="178" fontId="8" fillId="0" borderId="13" xfId="37" applyNumberFormat="1" applyFont="1" applyBorder="1" applyAlignment="1">
      <alignment horizontal="center"/>
    </xf>
    <xf numFmtId="178" fontId="17" fillId="0" borderId="0" xfId="37" applyNumberFormat="1" applyFont="1"/>
    <xf numFmtId="178" fontId="6" fillId="0" borderId="0" xfId="37" applyNumberFormat="1"/>
    <xf numFmtId="0" fontId="17" fillId="0" borderId="0" xfId="0" applyFont="1" applyAlignment="1">
      <alignment horizontal="center" vertical="center"/>
    </xf>
    <xf numFmtId="178" fontId="6" fillId="0" borderId="0" xfId="34" applyNumberFormat="1" applyAlignment="1">
      <alignment horizontal="center"/>
    </xf>
    <xf numFmtId="182" fontId="10" fillId="0" borderId="2" xfId="0" applyNumberFormat="1" applyFont="1" applyBorder="1" applyAlignment="1">
      <alignment horizontal="center" vertical="center" wrapText="1" shrinkToFit="1"/>
    </xf>
    <xf numFmtId="182" fontId="8" fillId="0" borderId="14" xfId="40" applyNumberFormat="1" applyFont="1" applyBorder="1" applyAlignment="1">
      <alignment horizontal="center" vertical="center" wrapText="1" shrinkToFit="1"/>
    </xf>
    <xf numFmtId="176" fontId="10" fillId="0" borderId="15" xfId="0" applyNumberFormat="1" applyFont="1" applyBorder="1" applyAlignment="1">
      <alignment horizontal="center" vertical="center" wrapText="1" shrinkToFit="1"/>
    </xf>
    <xf numFmtId="176" fontId="14" fillId="0" borderId="15" xfId="0" applyNumberFormat="1" applyFont="1" applyBorder="1" applyAlignment="1">
      <alignment horizontal="center" vertical="center" wrapText="1" shrinkToFit="1"/>
    </xf>
    <xf numFmtId="182" fontId="10" fillId="0" borderId="15" xfId="0" applyNumberFormat="1" applyFont="1" applyBorder="1" applyAlignment="1">
      <alignment horizontal="center" vertical="center" wrapText="1" shrinkToFit="1"/>
    </xf>
    <xf numFmtId="182" fontId="8" fillId="0" borderId="15" xfId="0" applyNumberFormat="1" applyFont="1" applyBorder="1" applyAlignment="1">
      <alignment horizontal="center" vertical="center" wrapText="1" shrinkToFit="1"/>
    </xf>
    <xf numFmtId="176" fontId="8" fillId="0" borderId="15" xfId="0" applyNumberFormat="1" applyFont="1" applyBorder="1" applyAlignment="1">
      <alignment horizontal="center" vertical="center" wrapText="1" shrinkToFit="1"/>
    </xf>
    <xf numFmtId="184" fontId="10" fillId="0" borderId="15" xfId="0" applyNumberFormat="1" applyFont="1" applyBorder="1" applyAlignment="1">
      <alignment horizontal="center" vertical="center" wrapText="1" shrinkToFit="1"/>
    </xf>
    <xf numFmtId="179" fontId="10" fillId="0" borderId="15" xfId="0" applyNumberFormat="1" applyFont="1" applyBorder="1" applyAlignment="1">
      <alignment horizontal="center" vertical="center" wrapText="1" shrinkToFit="1"/>
    </xf>
    <xf numFmtId="182" fontId="8" fillId="0" borderId="2" xfId="40" applyNumberFormat="1" applyFont="1" applyBorder="1" applyAlignment="1">
      <alignment horizontal="center" vertical="center" wrapText="1" shrinkToFit="1"/>
    </xf>
    <xf numFmtId="179" fontId="8" fillId="0" borderId="2" xfId="0" applyNumberFormat="1" applyFont="1" applyBorder="1" applyAlignment="1">
      <alignment horizontal="center" vertical="center" wrapText="1" shrinkToFit="1"/>
    </xf>
    <xf numFmtId="179" fontId="8" fillId="0" borderId="15" xfId="0" applyNumberFormat="1" applyFont="1" applyBorder="1" applyAlignment="1">
      <alignment horizontal="center" vertical="center" wrapText="1" shrinkToFit="1"/>
    </xf>
    <xf numFmtId="179" fontId="14" fillId="0" borderId="15" xfId="0" applyNumberFormat="1" applyFont="1" applyBorder="1" applyAlignment="1">
      <alignment horizontal="center" vertical="center" wrapText="1" shrinkToFit="1"/>
    </xf>
    <xf numFmtId="179" fontId="10" fillId="0" borderId="2" xfId="0" applyNumberFormat="1" applyFont="1" applyBorder="1" applyAlignment="1">
      <alignment horizontal="center" vertical="center" wrapText="1" shrinkToFit="1"/>
    </xf>
    <xf numFmtId="182" fontId="8" fillId="0" borderId="15" xfId="40" applyNumberFormat="1" applyFont="1" applyBorder="1" applyAlignment="1">
      <alignment horizontal="center" vertical="center" wrapText="1" shrinkToFit="1"/>
    </xf>
    <xf numFmtId="179" fontId="14" fillId="0" borderId="15" xfId="40" applyNumberFormat="1" applyFont="1" applyBorder="1" applyAlignment="1">
      <alignment horizontal="center" vertical="center" wrapText="1"/>
    </xf>
    <xf numFmtId="176" fontId="10" fillId="0" borderId="2" xfId="0" applyNumberFormat="1" applyFont="1" applyBorder="1" applyAlignment="1">
      <alignment horizontal="center" vertical="center" wrapText="1" shrinkToFit="1"/>
    </xf>
    <xf numFmtId="182" fontId="8" fillId="0" borderId="2" xfId="0" applyNumberFormat="1" applyFont="1" applyBorder="1" applyAlignment="1">
      <alignment horizontal="center" vertical="center" wrapText="1" shrinkToFit="1"/>
    </xf>
    <xf numFmtId="176" fontId="8" fillId="0" borderId="2" xfId="0" applyNumberFormat="1" applyFont="1" applyBorder="1" applyAlignment="1">
      <alignment horizontal="center" vertical="center" wrapText="1" shrinkToFit="1"/>
    </xf>
    <xf numFmtId="184" fontId="8" fillId="0" borderId="2" xfId="0" applyNumberFormat="1" applyFont="1" applyBorder="1" applyAlignment="1">
      <alignment horizontal="center" vertical="center" wrapText="1" shrinkToFit="1"/>
    </xf>
    <xf numFmtId="179" fontId="14" fillId="0" borderId="2" xfId="0" applyNumberFormat="1" applyFont="1" applyBorder="1" applyAlignment="1">
      <alignment horizontal="center" vertical="center" wrapText="1" shrinkToFit="1"/>
    </xf>
    <xf numFmtId="179" fontId="8" fillId="0" borderId="2" xfId="40" applyNumberFormat="1" applyFont="1" applyBorder="1" applyAlignment="1">
      <alignment horizontal="center" vertical="center" wrapText="1" shrinkToFit="1"/>
    </xf>
    <xf numFmtId="182" fontId="10" fillId="0" borderId="5" xfId="0" applyNumberFormat="1" applyFont="1" applyBorder="1" applyAlignment="1">
      <alignment horizontal="center" vertical="center" wrapText="1" shrinkToFit="1"/>
    </xf>
    <xf numFmtId="0" fontId="12" fillId="0" borderId="2" xfId="34" applyFont="1" applyBorder="1" applyAlignment="1">
      <alignment horizontal="center" vertical="center" shrinkToFit="1"/>
    </xf>
    <xf numFmtId="178" fontId="17" fillId="0" borderId="1" xfId="0" applyNumberFormat="1" applyFont="1" applyBorder="1" applyAlignment="1">
      <alignment horizontal="center" vertical="center"/>
    </xf>
    <xf numFmtId="192" fontId="6" fillId="0" borderId="0" xfId="34" applyNumberFormat="1"/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7" fillId="0" borderId="1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0" xfId="0" applyFont="1">
      <alignment vertical="center"/>
    </xf>
    <xf numFmtId="191" fontId="17" fillId="0" borderId="1" xfId="37" applyNumberFormat="1" applyFont="1" applyBorder="1" applyAlignment="1">
      <alignment horizontal="center"/>
    </xf>
    <xf numFmtId="176" fontId="0" fillId="0" borderId="0" xfId="0" applyNumberFormat="1" applyAlignment="1">
      <alignment horizontal="center" vertical="center"/>
    </xf>
    <xf numFmtId="182" fontId="10" fillId="7" borderId="15" xfId="0" applyNumberFormat="1" applyFont="1" applyFill="1" applyBorder="1" applyAlignment="1">
      <alignment horizontal="center" vertical="center" wrapText="1" shrinkToFit="1"/>
    </xf>
    <xf numFmtId="182" fontId="10" fillId="7" borderId="2" xfId="0" applyNumberFormat="1" applyFont="1" applyFill="1" applyBorder="1" applyAlignment="1">
      <alignment horizontal="center" vertical="center" wrapText="1" shrinkToFit="1"/>
    </xf>
    <xf numFmtId="179" fontId="10" fillId="7" borderId="2" xfId="0" applyNumberFormat="1" applyFont="1" applyFill="1" applyBorder="1" applyAlignment="1">
      <alignment horizontal="center" vertical="center" wrapText="1" shrinkToFit="1"/>
    </xf>
    <xf numFmtId="0" fontId="8" fillId="6" borderId="0" xfId="34" applyFont="1" applyFill="1"/>
    <xf numFmtId="0" fontId="8" fillId="9" borderId="0" xfId="34" applyFont="1" applyFill="1"/>
    <xf numFmtId="0" fontId="0" fillId="0" borderId="1" xfId="0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180" fontId="17" fillId="0" borderId="1" xfId="0" applyNumberFormat="1" applyFont="1" applyBorder="1" applyAlignment="1">
      <alignment horizontal="center" vertical="center"/>
    </xf>
    <xf numFmtId="176" fontId="8" fillId="0" borderId="0" xfId="33" applyNumberFormat="1" applyFont="1"/>
    <xf numFmtId="0" fontId="0" fillId="0" borderId="1" xfId="0" applyBorder="1" applyAlignment="1">
      <alignment horizontal="center" vertical="center" wrapText="1"/>
    </xf>
    <xf numFmtId="0" fontId="8" fillId="0" borderId="1" xfId="33" applyFont="1" applyBorder="1" applyAlignment="1">
      <alignment horizontal="center"/>
    </xf>
    <xf numFmtId="0" fontId="17" fillId="0" borderId="1" xfId="36" applyFont="1" applyBorder="1" applyAlignment="1">
      <alignment horizontal="center"/>
    </xf>
    <xf numFmtId="0" fontId="6" fillId="0" borderId="1" xfId="33" applyBorder="1" applyAlignment="1">
      <alignment horizontal="center"/>
    </xf>
    <xf numFmtId="0" fontId="8" fillId="0" borderId="1" xfId="33" applyFont="1" applyBorder="1" applyAlignment="1">
      <alignment horizontal="center" vertical="center" wrapText="1"/>
    </xf>
    <xf numFmtId="0" fontId="20" fillId="0" borderId="0" xfId="0" applyFont="1">
      <alignment vertical="center"/>
    </xf>
    <xf numFmtId="178" fontId="0" fillId="0" borderId="1" xfId="0" applyNumberFormat="1" applyBorder="1">
      <alignment vertical="center"/>
    </xf>
    <xf numFmtId="0" fontId="17" fillId="0" borderId="1" xfId="33" applyFont="1" applyBorder="1" applyAlignment="1">
      <alignment horizontal="center"/>
    </xf>
    <xf numFmtId="178" fontId="0" fillId="0" borderId="1" xfId="0" applyNumberFormat="1" applyBorder="1" applyAlignment="1">
      <alignment horizontal="center" vertical="center"/>
    </xf>
    <xf numFmtId="0" fontId="17" fillId="0" borderId="0" xfId="33" applyFont="1"/>
    <xf numFmtId="178" fontId="17" fillId="0" borderId="1" xfId="33" applyNumberFormat="1" applyFont="1" applyBorder="1" applyAlignment="1">
      <alignment horizontal="right" vertical="center"/>
    </xf>
    <xf numFmtId="176" fontId="17" fillId="0" borderId="1" xfId="33" applyNumberFormat="1" applyFont="1" applyBorder="1" applyAlignment="1">
      <alignment horizontal="right" vertical="center"/>
    </xf>
    <xf numFmtId="190" fontId="17" fillId="0" borderId="1" xfId="0" applyNumberFormat="1" applyFont="1" applyBorder="1" applyAlignment="1">
      <alignment horizontal="center" vertical="center"/>
    </xf>
    <xf numFmtId="180" fontId="17" fillId="0" borderId="0" xfId="0" applyNumberFormat="1" applyFont="1" applyAlignment="1">
      <alignment horizontal="center" vertical="center"/>
    </xf>
    <xf numFmtId="0" fontId="31" fillId="12" borderId="0" xfId="34" applyFont="1" applyFill="1"/>
    <xf numFmtId="0" fontId="8" fillId="0" borderId="0" xfId="34" applyFont="1" applyAlignment="1">
      <alignment horizontal="center"/>
    </xf>
    <xf numFmtId="0" fontId="10" fillId="0" borderId="1" xfId="33" applyFont="1" applyBorder="1" applyAlignment="1">
      <alignment horizontal="center" vertical="center"/>
    </xf>
    <xf numFmtId="178" fontId="27" fillId="0" borderId="1" xfId="33" applyNumberFormat="1" applyFont="1" applyBorder="1" applyAlignment="1">
      <alignment horizontal="center" vertical="center"/>
    </xf>
    <xf numFmtId="183" fontId="27" fillId="0" borderId="1" xfId="33" applyNumberFormat="1" applyFont="1" applyBorder="1" applyAlignment="1">
      <alignment horizontal="center" vertical="center"/>
    </xf>
    <xf numFmtId="187" fontId="17" fillId="0" borderId="1" xfId="33" applyNumberFormat="1" applyFont="1" applyBorder="1" applyAlignment="1">
      <alignment horizontal="center"/>
    </xf>
    <xf numFmtId="186" fontId="17" fillId="0" borderId="1" xfId="33" applyNumberFormat="1" applyFont="1" applyBorder="1" applyAlignment="1">
      <alignment horizontal="center"/>
    </xf>
    <xf numFmtId="190" fontId="17" fillId="0" borderId="1" xfId="36" applyNumberFormat="1" applyFont="1" applyBorder="1" applyAlignment="1">
      <alignment horizontal="center"/>
    </xf>
    <xf numFmtId="3" fontId="6" fillId="0" borderId="22" xfId="34" applyNumberFormat="1" applyBorder="1" applyAlignment="1">
      <alignment horizontal="center"/>
    </xf>
    <xf numFmtId="176" fontId="6" fillId="0" borderId="22" xfId="34" applyNumberFormat="1" applyBorder="1" applyAlignment="1">
      <alignment horizontal="center"/>
    </xf>
    <xf numFmtId="0" fontId="6" fillId="0" borderId="22" xfId="34" applyBorder="1" applyAlignment="1">
      <alignment horizontal="center"/>
    </xf>
    <xf numFmtId="180" fontId="6" fillId="0" borderId="22" xfId="34" applyNumberFormat="1" applyBorder="1" applyAlignment="1">
      <alignment horizontal="center"/>
    </xf>
    <xf numFmtId="197" fontId="6" fillId="0" borderId="22" xfId="34" applyNumberFormat="1" applyBorder="1" applyAlignment="1">
      <alignment horizontal="center"/>
    </xf>
    <xf numFmtId="197" fontId="6" fillId="0" borderId="23" xfId="34" applyNumberFormat="1" applyBorder="1" applyAlignment="1">
      <alignment horizontal="center"/>
    </xf>
    <xf numFmtId="177" fontId="6" fillId="0" borderId="22" xfId="34" applyNumberFormat="1" applyBorder="1" applyAlignment="1">
      <alignment horizontal="center"/>
    </xf>
    <xf numFmtId="0" fontId="17" fillId="0" borderId="0" xfId="34" applyFont="1"/>
    <xf numFmtId="0" fontId="17" fillId="0" borderId="0" xfId="34" applyFont="1" applyAlignment="1">
      <alignment horizontal="center"/>
    </xf>
    <xf numFmtId="199" fontId="6" fillId="0" borderId="22" xfId="40" applyNumberFormat="1" applyBorder="1" applyAlignment="1">
      <alignment horizontal="center"/>
    </xf>
    <xf numFmtId="178" fontId="17" fillId="0" borderId="0" xfId="34" applyNumberFormat="1" applyFont="1"/>
    <xf numFmtId="0" fontId="37" fillId="7" borderId="2" xfId="34" applyFont="1" applyFill="1" applyBorder="1" applyAlignment="1">
      <alignment horizontal="center" vertical="center"/>
    </xf>
    <xf numFmtId="0" fontId="37" fillId="0" borderId="0" xfId="34" applyFont="1"/>
    <xf numFmtId="0" fontId="37" fillId="0" borderId="2" xfId="34" applyFont="1" applyBorder="1" applyAlignment="1">
      <alignment horizontal="center" vertical="center" shrinkToFit="1"/>
    </xf>
    <xf numFmtId="179" fontId="39" fillId="11" borderId="1" xfId="0" applyNumberFormat="1" applyFont="1" applyFill="1" applyBorder="1" applyAlignment="1">
      <alignment horizontal="center" vertical="center"/>
    </xf>
    <xf numFmtId="182" fontId="38" fillId="0" borderId="15" xfId="0" applyNumberFormat="1" applyFont="1" applyBorder="1" applyAlignment="1">
      <alignment horizontal="center" vertical="center" wrapText="1" shrinkToFit="1"/>
    </xf>
    <xf numFmtId="0" fontId="6" fillId="13" borderId="0" xfId="34" applyFill="1"/>
    <xf numFmtId="199" fontId="17" fillId="6" borderId="0" xfId="40" applyNumberFormat="1" applyFont="1" applyFill="1" applyAlignment="1"/>
    <xf numFmtId="0" fontId="17" fillId="11" borderId="24" xfId="34" applyFont="1" applyFill="1" applyBorder="1"/>
    <xf numFmtId="0" fontId="8" fillId="11" borderId="12" xfId="34" applyFont="1" applyFill="1" applyBorder="1"/>
    <xf numFmtId="0" fontId="17" fillId="14" borderId="24" xfId="34" applyFont="1" applyFill="1" applyBorder="1"/>
    <xf numFmtId="0" fontId="8" fillId="14" borderId="12" xfId="34" applyFont="1" applyFill="1" applyBorder="1"/>
    <xf numFmtId="0" fontId="17" fillId="11" borderId="17" xfId="34" applyFont="1" applyFill="1" applyBorder="1"/>
    <xf numFmtId="0" fontId="17" fillId="11" borderId="9" xfId="34" applyFont="1" applyFill="1" applyBorder="1"/>
    <xf numFmtId="0" fontId="17" fillId="14" borderId="17" xfId="34" applyFont="1" applyFill="1" applyBorder="1"/>
    <xf numFmtId="0" fontId="17" fillId="14" borderId="9" xfId="34" applyFont="1" applyFill="1" applyBorder="1"/>
    <xf numFmtId="177" fontId="17" fillId="0" borderId="0" xfId="34" applyNumberFormat="1" applyFont="1"/>
    <xf numFmtId="0" fontId="6" fillId="0" borderId="25" xfId="34" applyBorder="1"/>
    <xf numFmtId="178" fontId="6" fillId="0" borderId="26" xfId="34" applyNumberFormat="1" applyBorder="1"/>
    <xf numFmtId="178" fontId="17" fillId="0" borderId="12" xfId="34" applyNumberFormat="1" applyFont="1" applyBorder="1"/>
    <xf numFmtId="0" fontId="17" fillId="15" borderId="16" xfId="34" applyFont="1" applyFill="1" applyBorder="1" applyAlignment="1">
      <alignment horizontal="center"/>
    </xf>
    <xf numFmtId="0" fontId="17" fillId="15" borderId="8" xfId="34" applyFont="1" applyFill="1" applyBorder="1" applyAlignment="1">
      <alignment horizontal="center"/>
    </xf>
    <xf numFmtId="0" fontId="17" fillId="15" borderId="24" xfId="34" applyFont="1" applyFill="1" applyBorder="1" applyAlignment="1">
      <alignment horizontal="center"/>
    </xf>
    <xf numFmtId="0" fontId="8" fillId="15" borderId="12" xfId="34" applyFont="1" applyFill="1" applyBorder="1" applyAlignment="1">
      <alignment horizontal="center"/>
    </xf>
    <xf numFmtId="0" fontId="17" fillId="15" borderId="17" xfId="34" applyFont="1" applyFill="1" applyBorder="1" applyAlignment="1">
      <alignment horizontal="center"/>
    </xf>
    <xf numFmtId="0" fontId="17" fillId="15" borderId="9" xfId="34" applyFont="1" applyFill="1" applyBorder="1" applyAlignment="1">
      <alignment horizontal="center"/>
    </xf>
    <xf numFmtId="193" fontId="17" fillId="0" borderId="1" xfId="37" applyNumberFormat="1" applyFont="1" applyBorder="1" applyAlignment="1">
      <alignment horizontal="center"/>
    </xf>
    <xf numFmtId="195" fontId="17" fillId="0" borderId="1" xfId="37" applyNumberFormat="1" applyFont="1" applyBorder="1" applyAlignment="1">
      <alignment horizontal="center"/>
    </xf>
    <xf numFmtId="0" fontId="27" fillId="0" borderId="1" xfId="33" applyFont="1" applyBorder="1" applyAlignment="1">
      <alignment horizontal="center"/>
    </xf>
    <xf numFmtId="183" fontId="27" fillId="0" borderId="1" xfId="33" applyNumberFormat="1" applyFont="1" applyBorder="1" applyAlignment="1">
      <alignment horizontal="center"/>
    </xf>
    <xf numFmtId="190" fontId="17" fillId="0" borderId="1" xfId="33" applyNumberFormat="1" applyFont="1" applyBorder="1" applyAlignment="1">
      <alignment horizontal="center"/>
    </xf>
    <xf numFmtId="198" fontId="17" fillId="0" borderId="1" xfId="0" applyNumberFormat="1" applyFont="1" applyBorder="1" applyAlignment="1">
      <alignment horizontal="center" vertical="center"/>
    </xf>
    <xf numFmtId="178" fontId="17" fillId="0" borderId="1" xfId="36" applyNumberFormat="1" applyFont="1" applyBorder="1" applyAlignment="1">
      <alignment horizontal="center"/>
    </xf>
    <xf numFmtId="189" fontId="6" fillId="0" borderId="1" xfId="33" applyNumberFormat="1" applyBorder="1" applyAlignment="1">
      <alignment horizontal="center"/>
    </xf>
    <xf numFmtId="187" fontId="6" fillId="0" borderId="1" xfId="33" applyNumberFormat="1" applyBorder="1" applyAlignment="1">
      <alignment horizontal="center"/>
    </xf>
    <xf numFmtId="189" fontId="17" fillId="0" borderId="1" xfId="33" applyNumberFormat="1" applyFont="1" applyBorder="1" applyAlignment="1">
      <alignment horizontal="center"/>
    </xf>
    <xf numFmtId="190" fontId="38" fillId="0" borderId="1" xfId="33" applyNumberFormat="1" applyFont="1" applyBorder="1" applyAlignment="1">
      <alignment horizontal="center" vertical="center"/>
    </xf>
    <xf numFmtId="186" fontId="17" fillId="0" borderId="1" xfId="33" applyNumberFormat="1" applyFont="1" applyBorder="1" applyAlignment="1">
      <alignment horizontal="center" vertical="center" shrinkToFit="1"/>
    </xf>
    <xf numFmtId="180" fontId="0" fillId="0" borderId="1" xfId="0" quotePrefix="1" applyNumberFormat="1" applyBorder="1" applyAlignment="1">
      <alignment horizontal="center" vertical="center"/>
    </xf>
    <xf numFmtId="200" fontId="6" fillId="0" borderId="22" xfId="40" applyNumberFormat="1" applyBorder="1" applyAlignment="1">
      <alignment horizontal="center"/>
    </xf>
    <xf numFmtId="200" fontId="6" fillId="0" borderId="22" xfId="34" applyNumberFormat="1" applyBorder="1" applyAlignment="1">
      <alignment horizontal="center"/>
    </xf>
    <xf numFmtId="186" fontId="6" fillId="0" borderId="0" xfId="34" applyNumberFormat="1" applyAlignment="1">
      <alignment horizontal="center"/>
    </xf>
    <xf numFmtId="180" fontId="0" fillId="0" borderId="0" xfId="0" applyNumberFormat="1" applyAlignment="1">
      <alignment horizontal="center" vertical="center"/>
    </xf>
    <xf numFmtId="178" fontId="8" fillId="0" borderId="0" xfId="33" applyNumberFormat="1" applyFont="1" applyAlignment="1">
      <alignment horizontal="center" vertical="center"/>
    </xf>
    <xf numFmtId="181" fontId="0" fillId="11" borderId="1" xfId="0" applyNumberFormat="1" applyFill="1" applyBorder="1" applyAlignment="1">
      <alignment horizontal="center" vertical="center"/>
    </xf>
    <xf numFmtId="178" fontId="8" fillId="11" borderId="1" xfId="33" applyNumberFormat="1" applyFont="1" applyFill="1" applyBorder="1" applyAlignment="1">
      <alignment horizontal="center" vertical="center"/>
    </xf>
    <xf numFmtId="186" fontId="17" fillId="7" borderId="27" xfId="37" applyNumberFormat="1" applyFont="1" applyFill="1" applyBorder="1"/>
    <xf numFmtId="186" fontId="17" fillId="7" borderId="28" xfId="37" applyNumberFormat="1" applyFont="1" applyFill="1" applyBorder="1"/>
    <xf numFmtId="194" fontId="6" fillId="0" borderId="0" xfId="0" applyNumberFormat="1" applyFont="1" applyAlignment="1">
      <alignment horizontal="center" vertical="center" wrapText="1"/>
    </xf>
    <xf numFmtId="194" fontId="6" fillId="0" borderId="0" xfId="1" applyNumberFormat="1" applyFont="1" applyAlignment="1">
      <alignment horizontal="center" vertical="center" wrapText="1"/>
    </xf>
    <xf numFmtId="194" fontId="6" fillId="0" borderId="0" xfId="23" applyNumberFormat="1" applyFont="1" applyAlignment="1">
      <alignment horizontal="center" vertical="center" wrapText="1"/>
    </xf>
    <xf numFmtId="194" fontId="6" fillId="0" borderId="0" xfId="34" applyNumberFormat="1" applyAlignment="1">
      <alignment horizontal="center"/>
    </xf>
    <xf numFmtId="0" fontId="6" fillId="0" borderId="0" xfId="0" applyFont="1" applyAlignment="1">
      <alignment horizontal="center" vertical="center" wrapText="1"/>
    </xf>
    <xf numFmtId="186" fontId="6" fillId="0" borderId="0" xfId="0" applyNumberFormat="1" applyFont="1" applyAlignment="1">
      <alignment horizontal="center" vertical="center" wrapText="1"/>
    </xf>
    <xf numFmtId="194" fontId="6" fillId="0" borderId="0" xfId="38" applyNumberFormat="1" applyAlignment="1">
      <alignment horizontal="center" vertical="center"/>
    </xf>
    <xf numFmtId="194" fontId="6" fillId="0" borderId="0" xfId="30" applyNumberFormat="1" applyAlignment="1">
      <alignment horizontal="center" vertical="center" wrapText="1"/>
    </xf>
    <xf numFmtId="186" fontId="6" fillId="0" borderId="0" xfId="30" applyNumberFormat="1" applyAlignment="1">
      <alignment horizontal="center" vertical="center" wrapText="1"/>
    </xf>
    <xf numFmtId="186" fontId="6" fillId="0" borderId="0" xfId="30" applyNumberFormat="1" applyAlignment="1">
      <alignment vertical="center" wrapText="1"/>
    </xf>
    <xf numFmtId="0" fontId="17" fillId="20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197" fontId="27" fillId="0" borderId="1" xfId="0" applyNumberFormat="1" applyFont="1" applyBorder="1" applyAlignment="1">
      <alignment horizontal="center" vertical="center"/>
    </xf>
    <xf numFmtId="192" fontId="17" fillId="0" borderId="0" xfId="0" applyNumberFormat="1" applyFont="1" applyAlignment="1">
      <alignment horizontal="center" vertical="center"/>
    </xf>
    <xf numFmtId="197" fontId="6" fillId="0" borderId="29" xfId="34" applyNumberFormat="1" applyBorder="1" applyAlignment="1">
      <alignment horizontal="center"/>
    </xf>
    <xf numFmtId="0" fontId="21" fillId="0" borderId="0" xfId="34" applyFont="1"/>
    <xf numFmtId="3" fontId="6" fillId="0" borderId="0" xfId="34" applyNumberFormat="1" applyAlignment="1">
      <alignment horizontal="center"/>
    </xf>
    <xf numFmtId="200" fontId="6" fillId="0" borderId="0" xfId="34" applyNumberFormat="1" applyAlignment="1">
      <alignment horizontal="center"/>
    </xf>
    <xf numFmtId="3" fontId="6" fillId="0" borderId="0" xfId="34" quotePrefix="1" applyNumberFormat="1" applyAlignment="1">
      <alignment horizontal="center"/>
    </xf>
    <xf numFmtId="0" fontId="17" fillId="23" borderId="2" xfId="34" applyFont="1" applyFill="1" applyBorder="1" applyAlignment="1">
      <alignment horizontal="center" vertical="center"/>
    </xf>
    <xf numFmtId="0" fontId="41" fillId="13" borderId="0" xfId="34" applyFont="1" applyFill="1" applyAlignment="1">
      <alignment horizontal="center" vertical="center"/>
    </xf>
    <xf numFmtId="0" fontId="41" fillId="13" borderId="0" xfId="34" applyFont="1" applyFill="1" applyAlignment="1">
      <alignment vertical="center"/>
    </xf>
    <xf numFmtId="0" fontId="10" fillId="24" borderId="0" xfId="34" applyFont="1" applyFill="1"/>
    <xf numFmtId="0" fontId="33" fillId="25" borderId="0" xfId="34" applyFont="1" applyFill="1" applyAlignment="1">
      <alignment horizontal="center"/>
    </xf>
    <xf numFmtId="0" fontId="32" fillId="25" borderId="30" xfId="13" applyFont="1" applyFill="1" applyBorder="1" applyAlignment="1">
      <alignment horizontal="center" vertical="center" wrapText="1"/>
    </xf>
    <xf numFmtId="0" fontId="27" fillId="24" borderId="2" xfId="13" applyFont="1" applyFill="1" applyBorder="1" applyAlignment="1">
      <alignment horizontal="center" vertical="center" wrapText="1"/>
    </xf>
    <xf numFmtId="0" fontId="27" fillId="24" borderId="2" xfId="34" applyFont="1" applyFill="1" applyBorder="1" applyAlignment="1">
      <alignment horizontal="center" vertical="center" wrapText="1"/>
    </xf>
    <xf numFmtId="197" fontId="6" fillId="0" borderId="0" xfId="34" applyNumberFormat="1" applyAlignment="1">
      <alignment horizontal="center"/>
    </xf>
    <xf numFmtId="176" fontId="0" fillId="0" borderId="0" xfId="0" quotePrefix="1" applyNumberFormat="1" applyAlignment="1">
      <alignment horizontal="center" vertical="center"/>
    </xf>
    <xf numFmtId="0" fontId="6" fillId="0" borderId="0" xfId="34" applyAlignment="1">
      <alignment horizontal="center"/>
    </xf>
    <xf numFmtId="0" fontId="6" fillId="0" borderId="0" xfId="34" quotePrefix="1" applyAlignment="1">
      <alignment horizontal="center"/>
    </xf>
    <xf numFmtId="0" fontId="30" fillId="0" borderId="0" xfId="34" applyFont="1"/>
    <xf numFmtId="182" fontId="13" fillId="0" borderId="1" xfId="38" applyNumberFormat="1" applyFont="1" applyBorder="1" applyAlignment="1">
      <alignment horizontal="center" vertical="center" wrapText="1" shrinkToFit="1"/>
    </xf>
    <xf numFmtId="182" fontId="17" fillId="0" borderId="1" xfId="38" applyNumberFormat="1" applyFont="1" applyBorder="1" applyAlignment="1">
      <alignment horizontal="center" vertical="center" shrinkToFit="1"/>
    </xf>
    <xf numFmtId="182" fontId="17" fillId="0" borderId="1" xfId="38" applyNumberFormat="1" applyFont="1" applyBorder="1" applyAlignment="1">
      <alignment horizontal="center" vertical="center" wrapText="1" shrinkToFit="1"/>
    </xf>
    <xf numFmtId="180" fontId="17" fillId="0" borderId="1" xfId="38" applyNumberFormat="1" applyFont="1" applyBorder="1" applyAlignment="1">
      <alignment horizontal="center" vertical="center" shrinkToFit="1"/>
    </xf>
    <xf numFmtId="180" fontId="17" fillId="0" borderId="1" xfId="38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21" fillId="0" borderId="0" xfId="0" applyFont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44" fillId="0" borderId="32" xfId="0" applyFont="1" applyBorder="1" applyAlignment="1">
      <alignment horizontal="center" vertical="center"/>
    </xf>
    <xf numFmtId="0" fontId="44" fillId="0" borderId="32" xfId="0" applyFont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7" fillId="20" borderId="34" xfId="0" applyFont="1" applyFill="1" applyBorder="1" applyAlignment="1">
      <alignment horizontal="center" vertical="center"/>
    </xf>
    <xf numFmtId="180" fontId="17" fillId="20" borderId="1" xfId="0" applyNumberFormat="1" applyFont="1" applyFill="1" applyBorder="1" applyAlignment="1">
      <alignment horizontal="center" vertical="center"/>
    </xf>
    <xf numFmtId="0" fontId="8" fillId="20" borderId="35" xfId="0" applyFont="1" applyFill="1" applyBorder="1" applyAlignment="1">
      <alignment horizontal="center" vertical="center"/>
    </xf>
    <xf numFmtId="0" fontId="17" fillId="20" borderId="1" xfId="0" quotePrefix="1" applyFont="1" applyFill="1" applyBorder="1" applyAlignment="1">
      <alignment horizontal="center" vertical="center"/>
    </xf>
    <xf numFmtId="180" fontId="17" fillId="20" borderId="1" xfId="0" quotePrefix="1" applyNumberFormat="1" applyFont="1" applyFill="1" applyBorder="1" applyAlignment="1">
      <alignment horizontal="center" vertical="center"/>
    </xf>
    <xf numFmtId="0" fontId="10" fillId="20" borderId="35" xfId="0" applyFont="1" applyFill="1" applyBorder="1" applyAlignment="1">
      <alignment horizontal="center" vertical="center"/>
    </xf>
    <xf numFmtId="0" fontId="17" fillId="20" borderId="35" xfId="0" applyFont="1" applyFill="1" applyBorder="1" applyAlignment="1">
      <alignment horizontal="center" vertical="center"/>
    </xf>
    <xf numFmtId="0" fontId="10" fillId="20" borderId="35" xfId="0" applyFont="1" applyFill="1" applyBorder="1" applyAlignment="1">
      <alignment horizontal="center" vertical="center" wrapText="1"/>
    </xf>
    <xf numFmtId="0" fontId="17" fillId="20" borderId="36" xfId="0" applyFont="1" applyFill="1" applyBorder="1" applyAlignment="1">
      <alignment horizontal="center" vertical="center"/>
    </xf>
    <xf numFmtId="0" fontId="17" fillId="20" borderId="37" xfId="0" applyFont="1" applyFill="1" applyBorder="1" applyAlignment="1">
      <alignment horizontal="center" vertical="center"/>
    </xf>
    <xf numFmtId="180" fontId="17" fillId="20" borderId="37" xfId="0" applyNumberFormat="1" applyFont="1" applyFill="1" applyBorder="1" applyAlignment="1">
      <alignment horizontal="center" vertical="center"/>
    </xf>
    <xf numFmtId="0" fontId="17" fillId="20" borderId="38" xfId="0" applyFont="1" applyFill="1" applyBorder="1" applyAlignment="1">
      <alignment horizontal="center" vertical="center"/>
    </xf>
    <xf numFmtId="180" fontId="17" fillId="0" borderId="35" xfId="0" applyNumberFormat="1" applyFont="1" applyBorder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33" fillId="0" borderId="0" xfId="0" applyFont="1">
      <alignment vertical="center"/>
    </xf>
    <xf numFmtId="0" fontId="33" fillId="0" borderId="0" xfId="0" applyFont="1" applyAlignment="1">
      <alignment vertical="center" textRotation="255"/>
    </xf>
    <xf numFmtId="180" fontId="17" fillId="20" borderId="35" xfId="0" applyNumberFormat="1" applyFont="1" applyFill="1" applyBorder="1" applyAlignment="1">
      <alignment horizontal="center" vertical="center"/>
    </xf>
    <xf numFmtId="0" fontId="17" fillId="6" borderId="1" xfId="34" applyFont="1" applyFill="1" applyBorder="1" applyAlignment="1">
      <alignment horizontal="center"/>
    </xf>
    <xf numFmtId="0" fontId="0" fillId="0" borderId="1" xfId="34" applyFont="1" applyBorder="1" applyAlignment="1">
      <alignment horizontal="center" vertical="center"/>
    </xf>
    <xf numFmtId="0" fontId="6" fillId="0" borderId="1" xfId="34" applyBorder="1" applyAlignment="1">
      <alignment horizontal="center" vertical="center"/>
    </xf>
    <xf numFmtId="0" fontId="33" fillId="26" borderId="2" xfId="34" applyFont="1" applyFill="1" applyBorder="1" applyAlignment="1">
      <alignment horizontal="center" vertical="center"/>
    </xf>
    <xf numFmtId="0" fontId="33" fillId="27" borderId="2" xfId="34" applyFont="1" applyFill="1" applyBorder="1" applyAlignment="1">
      <alignment horizontal="center" vertical="center"/>
    </xf>
    <xf numFmtId="0" fontId="33" fillId="28" borderId="2" xfId="34" applyFont="1" applyFill="1" applyBorder="1" applyAlignment="1">
      <alignment horizontal="center" vertical="center"/>
    </xf>
    <xf numFmtId="0" fontId="19" fillId="24" borderId="2" xfId="34" applyFont="1" applyFill="1" applyBorder="1" applyAlignment="1">
      <alignment horizontal="center" vertical="center"/>
    </xf>
    <xf numFmtId="0" fontId="33" fillId="29" borderId="2" xfId="34" applyFont="1" applyFill="1" applyBorder="1" applyAlignment="1">
      <alignment horizontal="center" vertical="center"/>
    </xf>
    <xf numFmtId="0" fontId="33" fillId="25" borderId="2" xfId="34" applyFont="1" applyFill="1" applyBorder="1" applyAlignment="1">
      <alignment horizontal="center" vertical="center"/>
    </xf>
    <xf numFmtId="0" fontId="33" fillId="30" borderId="2" xfId="34" applyFont="1" applyFill="1" applyBorder="1" applyAlignment="1">
      <alignment horizontal="center" vertical="center"/>
    </xf>
    <xf numFmtId="0" fontId="41" fillId="13" borderId="2" xfId="34" applyFont="1" applyFill="1" applyBorder="1" applyAlignment="1">
      <alignment horizontal="center" vertical="center"/>
    </xf>
    <xf numFmtId="3" fontId="0" fillId="0" borderId="0" xfId="34" applyNumberFormat="1" applyFont="1" applyAlignment="1">
      <alignment horizontal="center" vertical="center"/>
    </xf>
    <xf numFmtId="180" fontId="17" fillId="0" borderId="0" xfId="39" applyNumberFormat="1" applyFont="1" applyAlignment="1">
      <alignment horizontal="right" vertical="center"/>
    </xf>
    <xf numFmtId="186" fontId="27" fillId="0" borderId="0" xfId="13" applyNumberFormat="1" applyFont="1" applyAlignment="1">
      <alignment horizontal="center" vertical="center"/>
    </xf>
    <xf numFmtId="199" fontId="30" fillId="0" borderId="0" xfId="40" applyNumberFormat="1" applyFont="1" applyAlignment="1">
      <alignment horizontal="center"/>
    </xf>
    <xf numFmtId="0" fontId="36" fillId="0" borderId="0" xfId="0" applyFont="1" applyAlignment="1">
      <alignment horizontal="center" vertical="center"/>
    </xf>
    <xf numFmtId="0" fontId="0" fillId="0" borderId="0" xfId="34" applyFont="1" applyAlignment="1">
      <alignment horizontal="center"/>
    </xf>
    <xf numFmtId="183" fontId="17" fillId="0" borderId="0" xfId="0" applyNumberFormat="1" applyFont="1" applyAlignment="1">
      <alignment horizontal="center" vertical="center"/>
    </xf>
    <xf numFmtId="186" fontId="6" fillId="0" borderId="0" xfId="34" applyNumberFormat="1" applyAlignment="1">
      <alignment horizontal="center" vertical="center"/>
    </xf>
    <xf numFmtId="0" fontId="30" fillId="0" borderId="0" xfId="34" applyFont="1" applyAlignment="1">
      <alignment horizontal="center"/>
    </xf>
    <xf numFmtId="180" fontId="30" fillId="0" borderId="0" xfId="32" applyNumberFormat="1" applyFont="1" applyAlignment="1">
      <alignment horizontal="center"/>
    </xf>
    <xf numFmtId="183" fontId="0" fillId="0" borderId="0" xfId="34" applyNumberFormat="1" applyFont="1" applyAlignment="1">
      <alignment horizontal="center" vertical="center"/>
    </xf>
    <xf numFmtId="180" fontId="17" fillId="0" borderId="0" xfId="39" applyNumberFormat="1" applyFont="1" applyAlignment="1">
      <alignment horizontal="center" vertical="center"/>
    </xf>
    <xf numFmtId="176" fontId="6" fillId="0" borderId="0" xfId="35" applyNumberFormat="1" applyAlignment="1">
      <alignment horizontal="center"/>
    </xf>
    <xf numFmtId="176" fontId="0" fillId="0" borderId="0" xfId="0" applyNumberFormat="1">
      <alignment vertical="center"/>
    </xf>
    <xf numFmtId="199" fontId="30" fillId="0" borderId="0" xfId="40" applyNumberFormat="1" applyFont="1" applyAlignment="1">
      <alignment horizontal="center" vertical="center"/>
    </xf>
    <xf numFmtId="0" fontId="17" fillId="0" borderId="1" xfId="34" applyFont="1" applyBorder="1" applyAlignment="1">
      <alignment horizontal="center" vertical="center"/>
    </xf>
    <xf numFmtId="0" fontId="17" fillId="0" borderId="0" xfId="34" applyFont="1" applyAlignment="1">
      <alignment vertical="center"/>
    </xf>
    <xf numFmtId="0" fontId="17" fillId="0" borderId="0" xfId="31" applyFont="1" applyAlignment="1">
      <alignment vertical="center" shrinkToFit="1"/>
    </xf>
    <xf numFmtId="0" fontId="8" fillId="0" borderId="0" xfId="31" applyFont="1" applyAlignment="1">
      <alignment horizontal="center" vertical="center" shrinkToFit="1"/>
    </xf>
    <xf numFmtId="0" fontId="17" fillId="0" borderId="0" xfId="31" applyFont="1" applyAlignment="1">
      <alignment horizontal="center" vertical="center" shrinkToFit="1"/>
    </xf>
    <xf numFmtId="0" fontId="17" fillId="0" borderId="0" xfId="34" applyFont="1" applyAlignment="1">
      <alignment horizontal="center" vertical="center"/>
    </xf>
    <xf numFmtId="0" fontId="17" fillId="0" borderId="1" xfId="31" applyFont="1" applyBorder="1" applyAlignment="1">
      <alignment horizontal="center" vertical="center" wrapText="1" shrinkToFit="1"/>
    </xf>
    <xf numFmtId="186" fontId="27" fillId="0" borderId="1" xfId="13" applyNumberFormat="1" applyFont="1" applyBorder="1" applyAlignment="1">
      <alignment horizontal="center" vertical="center"/>
    </xf>
    <xf numFmtId="183" fontId="36" fillId="0" borderId="1" xfId="40" applyNumberFormat="1" applyFont="1" applyBorder="1" applyAlignment="1">
      <alignment horizontal="center" vertical="center"/>
    </xf>
    <xf numFmtId="186" fontId="36" fillId="0" borderId="1" xfId="40" applyNumberFormat="1" applyFont="1" applyBorder="1" applyAlignment="1">
      <alignment horizontal="center" vertical="center"/>
    </xf>
    <xf numFmtId="197" fontId="36" fillId="0" borderId="1" xfId="40" applyNumberFormat="1" applyFont="1" applyBorder="1" applyAlignment="1">
      <alignment horizontal="center" vertical="center"/>
    </xf>
    <xf numFmtId="0" fontId="27" fillId="0" borderId="1" xfId="13" applyFont="1" applyBorder="1" applyAlignment="1">
      <alignment horizontal="center" vertical="center"/>
    </xf>
    <xf numFmtId="196" fontId="51" fillId="0" borderId="1" xfId="13" applyNumberFormat="1" applyFont="1" applyBorder="1" applyAlignment="1">
      <alignment horizontal="center" vertical="center"/>
    </xf>
    <xf numFmtId="183" fontId="36" fillId="0" borderId="1" xfId="41" applyNumberFormat="1" applyFont="1" applyBorder="1" applyAlignment="1">
      <alignment horizontal="center" vertical="center"/>
    </xf>
    <xf numFmtId="197" fontId="36" fillId="0" borderId="1" xfId="16" applyNumberFormat="1" applyFont="1" applyBorder="1" applyAlignment="1">
      <alignment horizontal="center" vertical="center"/>
    </xf>
    <xf numFmtId="197" fontId="27" fillId="0" borderId="1" xfId="16" applyNumberFormat="1" applyFont="1" applyBorder="1" applyAlignment="1">
      <alignment horizontal="center" vertical="center"/>
    </xf>
    <xf numFmtId="197" fontId="36" fillId="0" borderId="1" xfId="0" applyNumberFormat="1" applyFont="1" applyBorder="1" applyAlignment="1">
      <alignment horizontal="center" vertical="center"/>
    </xf>
    <xf numFmtId="0" fontId="27" fillId="0" borderId="1" xfId="16" applyFont="1" applyBorder="1" applyAlignment="1">
      <alignment horizontal="center" vertical="center"/>
    </xf>
    <xf numFmtId="0" fontId="36" fillId="0" borderId="1" xfId="16" applyFont="1" applyBorder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94" fontId="6" fillId="0" borderId="0" xfId="21" applyNumberFormat="1" applyFont="1" applyAlignment="1">
      <alignment horizontal="center" vertical="center" wrapText="1"/>
    </xf>
    <xf numFmtId="194" fontId="6" fillId="0" borderId="0" xfId="25" applyNumberFormat="1" applyFont="1" applyAlignment="1">
      <alignment horizontal="center" vertical="center" wrapText="1"/>
    </xf>
    <xf numFmtId="193" fontId="6" fillId="0" borderId="0" xfId="1" applyNumberFormat="1" applyFont="1" applyAlignment="1">
      <alignment horizontal="center" vertical="center" wrapText="1"/>
    </xf>
    <xf numFmtId="193" fontId="6" fillId="0" borderId="0" xfId="3" applyNumberFormat="1" applyFont="1" applyAlignment="1">
      <alignment horizontal="center" vertical="center" wrapText="1"/>
    </xf>
    <xf numFmtId="193" fontId="6" fillId="0" borderId="0" xfId="5" applyNumberFormat="1" applyFont="1" applyAlignment="1">
      <alignment horizontal="center" vertical="center" wrapText="1"/>
    </xf>
    <xf numFmtId="193" fontId="6" fillId="0" borderId="0" xfId="7" applyNumberFormat="1" applyFont="1" applyAlignment="1">
      <alignment horizontal="center" vertical="center" wrapText="1"/>
    </xf>
    <xf numFmtId="195" fontId="6" fillId="0" borderId="0" xfId="9" applyNumberFormat="1" applyFont="1" applyAlignment="1">
      <alignment horizontal="center" vertical="center" wrapText="1"/>
    </xf>
    <xf numFmtId="186" fontId="6" fillId="0" borderId="0" xfId="11" applyNumberFormat="1" applyFont="1" applyAlignment="1">
      <alignment horizontal="center" vertical="center" wrapText="1"/>
    </xf>
    <xf numFmtId="194" fontId="6" fillId="0" borderId="0" xfId="14" applyNumberFormat="1" applyFont="1" applyAlignment="1">
      <alignment horizontal="center" vertical="center" wrapText="1"/>
    </xf>
    <xf numFmtId="194" fontId="6" fillId="0" borderId="0" xfId="34" applyNumberFormat="1" applyAlignment="1">
      <alignment horizontal="center" vertical="center"/>
    </xf>
    <xf numFmtId="178" fontId="17" fillId="0" borderId="39" xfId="34" applyNumberFormat="1" applyFont="1" applyBorder="1" applyAlignment="1">
      <alignment horizontal="center"/>
    </xf>
    <xf numFmtId="181" fontId="6" fillId="0" borderId="40" xfId="34" quotePrefix="1" applyNumberFormat="1" applyBorder="1" applyAlignment="1">
      <alignment horizontal="center"/>
    </xf>
    <xf numFmtId="193" fontId="6" fillId="0" borderId="0" xfId="0" applyNumberFormat="1" applyFont="1" applyAlignment="1">
      <alignment horizontal="center" vertical="center" wrapText="1"/>
    </xf>
    <xf numFmtId="193" fontId="6" fillId="0" borderId="0" xfId="0" quotePrefix="1" applyNumberFormat="1" applyFont="1" applyAlignment="1">
      <alignment horizontal="center" vertical="center" wrapText="1"/>
    </xf>
    <xf numFmtId="195" fontId="6" fillId="0" borderId="0" xfId="0" applyNumberFormat="1" applyFont="1" applyAlignment="1">
      <alignment horizontal="center" vertical="center" wrapText="1"/>
    </xf>
    <xf numFmtId="180" fontId="6" fillId="0" borderId="0" xfId="0" applyNumberFormat="1" applyFont="1" applyAlignment="1">
      <alignment horizontal="center" vertical="center" wrapText="1"/>
    </xf>
    <xf numFmtId="194" fontId="6" fillId="0" borderId="0" xfId="18" applyNumberFormat="1" applyFont="1" applyAlignment="1">
      <alignment horizontal="center" vertical="center" wrapText="1"/>
    </xf>
    <xf numFmtId="186" fontId="6" fillId="0" borderId="0" xfId="0" quotePrefix="1" applyNumberFormat="1" applyFont="1" applyAlignment="1">
      <alignment horizontal="center" vertical="center" wrapText="1"/>
    </xf>
    <xf numFmtId="193" fontId="6" fillId="0" borderId="0" xfId="30" applyNumberFormat="1" applyAlignment="1">
      <alignment horizontal="center" vertical="center" wrapText="1"/>
    </xf>
    <xf numFmtId="194" fontId="6" fillId="0" borderId="0" xfId="38" applyNumberFormat="1" applyAlignment="1">
      <alignment horizontal="center" vertical="center" shrinkToFit="1"/>
    </xf>
    <xf numFmtId="195" fontId="6" fillId="0" borderId="0" xfId="7" applyNumberFormat="1" applyFont="1" applyAlignment="1">
      <alignment horizontal="center" vertical="center" wrapText="1"/>
    </xf>
    <xf numFmtId="186" fontId="6" fillId="0" borderId="0" xfId="7" applyNumberFormat="1" applyFont="1" applyAlignment="1">
      <alignment horizontal="center" vertical="center" wrapText="1"/>
    </xf>
    <xf numFmtId="194" fontId="6" fillId="0" borderId="0" xfId="7" applyNumberFormat="1" applyFont="1" applyAlignment="1">
      <alignment horizontal="center" vertical="center" wrapText="1"/>
    </xf>
    <xf numFmtId="0" fontId="6" fillId="0" borderId="0" xfId="3" applyFont="1" applyAlignment="1">
      <alignment horizontal="center" vertical="center" wrapText="1"/>
    </xf>
    <xf numFmtId="0" fontId="6" fillId="0" borderId="0" xfId="7" applyFont="1" applyAlignment="1">
      <alignment horizontal="center" vertical="center" wrapText="1"/>
    </xf>
    <xf numFmtId="0" fontId="6" fillId="0" borderId="0" xfId="9" applyFont="1" applyAlignment="1">
      <alignment horizontal="center" vertical="center" wrapText="1"/>
    </xf>
    <xf numFmtId="0" fontId="6" fillId="0" borderId="0" xfId="30" applyAlignment="1">
      <alignment vertical="center" wrapText="1"/>
    </xf>
    <xf numFmtId="0" fontId="6" fillId="0" borderId="0" xfId="5" applyFont="1" applyAlignment="1">
      <alignment horizontal="center" vertical="center" wrapText="1"/>
    </xf>
    <xf numFmtId="0" fontId="6" fillId="0" borderId="0" xfId="11" applyFont="1" applyAlignment="1">
      <alignment horizontal="center" vertical="center" wrapText="1"/>
    </xf>
    <xf numFmtId="180" fontId="6" fillId="0" borderId="0" xfId="9" applyNumberFormat="1" applyFont="1" applyAlignment="1">
      <alignment horizontal="center" vertical="center" wrapText="1"/>
    </xf>
    <xf numFmtId="180" fontId="6" fillId="0" borderId="40" xfId="34" applyNumberFormat="1" applyBorder="1" applyAlignment="1">
      <alignment horizontal="center"/>
    </xf>
    <xf numFmtId="181" fontId="6" fillId="0" borderId="40" xfId="34" applyNumberFormat="1" applyBorder="1" applyAlignment="1">
      <alignment horizontal="center"/>
    </xf>
    <xf numFmtId="197" fontId="6" fillId="0" borderId="40" xfId="34" applyNumberFormat="1" applyBorder="1" applyAlignment="1">
      <alignment horizontal="center"/>
    </xf>
    <xf numFmtId="177" fontId="6" fillId="0" borderId="40" xfId="34" applyNumberFormat="1" applyBorder="1" applyAlignment="1">
      <alignment horizontal="center"/>
    </xf>
    <xf numFmtId="180" fontId="6" fillId="0" borderId="41" xfId="34" applyNumberFormat="1" applyBorder="1" applyAlignment="1">
      <alignment horizontal="center"/>
    </xf>
    <xf numFmtId="178" fontId="17" fillId="0" borderId="42" xfId="34" applyNumberFormat="1" applyFont="1" applyBorder="1" applyAlignment="1">
      <alignment horizontal="center"/>
    </xf>
    <xf numFmtId="178" fontId="17" fillId="0" borderId="43" xfId="34" applyNumberFormat="1" applyFont="1" applyBorder="1" applyAlignment="1">
      <alignment horizontal="center"/>
    </xf>
    <xf numFmtId="3" fontId="6" fillId="0" borderId="0" xfId="34" applyNumberFormat="1" applyAlignment="1">
      <alignment horizontal="center" vertical="center"/>
    </xf>
    <xf numFmtId="180" fontId="6" fillId="0" borderId="0" xfId="32" applyNumberFormat="1" applyAlignment="1">
      <alignment horizontal="center"/>
    </xf>
    <xf numFmtId="0" fontId="21" fillId="21" borderId="0" xfId="34" applyFont="1" applyFill="1" applyAlignment="1">
      <alignment wrapText="1"/>
    </xf>
    <xf numFmtId="0" fontId="60" fillId="0" borderId="1" xfId="0" applyFont="1" applyBorder="1" applyAlignment="1">
      <alignment horizontal="center" vertical="center" wrapText="1"/>
    </xf>
    <xf numFmtId="183" fontId="0" fillId="0" borderId="1" xfId="0" applyNumberFormat="1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187" fontId="0" fillId="0" borderId="1" xfId="0" applyNumberFormat="1" applyBorder="1" applyAlignment="1">
      <alignment horizontal="center" vertical="center"/>
    </xf>
    <xf numFmtId="186" fontId="0" fillId="0" borderId="1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3" fontId="0" fillId="0" borderId="3" xfId="0" applyNumberFormat="1" applyBorder="1" applyAlignment="1">
      <alignment horizontal="center" vertical="center"/>
    </xf>
    <xf numFmtId="0" fontId="0" fillId="0" borderId="3" xfId="0" applyBorder="1">
      <alignment vertical="center"/>
    </xf>
    <xf numFmtId="178" fontId="60" fillId="0" borderId="1" xfId="0" applyNumberFormat="1" applyFont="1" applyBorder="1" applyAlignment="1">
      <alignment horizontal="center" vertical="center" wrapText="1"/>
    </xf>
    <xf numFmtId="0" fontId="60" fillId="0" borderId="3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180" fontId="17" fillId="20" borderId="38" xfId="0" applyNumberFormat="1" applyFont="1" applyFill="1" applyBorder="1" applyAlignment="1">
      <alignment horizontal="center" vertical="center"/>
    </xf>
    <xf numFmtId="176" fontId="27" fillId="0" borderId="1" xfId="0" applyNumberFormat="1" applyFont="1" applyBorder="1" applyAlignment="1">
      <alignment horizontal="center" vertical="center" wrapText="1"/>
    </xf>
    <xf numFmtId="193" fontId="27" fillId="0" borderId="1" xfId="0" applyNumberFormat="1" applyFont="1" applyBorder="1" applyAlignment="1">
      <alignment horizontal="center" vertical="center" wrapText="1"/>
    </xf>
    <xf numFmtId="186" fontId="27" fillId="0" borderId="1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183" fontId="27" fillId="0" borderId="0" xfId="0" applyNumberFormat="1" applyFont="1" applyAlignment="1">
      <alignment horizontal="center" vertical="center" wrapText="1"/>
    </xf>
    <xf numFmtId="186" fontId="88" fillId="0" borderId="0" xfId="0" applyNumberFormat="1" applyFont="1" applyAlignment="1">
      <alignment horizontal="center" vertical="center" wrapText="1"/>
    </xf>
    <xf numFmtId="0" fontId="88" fillId="0" borderId="0" xfId="0" applyFont="1" applyAlignment="1">
      <alignment horizontal="center" vertical="center" wrapText="1"/>
    </xf>
    <xf numFmtId="183" fontId="88" fillId="0" borderId="0" xfId="0" applyNumberFormat="1" applyFont="1" applyAlignment="1">
      <alignment horizontal="center" vertical="center" wrapText="1"/>
    </xf>
    <xf numFmtId="180" fontId="88" fillId="0" borderId="0" xfId="0" applyNumberFormat="1" applyFont="1" applyAlignment="1">
      <alignment horizontal="center" vertical="center" wrapText="1"/>
    </xf>
    <xf numFmtId="194" fontId="88" fillId="0" borderId="0" xfId="0" applyNumberFormat="1" applyFont="1" applyAlignment="1">
      <alignment horizontal="center" vertical="center" wrapText="1"/>
    </xf>
    <xf numFmtId="183" fontId="88" fillId="0" borderId="46" xfId="0" applyNumberFormat="1" applyFont="1" applyBorder="1" applyAlignment="1">
      <alignment vertical="center" wrapText="1"/>
    </xf>
    <xf numFmtId="204" fontId="88" fillId="0" borderId="0" xfId="0" applyNumberFormat="1" applyFont="1" applyAlignment="1">
      <alignment horizontal="center" vertical="center" wrapText="1"/>
    </xf>
    <xf numFmtId="193" fontId="88" fillId="0" borderId="0" xfId="0" applyNumberFormat="1" applyFont="1" applyAlignment="1">
      <alignment horizontal="center" vertical="center" wrapText="1"/>
    </xf>
    <xf numFmtId="0" fontId="89" fillId="0" borderId="0" xfId="0" applyFont="1" applyAlignment="1">
      <alignment horizontal="center" vertical="center" wrapText="1"/>
    </xf>
    <xf numFmtId="202" fontId="88" fillId="0" borderId="0" xfId="0" applyNumberFormat="1" applyFont="1" applyAlignment="1">
      <alignment horizontal="center" vertical="center" wrapText="1"/>
    </xf>
    <xf numFmtId="177" fontId="88" fillId="0" borderId="0" xfId="0" applyNumberFormat="1" applyFont="1" applyAlignment="1">
      <alignment horizontal="center" vertical="center" wrapText="1"/>
    </xf>
    <xf numFmtId="194" fontId="27" fillId="0" borderId="68" xfId="0" applyNumberFormat="1" applyFont="1" applyBorder="1" applyAlignment="1">
      <alignment horizontal="center" vertical="center" wrapText="1"/>
    </xf>
    <xf numFmtId="194" fontId="27" fillId="0" borderId="45" xfId="0" applyNumberFormat="1" applyFont="1" applyBorder="1" applyAlignment="1">
      <alignment horizontal="center" vertical="center" wrapText="1"/>
    </xf>
    <xf numFmtId="183" fontId="84" fillId="0" borderId="1" xfId="0" applyNumberFormat="1" applyFont="1" applyBorder="1" applyAlignment="1">
      <alignment horizontal="center" vertical="center" wrapText="1"/>
    </xf>
    <xf numFmtId="181" fontId="91" fillId="0" borderId="1" xfId="0" applyNumberFormat="1" applyFont="1" applyBorder="1" applyAlignment="1">
      <alignment horizontal="center" vertical="center" wrapText="1"/>
    </xf>
    <xf numFmtId="0" fontId="32" fillId="0" borderId="0" xfId="0" applyFont="1" applyAlignment="1">
      <alignment horizontal="left" vertical="center" wrapText="1"/>
    </xf>
    <xf numFmtId="186" fontId="91" fillId="0" borderId="1" xfId="0" applyNumberFormat="1" applyFont="1" applyBorder="1" applyAlignment="1">
      <alignment horizontal="center" vertical="center" wrapText="1"/>
    </xf>
    <xf numFmtId="194" fontId="91" fillId="0" borderId="1" xfId="0" applyNumberFormat="1" applyFont="1" applyBorder="1" applyAlignment="1">
      <alignment horizontal="center" vertical="center" wrapText="1"/>
    </xf>
    <xf numFmtId="193" fontId="91" fillId="0" borderId="1" xfId="0" applyNumberFormat="1" applyFont="1" applyBorder="1" applyAlignment="1">
      <alignment horizontal="center" vertical="center" wrapText="1"/>
    </xf>
    <xf numFmtId="188" fontId="91" fillId="0" borderId="1" xfId="0" applyNumberFormat="1" applyFont="1" applyBorder="1" applyAlignment="1">
      <alignment horizontal="center" vertical="center" wrapText="1"/>
    </xf>
    <xf numFmtId="195" fontId="91" fillId="0" borderId="1" xfId="0" applyNumberFormat="1" applyFont="1" applyBorder="1" applyAlignment="1">
      <alignment horizontal="center" vertical="center" wrapText="1"/>
    </xf>
    <xf numFmtId="202" fontId="91" fillId="0" borderId="1" xfId="0" applyNumberFormat="1" applyFont="1" applyBorder="1" applyAlignment="1">
      <alignment horizontal="center" vertical="center" wrapText="1"/>
    </xf>
    <xf numFmtId="180" fontId="91" fillId="0" borderId="1" xfId="0" applyNumberFormat="1" applyFont="1" applyBorder="1" applyAlignment="1">
      <alignment horizontal="center" vertical="center" wrapText="1"/>
    </xf>
    <xf numFmtId="186" fontId="84" fillId="0" borderId="70" xfId="0" applyNumberFormat="1" applyFont="1" applyBorder="1" applyAlignment="1">
      <alignment horizontal="center" vertical="center" wrapText="1"/>
    </xf>
    <xf numFmtId="186" fontId="84" fillId="0" borderId="69" xfId="0" applyNumberFormat="1" applyFont="1" applyBorder="1" applyAlignment="1">
      <alignment horizontal="center" vertical="center" wrapText="1"/>
    </xf>
    <xf numFmtId="194" fontId="84" fillId="0" borderId="1" xfId="0" applyNumberFormat="1" applyFont="1" applyBorder="1" applyAlignment="1">
      <alignment horizontal="center" vertical="center" wrapText="1"/>
    </xf>
    <xf numFmtId="0" fontId="84" fillId="0" borderId="1" xfId="0" applyFont="1" applyBorder="1" applyAlignment="1">
      <alignment horizontal="center" vertical="center" wrapText="1"/>
    </xf>
    <xf numFmtId="206" fontId="91" fillId="22" borderId="0" xfId="0" applyNumberFormat="1" applyFont="1" applyFill="1" applyAlignment="1">
      <alignment horizontal="center" vertical="center" wrapText="1"/>
    </xf>
    <xf numFmtId="194" fontId="27" fillId="0" borderId="71" xfId="0" applyNumberFormat="1" applyFont="1" applyBorder="1" applyAlignment="1">
      <alignment horizontal="center" vertical="center" wrapText="1"/>
    </xf>
    <xf numFmtId="194" fontId="84" fillId="0" borderId="0" xfId="0" applyNumberFormat="1" applyFont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194" fontId="84" fillId="20" borderId="10" xfId="0" applyNumberFormat="1" applyFont="1" applyFill="1" applyBorder="1" applyAlignment="1">
      <alignment horizontal="center" vertical="center" wrapText="1"/>
    </xf>
    <xf numFmtId="183" fontId="91" fillId="0" borderId="46" xfId="0" applyNumberFormat="1" applyFont="1" applyBorder="1" applyAlignment="1">
      <alignment vertical="center" wrapText="1"/>
    </xf>
    <xf numFmtId="193" fontId="84" fillId="0" borderId="3" xfId="0" applyNumberFormat="1" applyFont="1" applyBorder="1" applyAlignment="1">
      <alignment horizontal="center" vertical="center" wrapText="1"/>
    </xf>
    <xf numFmtId="193" fontId="84" fillId="0" borderId="2" xfId="0" applyNumberFormat="1" applyFont="1" applyBorder="1" applyAlignment="1">
      <alignment horizontal="center" vertical="center" wrapText="1"/>
    </xf>
    <xf numFmtId="194" fontId="84" fillId="20" borderId="1" xfId="0" applyNumberFormat="1" applyFont="1" applyFill="1" applyBorder="1" applyAlignment="1">
      <alignment horizontal="center" vertical="center" wrapText="1"/>
    </xf>
    <xf numFmtId="183" fontId="84" fillId="20" borderId="10" xfId="0" applyNumberFormat="1" applyFont="1" applyFill="1" applyBorder="1" applyAlignment="1">
      <alignment horizontal="center" vertical="center" wrapText="1"/>
    </xf>
    <xf numFmtId="194" fontId="27" fillId="0" borderId="75" xfId="0" applyNumberFormat="1" applyFont="1" applyBorder="1" applyAlignment="1">
      <alignment horizontal="center" vertical="center" wrapText="1"/>
    </xf>
    <xf numFmtId="194" fontId="91" fillId="0" borderId="20" xfId="0" applyNumberFormat="1" applyFont="1" applyBorder="1" applyAlignment="1">
      <alignment horizontal="center" vertical="center" wrapText="1"/>
    </xf>
    <xf numFmtId="176" fontId="84" fillId="0" borderId="1" xfId="0" applyNumberFormat="1" applyFont="1" applyBorder="1" applyAlignment="1">
      <alignment horizontal="center" vertical="center" wrapText="1"/>
    </xf>
    <xf numFmtId="176" fontId="86" fillId="0" borderId="1" xfId="0" applyNumberFormat="1" applyFont="1" applyBorder="1" applyAlignment="1">
      <alignment horizontal="center" vertical="center" wrapText="1"/>
    </xf>
    <xf numFmtId="0" fontId="27" fillId="0" borderId="45" xfId="0" applyFont="1" applyBorder="1" applyAlignment="1">
      <alignment horizontal="center" vertical="center" wrapText="1"/>
    </xf>
    <xf numFmtId="186" fontId="91" fillId="0" borderId="13" xfId="0" applyNumberFormat="1" applyFont="1" applyBorder="1" applyAlignment="1">
      <alignment horizontal="center" vertical="center" wrapText="1"/>
    </xf>
    <xf numFmtId="194" fontId="91" fillId="0" borderId="13" xfId="0" applyNumberFormat="1" applyFont="1" applyBorder="1" applyAlignment="1">
      <alignment horizontal="center" vertical="center" wrapText="1"/>
    </xf>
    <xf numFmtId="193" fontId="91" fillId="0" borderId="13" xfId="0" applyNumberFormat="1" applyFont="1" applyBorder="1" applyAlignment="1">
      <alignment horizontal="center" vertical="center" wrapText="1"/>
    </xf>
    <xf numFmtId="195" fontId="91" fillId="0" borderId="13" xfId="0" applyNumberFormat="1" applyFont="1" applyBorder="1" applyAlignment="1">
      <alignment horizontal="center" vertical="center" wrapText="1"/>
    </xf>
    <xf numFmtId="202" fontId="91" fillId="0" borderId="13" xfId="0" applyNumberFormat="1" applyFont="1" applyBorder="1" applyAlignment="1">
      <alignment horizontal="center" vertical="center" wrapText="1"/>
    </xf>
    <xf numFmtId="186" fontId="27" fillId="0" borderId="13" xfId="0" applyNumberFormat="1" applyFont="1" applyBorder="1" applyAlignment="1">
      <alignment horizontal="center" vertical="center" wrapText="1"/>
    </xf>
    <xf numFmtId="194" fontId="27" fillId="0" borderId="13" xfId="0" applyNumberFormat="1" applyFont="1" applyBorder="1" applyAlignment="1">
      <alignment horizontal="center" vertical="center" wrapText="1"/>
    </xf>
    <xf numFmtId="186" fontId="84" fillId="0" borderId="79" xfId="0" applyNumberFormat="1" applyFont="1" applyBorder="1" applyAlignment="1">
      <alignment horizontal="center" vertical="center" wrapText="1"/>
    </xf>
    <xf numFmtId="194" fontId="91" fillId="0" borderId="80" xfId="0" applyNumberFormat="1" applyFont="1" applyBorder="1" applyAlignment="1">
      <alignment horizontal="center" vertical="center" wrapText="1"/>
    </xf>
    <xf numFmtId="206" fontId="84" fillId="0" borderId="0" xfId="0" applyNumberFormat="1" applyFont="1" applyAlignment="1">
      <alignment horizontal="center" vertical="center" wrapText="1"/>
    </xf>
    <xf numFmtId="194" fontId="91" fillId="0" borderId="82" xfId="0" applyNumberFormat="1" applyFont="1" applyBorder="1" applyAlignment="1">
      <alignment horizontal="center" vertical="center" wrapText="1"/>
    </xf>
    <xf numFmtId="194" fontId="27" fillId="0" borderId="83" xfId="0" applyNumberFormat="1" applyFont="1" applyBorder="1" applyAlignment="1">
      <alignment horizontal="center" vertical="center" wrapText="1"/>
    </xf>
    <xf numFmtId="176" fontId="27" fillId="0" borderId="13" xfId="0" applyNumberFormat="1" applyFont="1" applyBorder="1" applyAlignment="1">
      <alignment horizontal="center" vertical="center" wrapText="1"/>
    </xf>
    <xf numFmtId="193" fontId="27" fillId="0" borderId="13" xfId="0" applyNumberFormat="1" applyFont="1" applyBorder="1" applyAlignment="1">
      <alignment horizontal="center" vertical="center" wrapText="1"/>
    </xf>
    <xf numFmtId="186" fontId="91" fillId="0" borderId="81" xfId="0" applyNumberFormat="1" applyFont="1" applyBorder="1" applyAlignment="1">
      <alignment horizontal="center" vertical="center" wrapText="1"/>
    </xf>
    <xf numFmtId="176" fontId="91" fillId="0" borderId="13" xfId="0" applyNumberFormat="1" applyFont="1" applyBorder="1" applyAlignment="1">
      <alignment horizontal="center" vertical="center" wrapText="1"/>
    </xf>
    <xf numFmtId="186" fontId="91" fillId="22" borderId="0" xfId="0" applyNumberFormat="1" applyFont="1" applyFill="1" applyAlignment="1">
      <alignment horizontal="center" vertical="center" wrapText="1"/>
    </xf>
    <xf numFmtId="194" fontId="84" fillId="20" borderId="84" xfId="0" applyNumberFormat="1" applyFont="1" applyFill="1" applyBorder="1" applyAlignment="1">
      <alignment horizontal="center" vertical="center" wrapText="1"/>
    </xf>
    <xf numFmtId="206" fontId="84" fillId="22" borderId="10" xfId="0" applyNumberFormat="1" applyFont="1" applyFill="1" applyBorder="1" applyAlignment="1">
      <alignment horizontal="center" vertical="center" wrapText="1"/>
    </xf>
    <xf numFmtId="186" fontId="91" fillId="0" borderId="48" xfId="0" applyNumberFormat="1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186" fontId="84" fillId="22" borderId="84" xfId="0" applyNumberFormat="1" applyFont="1" applyFill="1" applyBorder="1" applyAlignment="1">
      <alignment horizontal="center" vertical="center" wrapText="1"/>
    </xf>
    <xf numFmtId="186" fontId="84" fillId="22" borderId="21" xfId="0" applyNumberFormat="1" applyFont="1" applyFill="1" applyBorder="1" applyAlignment="1">
      <alignment horizontal="center" vertical="center" wrapText="1"/>
    </xf>
    <xf numFmtId="186" fontId="84" fillId="22" borderId="10" xfId="0" applyNumberFormat="1" applyFont="1" applyFill="1" applyBorder="1" applyAlignment="1">
      <alignment horizontal="center" vertical="center" wrapText="1"/>
    </xf>
    <xf numFmtId="0" fontId="86" fillId="0" borderId="1" xfId="0" applyFont="1" applyBorder="1" applyAlignment="1">
      <alignment horizontal="center" vertical="center" wrapText="1"/>
    </xf>
    <xf numFmtId="176" fontId="86" fillId="26" borderId="1" xfId="0" applyNumberFormat="1" applyFont="1" applyFill="1" applyBorder="1" applyAlignment="1">
      <alignment horizontal="center" vertical="center" wrapText="1"/>
    </xf>
    <xf numFmtId="176" fontId="86" fillId="26" borderId="6" xfId="0" applyNumberFormat="1" applyFont="1" applyFill="1" applyBorder="1" applyAlignment="1">
      <alignment horizontal="center" vertical="center" wrapText="1"/>
    </xf>
    <xf numFmtId="0" fontId="84" fillId="26" borderId="66" xfId="0" applyFont="1" applyFill="1" applyBorder="1" applyAlignment="1">
      <alignment horizontal="center" vertical="center" wrapText="1"/>
    </xf>
    <xf numFmtId="0" fontId="84" fillId="26" borderId="67" xfId="0" applyFont="1" applyFill="1" applyBorder="1" applyAlignment="1">
      <alignment horizontal="center" vertical="center" wrapText="1"/>
    </xf>
    <xf numFmtId="0" fontId="84" fillId="26" borderId="8" xfId="0" applyFont="1" applyFill="1" applyBorder="1" applyAlignment="1">
      <alignment horizontal="center" vertical="center" wrapText="1"/>
    </xf>
    <xf numFmtId="176" fontId="84" fillId="26" borderId="1" xfId="0" applyNumberFormat="1" applyFont="1" applyFill="1" applyBorder="1" applyAlignment="1">
      <alignment horizontal="center" vertical="center" wrapText="1"/>
    </xf>
    <xf numFmtId="176" fontId="84" fillId="26" borderId="6" xfId="0" applyNumberFormat="1" applyFont="1" applyFill="1" applyBorder="1" applyAlignment="1">
      <alignment horizontal="center" vertical="center" wrapText="1"/>
    </xf>
    <xf numFmtId="0" fontId="86" fillId="26" borderId="37" xfId="0" applyFont="1" applyFill="1" applyBorder="1" applyAlignment="1">
      <alignment horizontal="center" vertical="center" wrapText="1"/>
    </xf>
    <xf numFmtId="0" fontId="84" fillId="26" borderId="37" xfId="0" applyFont="1" applyFill="1" applyBorder="1" applyAlignment="1">
      <alignment horizontal="center" vertical="center" wrapText="1"/>
    </xf>
    <xf numFmtId="0" fontId="86" fillId="26" borderId="38" xfId="0" applyFont="1" applyFill="1" applyBorder="1" applyAlignment="1">
      <alignment horizontal="center" vertical="center" wrapText="1"/>
    </xf>
    <xf numFmtId="0" fontId="84" fillId="26" borderId="17" xfId="0" applyFont="1" applyFill="1" applyBorder="1" applyAlignment="1">
      <alignment horizontal="center" vertical="center" wrapText="1"/>
    </xf>
    <xf numFmtId="0" fontId="84" fillId="26" borderId="64" xfId="0" applyFont="1" applyFill="1" applyBorder="1" applyAlignment="1">
      <alignment horizontal="center" vertical="center" wrapText="1"/>
    </xf>
    <xf numFmtId="0" fontId="84" fillId="26" borderId="65" xfId="0" applyFont="1" applyFill="1" applyBorder="1" applyAlignment="1">
      <alignment horizontal="center" vertical="center" wrapText="1"/>
    </xf>
    <xf numFmtId="193" fontId="91" fillId="0" borderId="48" xfId="0" applyNumberFormat="1" applyFont="1" applyBorder="1" applyAlignment="1">
      <alignment horizontal="center" vertical="center" wrapText="1"/>
    </xf>
    <xf numFmtId="193" fontId="91" fillId="0" borderId="6" xfId="0" applyNumberFormat="1" applyFont="1" applyBorder="1" applyAlignment="1">
      <alignment horizontal="center" vertical="center" wrapText="1"/>
    </xf>
    <xf numFmtId="0" fontId="84" fillId="20" borderId="21" xfId="0" applyFont="1" applyFill="1" applyBorder="1" applyAlignment="1">
      <alignment horizontal="center" vertical="center" wrapText="1"/>
    </xf>
    <xf numFmtId="194" fontId="91" fillId="35" borderId="13" xfId="0" applyNumberFormat="1" applyFont="1" applyFill="1" applyBorder="1" applyAlignment="1">
      <alignment horizontal="center" vertical="center" wrapText="1"/>
    </xf>
    <xf numFmtId="194" fontId="91" fillId="35" borderId="1" xfId="0" applyNumberFormat="1" applyFont="1" applyFill="1" applyBorder="1" applyAlignment="1">
      <alignment horizontal="center" vertical="center" wrapText="1"/>
    </xf>
    <xf numFmtId="183" fontId="0" fillId="0" borderId="0" xfId="0" applyNumberFormat="1" applyAlignment="1">
      <alignment horizontal="center" vertical="center"/>
    </xf>
    <xf numFmtId="186" fontId="87" fillId="0" borderId="0" xfId="0" applyNumberFormat="1" applyFont="1" applyAlignment="1">
      <alignment horizontal="left" vertical="center"/>
    </xf>
    <xf numFmtId="202" fontId="91" fillId="20" borderId="1" xfId="0" applyNumberFormat="1" applyFont="1" applyFill="1" applyBorder="1" applyAlignment="1">
      <alignment horizontal="center" vertical="center" wrapText="1"/>
    </xf>
    <xf numFmtId="202" fontId="91" fillId="20" borderId="13" xfId="0" applyNumberFormat="1" applyFont="1" applyFill="1" applyBorder="1" applyAlignment="1">
      <alignment horizontal="center" vertical="center" wrapText="1"/>
    </xf>
    <xf numFmtId="209" fontId="91" fillId="0" borderId="1" xfId="0" applyNumberFormat="1" applyFont="1" applyBorder="1" applyAlignment="1">
      <alignment horizontal="center" vertical="center" wrapText="1"/>
    </xf>
    <xf numFmtId="179" fontId="98" fillId="0" borderId="1" xfId="0" applyNumberFormat="1" applyFont="1" applyBorder="1" applyAlignment="1">
      <alignment vertical="center" wrapText="1"/>
    </xf>
    <xf numFmtId="194" fontId="88" fillId="0" borderId="1" xfId="0" applyNumberFormat="1" applyFont="1" applyBorder="1" applyAlignment="1">
      <alignment horizontal="center" vertical="center" wrapText="1"/>
    </xf>
    <xf numFmtId="179" fontId="91" fillId="0" borderId="1" xfId="0" applyNumberFormat="1" applyFont="1" applyBorder="1" applyAlignment="1">
      <alignment horizontal="center" vertical="center" wrapText="1"/>
    </xf>
    <xf numFmtId="183" fontId="91" fillId="0" borderId="1" xfId="0" applyNumberFormat="1" applyFont="1" applyBorder="1" applyAlignment="1">
      <alignment horizontal="center" vertical="center" wrapText="1"/>
    </xf>
    <xf numFmtId="185" fontId="91" fillId="0" borderId="1" xfId="0" applyNumberFormat="1" applyFont="1" applyBorder="1" applyAlignment="1">
      <alignment horizontal="center" vertical="center" wrapText="1"/>
    </xf>
    <xf numFmtId="0" fontId="91" fillId="0" borderId="1" xfId="0" applyFont="1" applyBorder="1" applyAlignment="1">
      <alignment horizontal="center" vertical="center" wrapText="1"/>
    </xf>
    <xf numFmtId="217" fontId="88" fillId="0" borderId="0" xfId="0" applyNumberFormat="1" applyFont="1" applyAlignment="1">
      <alignment horizontal="center" vertical="center" wrapText="1"/>
    </xf>
    <xf numFmtId="181" fontId="88" fillId="0" borderId="0" xfId="0" applyNumberFormat="1" applyFont="1" applyAlignment="1">
      <alignment horizontal="center" vertical="center" wrapText="1"/>
    </xf>
    <xf numFmtId="206" fontId="88" fillId="0" borderId="0" xfId="0" applyNumberFormat="1" applyFont="1" applyAlignment="1">
      <alignment horizontal="center" vertical="center" wrapText="1"/>
    </xf>
    <xf numFmtId="0" fontId="88" fillId="0" borderId="0" xfId="0" applyFont="1" applyAlignment="1">
      <alignment vertical="center" wrapText="1"/>
    </xf>
    <xf numFmtId="194" fontId="27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76" fontId="91" fillId="0" borderId="1" xfId="0" applyNumberFormat="1" applyFont="1" applyBorder="1" applyAlignment="1">
      <alignment horizontal="center" vertical="center" wrapText="1"/>
    </xf>
    <xf numFmtId="186" fontId="98" fillId="0" borderId="1" xfId="0" applyNumberFormat="1" applyFont="1" applyBorder="1" applyAlignment="1">
      <alignment horizontal="center" vertical="center" wrapText="1"/>
    </xf>
    <xf numFmtId="0" fontId="10" fillId="0" borderId="49" xfId="0" applyFont="1" applyBorder="1" applyAlignment="1">
      <alignment horizontal="center" vertical="center" wrapText="1"/>
    </xf>
    <xf numFmtId="0" fontId="110" fillId="0" borderId="0" xfId="0" applyFont="1" applyAlignment="1">
      <alignment horizontal="center" vertical="center" wrapText="1"/>
    </xf>
    <xf numFmtId="217" fontId="84" fillId="22" borderId="10" xfId="0" applyNumberFormat="1" applyFont="1" applyFill="1" applyBorder="1" applyAlignment="1">
      <alignment horizontal="center" vertical="center" wrapText="1"/>
    </xf>
    <xf numFmtId="183" fontId="94" fillId="0" borderId="18" xfId="0" applyNumberFormat="1" applyFont="1" applyBorder="1">
      <alignment vertical="center"/>
    </xf>
    <xf numFmtId="183" fontId="94" fillId="0" borderId="14" xfId="0" applyNumberFormat="1" applyFont="1" applyBorder="1">
      <alignment vertical="center"/>
    </xf>
    <xf numFmtId="183" fontId="94" fillId="0" borderId="7" xfId="0" applyNumberFormat="1" applyFont="1" applyBorder="1">
      <alignment vertical="center"/>
    </xf>
    <xf numFmtId="183" fontId="94" fillId="0" borderId="5" xfId="0" applyNumberFormat="1" applyFont="1" applyBorder="1">
      <alignment vertical="center"/>
    </xf>
    <xf numFmtId="183" fontId="94" fillId="0" borderId="19" xfId="0" applyNumberFormat="1" applyFont="1" applyBorder="1">
      <alignment vertical="center"/>
    </xf>
    <xf numFmtId="183" fontId="94" fillId="0" borderId="4" xfId="0" applyNumberFormat="1" applyFont="1" applyBorder="1">
      <alignment vertical="center"/>
    </xf>
    <xf numFmtId="193" fontId="91" fillId="0" borderId="82" xfId="0" applyNumberFormat="1" applyFont="1" applyBorder="1" applyAlignment="1">
      <alignment horizontal="center" vertical="center" wrapText="1"/>
    </xf>
    <xf numFmtId="193" fontId="91" fillId="0" borderId="20" xfId="0" applyNumberFormat="1" applyFont="1" applyBorder="1" applyAlignment="1">
      <alignment horizontal="center" vertical="center" wrapText="1"/>
    </xf>
    <xf numFmtId="193" fontId="91" fillId="67" borderId="78" xfId="0" applyNumberFormat="1" applyFont="1" applyFill="1" applyBorder="1" applyAlignment="1">
      <alignment horizontal="center" vertical="center" wrapText="1"/>
    </xf>
    <xf numFmtId="195" fontId="91" fillId="0" borderId="48" xfId="0" applyNumberFormat="1" applyFont="1" applyBorder="1" applyAlignment="1">
      <alignment horizontal="center" vertical="center" wrapText="1"/>
    </xf>
    <xf numFmtId="195" fontId="91" fillId="0" borderId="6" xfId="0" applyNumberFormat="1" applyFont="1" applyBorder="1" applyAlignment="1">
      <alignment horizontal="center" vertical="center" wrapText="1"/>
    </xf>
    <xf numFmtId="217" fontId="91" fillId="0" borderId="1" xfId="0" applyNumberFormat="1" applyFont="1" applyBorder="1" applyAlignment="1">
      <alignment horizontal="center" vertical="center" wrapText="1"/>
    </xf>
    <xf numFmtId="186" fontId="91" fillId="0" borderId="80" xfId="0" applyNumberFormat="1" applyFont="1" applyBorder="1" applyAlignment="1">
      <alignment horizontal="center" vertical="center" wrapText="1"/>
    </xf>
    <xf numFmtId="186" fontId="84" fillId="0" borderId="1" xfId="0" applyNumberFormat="1" applyFont="1" applyBorder="1" applyAlignment="1">
      <alignment horizontal="center" vertical="center" wrapText="1"/>
    </xf>
    <xf numFmtId="186" fontId="91" fillId="0" borderId="0" xfId="0" applyNumberFormat="1" applyFont="1" applyAlignment="1">
      <alignment horizontal="center" vertical="center" wrapText="1"/>
    </xf>
    <xf numFmtId="0" fontId="94" fillId="0" borderId="1" xfId="0" applyFont="1" applyBorder="1" applyAlignment="1">
      <alignment horizontal="center" vertical="center"/>
    </xf>
    <xf numFmtId="217" fontId="94" fillId="0" borderId="1" xfId="0" applyNumberFormat="1" applyFont="1" applyBorder="1" applyAlignment="1">
      <alignment horizontal="center" vertical="center"/>
    </xf>
    <xf numFmtId="195" fontId="91" fillId="0" borderId="85" xfId="0" applyNumberFormat="1" applyFont="1" applyBorder="1" applyAlignment="1">
      <alignment horizontal="center" vertical="center" wrapText="1"/>
    </xf>
    <xf numFmtId="206" fontId="91" fillId="0" borderId="13" xfId="0" applyNumberFormat="1" applyFont="1" applyBorder="1" applyAlignment="1">
      <alignment horizontal="center" vertical="center" wrapText="1"/>
    </xf>
    <xf numFmtId="206" fontId="91" fillId="0" borderId="1" xfId="0" applyNumberFormat="1" applyFont="1" applyBorder="1" applyAlignment="1">
      <alignment horizontal="center" vertical="center" wrapText="1"/>
    </xf>
    <xf numFmtId="217" fontId="91" fillId="0" borderId="48" xfId="0" applyNumberFormat="1" applyFont="1" applyBorder="1" applyAlignment="1">
      <alignment horizontal="center" vertical="center" wrapText="1"/>
    </xf>
    <xf numFmtId="217" fontId="91" fillId="0" borderId="13" xfId="0" applyNumberFormat="1" applyFont="1" applyBorder="1" applyAlignment="1">
      <alignment horizontal="center" vertical="center" wrapText="1"/>
    </xf>
    <xf numFmtId="216" fontId="91" fillId="0" borderId="13" xfId="0" applyNumberFormat="1" applyFont="1" applyBorder="1" applyAlignment="1">
      <alignment horizontal="center" vertical="center" wrapText="1"/>
    </xf>
    <xf numFmtId="216" fontId="91" fillId="0" borderId="1" xfId="0" applyNumberFormat="1" applyFont="1" applyBorder="1" applyAlignment="1">
      <alignment horizontal="center" vertical="center" wrapText="1"/>
    </xf>
    <xf numFmtId="0" fontId="104" fillId="0" borderId="0" xfId="0" applyFont="1" applyAlignment="1">
      <alignment horizontal="center" vertical="center"/>
    </xf>
    <xf numFmtId="217" fontId="104" fillId="0" borderId="0" xfId="0" applyNumberFormat="1" applyFont="1" applyAlignment="1">
      <alignment horizontal="center" vertical="center"/>
    </xf>
    <xf numFmtId="0" fontId="94" fillId="0" borderId="0" xfId="0" applyFont="1" applyAlignment="1">
      <alignment horizontal="center" vertical="center"/>
    </xf>
    <xf numFmtId="217" fontId="94" fillId="0" borderId="0" xfId="0" applyNumberFormat="1" applyFont="1" applyAlignment="1">
      <alignment horizontal="center" vertical="center"/>
    </xf>
    <xf numFmtId="183" fontId="94" fillId="0" borderId="0" xfId="0" applyNumberFormat="1" applyFont="1">
      <alignment vertical="center"/>
    </xf>
    <xf numFmtId="186" fontId="27" fillId="0" borderId="82" xfId="0" applyNumberFormat="1" applyFont="1" applyBorder="1" applyAlignment="1">
      <alignment horizontal="center" vertical="center" wrapText="1"/>
    </xf>
    <xf numFmtId="186" fontId="27" fillId="0" borderId="20" xfId="0" applyNumberFormat="1" applyFont="1" applyBorder="1" applyAlignment="1">
      <alignment horizontal="center" vertical="center" wrapText="1"/>
    </xf>
    <xf numFmtId="216" fontId="91" fillId="0" borderId="48" xfId="0" applyNumberFormat="1" applyFont="1" applyBorder="1" applyAlignment="1">
      <alignment horizontal="center" vertical="center" wrapText="1"/>
    </xf>
    <xf numFmtId="216" fontId="91" fillId="0" borderId="20" xfId="0" applyNumberFormat="1" applyFont="1" applyBorder="1" applyAlignment="1">
      <alignment horizontal="center" vertical="center" wrapText="1"/>
    </xf>
    <xf numFmtId="216" fontId="91" fillId="0" borderId="6" xfId="0" applyNumberFormat="1" applyFont="1" applyBorder="1" applyAlignment="1">
      <alignment horizontal="center" vertical="center" wrapText="1"/>
    </xf>
    <xf numFmtId="193" fontId="91" fillId="0" borderId="54" xfId="0" applyNumberFormat="1" applyFont="1" applyBorder="1" applyAlignment="1">
      <alignment horizontal="center" vertical="center" wrapText="1"/>
    </xf>
    <xf numFmtId="186" fontId="91" fillId="0" borderId="20" xfId="0" applyNumberFormat="1" applyFont="1" applyBorder="1" applyAlignment="1">
      <alignment horizontal="center" vertical="center" wrapText="1"/>
    </xf>
    <xf numFmtId="193" fontId="91" fillId="0" borderId="77" xfId="0" applyNumberFormat="1" applyFont="1" applyBorder="1" applyAlignment="1">
      <alignment horizontal="center" vertical="center" wrapText="1"/>
    </xf>
    <xf numFmtId="186" fontId="91" fillId="0" borderId="77" xfId="0" applyNumberFormat="1" applyFont="1" applyBorder="1" applyAlignment="1">
      <alignment horizontal="center" vertical="center" wrapText="1"/>
    </xf>
    <xf numFmtId="206" fontId="27" fillId="0" borderId="0" xfId="0" applyNumberFormat="1" applyFont="1" applyAlignment="1">
      <alignment horizontal="center" vertical="center" wrapText="1"/>
    </xf>
    <xf numFmtId="193" fontId="91" fillId="0" borderId="76" xfId="0" applyNumberFormat="1" applyFont="1" applyBorder="1" applyAlignment="1">
      <alignment horizontal="center" vertical="center" wrapText="1"/>
    </xf>
    <xf numFmtId="193" fontId="91" fillId="0" borderId="78" xfId="0" applyNumberFormat="1" applyFont="1" applyBorder="1" applyAlignment="1">
      <alignment horizontal="center" vertical="center" wrapText="1"/>
    </xf>
    <xf numFmtId="193" fontId="91" fillId="67" borderId="76" xfId="0" applyNumberFormat="1" applyFont="1" applyFill="1" applyBorder="1" applyAlignment="1">
      <alignment horizontal="center" vertical="center" wrapText="1"/>
    </xf>
    <xf numFmtId="186" fontId="91" fillId="0" borderId="76" xfId="0" applyNumberFormat="1" applyFont="1" applyBorder="1" applyAlignment="1">
      <alignment horizontal="center" vertical="center" wrapText="1"/>
    </xf>
    <xf numFmtId="217" fontId="91" fillId="0" borderId="78" xfId="0" applyNumberFormat="1" applyFont="1" applyBorder="1" applyAlignment="1">
      <alignment horizontal="center" vertical="center" wrapText="1"/>
    </xf>
    <xf numFmtId="194" fontId="98" fillId="0" borderId="1" xfId="0" applyNumberFormat="1" applyFont="1" applyBorder="1" applyAlignment="1">
      <alignment horizontal="center" vertical="center" wrapText="1"/>
    </xf>
    <xf numFmtId="180" fontId="91" fillId="31" borderId="13" xfId="0" applyNumberFormat="1" applyFont="1" applyFill="1" applyBorder="1" applyAlignment="1">
      <alignment horizontal="center" vertical="center" wrapText="1"/>
    </xf>
    <xf numFmtId="180" fontId="91" fillId="0" borderId="13" xfId="0" applyNumberFormat="1" applyFont="1" applyBorder="1" applyAlignment="1">
      <alignment horizontal="center" vertical="center" wrapText="1"/>
    </xf>
    <xf numFmtId="180" fontId="91" fillId="31" borderId="1" xfId="0" applyNumberFormat="1" applyFont="1" applyFill="1" applyBorder="1" applyAlignment="1">
      <alignment horizontal="center" vertical="center" wrapText="1"/>
    </xf>
    <xf numFmtId="202" fontId="91" fillId="70" borderId="1" xfId="0" applyNumberFormat="1" applyFont="1" applyFill="1" applyBorder="1" applyAlignment="1">
      <alignment horizontal="center" vertical="center" wrapText="1"/>
    </xf>
    <xf numFmtId="193" fontId="91" fillId="70" borderId="1" xfId="0" applyNumberFormat="1" applyFont="1" applyFill="1" applyBorder="1" applyAlignment="1">
      <alignment horizontal="center" vertical="center" wrapText="1"/>
    </xf>
    <xf numFmtId="194" fontId="91" fillId="70" borderId="1" xfId="0" applyNumberFormat="1" applyFont="1" applyFill="1" applyBorder="1" applyAlignment="1">
      <alignment horizontal="center" vertical="center" wrapText="1"/>
    </xf>
    <xf numFmtId="181" fontId="91" fillId="70" borderId="1" xfId="0" applyNumberFormat="1" applyFont="1" applyFill="1" applyBorder="1" applyAlignment="1">
      <alignment horizontal="center" vertical="center" wrapText="1"/>
    </xf>
    <xf numFmtId="217" fontId="84" fillId="0" borderId="1" xfId="0" applyNumberFormat="1" applyFont="1" applyBorder="1" applyAlignment="1">
      <alignment horizontal="center" vertical="center" wrapText="1"/>
    </xf>
    <xf numFmtId="193" fontId="84" fillId="0" borderId="1" xfId="0" applyNumberFormat="1" applyFont="1" applyBorder="1" applyAlignment="1">
      <alignment horizontal="center" vertical="center" wrapText="1"/>
    </xf>
    <xf numFmtId="206" fontId="84" fillId="0" borderId="1" xfId="0" applyNumberFormat="1" applyFont="1" applyBorder="1" applyAlignment="1">
      <alignment horizontal="center" vertical="center" wrapText="1"/>
    </xf>
    <xf numFmtId="216" fontId="84" fillId="0" borderId="1" xfId="0" applyNumberFormat="1" applyFont="1" applyBorder="1" applyAlignment="1">
      <alignment horizontal="center" vertical="center" wrapText="1"/>
    </xf>
    <xf numFmtId="195" fontId="84" fillId="0" borderId="1" xfId="0" applyNumberFormat="1" applyFont="1" applyBorder="1" applyAlignment="1">
      <alignment horizontal="center" vertical="center" wrapText="1"/>
    </xf>
    <xf numFmtId="204" fontId="82" fillId="0" borderId="1" xfId="0" applyNumberFormat="1" applyFont="1" applyBorder="1" applyAlignment="1">
      <alignment horizontal="center" vertical="center" wrapText="1"/>
    </xf>
    <xf numFmtId="182" fontId="84" fillId="0" borderId="1" xfId="0" applyNumberFormat="1" applyFont="1" applyBorder="1" applyAlignment="1">
      <alignment horizontal="center" vertical="center" wrapText="1"/>
    </xf>
    <xf numFmtId="206" fontId="27" fillId="0" borderId="45" xfId="0" applyNumberFormat="1" applyFont="1" applyBorder="1" applyAlignment="1">
      <alignment horizontal="center" vertical="center" wrapText="1"/>
    </xf>
    <xf numFmtId="206" fontId="27" fillId="0" borderId="73" xfId="0" applyNumberFormat="1" applyFont="1" applyBorder="1" applyAlignment="1">
      <alignment horizontal="center" vertical="center" wrapText="1"/>
    </xf>
    <xf numFmtId="206" fontId="27" fillId="0" borderId="71" xfId="0" applyNumberFormat="1" applyFont="1" applyBorder="1" applyAlignment="1">
      <alignment horizontal="center" vertical="center" wrapText="1"/>
    </xf>
    <xf numFmtId="206" fontId="27" fillId="0" borderId="74" xfId="0" applyNumberFormat="1" applyFont="1" applyBorder="1" applyAlignment="1">
      <alignment horizontal="center" vertical="center" wrapText="1"/>
    </xf>
    <xf numFmtId="194" fontId="84" fillId="0" borderId="71" xfId="0" applyNumberFormat="1" applyFont="1" applyBorder="1" applyAlignment="1">
      <alignment vertical="center" wrapText="1"/>
    </xf>
    <xf numFmtId="186" fontId="84" fillId="0" borderId="20" xfId="0" applyNumberFormat="1" applyFont="1" applyBorder="1" applyAlignment="1">
      <alignment horizontal="center" vertical="center" wrapText="1"/>
    </xf>
    <xf numFmtId="195" fontId="84" fillId="0" borderId="20" xfId="0" applyNumberFormat="1" applyFont="1" applyBorder="1" applyAlignment="1">
      <alignment horizontal="center" vertical="center" wrapText="1"/>
    </xf>
    <xf numFmtId="195" fontId="84" fillId="0" borderId="6" xfId="0" applyNumberFormat="1" applyFont="1" applyBorder="1" applyAlignment="1">
      <alignment horizontal="center" vertical="center" wrapText="1"/>
    </xf>
    <xf numFmtId="195" fontId="84" fillId="0" borderId="5" xfId="0" applyNumberFormat="1" applyFont="1" applyBorder="1" applyAlignment="1">
      <alignment horizontal="center" vertical="center" wrapText="1"/>
    </xf>
    <xf numFmtId="195" fontId="84" fillId="0" borderId="2" xfId="0" applyNumberFormat="1" applyFont="1" applyBorder="1" applyAlignment="1">
      <alignment horizontal="center" vertical="center" wrapText="1"/>
    </xf>
    <xf numFmtId="186" fontId="84" fillId="0" borderId="10" xfId="0" applyNumberFormat="1" applyFont="1" applyBorder="1" applyAlignment="1">
      <alignment horizontal="center" vertical="center" wrapText="1"/>
    </xf>
    <xf numFmtId="0" fontId="27" fillId="0" borderId="71" xfId="0" applyFont="1" applyBorder="1" applyAlignment="1">
      <alignment horizontal="center" vertical="center" wrapText="1"/>
    </xf>
    <xf numFmtId="0" fontId="85" fillId="26" borderId="67" xfId="0" applyFont="1" applyFill="1" applyBorder="1" applyAlignment="1">
      <alignment horizontal="center" vertical="center" wrapText="1"/>
    </xf>
    <xf numFmtId="0" fontId="85" fillId="26" borderId="64" xfId="0" applyFont="1" applyFill="1" applyBorder="1" applyAlignment="1">
      <alignment horizontal="center" vertical="center" wrapText="1"/>
    </xf>
    <xf numFmtId="186" fontId="91" fillId="20" borderId="0" xfId="0" applyNumberFormat="1" applyFont="1" applyFill="1" applyAlignment="1">
      <alignment horizontal="center" vertical="center" wrapText="1"/>
    </xf>
    <xf numFmtId="194" fontId="84" fillId="0" borderId="45" xfId="0" applyNumberFormat="1" applyFont="1" applyBorder="1" applyAlignment="1">
      <alignment vertical="center" wrapText="1"/>
    </xf>
    <xf numFmtId="0" fontId="84" fillId="23" borderId="1" xfId="0" applyFont="1" applyFill="1" applyBorder="1" applyAlignment="1">
      <alignment horizontal="center" vertical="center" wrapText="1"/>
    </xf>
    <xf numFmtId="186" fontId="84" fillId="0" borderId="54" xfId="0" applyNumberFormat="1" applyFont="1" applyBorder="1" applyAlignment="1">
      <alignment horizontal="center" vertical="center" wrapText="1"/>
    </xf>
    <xf numFmtId="216" fontId="91" fillId="0" borderId="46" xfId="0" applyNumberFormat="1" applyFont="1" applyBorder="1" applyAlignment="1">
      <alignment horizontal="center" vertical="center" wrapText="1"/>
    </xf>
    <xf numFmtId="0" fontId="86" fillId="23" borderId="1" xfId="0" applyFont="1" applyFill="1" applyBorder="1" applyAlignment="1">
      <alignment horizontal="center" vertical="center" wrapText="1"/>
    </xf>
    <xf numFmtId="179" fontId="98" fillId="0" borderId="1" xfId="0" applyNumberFormat="1" applyFont="1" applyBorder="1" applyAlignment="1">
      <alignment horizontal="center" vertical="center" wrapText="1"/>
    </xf>
    <xf numFmtId="207" fontId="84" fillId="0" borderId="1" xfId="0" applyNumberFormat="1" applyFont="1" applyBorder="1" applyAlignment="1">
      <alignment horizontal="center" vertical="center" wrapText="1"/>
    </xf>
    <xf numFmtId="185" fontId="84" fillId="0" borderId="1" xfId="0" applyNumberFormat="1" applyFont="1" applyBorder="1" applyAlignment="1">
      <alignment horizontal="center" vertical="center" wrapText="1"/>
    </xf>
    <xf numFmtId="190" fontId="84" fillId="0" borderId="1" xfId="0" applyNumberFormat="1" applyFont="1" applyBorder="1" applyAlignment="1">
      <alignment horizontal="center" vertical="center" wrapText="1"/>
    </xf>
    <xf numFmtId="179" fontId="84" fillId="0" borderId="1" xfId="0" applyNumberFormat="1" applyFont="1" applyBorder="1" applyAlignment="1">
      <alignment horizontal="center" vertical="center" wrapText="1"/>
    </xf>
    <xf numFmtId="182" fontId="84" fillId="0" borderId="70" xfId="0" applyNumberFormat="1" applyFont="1" applyBorder="1" applyAlignment="1">
      <alignment horizontal="center" vertical="center" wrapText="1"/>
    </xf>
    <xf numFmtId="206" fontId="84" fillId="0" borderId="20" xfId="0" applyNumberFormat="1" applyFont="1" applyBorder="1" applyAlignment="1">
      <alignment horizontal="center" vertical="center" wrapText="1"/>
    </xf>
    <xf numFmtId="182" fontId="84" fillId="0" borderId="72" xfId="0" applyNumberFormat="1" applyFont="1" applyBorder="1" applyAlignment="1">
      <alignment horizontal="center" vertical="center" wrapText="1"/>
    </xf>
    <xf numFmtId="183" fontId="84" fillId="25" borderId="1" xfId="0" applyNumberFormat="1" applyFont="1" applyFill="1" applyBorder="1" applyAlignment="1">
      <alignment horizontal="center" vertical="center" wrapText="1"/>
    </xf>
    <xf numFmtId="183" fontId="84" fillId="25" borderId="6" xfId="0" applyNumberFormat="1" applyFont="1" applyFill="1" applyBorder="1" applyAlignment="1">
      <alignment horizontal="center" vertical="center" wrapText="1"/>
    </xf>
    <xf numFmtId="216" fontId="84" fillId="0" borderId="2" xfId="0" applyNumberFormat="1" applyFont="1" applyBorder="1" applyAlignment="1">
      <alignment horizontal="center" vertical="center" wrapText="1"/>
    </xf>
    <xf numFmtId="202" fontId="91" fillId="71" borderId="1" xfId="0" applyNumberFormat="1" applyFont="1" applyFill="1" applyBorder="1" applyAlignment="1">
      <alignment horizontal="center" vertical="center" wrapText="1"/>
    </xf>
    <xf numFmtId="194" fontId="91" fillId="71" borderId="1" xfId="0" applyNumberFormat="1" applyFont="1" applyFill="1" applyBorder="1" applyAlignment="1">
      <alignment horizontal="center" vertical="center" wrapText="1"/>
    </xf>
    <xf numFmtId="181" fontId="91" fillId="71" borderId="1" xfId="0" applyNumberFormat="1" applyFont="1" applyFill="1" applyBorder="1" applyAlignment="1">
      <alignment horizontal="center" vertical="center" wrapText="1"/>
    </xf>
    <xf numFmtId="176" fontId="84" fillId="69" borderId="1" xfId="0" applyNumberFormat="1" applyFont="1" applyFill="1" applyBorder="1" applyAlignment="1">
      <alignment horizontal="center" vertical="center" wrapText="1"/>
    </xf>
    <xf numFmtId="194" fontId="82" fillId="0" borderId="13" xfId="0" applyNumberFormat="1" applyFont="1" applyBorder="1" applyAlignment="1">
      <alignment horizontal="center" vertical="center" wrapText="1"/>
    </xf>
    <xf numFmtId="0" fontId="84" fillId="69" borderId="1" xfId="0" applyFont="1" applyFill="1" applyBorder="1" applyAlignment="1">
      <alignment horizontal="center" vertical="center" wrapText="1"/>
    </xf>
    <xf numFmtId="0" fontId="94" fillId="69" borderId="1" xfId="0" applyFont="1" applyFill="1" applyBorder="1" applyAlignment="1">
      <alignment horizontal="center" vertical="center" wrapText="1"/>
    </xf>
    <xf numFmtId="0" fontId="92" fillId="69" borderId="1" xfId="0" applyFont="1" applyFill="1" applyBorder="1" applyAlignment="1">
      <alignment horizontal="center" vertical="center" wrapText="1"/>
    </xf>
    <xf numFmtId="0" fontId="101" fillId="69" borderId="6" xfId="0" applyFont="1" applyFill="1" applyBorder="1" applyAlignment="1">
      <alignment horizontal="center" vertical="center" wrapText="1"/>
    </xf>
    <xf numFmtId="0" fontId="84" fillId="69" borderId="36" xfId="0" applyFont="1" applyFill="1" applyBorder="1" applyAlignment="1">
      <alignment horizontal="center" vertical="center" wrapText="1"/>
    </xf>
    <xf numFmtId="0" fontId="84" fillId="69" borderId="37" xfId="0" applyFont="1" applyFill="1" applyBorder="1" applyAlignment="1">
      <alignment horizontal="center" vertical="center" wrapText="1"/>
    </xf>
    <xf numFmtId="176" fontId="84" fillId="69" borderId="20" xfId="0" applyNumberFormat="1" applyFont="1" applyFill="1" applyBorder="1" applyAlignment="1">
      <alignment horizontal="center" vertical="center" wrapText="1"/>
    </xf>
    <xf numFmtId="0" fontId="94" fillId="69" borderId="20" xfId="0" applyFont="1" applyFill="1" applyBorder="1" applyAlignment="1">
      <alignment horizontal="center" vertical="center" wrapText="1"/>
    </xf>
    <xf numFmtId="0" fontId="86" fillId="69" borderId="20" xfId="0" applyFont="1" applyFill="1" applyBorder="1" applyAlignment="1">
      <alignment horizontal="center" vertical="center" wrapText="1"/>
    </xf>
    <xf numFmtId="0" fontId="86" fillId="69" borderId="1" xfId="0" applyFont="1" applyFill="1" applyBorder="1" applyAlignment="1">
      <alignment horizontal="center" vertical="center" wrapText="1"/>
    </xf>
    <xf numFmtId="178" fontId="84" fillId="0" borderId="1" xfId="0" applyNumberFormat="1" applyFont="1" applyBorder="1" applyAlignment="1">
      <alignment horizontal="center" vertical="center" wrapText="1"/>
    </xf>
    <xf numFmtId="0" fontId="32" fillId="69" borderId="20" xfId="0" applyFont="1" applyFill="1" applyBorder="1" applyAlignment="1">
      <alignment horizontal="center" vertical="center" wrapText="1"/>
    </xf>
    <xf numFmtId="176" fontId="101" fillId="69" borderId="1" xfId="0" applyNumberFormat="1" applyFont="1" applyFill="1" applyBorder="1" applyAlignment="1">
      <alignment horizontal="center" vertical="center" wrapText="1"/>
    </xf>
    <xf numFmtId="176" fontId="94" fillId="69" borderId="1" xfId="0" applyNumberFormat="1" applyFont="1" applyFill="1" applyBorder="1" applyAlignment="1">
      <alignment horizontal="center" vertical="center" wrapText="1"/>
    </xf>
    <xf numFmtId="202" fontId="91" fillId="0" borderId="1" xfId="31452" applyNumberFormat="1" applyFont="1" applyBorder="1" applyAlignment="1">
      <alignment horizontal="center" vertical="center" wrapText="1"/>
    </xf>
    <xf numFmtId="176" fontId="94" fillId="69" borderId="20" xfId="0" applyNumberFormat="1" applyFont="1" applyFill="1" applyBorder="1" applyAlignment="1">
      <alignment horizontal="center" vertical="center" wrapText="1"/>
    </xf>
    <xf numFmtId="0" fontId="27" fillId="69" borderId="6" xfId="0" applyFont="1" applyFill="1" applyBorder="1" applyAlignment="1">
      <alignment horizontal="center" vertical="center" wrapText="1"/>
    </xf>
    <xf numFmtId="0" fontId="27" fillId="69" borderId="1" xfId="0" applyFont="1" applyFill="1" applyBorder="1" applyAlignment="1">
      <alignment horizontal="center" vertical="center" wrapText="1"/>
    </xf>
    <xf numFmtId="0" fontId="32" fillId="69" borderId="1" xfId="0" applyFont="1" applyFill="1" applyBorder="1" applyAlignment="1">
      <alignment horizontal="center" vertical="center" wrapText="1"/>
    </xf>
    <xf numFmtId="0" fontId="27" fillId="69" borderId="53" xfId="0" applyFont="1" applyFill="1" applyBorder="1" applyAlignment="1">
      <alignment horizontal="center" vertical="center" wrapText="1"/>
    </xf>
    <xf numFmtId="0" fontId="32" fillId="69" borderId="37" xfId="0" applyFont="1" applyFill="1" applyBorder="1" applyAlignment="1">
      <alignment horizontal="center" vertical="center" wrapText="1"/>
    </xf>
    <xf numFmtId="0" fontId="32" fillId="69" borderId="4" xfId="0" applyFont="1" applyFill="1" applyBorder="1" applyAlignment="1">
      <alignment horizontal="center" vertical="center" wrapText="1"/>
    </xf>
    <xf numFmtId="0" fontId="32" fillId="69" borderId="3" xfId="0" applyFont="1" applyFill="1" applyBorder="1" applyAlignment="1">
      <alignment horizontal="center" vertical="center" wrapText="1"/>
    </xf>
    <xf numFmtId="0" fontId="27" fillId="69" borderId="20" xfId="0" applyFont="1" applyFill="1" applyBorder="1" applyAlignment="1">
      <alignment horizontal="center" vertical="center" wrapText="1"/>
    </xf>
    <xf numFmtId="194" fontId="27" fillId="69" borderId="10" xfId="0" applyNumberFormat="1" applyFont="1" applyFill="1" applyBorder="1" applyAlignment="1">
      <alignment horizontal="center" vertical="center" wrapText="1"/>
    </xf>
    <xf numFmtId="194" fontId="27" fillId="69" borderId="47" xfId="0" applyNumberFormat="1" applyFont="1" applyFill="1" applyBorder="1" applyAlignment="1">
      <alignment horizontal="center" vertical="center" wrapText="1"/>
    </xf>
    <xf numFmtId="194" fontId="27" fillId="69" borderId="34" xfId="0" applyNumberFormat="1" applyFont="1" applyFill="1" applyBorder="1" applyAlignment="1">
      <alignment horizontal="center" vertical="center" wrapText="1"/>
    </xf>
    <xf numFmtId="0" fontId="8" fillId="0" borderId="47" xfId="37" applyFont="1" applyBorder="1" applyAlignment="1">
      <alignment horizontal="center"/>
    </xf>
    <xf numFmtId="0" fontId="17" fillId="0" borderId="47" xfId="37" applyFont="1" applyBorder="1" applyAlignment="1">
      <alignment horizontal="center"/>
    </xf>
    <xf numFmtId="178" fontId="8" fillId="0" borderId="2" xfId="37" applyNumberFormat="1" applyFont="1" applyBorder="1" applyAlignment="1">
      <alignment horizontal="center" vertical="center"/>
    </xf>
    <xf numFmtId="178" fontId="17" fillId="0" borderId="3" xfId="37" applyNumberFormat="1" applyFont="1" applyBorder="1" applyAlignment="1">
      <alignment horizontal="center" vertical="center"/>
    </xf>
    <xf numFmtId="178" fontId="8" fillId="0" borderId="5" xfId="37" applyNumberFormat="1" applyFont="1" applyBorder="1" applyAlignment="1">
      <alignment horizontal="center" vertical="center"/>
    </xf>
    <xf numFmtId="178" fontId="17" fillId="0" borderId="4" xfId="37" applyNumberFormat="1" applyFont="1" applyBorder="1" applyAlignment="1">
      <alignment horizontal="center" vertical="center"/>
    </xf>
    <xf numFmtId="195" fontId="17" fillId="0" borderId="48" xfId="37" applyNumberFormat="1" applyFont="1" applyBorder="1" applyAlignment="1">
      <alignment horizontal="center"/>
    </xf>
    <xf numFmtId="195" fontId="17" fillId="0" borderId="49" xfId="37" applyNumberFormat="1" applyFont="1" applyBorder="1" applyAlignment="1">
      <alignment horizontal="center"/>
    </xf>
    <xf numFmtId="195" fontId="17" fillId="0" borderId="50" xfId="37" applyNumberFormat="1" applyFont="1" applyBorder="1" applyAlignment="1">
      <alignment horizontal="center"/>
    </xf>
    <xf numFmtId="186" fontId="17" fillId="0" borderId="48" xfId="37" applyNumberFormat="1" applyFont="1" applyBorder="1" applyAlignment="1">
      <alignment horizontal="center"/>
    </xf>
    <xf numFmtId="186" fontId="17" fillId="0" borderId="49" xfId="37" applyNumberFormat="1" applyFont="1" applyBorder="1" applyAlignment="1">
      <alignment horizontal="center"/>
    </xf>
    <xf numFmtId="186" fontId="17" fillId="0" borderId="50" xfId="37" applyNumberFormat="1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7" fillId="0" borderId="45" xfId="0" applyFont="1" applyBorder="1" applyAlignment="1">
      <alignment horizontal="left" vertical="center" wrapText="1"/>
    </xf>
    <xf numFmtId="0" fontId="84" fillId="0" borderId="6" xfId="0" applyFont="1" applyBorder="1" applyAlignment="1">
      <alignment horizontal="center" vertical="center" wrapText="1"/>
    </xf>
    <xf numFmtId="0" fontId="84" fillId="0" borderId="20" xfId="0" applyFont="1" applyBorder="1" applyAlignment="1">
      <alignment horizontal="center" vertical="center" wrapText="1"/>
    </xf>
    <xf numFmtId="0" fontId="32" fillId="69" borderId="1" xfId="0" applyFont="1" applyFill="1" applyBorder="1" applyAlignment="1">
      <alignment horizontal="center" vertical="center" wrapText="1"/>
    </xf>
    <xf numFmtId="0" fontId="27" fillId="69" borderId="33" xfId="0" applyFont="1" applyFill="1" applyBorder="1" applyAlignment="1">
      <alignment horizontal="center" vertical="center" wrapText="1"/>
    </xf>
    <xf numFmtId="0" fontId="27" fillId="69" borderId="35" xfId="0" applyFont="1" applyFill="1" applyBorder="1" applyAlignment="1">
      <alignment horizontal="center" vertical="center" wrapText="1"/>
    </xf>
    <xf numFmtId="0" fontId="27" fillId="69" borderId="38" xfId="0" applyFont="1" applyFill="1" applyBorder="1" applyAlignment="1">
      <alignment horizontal="center" vertical="center" wrapText="1"/>
    </xf>
    <xf numFmtId="0" fontId="84" fillId="23" borderId="32" xfId="0" applyFont="1" applyFill="1" applyBorder="1" applyAlignment="1">
      <alignment horizontal="center" vertical="center" wrapText="1"/>
    </xf>
    <xf numFmtId="0" fontId="84" fillId="23" borderId="37" xfId="0" applyFont="1" applyFill="1" applyBorder="1" applyAlignment="1">
      <alignment horizontal="center" vertical="center" wrapText="1"/>
    </xf>
    <xf numFmtId="0" fontId="84" fillId="22" borderId="32" xfId="0" applyFont="1" applyFill="1" applyBorder="1" applyAlignment="1">
      <alignment horizontal="center" vertical="center" wrapText="1"/>
    </xf>
    <xf numFmtId="0" fontId="84" fillId="22" borderId="37" xfId="0" applyFont="1" applyFill="1" applyBorder="1" applyAlignment="1">
      <alignment horizontal="center" vertical="center" wrapText="1"/>
    </xf>
    <xf numFmtId="0" fontId="84" fillId="22" borderId="31" xfId="0" applyFont="1" applyFill="1" applyBorder="1" applyAlignment="1">
      <alignment horizontal="center" vertical="center" wrapText="1"/>
    </xf>
    <xf numFmtId="0" fontId="84" fillId="22" borderId="36" xfId="0" applyFont="1" applyFill="1" applyBorder="1" applyAlignment="1">
      <alignment horizontal="center" vertical="center" wrapText="1"/>
    </xf>
    <xf numFmtId="0" fontId="84" fillId="22" borderId="33" xfId="0" applyFont="1" applyFill="1" applyBorder="1" applyAlignment="1">
      <alignment horizontal="center" vertical="center" wrapText="1"/>
    </xf>
    <xf numFmtId="0" fontId="84" fillId="22" borderId="38" xfId="0" applyFont="1" applyFill="1" applyBorder="1" applyAlignment="1">
      <alignment horizontal="center" vertical="center" wrapText="1"/>
    </xf>
    <xf numFmtId="0" fontId="81" fillId="69" borderId="1" xfId="0" applyFont="1" applyFill="1" applyBorder="1" applyAlignment="1">
      <alignment horizontal="center" vertical="center" wrapText="1"/>
    </xf>
    <xf numFmtId="0" fontId="32" fillId="29" borderId="1" xfId="0" applyFont="1" applyFill="1" applyBorder="1" applyAlignment="1">
      <alignment horizontal="center" vertical="center" wrapText="1"/>
    </xf>
    <xf numFmtId="0" fontId="94" fillId="0" borderId="1" xfId="0" applyFont="1" applyBorder="1" applyAlignment="1">
      <alignment horizontal="center" vertical="center" wrapText="1"/>
    </xf>
    <xf numFmtId="0" fontId="84" fillId="0" borderId="1" xfId="0" applyFont="1" applyBorder="1" applyAlignment="1">
      <alignment horizontal="center" vertical="center" wrapText="1"/>
    </xf>
    <xf numFmtId="0" fontId="114" fillId="69" borderId="2" xfId="0" applyFont="1" applyFill="1" applyBorder="1" applyAlignment="1">
      <alignment horizontal="center" vertical="center" wrapText="1"/>
    </xf>
    <xf numFmtId="0" fontId="114" fillId="69" borderId="3" xfId="0" applyFont="1" applyFill="1" applyBorder="1" applyAlignment="1">
      <alignment horizontal="center" vertical="center" wrapText="1"/>
    </xf>
    <xf numFmtId="0" fontId="84" fillId="0" borderId="2" xfId="0" applyFont="1" applyBorder="1" applyAlignment="1">
      <alignment horizontal="center" vertical="center" wrapText="1"/>
    </xf>
    <xf numFmtId="0" fontId="86" fillId="0" borderId="1" xfId="0" applyFont="1" applyBorder="1" applyAlignment="1">
      <alignment horizontal="center" vertical="center" wrapText="1"/>
    </xf>
    <xf numFmtId="0" fontId="86" fillId="0" borderId="6" xfId="0" applyFont="1" applyBorder="1" applyAlignment="1">
      <alignment horizontal="center" vertical="center" wrapText="1"/>
    </xf>
    <xf numFmtId="0" fontId="32" fillId="69" borderId="2" xfId="0" applyFont="1" applyFill="1" applyBorder="1" applyAlignment="1">
      <alignment horizontal="center" vertical="center" wrapText="1"/>
    </xf>
    <xf numFmtId="0" fontId="27" fillId="69" borderId="3" xfId="0" applyFont="1" applyFill="1" applyBorder="1" applyAlignment="1">
      <alignment horizontal="center" vertical="center" wrapText="1"/>
    </xf>
    <xf numFmtId="0" fontId="104" fillId="29" borderId="46" xfId="0" applyFont="1" applyFill="1" applyBorder="1" applyAlignment="1">
      <alignment horizontal="center" vertical="center"/>
    </xf>
    <xf numFmtId="0" fontId="104" fillId="29" borderId="0" xfId="0" applyFont="1" applyFill="1" applyAlignment="1">
      <alignment horizontal="center" vertical="center"/>
    </xf>
    <xf numFmtId="0" fontId="86" fillId="26" borderId="0" xfId="0" applyFont="1" applyFill="1" applyAlignment="1">
      <alignment horizontal="center" vertical="center" wrapText="1"/>
    </xf>
    <xf numFmtId="0" fontId="84" fillId="26" borderId="0" xfId="0" applyFont="1" applyFill="1" applyAlignment="1">
      <alignment horizontal="center" vertical="center" wrapText="1"/>
    </xf>
    <xf numFmtId="0" fontId="86" fillId="0" borderId="44" xfId="0" applyFont="1" applyBorder="1" applyAlignment="1">
      <alignment horizontal="center" vertical="center" wrapText="1"/>
    </xf>
    <xf numFmtId="0" fontId="101" fillId="0" borderId="44" xfId="0" applyFont="1" applyBorder="1" applyAlignment="1">
      <alignment horizontal="center" vertical="center" wrapText="1"/>
    </xf>
    <xf numFmtId="0" fontId="84" fillId="22" borderId="1" xfId="0" applyFont="1" applyFill="1" applyBorder="1" applyAlignment="1">
      <alignment horizontal="center" vertical="center" wrapText="1"/>
    </xf>
    <xf numFmtId="0" fontId="84" fillId="22" borderId="6" xfId="0" applyFont="1" applyFill="1" applyBorder="1" applyAlignment="1">
      <alignment horizontal="center" vertical="center" wrapText="1"/>
    </xf>
    <xf numFmtId="0" fontId="84" fillId="22" borderId="87" xfId="0" applyFont="1" applyFill="1" applyBorder="1" applyAlignment="1">
      <alignment horizontal="center" vertical="center" wrapText="1"/>
    </xf>
    <xf numFmtId="0" fontId="27" fillId="69" borderId="31" xfId="0" applyFont="1" applyFill="1" applyBorder="1" applyAlignment="1">
      <alignment horizontal="center" vertical="center" wrapText="1"/>
    </xf>
    <xf numFmtId="0" fontId="27" fillId="69" borderId="34" xfId="0" applyFont="1" applyFill="1" applyBorder="1" applyAlignment="1">
      <alignment horizontal="center" vertical="center" wrapText="1"/>
    </xf>
    <xf numFmtId="0" fontId="27" fillId="69" borderId="36" xfId="0" applyFont="1" applyFill="1" applyBorder="1" applyAlignment="1">
      <alignment horizontal="center" vertical="center" wrapText="1"/>
    </xf>
    <xf numFmtId="0" fontId="84" fillId="23" borderId="33" xfId="0" applyFont="1" applyFill="1" applyBorder="1" applyAlignment="1">
      <alignment horizontal="center" vertical="center" wrapText="1"/>
    </xf>
    <xf numFmtId="0" fontId="84" fillId="23" borderId="38" xfId="0" applyFont="1" applyFill="1" applyBorder="1" applyAlignment="1">
      <alignment horizontal="center" vertical="center" wrapText="1"/>
    </xf>
    <xf numFmtId="0" fontId="101" fillId="0" borderId="2" xfId="0" applyFont="1" applyBorder="1" applyAlignment="1">
      <alignment horizontal="center" vertical="center" wrapText="1"/>
    </xf>
    <xf numFmtId="0" fontId="84" fillId="22" borderId="34" xfId="0" applyFont="1" applyFill="1" applyBorder="1" applyAlignment="1">
      <alignment horizontal="center" vertical="center" wrapText="1"/>
    </xf>
    <xf numFmtId="194" fontId="84" fillId="0" borderId="45" xfId="0" applyNumberFormat="1" applyFont="1" applyBorder="1" applyAlignment="1">
      <alignment horizontal="center" vertical="center" wrapText="1"/>
    </xf>
    <xf numFmtId="194" fontId="84" fillId="0" borderId="71" xfId="0" applyNumberFormat="1" applyFont="1" applyBorder="1" applyAlignment="1">
      <alignment horizontal="center" vertical="center" wrapText="1"/>
    </xf>
    <xf numFmtId="0" fontId="81" fillId="0" borderId="19" xfId="0" applyFont="1" applyBorder="1" applyAlignment="1">
      <alignment horizontal="center" vertical="center" wrapText="1"/>
    </xf>
    <xf numFmtId="0" fontId="81" fillId="0" borderId="44" xfId="0" applyFont="1" applyBorder="1" applyAlignment="1">
      <alignment horizontal="center" vertical="center" wrapText="1"/>
    </xf>
    <xf numFmtId="0" fontId="81" fillId="0" borderId="0" xfId="0" applyFont="1" applyAlignment="1">
      <alignment horizontal="center" vertical="center" wrapText="1"/>
    </xf>
    <xf numFmtId="0" fontId="81" fillId="0" borderId="14" xfId="0" applyFont="1" applyBorder="1" applyAlignment="1">
      <alignment horizontal="center" vertical="center" wrapText="1"/>
    </xf>
    <xf numFmtId="0" fontId="86" fillId="26" borderId="18" xfId="0" applyFont="1" applyFill="1" applyBorder="1" applyAlignment="1">
      <alignment horizontal="center" vertical="center" wrapText="1"/>
    </xf>
    <xf numFmtId="0" fontId="101" fillId="0" borderId="6" xfId="0" applyFont="1" applyBorder="1" applyAlignment="1">
      <alignment horizontal="center" vertical="center" wrapText="1"/>
    </xf>
    <xf numFmtId="0" fontId="101" fillId="0" borderId="20" xfId="0" applyFont="1" applyBorder="1" applyAlignment="1">
      <alignment horizontal="center" vertical="center" wrapText="1"/>
    </xf>
    <xf numFmtId="0" fontId="86" fillId="29" borderId="1" xfId="0" applyFont="1" applyFill="1" applyBorder="1" applyAlignment="1">
      <alignment horizontal="center" vertical="center" wrapText="1"/>
    </xf>
    <xf numFmtId="0" fontId="84" fillId="23" borderId="31" xfId="0" applyFont="1" applyFill="1" applyBorder="1" applyAlignment="1">
      <alignment horizontal="center" vertical="center" wrapText="1"/>
    </xf>
    <xf numFmtId="0" fontId="84" fillId="23" borderId="36" xfId="0" applyFont="1" applyFill="1" applyBorder="1" applyAlignment="1">
      <alignment horizontal="center" vertical="center" wrapText="1"/>
    </xf>
    <xf numFmtId="0" fontId="101" fillId="0" borderId="4" xfId="0" applyFont="1" applyBorder="1" applyAlignment="1">
      <alignment horizontal="center" vertical="center" wrapText="1"/>
    </xf>
    <xf numFmtId="0" fontId="94" fillId="0" borderId="6" xfId="0" applyFont="1" applyBorder="1" applyAlignment="1">
      <alignment horizontal="center" vertical="center" wrapText="1"/>
    </xf>
    <xf numFmtId="0" fontId="94" fillId="0" borderId="20" xfId="0" applyFont="1" applyBorder="1" applyAlignment="1">
      <alignment horizontal="center" vertical="center" wrapText="1"/>
    </xf>
    <xf numFmtId="0" fontId="86" fillId="26" borderId="32" xfId="0" applyFont="1" applyFill="1" applyBorder="1" applyAlignment="1">
      <alignment horizontal="center" vertical="center" wrapText="1"/>
    </xf>
    <xf numFmtId="0" fontId="86" fillId="26" borderId="33" xfId="0" applyFont="1" applyFill="1" applyBorder="1" applyAlignment="1">
      <alignment horizontal="center" vertical="center" wrapText="1"/>
    </xf>
    <xf numFmtId="0" fontId="32" fillId="69" borderId="7" xfId="0" applyFont="1" applyFill="1" applyBorder="1" applyAlignment="1">
      <alignment horizontal="center" vertical="center" wrapText="1"/>
    </xf>
    <xf numFmtId="0" fontId="32" fillId="69" borderId="19" xfId="0" applyFont="1" applyFill="1" applyBorder="1" applyAlignment="1">
      <alignment horizontal="center" vertical="center" wrapText="1"/>
    </xf>
    <xf numFmtId="0" fontId="81" fillId="69" borderId="6" xfId="0" applyFont="1" applyFill="1" applyBorder="1" applyAlignment="1">
      <alignment horizontal="center" vertical="center" wrapText="1"/>
    </xf>
    <xf numFmtId="0" fontId="81" fillId="69" borderId="20" xfId="0" applyFont="1" applyFill="1" applyBorder="1" applyAlignment="1">
      <alignment horizontal="center" vertical="center" wrapText="1"/>
    </xf>
    <xf numFmtId="0" fontId="11" fillId="69" borderId="1" xfId="0" applyFont="1" applyFill="1" applyBorder="1" applyAlignment="1">
      <alignment horizontal="center" vertical="center" wrapText="1"/>
    </xf>
    <xf numFmtId="0" fontId="27" fillId="69" borderId="1" xfId="0" applyFont="1" applyFill="1" applyBorder="1" applyAlignment="1">
      <alignment horizontal="center" vertical="center" wrapText="1"/>
    </xf>
    <xf numFmtId="191" fontId="27" fillId="0" borderId="45" xfId="0" applyNumberFormat="1" applyFont="1" applyBorder="1" applyAlignment="1">
      <alignment horizontal="center" vertical="center" wrapText="1"/>
    </xf>
    <xf numFmtId="191" fontId="27" fillId="0" borderId="71" xfId="0" applyNumberFormat="1" applyFont="1" applyBorder="1" applyAlignment="1">
      <alignment horizontal="center" vertical="center" wrapText="1"/>
    </xf>
    <xf numFmtId="0" fontId="38" fillId="69" borderId="2" xfId="0" applyFont="1" applyFill="1" applyBorder="1" applyAlignment="1">
      <alignment horizontal="center" vertical="center" wrapText="1"/>
    </xf>
    <xf numFmtId="0" fontId="38" fillId="69" borderId="3" xfId="0" applyFont="1" applyFill="1" applyBorder="1" applyAlignment="1">
      <alignment horizontal="center" vertical="center" wrapText="1"/>
    </xf>
    <xf numFmtId="179" fontId="96" fillId="0" borderId="1" xfId="0" applyNumberFormat="1" applyFont="1" applyBorder="1" applyAlignment="1">
      <alignment horizontal="center" vertical="center" wrapText="1"/>
    </xf>
    <xf numFmtId="179" fontId="97" fillId="0" borderId="1" xfId="0" applyNumberFormat="1" applyFont="1" applyBorder="1" applyAlignment="1">
      <alignment horizontal="center" vertical="center" wrapText="1"/>
    </xf>
    <xf numFmtId="179" fontId="98" fillId="0" borderId="1" xfId="0" applyNumberFormat="1" applyFont="1" applyBorder="1" applyAlignment="1">
      <alignment horizontal="center" vertical="center" wrapText="1"/>
    </xf>
    <xf numFmtId="0" fontId="96" fillId="0" borderId="7" xfId="0" applyFont="1" applyBorder="1" applyAlignment="1">
      <alignment horizontal="center" vertical="center" wrapText="1"/>
    </xf>
    <xf numFmtId="0" fontId="98" fillId="0" borderId="19" xfId="0" applyFont="1" applyBorder="1" applyAlignment="1">
      <alignment horizontal="center" vertical="center" wrapText="1"/>
    </xf>
    <xf numFmtId="194" fontId="97" fillId="0" borderId="1" xfId="0" applyNumberFormat="1" applyFont="1" applyBorder="1" applyAlignment="1">
      <alignment horizontal="center" vertical="center" wrapText="1"/>
    </xf>
    <xf numFmtId="194" fontId="98" fillId="0" borderId="1" xfId="0" applyNumberFormat="1" applyFont="1" applyBorder="1" applyAlignment="1">
      <alignment horizontal="center" vertical="center" wrapText="1"/>
    </xf>
    <xf numFmtId="0" fontId="84" fillId="69" borderId="1" xfId="0" applyFont="1" applyFill="1" applyBorder="1" applyAlignment="1">
      <alignment horizontal="center" vertical="center" wrapText="1"/>
    </xf>
    <xf numFmtId="0" fontId="84" fillId="69" borderId="37" xfId="0" applyFont="1" applyFill="1" applyBorder="1" applyAlignment="1">
      <alignment horizontal="center" vertical="center" wrapText="1"/>
    </xf>
    <xf numFmtId="0" fontId="84" fillId="69" borderId="35" xfId="0" applyFont="1" applyFill="1" applyBorder="1" applyAlignment="1">
      <alignment horizontal="center" vertical="center" wrapText="1"/>
    </xf>
    <xf numFmtId="0" fontId="84" fillId="69" borderId="38" xfId="0" applyFont="1" applyFill="1" applyBorder="1" applyAlignment="1">
      <alignment horizontal="center" vertical="center" wrapText="1"/>
    </xf>
    <xf numFmtId="176" fontId="101" fillId="69" borderId="1" xfId="0" applyNumberFormat="1" applyFont="1" applyFill="1" applyBorder="1" applyAlignment="1">
      <alignment horizontal="center" vertical="center" wrapText="1"/>
    </xf>
    <xf numFmtId="176" fontId="84" fillId="69" borderId="1" xfId="0" applyNumberFormat="1" applyFont="1" applyFill="1" applyBorder="1" applyAlignment="1">
      <alignment horizontal="center" vertical="center" wrapText="1"/>
    </xf>
    <xf numFmtId="176" fontId="84" fillId="23" borderId="1" xfId="0" applyNumberFormat="1" applyFont="1" applyFill="1" applyBorder="1" applyAlignment="1">
      <alignment horizontal="center" vertical="center" wrapText="1"/>
    </xf>
    <xf numFmtId="0" fontId="85" fillId="23" borderId="1" xfId="0" applyFont="1" applyFill="1" applyBorder="1" applyAlignment="1">
      <alignment horizontal="center" vertical="center" wrapText="1"/>
    </xf>
    <xf numFmtId="0" fontId="103" fillId="69" borderId="2" xfId="0" applyFont="1" applyFill="1" applyBorder="1" applyAlignment="1">
      <alignment horizontal="center" vertical="center" wrapText="1"/>
    </xf>
    <xf numFmtId="0" fontId="103" fillId="69" borderId="3" xfId="0" applyFont="1" applyFill="1" applyBorder="1" applyAlignment="1">
      <alignment horizontal="center" vertical="center" wrapText="1"/>
    </xf>
    <xf numFmtId="176" fontId="101" fillId="23" borderId="1" xfId="0" applyNumberFormat="1" applyFont="1" applyFill="1" applyBorder="1" applyAlignment="1">
      <alignment horizontal="center" vertical="center" wrapText="1"/>
    </xf>
    <xf numFmtId="176" fontId="101" fillId="22" borderId="1" xfId="0" applyNumberFormat="1" applyFont="1" applyFill="1" applyBorder="1" applyAlignment="1">
      <alignment horizontal="center" vertical="center" wrapText="1"/>
    </xf>
    <xf numFmtId="176" fontId="84" fillId="22" borderId="1" xfId="0" applyNumberFormat="1" applyFont="1" applyFill="1" applyBorder="1" applyAlignment="1">
      <alignment horizontal="center" vertical="center" wrapText="1"/>
    </xf>
    <xf numFmtId="0" fontId="92" fillId="69" borderId="89" xfId="0" applyFont="1" applyFill="1" applyBorder="1" applyAlignment="1">
      <alignment horizontal="center" vertical="center" wrapText="1"/>
    </xf>
    <xf numFmtId="0" fontId="91" fillId="69" borderId="90" xfId="0" applyFont="1" applyFill="1" applyBorder="1" applyAlignment="1">
      <alignment horizontal="center" vertical="center" wrapText="1"/>
    </xf>
    <xf numFmtId="186" fontId="88" fillId="0" borderId="0" xfId="0" applyNumberFormat="1" applyFont="1" applyAlignment="1">
      <alignment horizontal="center" vertical="center" wrapText="1"/>
    </xf>
    <xf numFmtId="0" fontId="84" fillId="69" borderId="6" xfId="0" applyFont="1" applyFill="1" applyBorder="1" applyAlignment="1">
      <alignment horizontal="center" vertical="center" wrapText="1"/>
    </xf>
    <xf numFmtId="0" fontId="84" fillId="69" borderId="31" xfId="0" applyFont="1" applyFill="1" applyBorder="1" applyAlignment="1">
      <alignment horizontal="center" vertical="center" wrapText="1"/>
    </xf>
    <xf numFmtId="0" fontId="84" fillId="69" borderId="32" xfId="0" applyFont="1" applyFill="1" applyBorder="1" applyAlignment="1">
      <alignment horizontal="center" vertical="center" wrapText="1"/>
    </xf>
    <xf numFmtId="0" fontId="84" fillId="69" borderId="34" xfId="0" applyFont="1" applyFill="1" applyBorder="1" applyAlignment="1">
      <alignment horizontal="center" vertical="center" wrapText="1"/>
    </xf>
    <xf numFmtId="0" fontId="84" fillId="69" borderId="36" xfId="0" applyFont="1" applyFill="1" applyBorder="1" applyAlignment="1">
      <alignment horizontal="center" vertical="center" wrapText="1"/>
    </xf>
    <xf numFmtId="176" fontId="92" fillId="69" borderId="2" xfId="0" applyNumberFormat="1" applyFont="1" applyFill="1" applyBorder="1" applyAlignment="1">
      <alignment horizontal="center" vertical="center" wrapText="1"/>
    </xf>
    <xf numFmtId="176" fontId="91" fillId="69" borderId="3" xfId="0" applyNumberFormat="1" applyFont="1" applyFill="1" applyBorder="1" applyAlignment="1">
      <alignment horizontal="center" vertical="center" wrapText="1"/>
    </xf>
    <xf numFmtId="0" fontId="93" fillId="69" borderId="1" xfId="0" applyFont="1" applyFill="1" applyBorder="1" applyAlignment="1">
      <alignment horizontal="center" vertical="center" wrapText="1"/>
    </xf>
    <xf numFmtId="0" fontId="91" fillId="69" borderId="1" xfId="0" applyFont="1" applyFill="1" applyBorder="1" applyAlignment="1">
      <alignment horizontal="center" vertical="center" wrapText="1"/>
    </xf>
    <xf numFmtId="0" fontId="84" fillId="23" borderId="1" xfId="0" applyFont="1" applyFill="1" applyBorder="1" applyAlignment="1">
      <alignment horizontal="center" vertical="center" wrapText="1"/>
    </xf>
    <xf numFmtId="0" fontId="94" fillId="0" borderId="19" xfId="0" applyFont="1" applyBorder="1" applyAlignment="1">
      <alignment horizontal="center" vertical="center" wrapText="1"/>
    </xf>
    <xf numFmtId="0" fontId="94" fillId="0" borderId="44" xfId="0" applyFont="1" applyBorder="1" applyAlignment="1">
      <alignment horizontal="center" vertical="center" wrapText="1"/>
    </xf>
    <xf numFmtId="0" fontId="94" fillId="0" borderId="4" xfId="0" applyFont="1" applyBorder="1" applyAlignment="1">
      <alignment horizontal="center" vertical="center" wrapText="1"/>
    </xf>
    <xf numFmtId="0" fontId="92" fillId="69" borderId="2" xfId="0" applyFont="1" applyFill="1" applyBorder="1" applyAlignment="1">
      <alignment horizontal="center" vertical="center" wrapText="1"/>
    </xf>
    <xf numFmtId="0" fontId="92" fillId="69" borderId="3" xfId="0" applyFont="1" applyFill="1" applyBorder="1" applyAlignment="1">
      <alignment horizontal="center" vertical="center" wrapText="1"/>
    </xf>
    <xf numFmtId="176" fontId="97" fillId="0" borderId="2" xfId="0" applyNumberFormat="1" applyFont="1" applyBorder="1" applyAlignment="1">
      <alignment horizontal="center" vertical="center" wrapText="1"/>
    </xf>
    <xf numFmtId="176" fontId="97" fillId="0" borderId="3" xfId="0" applyNumberFormat="1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27" fillId="0" borderId="44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32" fillId="70" borderId="1" xfId="0" applyFont="1" applyFill="1" applyBorder="1" applyAlignment="1">
      <alignment horizontal="center" vertical="center" wrapText="1"/>
    </xf>
    <xf numFmtId="0" fontId="81" fillId="70" borderId="1" xfId="0" applyFont="1" applyFill="1" applyBorder="1" applyAlignment="1">
      <alignment horizontal="center" vertical="center" wrapText="1"/>
    </xf>
    <xf numFmtId="0" fontId="89" fillId="0" borderId="46" xfId="0" applyFont="1" applyBorder="1" applyAlignment="1">
      <alignment horizontal="right" vertical="center" wrapText="1"/>
    </xf>
    <xf numFmtId="0" fontId="88" fillId="0" borderId="46" xfId="0" applyFont="1" applyBorder="1" applyAlignment="1">
      <alignment horizontal="right" vertical="center" wrapText="1"/>
    </xf>
    <xf numFmtId="176" fontId="86" fillId="69" borderId="1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27" fillId="0" borderId="46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84" fillId="0" borderId="47" xfId="0" applyFont="1" applyBorder="1" applyAlignment="1">
      <alignment horizontal="center" vertical="center" wrapText="1"/>
    </xf>
    <xf numFmtId="176" fontId="105" fillId="69" borderId="1" xfId="0" applyNumberFormat="1" applyFont="1" applyFill="1" applyBorder="1" applyAlignment="1">
      <alignment horizontal="center" vertical="center" wrapText="1"/>
    </xf>
    <xf numFmtId="176" fontId="91" fillId="69" borderId="1" xfId="0" applyNumberFormat="1" applyFont="1" applyFill="1" applyBorder="1" applyAlignment="1">
      <alignment horizontal="center" vertical="center" wrapText="1"/>
    </xf>
    <xf numFmtId="176" fontId="94" fillId="69" borderId="1" xfId="0" applyNumberFormat="1" applyFont="1" applyFill="1" applyBorder="1" applyAlignment="1">
      <alignment horizontal="center" vertical="center" wrapText="1"/>
    </xf>
    <xf numFmtId="0" fontId="32" fillId="69" borderId="6" xfId="0" applyFont="1" applyFill="1" applyBorder="1" applyAlignment="1">
      <alignment horizontal="center" vertical="center" wrapText="1"/>
    </xf>
    <xf numFmtId="0" fontId="32" fillId="69" borderId="20" xfId="0" applyFont="1" applyFill="1" applyBorder="1" applyAlignment="1">
      <alignment horizontal="center" vertical="center" wrapText="1"/>
    </xf>
    <xf numFmtId="0" fontId="94" fillId="22" borderId="32" xfId="0" applyFont="1" applyFill="1" applyBorder="1" applyAlignment="1">
      <alignment horizontal="center" vertical="center" wrapText="1"/>
    </xf>
    <xf numFmtId="0" fontId="86" fillId="0" borderId="0" xfId="0" applyFont="1" applyAlignment="1">
      <alignment horizontal="center" vertical="center" wrapText="1"/>
    </xf>
    <xf numFmtId="0" fontId="86" fillId="0" borderId="14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7" fillId="0" borderId="47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94" fillId="69" borderId="1" xfId="0" applyFont="1" applyFill="1" applyBorder="1" applyAlignment="1">
      <alignment horizontal="center" vertical="center" wrapText="1"/>
    </xf>
    <xf numFmtId="0" fontId="103" fillId="0" borderId="2" xfId="0" applyFont="1" applyBorder="1" applyAlignment="1">
      <alignment horizontal="center" vertical="center" wrapText="1"/>
    </xf>
    <xf numFmtId="0" fontId="103" fillId="0" borderId="3" xfId="0" applyFont="1" applyBorder="1" applyAlignment="1">
      <alignment horizontal="center" vertical="center" wrapText="1"/>
    </xf>
    <xf numFmtId="0" fontId="92" fillId="70" borderId="89" xfId="0" applyFont="1" applyFill="1" applyBorder="1" applyAlignment="1">
      <alignment horizontal="center" vertical="center" wrapText="1"/>
    </xf>
    <xf numFmtId="0" fontId="103" fillId="70" borderId="90" xfId="0" applyFont="1" applyFill="1" applyBorder="1" applyAlignment="1">
      <alignment horizontal="center" vertical="center" wrapText="1"/>
    </xf>
    <xf numFmtId="0" fontId="103" fillId="0" borderId="7" xfId="0" applyFont="1" applyBorder="1" applyAlignment="1">
      <alignment horizontal="center" vertical="center" wrapText="1"/>
    </xf>
    <xf numFmtId="0" fontId="103" fillId="0" borderId="19" xfId="0" applyFont="1" applyBorder="1" applyAlignment="1">
      <alignment horizontal="center" vertical="center" wrapText="1"/>
    </xf>
    <xf numFmtId="0" fontId="92" fillId="70" borderId="2" xfId="0" applyFont="1" applyFill="1" applyBorder="1" applyAlignment="1">
      <alignment horizontal="center" vertical="center" wrapText="1"/>
    </xf>
    <xf numFmtId="0" fontId="103" fillId="70" borderId="3" xfId="0" applyFont="1" applyFill="1" applyBorder="1" applyAlignment="1">
      <alignment horizontal="center" vertical="center" wrapText="1"/>
    </xf>
    <xf numFmtId="0" fontId="99" fillId="69" borderId="2" xfId="0" applyFont="1" applyFill="1" applyBorder="1" applyAlignment="1">
      <alignment horizontal="center" vertical="center" wrapText="1"/>
    </xf>
    <xf numFmtId="0" fontId="99" fillId="69" borderId="3" xfId="0" applyFont="1" applyFill="1" applyBorder="1" applyAlignment="1">
      <alignment horizontal="center" vertical="center" wrapText="1"/>
    </xf>
    <xf numFmtId="176" fontId="101" fillId="34" borderId="1" xfId="0" applyNumberFormat="1" applyFont="1" applyFill="1" applyBorder="1" applyAlignment="1">
      <alignment horizontal="center" vertical="center" wrapText="1"/>
    </xf>
    <xf numFmtId="176" fontId="84" fillId="34" borderId="1" xfId="0" applyNumberFormat="1" applyFont="1" applyFill="1" applyBorder="1" applyAlignment="1">
      <alignment horizontal="center" vertical="center" wrapText="1"/>
    </xf>
    <xf numFmtId="0" fontId="94" fillId="22" borderId="6" xfId="0" applyFont="1" applyFill="1" applyBorder="1" applyAlignment="1">
      <alignment horizontal="center" vertical="center" wrapText="1"/>
    </xf>
    <xf numFmtId="0" fontId="101" fillId="22" borderId="31" xfId="0" applyFont="1" applyFill="1" applyBorder="1" applyAlignment="1">
      <alignment horizontal="center" vertical="center" wrapText="1"/>
    </xf>
    <xf numFmtId="176" fontId="94" fillId="0" borderId="1" xfId="0" applyNumberFormat="1" applyFont="1" applyBorder="1" applyAlignment="1">
      <alignment horizontal="center" vertical="center" wrapText="1"/>
    </xf>
    <xf numFmtId="176" fontId="84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182" fontId="32" fillId="69" borderId="89" xfId="0" applyNumberFormat="1" applyFont="1" applyFill="1" applyBorder="1" applyAlignment="1">
      <alignment horizontal="center" vertical="center" wrapText="1"/>
    </xf>
    <xf numFmtId="182" fontId="27" fillId="69" borderId="90" xfId="0" applyNumberFormat="1" applyFont="1" applyFill="1" applyBorder="1" applyAlignment="1">
      <alignment horizontal="center" vertical="center" wrapText="1"/>
    </xf>
    <xf numFmtId="0" fontId="83" fillId="0" borderId="6" xfId="0" applyFont="1" applyBorder="1" applyAlignment="1">
      <alignment horizontal="center" vertical="center" wrapText="1"/>
    </xf>
    <xf numFmtId="182" fontId="84" fillId="69" borderId="1" xfId="0" applyNumberFormat="1" applyFont="1" applyFill="1" applyBorder="1" applyAlignment="1">
      <alignment horizontal="center" vertical="center" wrapText="1"/>
    </xf>
    <xf numFmtId="182" fontId="84" fillId="23" borderId="1" xfId="0" applyNumberFormat="1" applyFont="1" applyFill="1" applyBorder="1" applyAlignment="1">
      <alignment horizontal="center" vertical="center" wrapText="1"/>
    </xf>
    <xf numFmtId="182" fontId="27" fillId="69" borderId="20" xfId="0" applyNumberFormat="1" applyFont="1" applyFill="1" applyBorder="1" applyAlignment="1">
      <alignment horizontal="center" vertical="center" wrapText="1"/>
    </xf>
    <xf numFmtId="182" fontId="84" fillId="23" borderId="20" xfId="0" applyNumberFormat="1" applyFont="1" applyFill="1" applyBorder="1" applyAlignment="1">
      <alignment horizontal="center" vertical="center" wrapText="1"/>
    </xf>
    <xf numFmtId="182" fontId="84" fillId="23" borderId="6" xfId="0" applyNumberFormat="1" applyFont="1" applyFill="1" applyBorder="1" applyAlignment="1">
      <alignment horizontal="center" vertical="center" wrapText="1"/>
    </xf>
    <xf numFmtId="182" fontId="94" fillId="69" borderId="76" xfId="0" applyNumberFormat="1" applyFont="1" applyFill="1" applyBorder="1" applyAlignment="1">
      <alignment horizontal="center" vertical="center" wrapText="1"/>
    </xf>
    <xf numFmtId="182" fontId="84" fillId="69" borderId="78" xfId="0" applyNumberFormat="1" applyFont="1" applyFill="1" applyBorder="1" applyAlignment="1">
      <alignment horizontal="center" vertical="center" wrapText="1"/>
    </xf>
    <xf numFmtId="182" fontId="84" fillId="22" borderId="1" xfId="0" applyNumberFormat="1" applyFont="1" applyFill="1" applyBorder="1" applyAlignment="1">
      <alignment horizontal="center" vertical="center" wrapText="1"/>
    </xf>
    <xf numFmtId="182" fontId="84" fillId="67" borderId="76" xfId="0" applyNumberFormat="1" applyFont="1" applyFill="1" applyBorder="1" applyAlignment="1">
      <alignment horizontal="center" vertical="center" wrapText="1"/>
    </xf>
    <xf numFmtId="182" fontId="84" fillId="67" borderId="78" xfId="0" applyNumberFormat="1" applyFont="1" applyFill="1" applyBorder="1" applyAlignment="1">
      <alignment horizontal="center" vertical="center" wrapText="1"/>
    </xf>
    <xf numFmtId="0" fontId="94" fillId="0" borderId="7" xfId="0" applyFont="1" applyBorder="1" applyAlignment="1">
      <alignment horizontal="center" vertical="center" wrapText="1"/>
    </xf>
    <xf numFmtId="0" fontId="94" fillId="0" borderId="46" xfId="0" applyFont="1" applyBorder="1" applyAlignment="1">
      <alignment horizontal="center" vertical="center" wrapText="1"/>
    </xf>
    <xf numFmtId="0" fontId="94" fillId="0" borderId="5" xfId="0" applyFont="1" applyBorder="1" applyAlignment="1">
      <alignment horizontal="center" vertical="center" wrapText="1"/>
    </xf>
    <xf numFmtId="182" fontId="11" fillId="69" borderId="1" xfId="0" applyNumberFormat="1" applyFont="1" applyFill="1" applyBorder="1" applyAlignment="1">
      <alignment horizontal="center" vertical="center" wrapText="1"/>
    </xf>
    <xf numFmtId="182" fontId="27" fillId="69" borderId="1" xfId="0" applyNumberFormat="1" applyFont="1" applyFill="1" applyBorder="1" applyAlignment="1">
      <alignment horizontal="center" vertical="center" wrapText="1"/>
    </xf>
    <xf numFmtId="182" fontId="92" fillId="0" borderId="5" xfId="0" applyNumberFormat="1" applyFont="1" applyBorder="1" applyAlignment="1">
      <alignment horizontal="center" vertical="center" wrapText="1"/>
    </xf>
    <xf numFmtId="182" fontId="92" fillId="0" borderId="4" xfId="0" applyNumberFormat="1" applyFont="1" applyBorder="1" applyAlignment="1">
      <alignment horizontal="center" vertical="center" wrapText="1"/>
    </xf>
    <xf numFmtId="182" fontId="92" fillId="0" borderId="2" xfId="0" applyNumberFormat="1" applyFont="1" applyBorder="1" applyAlignment="1">
      <alignment horizontal="center" vertical="center" wrapText="1"/>
    </xf>
    <xf numFmtId="182" fontId="92" fillId="0" borderId="3" xfId="0" applyNumberFormat="1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32" fillId="0" borderId="47" xfId="0" applyFont="1" applyBorder="1" applyAlignment="1">
      <alignment horizontal="center" vertical="center" wrapText="1"/>
    </xf>
    <xf numFmtId="0" fontId="32" fillId="0" borderId="46" xfId="0" applyFont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182" fontId="91" fillId="69" borderId="5" xfId="0" applyNumberFormat="1" applyFont="1" applyFill="1" applyBorder="1" applyAlignment="1">
      <alignment horizontal="center" vertical="center" wrapText="1"/>
    </xf>
    <xf numFmtId="182" fontId="91" fillId="69" borderId="4" xfId="0" applyNumberFormat="1" applyFont="1" applyFill="1" applyBorder="1" applyAlignment="1">
      <alignment horizontal="center" vertical="center" wrapText="1"/>
    </xf>
    <xf numFmtId="182" fontId="91" fillId="69" borderId="2" xfId="0" applyNumberFormat="1" applyFont="1" applyFill="1" applyBorder="1" applyAlignment="1">
      <alignment horizontal="center" vertical="center" wrapText="1"/>
    </xf>
    <xf numFmtId="182" fontId="91" fillId="69" borderId="3" xfId="0" applyNumberFormat="1" applyFont="1" applyFill="1" applyBorder="1" applyAlignment="1">
      <alignment horizontal="center" vertical="center" wrapText="1"/>
    </xf>
    <xf numFmtId="182" fontId="91" fillId="0" borderId="2" xfId="0" applyNumberFormat="1" applyFont="1" applyBorder="1" applyAlignment="1">
      <alignment horizontal="center" vertical="center" wrapText="1"/>
    </xf>
    <xf numFmtId="182" fontId="91" fillId="0" borderId="3" xfId="0" applyNumberFormat="1" applyFont="1" applyBorder="1" applyAlignment="1">
      <alignment horizontal="center" vertical="center" wrapText="1"/>
    </xf>
    <xf numFmtId="182" fontId="84" fillId="67" borderId="2" xfId="0" applyNumberFormat="1" applyFont="1" applyFill="1" applyBorder="1" applyAlignment="1">
      <alignment horizontal="center" vertical="center" wrapText="1"/>
    </xf>
    <xf numFmtId="182" fontId="84" fillId="67" borderId="3" xfId="0" applyNumberFormat="1" applyFont="1" applyFill="1" applyBorder="1" applyAlignment="1">
      <alignment horizontal="center" vertical="center" wrapText="1"/>
    </xf>
    <xf numFmtId="0" fontId="92" fillId="0" borderId="6" xfId="0" applyFont="1" applyBorder="1" applyAlignment="1">
      <alignment horizontal="center" vertical="center" wrapText="1"/>
    </xf>
    <xf numFmtId="0" fontId="91" fillId="0" borderId="47" xfId="0" applyFont="1" applyBorder="1" applyAlignment="1">
      <alignment horizontal="center" vertical="center" wrapText="1"/>
    </xf>
    <xf numFmtId="0" fontId="91" fillId="0" borderId="20" xfId="0" applyFont="1" applyBorder="1" applyAlignment="1">
      <alignment horizontal="center" vertical="center" wrapText="1"/>
    </xf>
    <xf numFmtId="182" fontId="113" fillId="70" borderId="89" xfId="0" applyNumberFormat="1" applyFont="1" applyFill="1" applyBorder="1" applyAlignment="1">
      <alignment horizontal="center" vertical="center" wrapText="1"/>
    </xf>
    <xf numFmtId="182" fontId="82" fillId="70" borderId="90" xfId="0" applyNumberFormat="1" applyFont="1" applyFill="1" applyBorder="1" applyAlignment="1">
      <alignment horizontal="center" vertical="center" wrapText="1"/>
    </xf>
    <xf numFmtId="182" fontId="92" fillId="68" borderId="2" xfId="0" applyNumberFormat="1" applyFont="1" applyFill="1" applyBorder="1" applyAlignment="1">
      <alignment horizontal="center" vertical="center" wrapText="1"/>
    </xf>
    <xf numFmtId="182" fontId="91" fillId="68" borderId="3" xfId="0" applyNumberFormat="1" applyFont="1" applyFill="1" applyBorder="1" applyAlignment="1">
      <alignment horizontal="center" vertical="center" wrapText="1"/>
    </xf>
    <xf numFmtId="182" fontId="91" fillId="0" borderId="7" xfId="0" applyNumberFormat="1" applyFont="1" applyBorder="1" applyAlignment="1">
      <alignment horizontal="center" vertical="center" wrapText="1"/>
    </xf>
    <xf numFmtId="182" fontId="91" fillId="0" borderId="19" xfId="0" applyNumberFormat="1" applyFont="1" applyBorder="1" applyAlignment="1">
      <alignment horizontal="center" vertical="center" wrapText="1"/>
    </xf>
    <xf numFmtId="182" fontId="91" fillId="70" borderId="89" xfId="0" applyNumberFormat="1" applyFont="1" applyFill="1" applyBorder="1" applyAlignment="1">
      <alignment horizontal="center" vertical="center" wrapText="1"/>
    </xf>
    <xf numFmtId="182" fontId="91" fillId="70" borderId="90" xfId="0" applyNumberFormat="1" applyFont="1" applyFill="1" applyBorder="1" applyAlignment="1">
      <alignment horizontal="center" vertical="center" wrapText="1"/>
    </xf>
    <xf numFmtId="0" fontId="92" fillId="0" borderId="47" xfId="0" applyFont="1" applyBorder="1" applyAlignment="1">
      <alignment horizontal="center" vertical="center" wrapText="1"/>
    </xf>
    <xf numFmtId="0" fontId="92" fillId="0" borderId="20" xfId="0" applyFont="1" applyBorder="1" applyAlignment="1">
      <alignment horizontal="center" vertical="center" wrapText="1"/>
    </xf>
    <xf numFmtId="182" fontId="93" fillId="69" borderId="1" xfId="0" applyNumberFormat="1" applyFont="1" applyFill="1" applyBorder="1" applyAlignment="1">
      <alignment horizontal="center" vertical="center" wrapText="1"/>
    </xf>
    <xf numFmtId="182" fontId="91" fillId="69" borderId="1" xfId="0" applyNumberFormat="1" applyFont="1" applyFill="1" applyBorder="1" applyAlignment="1">
      <alignment horizontal="center" vertical="center" wrapText="1"/>
    </xf>
    <xf numFmtId="182" fontId="32" fillId="69" borderId="90" xfId="0" applyNumberFormat="1" applyFont="1" applyFill="1" applyBorder="1" applyAlignment="1">
      <alignment horizontal="center" vertical="center" wrapText="1"/>
    </xf>
    <xf numFmtId="182" fontId="91" fillId="0" borderId="1" xfId="0" applyNumberFormat="1" applyFont="1" applyBorder="1" applyAlignment="1">
      <alignment horizontal="center" vertical="center" wrapText="1"/>
    </xf>
    <xf numFmtId="182" fontId="27" fillId="69" borderId="6" xfId="0" applyNumberFormat="1" applyFont="1" applyFill="1" applyBorder="1" applyAlignment="1">
      <alignment horizontal="center" vertical="center" wrapText="1"/>
    </xf>
    <xf numFmtId="182" fontId="94" fillId="69" borderId="1" xfId="0" applyNumberFormat="1" applyFont="1" applyFill="1" applyBorder="1" applyAlignment="1">
      <alignment horizontal="center" vertical="center" wrapText="1"/>
    </xf>
    <xf numFmtId="0" fontId="11" fillId="0" borderId="45" xfId="0" applyFont="1" applyBorder="1" applyAlignment="1">
      <alignment horizontal="left" vertical="center" wrapText="1"/>
    </xf>
    <xf numFmtId="0" fontId="94" fillId="0" borderId="18" xfId="0" applyFont="1" applyBorder="1" applyAlignment="1">
      <alignment horizontal="center" vertical="center" wrapText="1"/>
    </xf>
    <xf numFmtId="0" fontId="94" fillId="0" borderId="0" xfId="0" applyFont="1" applyAlignment="1">
      <alignment horizontal="center" vertical="center" wrapText="1"/>
    </xf>
    <xf numFmtId="0" fontId="94" fillId="0" borderId="14" xfId="0" applyFont="1" applyBorder="1" applyAlignment="1">
      <alignment horizontal="center" vertical="center" wrapText="1"/>
    </xf>
    <xf numFmtId="182" fontId="113" fillId="70" borderId="89" xfId="40" applyNumberFormat="1" applyFont="1" applyFill="1" applyBorder="1" applyAlignment="1">
      <alignment horizontal="center" vertical="center" wrapText="1" shrinkToFit="1"/>
    </xf>
    <xf numFmtId="182" fontId="82" fillId="70" borderId="90" xfId="40" applyNumberFormat="1" applyFont="1" applyFill="1" applyBorder="1" applyAlignment="1">
      <alignment horizontal="center" vertical="center" wrapText="1" shrinkToFit="1"/>
    </xf>
    <xf numFmtId="182" fontId="11" fillId="23" borderId="1" xfId="0" applyNumberFormat="1" applyFont="1" applyFill="1" applyBorder="1" applyAlignment="1">
      <alignment horizontal="center" vertical="center" wrapText="1"/>
    </xf>
    <xf numFmtId="182" fontId="27" fillId="23" borderId="1" xfId="0" applyNumberFormat="1" applyFont="1" applyFill="1" applyBorder="1" applyAlignment="1">
      <alignment horizontal="center" vertical="center" wrapText="1"/>
    </xf>
    <xf numFmtId="182" fontId="32" fillId="69" borderId="2" xfId="0" applyNumberFormat="1" applyFont="1" applyFill="1" applyBorder="1" applyAlignment="1">
      <alignment horizontal="center" vertical="center" wrapText="1"/>
    </xf>
    <xf numFmtId="182" fontId="32" fillId="69" borderId="3" xfId="0" applyNumberFormat="1" applyFont="1" applyFill="1" applyBorder="1" applyAlignment="1">
      <alignment horizontal="center" vertical="center" wrapText="1"/>
    </xf>
    <xf numFmtId="182" fontId="84" fillId="23" borderId="7" xfId="40" applyNumberFormat="1" applyFont="1" applyFill="1" applyBorder="1" applyAlignment="1">
      <alignment horizontal="center" vertical="center" wrapText="1" shrinkToFit="1"/>
    </xf>
    <xf numFmtId="182" fontId="84" fillId="23" borderId="19" xfId="40" applyNumberFormat="1" applyFont="1" applyFill="1" applyBorder="1" applyAlignment="1">
      <alignment horizontal="center" vertical="center" wrapText="1" shrinkToFit="1"/>
    </xf>
    <xf numFmtId="182" fontId="84" fillId="23" borderId="1" xfId="0" applyNumberFormat="1" applyFont="1" applyFill="1" applyBorder="1" applyAlignment="1">
      <alignment horizontal="center" vertical="center" wrapText="1" shrinkToFit="1"/>
    </xf>
    <xf numFmtId="182" fontId="84" fillId="23" borderId="1" xfId="40" applyNumberFormat="1" applyFont="1" applyFill="1" applyBorder="1" applyAlignment="1">
      <alignment horizontal="center" vertical="center" wrapText="1" shrinkToFit="1"/>
    </xf>
    <xf numFmtId="176" fontId="84" fillId="23" borderId="1" xfId="0" applyNumberFormat="1" applyFont="1" applyFill="1" applyBorder="1" applyAlignment="1">
      <alignment horizontal="center" vertical="center" wrapText="1" shrinkToFit="1"/>
    </xf>
    <xf numFmtId="182" fontId="84" fillId="69" borderId="1" xfId="0" applyNumberFormat="1" applyFont="1" applyFill="1" applyBorder="1" applyAlignment="1">
      <alignment horizontal="center" vertical="center" wrapText="1" shrinkToFit="1"/>
    </xf>
    <xf numFmtId="182" fontId="94" fillId="69" borderId="1" xfId="0" applyNumberFormat="1" applyFont="1" applyFill="1" applyBorder="1" applyAlignment="1">
      <alignment horizontal="center" vertical="center" wrapText="1" shrinkToFit="1"/>
    </xf>
    <xf numFmtId="182" fontId="86" fillId="69" borderId="2" xfId="0" applyNumberFormat="1" applyFont="1" applyFill="1" applyBorder="1" applyAlignment="1">
      <alignment horizontal="center" vertical="center" wrapText="1"/>
    </xf>
    <xf numFmtId="182" fontId="84" fillId="69" borderId="3" xfId="0" applyNumberFormat="1" applyFont="1" applyFill="1" applyBorder="1" applyAlignment="1">
      <alignment horizontal="center" vertical="center" wrapText="1"/>
    </xf>
    <xf numFmtId="176" fontId="84" fillId="69" borderId="6" xfId="0" applyNumberFormat="1" applyFont="1" applyFill="1" applyBorder="1" applyAlignment="1">
      <alignment horizontal="center" vertical="center" wrapText="1" shrinkToFit="1"/>
    </xf>
    <xf numFmtId="176" fontId="84" fillId="67" borderId="76" xfId="0" applyNumberFormat="1" applyFont="1" applyFill="1" applyBorder="1" applyAlignment="1">
      <alignment horizontal="center" vertical="center" wrapText="1" shrinkToFit="1"/>
    </xf>
    <xf numFmtId="176" fontId="84" fillId="67" borderId="78" xfId="0" applyNumberFormat="1" applyFont="1" applyFill="1" applyBorder="1" applyAlignment="1">
      <alignment horizontal="center" vertical="center" wrapText="1" shrinkToFit="1"/>
    </xf>
    <xf numFmtId="184" fontId="84" fillId="67" borderId="76" xfId="0" applyNumberFormat="1" applyFont="1" applyFill="1" applyBorder="1" applyAlignment="1">
      <alignment horizontal="center" vertical="center" wrapText="1" shrinkToFit="1"/>
    </xf>
    <xf numFmtId="184" fontId="84" fillId="67" borderId="78" xfId="0" applyNumberFormat="1" applyFont="1" applyFill="1" applyBorder="1" applyAlignment="1">
      <alignment horizontal="center" vertical="center" wrapText="1" shrinkToFit="1"/>
    </xf>
    <xf numFmtId="176" fontId="84" fillId="23" borderId="20" xfId="0" applyNumberFormat="1" applyFont="1" applyFill="1" applyBorder="1" applyAlignment="1">
      <alignment horizontal="center" vertical="center" wrapText="1" shrinkToFit="1"/>
    </xf>
    <xf numFmtId="179" fontId="84" fillId="23" borderId="1" xfId="0" applyNumberFormat="1" applyFont="1" applyFill="1" applyBorder="1" applyAlignment="1">
      <alignment horizontal="center" vertical="center" wrapText="1" shrinkToFit="1"/>
    </xf>
    <xf numFmtId="182" fontId="92" fillId="0" borderId="5" xfId="40" applyNumberFormat="1" applyFont="1" applyBorder="1" applyAlignment="1">
      <alignment horizontal="center" vertical="center" wrapText="1" shrinkToFit="1"/>
    </xf>
    <xf numFmtId="182" fontId="91" fillId="0" borderId="4" xfId="40" applyNumberFormat="1" applyFont="1" applyBorder="1" applyAlignment="1">
      <alignment horizontal="center" vertical="center" wrapText="1" shrinkToFit="1"/>
    </xf>
    <xf numFmtId="182" fontId="91" fillId="0" borderId="5" xfId="0" applyNumberFormat="1" applyFont="1" applyBorder="1" applyAlignment="1">
      <alignment horizontal="center" vertical="center" wrapText="1"/>
    </xf>
    <xf numFmtId="182" fontId="91" fillId="0" borderId="4" xfId="0" applyNumberFormat="1" applyFont="1" applyBorder="1" applyAlignment="1">
      <alignment horizontal="center" vertical="center" wrapText="1"/>
    </xf>
    <xf numFmtId="182" fontId="84" fillId="69" borderId="6" xfId="0" applyNumberFormat="1" applyFont="1" applyFill="1" applyBorder="1" applyAlignment="1">
      <alignment horizontal="center" vertical="center" wrapText="1"/>
    </xf>
    <xf numFmtId="182" fontId="27" fillId="69" borderId="3" xfId="0" applyNumberFormat="1" applyFont="1" applyFill="1" applyBorder="1" applyAlignment="1">
      <alignment horizontal="center" vertical="center" wrapText="1"/>
    </xf>
    <xf numFmtId="182" fontId="86" fillId="22" borderId="2" xfId="0" applyNumberFormat="1" applyFont="1" applyFill="1" applyBorder="1" applyAlignment="1">
      <alignment horizontal="center" vertical="center" wrapText="1"/>
    </xf>
    <xf numFmtId="182" fontId="86" fillId="22" borderId="3" xfId="0" applyNumberFormat="1" applyFont="1" applyFill="1" applyBorder="1" applyAlignment="1">
      <alignment horizontal="center" vertical="center" wrapText="1"/>
    </xf>
    <xf numFmtId="182" fontId="92" fillId="69" borderId="2" xfId="0" applyNumberFormat="1" applyFont="1" applyFill="1" applyBorder="1" applyAlignment="1">
      <alignment horizontal="center" vertical="center" wrapText="1"/>
    </xf>
    <xf numFmtId="182" fontId="92" fillId="69" borderId="3" xfId="0" applyNumberFormat="1" applyFont="1" applyFill="1" applyBorder="1" applyAlignment="1">
      <alignment horizontal="center" vertical="center" wrapText="1"/>
    </xf>
    <xf numFmtId="0" fontId="84" fillId="26" borderId="67" xfId="0" applyFont="1" applyFill="1" applyBorder="1" applyAlignment="1">
      <alignment horizontal="center" vertical="center" wrapText="1"/>
    </xf>
    <xf numFmtId="0" fontId="32" fillId="35" borderId="0" xfId="0" applyFont="1" applyFill="1" applyAlignment="1">
      <alignment horizontal="center" vertical="center" wrapText="1"/>
    </xf>
    <xf numFmtId="0" fontId="27" fillId="35" borderId="0" xfId="0" applyFont="1" applyFill="1" applyAlignment="1">
      <alignment horizontal="center" vertical="center" wrapText="1"/>
    </xf>
    <xf numFmtId="0" fontId="81" fillId="69" borderId="5" xfId="0" applyFont="1" applyFill="1" applyBorder="1" applyAlignment="1">
      <alignment horizontal="center" vertical="center" wrapText="1"/>
    </xf>
    <xf numFmtId="0" fontId="81" fillId="69" borderId="4" xfId="0" applyFont="1" applyFill="1" applyBorder="1" applyAlignment="1">
      <alignment horizontal="center" vertical="center" wrapText="1"/>
    </xf>
    <xf numFmtId="176" fontId="32" fillId="69" borderId="1" xfId="0" applyNumberFormat="1" applyFont="1" applyFill="1" applyBorder="1" applyAlignment="1">
      <alignment horizontal="center" vertical="center" wrapText="1"/>
    </xf>
    <xf numFmtId="176" fontId="27" fillId="69" borderId="1" xfId="0" applyNumberFormat="1" applyFont="1" applyFill="1" applyBorder="1" applyAlignment="1">
      <alignment horizontal="center" vertical="center" wrapText="1"/>
    </xf>
    <xf numFmtId="0" fontId="81" fillId="69" borderId="44" xfId="0" applyFont="1" applyFill="1" applyBorder="1" applyAlignment="1">
      <alignment horizontal="center" vertical="center" wrapText="1"/>
    </xf>
    <xf numFmtId="0" fontId="27" fillId="69" borderId="44" xfId="0" applyFont="1" applyFill="1" applyBorder="1" applyAlignment="1">
      <alignment horizontal="center" vertical="center" wrapText="1"/>
    </xf>
    <xf numFmtId="0" fontId="27" fillId="69" borderId="4" xfId="0" applyFont="1" applyFill="1" applyBorder="1" applyAlignment="1">
      <alignment horizontal="center" vertical="center" wrapText="1"/>
    </xf>
    <xf numFmtId="0" fontId="38" fillId="69" borderId="5" xfId="0" applyFont="1" applyFill="1" applyBorder="1" applyAlignment="1">
      <alignment horizontal="center" vertical="center" wrapText="1"/>
    </xf>
    <xf numFmtId="0" fontId="38" fillId="69" borderId="4" xfId="0" applyFont="1" applyFill="1" applyBorder="1" applyAlignment="1">
      <alignment horizontal="center" vertical="center" wrapText="1"/>
    </xf>
    <xf numFmtId="181" fontId="86" fillId="0" borderId="6" xfId="0" applyNumberFormat="1" applyFont="1" applyBorder="1" applyAlignment="1">
      <alignment horizontal="center" vertical="center" wrapText="1"/>
    </xf>
    <xf numFmtId="181" fontId="99" fillId="0" borderId="47" xfId="0" applyNumberFormat="1" applyFont="1" applyBorder="1" applyAlignment="1">
      <alignment horizontal="center" vertical="center" wrapText="1"/>
    </xf>
    <xf numFmtId="181" fontId="99" fillId="0" borderId="20" xfId="0" applyNumberFormat="1" applyFont="1" applyBorder="1" applyAlignment="1">
      <alignment horizontal="center" vertical="center" wrapText="1"/>
    </xf>
    <xf numFmtId="0" fontId="99" fillId="69" borderId="15" xfId="0" applyFont="1" applyFill="1" applyBorder="1" applyAlignment="1">
      <alignment horizontal="center" vertical="center" wrapText="1"/>
    </xf>
    <xf numFmtId="0" fontId="84" fillId="69" borderId="3" xfId="0" applyFont="1" applyFill="1" applyBorder="1" applyAlignment="1">
      <alignment horizontal="center" vertical="center" wrapText="1"/>
    </xf>
    <xf numFmtId="0" fontId="112" fillId="69" borderId="2" xfId="0" applyFont="1" applyFill="1" applyBorder="1" applyAlignment="1">
      <alignment horizontal="center" vertical="center" wrapText="1"/>
    </xf>
    <xf numFmtId="0" fontId="85" fillId="69" borderId="3" xfId="0" applyFont="1" applyFill="1" applyBorder="1" applyAlignment="1">
      <alignment horizontal="center" vertical="center" wrapText="1"/>
    </xf>
    <xf numFmtId="182" fontId="112" fillId="23" borderId="2" xfId="0" applyNumberFormat="1" applyFont="1" applyFill="1" applyBorder="1" applyAlignment="1">
      <alignment horizontal="center" vertical="center" wrapText="1" shrinkToFit="1"/>
    </xf>
    <xf numFmtId="182" fontId="85" fillId="23" borderId="3" xfId="0" applyNumberFormat="1" applyFont="1" applyFill="1" applyBorder="1" applyAlignment="1">
      <alignment horizontal="center" vertical="center" wrapText="1" shrinkToFit="1"/>
    </xf>
    <xf numFmtId="0" fontId="27" fillId="69" borderId="6" xfId="0" applyFont="1" applyFill="1" applyBorder="1" applyAlignment="1">
      <alignment horizontal="center" vertical="center" wrapText="1"/>
    </xf>
    <xf numFmtId="0" fontId="27" fillId="69" borderId="20" xfId="0" applyFont="1" applyFill="1" applyBorder="1" applyAlignment="1">
      <alignment horizontal="center" vertical="center" wrapText="1"/>
    </xf>
    <xf numFmtId="179" fontId="27" fillId="69" borderId="2" xfId="0" applyNumberFormat="1" applyFont="1" applyFill="1" applyBorder="1" applyAlignment="1">
      <alignment horizontal="center" vertical="center" wrapText="1"/>
    </xf>
    <xf numFmtId="179" fontId="27" fillId="69" borderId="3" xfId="0" applyNumberFormat="1" applyFont="1" applyFill="1" applyBorder="1" applyAlignment="1">
      <alignment horizontal="center" vertical="center" wrapText="1"/>
    </xf>
    <xf numFmtId="0" fontId="11" fillId="69" borderId="2" xfId="0" applyFont="1" applyFill="1" applyBorder="1" applyAlignment="1">
      <alignment horizontal="center" vertical="center" wrapText="1"/>
    </xf>
    <xf numFmtId="0" fontId="11" fillId="69" borderId="3" xfId="0" applyFont="1" applyFill="1" applyBorder="1" applyAlignment="1">
      <alignment horizontal="center" vertical="center" wrapText="1"/>
    </xf>
    <xf numFmtId="0" fontId="112" fillId="0" borderId="6" xfId="0" applyFont="1" applyBorder="1" applyAlignment="1">
      <alignment horizontal="center" vertical="center" wrapText="1"/>
    </xf>
    <xf numFmtId="0" fontId="112" fillId="0" borderId="47" xfId="0" applyFont="1" applyBorder="1" applyAlignment="1">
      <alignment horizontal="center" vertical="center" wrapText="1"/>
    </xf>
    <xf numFmtId="0" fontId="112" fillId="0" borderId="20" xfId="0" applyFont="1" applyBorder="1" applyAlignment="1">
      <alignment horizontal="center" vertical="center" wrapText="1"/>
    </xf>
    <xf numFmtId="0" fontId="32" fillId="69" borderId="3" xfId="0" applyFont="1" applyFill="1" applyBorder="1" applyAlignment="1">
      <alignment horizontal="center" vertical="center" wrapText="1"/>
    </xf>
    <xf numFmtId="0" fontId="86" fillId="0" borderId="47" xfId="0" applyFont="1" applyBorder="1" applyAlignment="1">
      <alignment horizontal="center" vertical="center" wrapText="1"/>
    </xf>
    <xf numFmtId="0" fontId="86" fillId="0" borderId="20" xfId="0" applyFont="1" applyBorder="1" applyAlignment="1">
      <alignment horizontal="center" vertical="center" wrapText="1"/>
    </xf>
    <xf numFmtId="0" fontId="81" fillId="69" borderId="2" xfId="0" applyFont="1" applyFill="1" applyBorder="1" applyAlignment="1">
      <alignment horizontal="center" vertical="center" wrapText="1"/>
    </xf>
    <xf numFmtId="0" fontId="81" fillId="69" borderId="3" xfId="0" applyFont="1" applyFill="1" applyBorder="1" applyAlignment="1">
      <alignment horizontal="center" vertical="center" wrapText="1"/>
    </xf>
    <xf numFmtId="0" fontId="84" fillId="69" borderId="20" xfId="0" applyFont="1" applyFill="1" applyBorder="1" applyAlignment="1">
      <alignment horizontal="center" vertical="center" wrapText="1"/>
    </xf>
    <xf numFmtId="0" fontId="102" fillId="22" borderId="86" xfId="0" applyFont="1" applyFill="1" applyBorder="1" applyAlignment="1">
      <alignment horizontal="center" vertical="center" wrapText="1"/>
    </xf>
    <xf numFmtId="0" fontId="90" fillId="22" borderId="88" xfId="0" applyFont="1" applyFill="1" applyBorder="1" applyAlignment="1">
      <alignment horizontal="center" vertical="center" wrapText="1"/>
    </xf>
    <xf numFmtId="0" fontId="32" fillId="70" borderId="47" xfId="0" applyFont="1" applyFill="1" applyBorder="1" applyAlignment="1">
      <alignment horizontal="center" vertical="center" wrapText="1"/>
    </xf>
    <xf numFmtId="0" fontId="81" fillId="70" borderId="47" xfId="0" applyFont="1" applyFill="1" applyBorder="1" applyAlignment="1">
      <alignment horizontal="center" vertical="center" wrapText="1"/>
    </xf>
    <xf numFmtId="0" fontId="32" fillId="69" borderId="91" xfId="0" applyFont="1" applyFill="1" applyBorder="1" applyAlignment="1">
      <alignment horizontal="center" vertical="center" wrapText="1"/>
    </xf>
    <xf numFmtId="0" fontId="32" fillId="69" borderId="32" xfId="0" applyFont="1" applyFill="1" applyBorder="1" applyAlignment="1">
      <alignment horizontal="center" vertical="center" wrapText="1"/>
    </xf>
    <xf numFmtId="0" fontId="17" fillId="0" borderId="1" xfId="36" applyFont="1" applyBorder="1" applyAlignment="1">
      <alignment horizontal="center" vertical="center" wrapText="1"/>
    </xf>
    <xf numFmtId="0" fontId="8" fillId="0" borderId="1" xfId="36" applyFont="1" applyBorder="1" applyAlignment="1">
      <alignment horizontal="center"/>
    </xf>
    <xf numFmtId="0" fontId="17" fillId="0" borderId="1" xfId="36" applyFont="1" applyBorder="1" applyAlignment="1">
      <alignment horizontal="center"/>
    </xf>
    <xf numFmtId="0" fontId="25" fillId="16" borderId="1" xfId="0" applyFont="1" applyFill="1" applyBorder="1" applyAlignment="1">
      <alignment horizontal="center" vertical="center" shrinkToFit="1"/>
    </xf>
    <xf numFmtId="0" fontId="8" fillId="23" borderId="1" xfId="34" applyFont="1" applyFill="1" applyBorder="1" applyAlignment="1">
      <alignment horizontal="center"/>
    </xf>
    <xf numFmtId="0" fontId="17" fillId="23" borderId="1" xfId="34" applyFont="1" applyFill="1" applyBorder="1" applyAlignment="1">
      <alignment horizontal="center"/>
    </xf>
    <xf numFmtId="0" fontId="44" fillId="30" borderId="2" xfId="34" applyFont="1" applyFill="1" applyBorder="1" applyAlignment="1">
      <alignment horizontal="center"/>
    </xf>
    <xf numFmtId="0" fontId="45" fillId="30" borderId="2" xfId="34" applyFont="1" applyFill="1" applyBorder="1" applyAlignment="1">
      <alignment horizontal="center"/>
    </xf>
    <xf numFmtId="0" fontId="43" fillId="18" borderId="1" xfId="34" applyFont="1" applyFill="1" applyBorder="1" applyAlignment="1">
      <alignment horizontal="center" wrapText="1"/>
    </xf>
    <xf numFmtId="0" fontId="43" fillId="18" borderId="1" xfId="34" applyFont="1" applyFill="1" applyBorder="1" applyAlignment="1">
      <alignment horizontal="center"/>
    </xf>
    <xf numFmtId="0" fontId="17" fillId="8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21" fillId="0" borderId="0" xfId="34" applyFont="1" applyAlignment="1">
      <alignment horizontal="center" vertical="center"/>
    </xf>
    <xf numFmtId="0" fontId="21" fillId="0" borderId="0" xfId="34" applyFont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shrinkToFit="1"/>
    </xf>
    <xf numFmtId="0" fontId="17" fillId="11" borderId="20" xfId="0" applyFont="1" applyFill="1" applyBorder="1" applyAlignment="1">
      <alignment horizontal="center" vertical="center" shrinkToFit="1"/>
    </xf>
    <xf numFmtId="0" fontId="17" fillId="14" borderId="6" xfId="0" applyFont="1" applyFill="1" applyBorder="1" applyAlignment="1">
      <alignment horizontal="center" vertical="center"/>
    </xf>
    <xf numFmtId="0" fontId="17" fillId="14" borderId="47" xfId="0" applyFont="1" applyFill="1" applyBorder="1" applyAlignment="1">
      <alignment horizontal="center" vertical="center"/>
    </xf>
    <xf numFmtId="0" fontId="17" fillId="14" borderId="20" xfId="0" applyFont="1" applyFill="1" applyBorder="1" applyAlignment="1">
      <alignment horizontal="center" vertical="center"/>
    </xf>
    <xf numFmtId="0" fontId="17" fillId="11" borderId="16" xfId="34" applyFont="1" applyFill="1" applyBorder="1" applyAlignment="1">
      <alignment horizontal="center"/>
    </xf>
    <xf numFmtId="0" fontId="17" fillId="11" borderId="8" xfId="34" applyFont="1" applyFill="1" applyBorder="1" applyAlignment="1">
      <alignment horizontal="center"/>
    </xf>
    <xf numFmtId="0" fontId="17" fillId="14" borderId="16" xfId="34" applyFont="1" applyFill="1" applyBorder="1" applyAlignment="1">
      <alignment horizontal="center"/>
    </xf>
    <xf numFmtId="0" fontId="17" fillId="14" borderId="8" xfId="34" applyFont="1" applyFill="1" applyBorder="1" applyAlignment="1">
      <alignment horizontal="center"/>
    </xf>
    <xf numFmtId="0" fontId="8" fillId="6" borderId="1" xfId="34" applyFont="1" applyFill="1" applyBorder="1" applyAlignment="1">
      <alignment horizontal="center"/>
    </xf>
    <xf numFmtId="0" fontId="17" fillId="6" borderId="1" xfId="34" applyFont="1" applyFill="1" applyBorder="1" applyAlignment="1">
      <alignment horizontal="center"/>
    </xf>
    <xf numFmtId="0" fontId="17" fillId="10" borderId="6" xfId="0" applyFont="1" applyFill="1" applyBorder="1" applyAlignment="1">
      <alignment horizontal="center" vertical="center"/>
    </xf>
    <xf numFmtId="0" fontId="17" fillId="10" borderId="47" xfId="0" applyFont="1" applyFill="1" applyBorder="1" applyAlignment="1">
      <alignment horizontal="center" vertical="center"/>
    </xf>
    <xf numFmtId="0" fontId="17" fillId="10" borderId="20" xfId="0" applyFont="1" applyFill="1" applyBorder="1" applyAlignment="1">
      <alignment horizontal="center" vertical="center"/>
    </xf>
    <xf numFmtId="179" fontId="17" fillId="10" borderId="6" xfId="0" applyNumberFormat="1" applyFont="1" applyFill="1" applyBorder="1" applyAlignment="1">
      <alignment horizontal="center" vertical="center"/>
    </xf>
    <xf numFmtId="179" fontId="17" fillId="10" borderId="20" xfId="0" applyNumberFormat="1" applyFont="1" applyFill="1" applyBorder="1" applyAlignment="1">
      <alignment horizontal="center" vertical="center"/>
    </xf>
    <xf numFmtId="0" fontId="42" fillId="18" borderId="1" xfId="34" applyFont="1" applyFill="1" applyBorder="1" applyAlignment="1">
      <alignment horizontal="center"/>
    </xf>
    <xf numFmtId="0" fontId="17" fillId="0" borderId="1" xfId="34" applyFont="1" applyBorder="1" applyAlignment="1">
      <alignment horizontal="center" vertical="center"/>
    </xf>
    <xf numFmtId="0" fontId="17" fillId="17" borderId="6" xfId="0" applyFont="1" applyFill="1" applyBorder="1" applyAlignment="1">
      <alignment horizontal="center" vertical="center"/>
    </xf>
    <xf numFmtId="0" fontId="17" fillId="17" borderId="47" xfId="0" applyFont="1" applyFill="1" applyBorder="1" applyAlignment="1">
      <alignment horizontal="center" vertical="center"/>
    </xf>
    <xf numFmtId="0" fontId="17" fillId="17" borderId="20" xfId="0" applyFont="1" applyFill="1" applyBorder="1" applyAlignment="1">
      <alignment horizontal="center" vertical="center"/>
    </xf>
    <xf numFmtId="0" fontId="17" fillId="6" borderId="6" xfId="0" applyFont="1" applyFill="1" applyBorder="1" applyAlignment="1">
      <alignment horizontal="center" vertical="center" shrinkToFit="1"/>
    </xf>
    <xf numFmtId="0" fontId="17" fillId="6" borderId="47" xfId="0" applyFont="1" applyFill="1" applyBorder="1" applyAlignment="1">
      <alignment horizontal="center" vertical="center" shrinkToFit="1"/>
    </xf>
    <xf numFmtId="0" fontId="17" fillId="6" borderId="20" xfId="0" applyFont="1" applyFill="1" applyBorder="1" applyAlignment="1">
      <alignment horizontal="center" vertical="center" shrinkToFit="1"/>
    </xf>
    <xf numFmtId="0" fontId="40" fillId="19" borderId="6" xfId="0" applyFont="1" applyFill="1" applyBorder="1" applyAlignment="1">
      <alignment horizontal="center" vertical="center"/>
    </xf>
    <xf numFmtId="0" fontId="40" fillId="19" borderId="47" xfId="0" applyFont="1" applyFill="1" applyBorder="1" applyAlignment="1">
      <alignment horizontal="center" vertical="center"/>
    </xf>
    <xf numFmtId="0" fontId="40" fillId="19" borderId="20" xfId="0" applyFont="1" applyFill="1" applyBorder="1" applyAlignment="1">
      <alignment horizontal="center" vertical="center"/>
    </xf>
    <xf numFmtId="0" fontId="17" fillId="8" borderId="6" xfId="0" applyFont="1" applyFill="1" applyBorder="1" applyAlignment="1">
      <alignment horizontal="center" vertical="center"/>
    </xf>
    <xf numFmtId="0" fontId="17" fillId="8" borderId="47" xfId="0" applyFont="1" applyFill="1" applyBorder="1" applyAlignment="1">
      <alignment horizontal="center" vertical="center"/>
    </xf>
    <xf numFmtId="0" fontId="17" fillId="8" borderId="20" xfId="0" applyFont="1" applyFill="1" applyBorder="1" applyAlignment="1">
      <alignment horizontal="center" vertical="center"/>
    </xf>
    <xf numFmtId="0" fontId="17" fillId="6" borderId="6" xfId="0" applyFont="1" applyFill="1" applyBorder="1" applyAlignment="1">
      <alignment horizontal="center" vertical="center"/>
    </xf>
    <xf numFmtId="0" fontId="17" fillId="6" borderId="47" xfId="0" applyFont="1" applyFill="1" applyBorder="1" applyAlignment="1">
      <alignment horizontal="center" vertical="center"/>
    </xf>
    <xf numFmtId="0" fontId="17" fillId="6" borderId="20" xfId="0" applyFont="1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0" fontId="0" fillId="34" borderId="51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52" fillId="20" borderId="1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2" fillId="31" borderId="10" xfId="0" applyFont="1" applyFill="1" applyBorder="1" applyAlignment="1">
      <alignment horizontal="center" vertical="center"/>
    </xf>
    <xf numFmtId="0" fontId="52" fillId="32" borderId="10" xfId="0" applyFont="1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3" borderId="51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3" fillId="20" borderId="2" xfId="0" applyFont="1" applyFill="1" applyBorder="1" applyAlignment="1">
      <alignment horizontal="center" vertical="center" textRotation="255" wrapText="1"/>
    </xf>
    <xf numFmtId="0" fontId="33" fillId="20" borderId="15" xfId="0" applyFont="1" applyFill="1" applyBorder="1" applyAlignment="1">
      <alignment horizontal="center" vertical="center" textRotation="255" wrapText="1"/>
    </xf>
    <xf numFmtId="0" fontId="33" fillId="20" borderId="3" xfId="0" applyFont="1" applyFill="1" applyBorder="1" applyAlignment="1">
      <alignment horizontal="center" vertical="center" textRotation="255" wrapText="1"/>
    </xf>
    <xf numFmtId="0" fontId="33" fillId="0" borderId="1" xfId="0" applyFont="1" applyBorder="1" applyAlignment="1">
      <alignment horizontal="center" vertical="center" textRotation="255" wrapText="1"/>
    </xf>
    <xf numFmtId="0" fontId="33" fillId="0" borderId="1" xfId="0" applyFont="1" applyBorder="1" applyAlignment="1">
      <alignment horizontal="center" vertical="center" textRotation="255"/>
    </xf>
    <xf numFmtId="0" fontId="33" fillId="20" borderId="1" xfId="0" applyFont="1" applyFill="1" applyBorder="1" applyAlignment="1">
      <alignment horizontal="center" vertical="center" textRotation="255"/>
    </xf>
    <xf numFmtId="0" fontId="33" fillId="20" borderId="37" xfId="0" applyFont="1" applyFill="1" applyBorder="1" applyAlignment="1">
      <alignment horizontal="center" vertical="center" textRotation="255"/>
    </xf>
    <xf numFmtId="0" fontId="33" fillId="20" borderId="1" xfId="0" applyFont="1" applyFill="1" applyBorder="1" applyAlignment="1">
      <alignment horizontal="center" vertical="center" textRotation="255" wrapText="1"/>
    </xf>
  </cellXfs>
  <cellStyles count="31453">
    <cellStyle name="20% - 輔色1 2" xfId="534" xr:uid="{00000000-0005-0000-0000-000000000000}"/>
    <cellStyle name="20% - 輔色2 2" xfId="535" xr:uid="{00000000-0005-0000-0000-000001000000}"/>
    <cellStyle name="20% - 輔色3 2" xfId="536" xr:uid="{00000000-0005-0000-0000-000002000000}"/>
    <cellStyle name="20% - 輔色4 2" xfId="537" xr:uid="{00000000-0005-0000-0000-000003000000}"/>
    <cellStyle name="20% - 輔色5 2" xfId="538" xr:uid="{00000000-0005-0000-0000-000004000000}"/>
    <cellStyle name="20% - 輔色6 2" xfId="539" xr:uid="{00000000-0005-0000-0000-000005000000}"/>
    <cellStyle name="40% - 輔色1 2" xfId="540" xr:uid="{00000000-0005-0000-0000-000006000000}"/>
    <cellStyle name="40% - 輔色2 2" xfId="541" xr:uid="{00000000-0005-0000-0000-000007000000}"/>
    <cellStyle name="40% - 輔色3 2" xfId="542" xr:uid="{00000000-0005-0000-0000-000008000000}"/>
    <cellStyle name="40% - 輔色4 2" xfId="543" xr:uid="{00000000-0005-0000-0000-000009000000}"/>
    <cellStyle name="40% - 輔色5 2" xfId="544" xr:uid="{00000000-0005-0000-0000-00000A000000}"/>
    <cellStyle name="40% - 輔色6 2" xfId="545" xr:uid="{00000000-0005-0000-0000-00000B000000}"/>
    <cellStyle name="60% - 輔色1 2" xfId="546" xr:uid="{00000000-0005-0000-0000-00000C000000}"/>
    <cellStyle name="60% - 輔色2 2" xfId="547" xr:uid="{00000000-0005-0000-0000-00000D000000}"/>
    <cellStyle name="60% - 輔色3 2" xfId="548" xr:uid="{00000000-0005-0000-0000-00000E000000}"/>
    <cellStyle name="60% - 輔色4 2" xfId="549" xr:uid="{00000000-0005-0000-0000-00000F000000}"/>
    <cellStyle name="60% - 輔色5 2" xfId="550" xr:uid="{00000000-0005-0000-0000-000010000000}"/>
    <cellStyle name="60% - 輔色6 2" xfId="551" xr:uid="{00000000-0005-0000-0000-000011000000}"/>
    <cellStyle name="一般" xfId="0" builtinId="0"/>
    <cellStyle name="一般 10" xfId="1" xr:uid="{00000000-0005-0000-0000-000013000000}"/>
    <cellStyle name="一般 10 2" xfId="2" xr:uid="{00000000-0005-0000-0000-000014000000}"/>
    <cellStyle name="一般 10 3" xfId="493" xr:uid="{00000000-0005-0000-0000-000015000000}"/>
    <cellStyle name="一般 10 4" xfId="26066" xr:uid="{00000000-0005-0000-0000-000016000000}"/>
    <cellStyle name="一般 100" xfId="552" xr:uid="{00000000-0005-0000-0000-000017000000}"/>
    <cellStyle name="一般 100 2" xfId="26200" xr:uid="{A34F4871-02A7-4CFD-88F9-1251647E0233}"/>
    <cellStyle name="一般 101" xfId="26051" xr:uid="{00000000-0005-0000-0000-000018000000}"/>
    <cellStyle name="一般 102" xfId="26052" xr:uid="{00000000-0005-0000-0000-000019000000}"/>
    <cellStyle name="一般 103" xfId="26059" xr:uid="{00000000-0005-0000-0000-00001A000000}"/>
    <cellStyle name="一般 103 2" xfId="31442" xr:uid="{8B52C119-7CDE-4A89-9044-39CEB0C32347}"/>
    <cellStyle name="一般 104" xfId="26064" xr:uid="{00000000-0005-0000-0000-00001B000000}"/>
    <cellStyle name="一般 105" xfId="26069" xr:uid="{00000000-0005-0000-0000-00001C000000}"/>
    <cellStyle name="一般 105 2" xfId="31447" xr:uid="{17569405-4EF0-4984-93B2-845C95279CC0}"/>
    <cellStyle name="一般 106" xfId="26072" xr:uid="{00000000-0005-0000-0000-00001D000000}"/>
    <cellStyle name="一般 106 2" xfId="31450" xr:uid="{870CD7FF-06DF-496A-B9DB-9C6CD014053A}"/>
    <cellStyle name="一般 107" xfId="26073" xr:uid="{B765F018-9DAC-473E-BF79-23DC7556AFB7}"/>
    <cellStyle name="一般 108" xfId="31451" xr:uid="{3AA7546F-197E-480C-AB6F-6CB26FF9DED6}"/>
    <cellStyle name="一般 11" xfId="3" xr:uid="{00000000-0005-0000-0000-00001E000000}"/>
    <cellStyle name="一般 11 2" xfId="4" xr:uid="{00000000-0005-0000-0000-00001F000000}"/>
    <cellStyle name="一般 11 3" xfId="494" xr:uid="{00000000-0005-0000-0000-000020000000}"/>
    <cellStyle name="一般 12" xfId="5" xr:uid="{00000000-0005-0000-0000-000021000000}"/>
    <cellStyle name="一般 12 2" xfId="6" xr:uid="{00000000-0005-0000-0000-000022000000}"/>
    <cellStyle name="一般 12 3" xfId="495" xr:uid="{00000000-0005-0000-0000-000023000000}"/>
    <cellStyle name="一般 13" xfId="7" xr:uid="{00000000-0005-0000-0000-000024000000}"/>
    <cellStyle name="一般 13 2" xfId="8" xr:uid="{00000000-0005-0000-0000-000025000000}"/>
    <cellStyle name="一般 13 3" xfId="496" xr:uid="{00000000-0005-0000-0000-000026000000}"/>
    <cellStyle name="一般 14" xfId="9" xr:uid="{00000000-0005-0000-0000-000027000000}"/>
    <cellStyle name="一般 14 2" xfId="10" xr:uid="{00000000-0005-0000-0000-000028000000}"/>
    <cellStyle name="一般 14 3" xfId="497" xr:uid="{00000000-0005-0000-0000-000029000000}"/>
    <cellStyle name="一般 15" xfId="11" xr:uid="{00000000-0005-0000-0000-00002A000000}"/>
    <cellStyle name="一般 15 2" xfId="12" xr:uid="{00000000-0005-0000-0000-00002B000000}"/>
    <cellStyle name="一般 15 3" xfId="498" xr:uid="{00000000-0005-0000-0000-00002C000000}"/>
    <cellStyle name="一般 16" xfId="13" xr:uid="{00000000-0005-0000-0000-00002D000000}"/>
    <cellStyle name="一般 16 2" xfId="59" xr:uid="{00000000-0005-0000-0000-00002E000000}"/>
    <cellStyle name="一般 16 3" xfId="491" xr:uid="{00000000-0005-0000-0000-00002F000000}"/>
    <cellStyle name="一般 16_98.5月報圖表" xfId="60" xr:uid="{00000000-0005-0000-0000-000030000000}"/>
    <cellStyle name="一般 17" xfId="61" xr:uid="{00000000-0005-0000-0000-000031000000}"/>
    <cellStyle name="一般 18" xfId="14" xr:uid="{00000000-0005-0000-0000-000032000000}"/>
    <cellStyle name="一般 18 2" xfId="15" xr:uid="{00000000-0005-0000-0000-000033000000}"/>
    <cellStyle name="一般 18 3" xfId="499" xr:uid="{00000000-0005-0000-0000-000034000000}"/>
    <cellStyle name="一般 19" xfId="62" xr:uid="{00000000-0005-0000-0000-000035000000}"/>
    <cellStyle name="一般 2" xfId="16" xr:uid="{00000000-0005-0000-0000-000036000000}"/>
    <cellStyle name="一般 2 10" xfId="48" xr:uid="{00000000-0005-0000-0000-000037000000}"/>
    <cellStyle name="一般 2 10 2" xfId="500" xr:uid="{00000000-0005-0000-0000-000038000000}"/>
    <cellStyle name="一般 2 11" xfId="63" xr:uid="{00000000-0005-0000-0000-000039000000}"/>
    <cellStyle name="一般 2 12" xfId="64" xr:uid="{00000000-0005-0000-0000-00003A000000}"/>
    <cellStyle name="一般 2 13" xfId="65" xr:uid="{00000000-0005-0000-0000-00003B000000}"/>
    <cellStyle name="一般 2 14" xfId="66" xr:uid="{00000000-0005-0000-0000-00003C000000}"/>
    <cellStyle name="一般 2 15" xfId="67" xr:uid="{00000000-0005-0000-0000-00003D000000}"/>
    <cellStyle name="一般 2 16" xfId="68" xr:uid="{00000000-0005-0000-0000-00003E000000}"/>
    <cellStyle name="一般 2 17" xfId="69" xr:uid="{00000000-0005-0000-0000-00003F000000}"/>
    <cellStyle name="一般 2 18" xfId="70" xr:uid="{00000000-0005-0000-0000-000040000000}"/>
    <cellStyle name="一般 2 19" xfId="71" xr:uid="{00000000-0005-0000-0000-000041000000}"/>
    <cellStyle name="一般 2 2" xfId="17" xr:uid="{00000000-0005-0000-0000-000042000000}"/>
    <cellStyle name="一般 2 2 2" xfId="501" xr:uid="{00000000-0005-0000-0000-000043000000}"/>
    <cellStyle name="一般 2 2 2 2" xfId="513" xr:uid="{00000000-0005-0000-0000-000044000000}"/>
    <cellStyle name="一般 2 20" xfId="72" xr:uid="{00000000-0005-0000-0000-000045000000}"/>
    <cellStyle name="一般 2 21" xfId="73" xr:uid="{00000000-0005-0000-0000-000046000000}"/>
    <cellStyle name="一般 2 22" xfId="74" xr:uid="{00000000-0005-0000-0000-000047000000}"/>
    <cellStyle name="一般 2 23" xfId="75" xr:uid="{00000000-0005-0000-0000-000048000000}"/>
    <cellStyle name="一般 2 24" xfId="76" xr:uid="{00000000-0005-0000-0000-000049000000}"/>
    <cellStyle name="一般 2 25" xfId="77" xr:uid="{00000000-0005-0000-0000-00004A000000}"/>
    <cellStyle name="一般 2 25 10" xfId="553" xr:uid="{00000000-0005-0000-0000-00004B000000}"/>
    <cellStyle name="一般 2 25 10 2" xfId="554" xr:uid="{00000000-0005-0000-0000-00004C000000}"/>
    <cellStyle name="一般 2 25 10 2 2" xfId="555" xr:uid="{00000000-0005-0000-0000-00004D000000}"/>
    <cellStyle name="一般 2 25 10 2 3" xfId="556" xr:uid="{00000000-0005-0000-0000-00004E000000}"/>
    <cellStyle name="一般 2 25 10 3" xfId="557" xr:uid="{00000000-0005-0000-0000-00004F000000}"/>
    <cellStyle name="一般 2 25 10 4" xfId="558" xr:uid="{00000000-0005-0000-0000-000050000000}"/>
    <cellStyle name="一般 2 25 11" xfId="559" xr:uid="{00000000-0005-0000-0000-000051000000}"/>
    <cellStyle name="一般 2 25 11 2" xfId="560" xr:uid="{00000000-0005-0000-0000-000052000000}"/>
    <cellStyle name="一般 2 25 11 3" xfId="561" xr:uid="{00000000-0005-0000-0000-000053000000}"/>
    <cellStyle name="一般 2 25 12" xfId="562" xr:uid="{00000000-0005-0000-0000-000054000000}"/>
    <cellStyle name="一般 2 25 13" xfId="563" xr:uid="{00000000-0005-0000-0000-000055000000}"/>
    <cellStyle name="一般 2 25 2" xfId="78" xr:uid="{00000000-0005-0000-0000-000056000000}"/>
    <cellStyle name="一般 2 25 2 2" xfId="79" xr:uid="{00000000-0005-0000-0000-000057000000}"/>
    <cellStyle name="一般 2 25 2 2 2" xfId="564" xr:uid="{00000000-0005-0000-0000-000058000000}"/>
    <cellStyle name="一般 2 25 2 2 2 2" xfId="565" xr:uid="{00000000-0005-0000-0000-000059000000}"/>
    <cellStyle name="一般 2 25 2 2 2 2 2" xfId="566" xr:uid="{00000000-0005-0000-0000-00005A000000}"/>
    <cellStyle name="一般 2 25 2 2 2 2 2 2" xfId="567" xr:uid="{00000000-0005-0000-0000-00005B000000}"/>
    <cellStyle name="一般 2 25 2 2 2 2 2 2 2" xfId="568" xr:uid="{00000000-0005-0000-0000-00005C000000}"/>
    <cellStyle name="一般 2 25 2 2 2 2 2 2 3" xfId="569" xr:uid="{00000000-0005-0000-0000-00005D000000}"/>
    <cellStyle name="一般 2 25 2 2 2 2 2 3" xfId="570" xr:uid="{00000000-0005-0000-0000-00005E000000}"/>
    <cellStyle name="一般 2 25 2 2 2 2 2 4" xfId="571" xr:uid="{00000000-0005-0000-0000-00005F000000}"/>
    <cellStyle name="一般 2 25 2 2 2 2 3" xfId="572" xr:uid="{00000000-0005-0000-0000-000060000000}"/>
    <cellStyle name="一般 2 25 2 2 2 2 3 2" xfId="573" xr:uid="{00000000-0005-0000-0000-000061000000}"/>
    <cellStyle name="一般 2 25 2 2 2 2 3 3" xfId="574" xr:uid="{00000000-0005-0000-0000-000062000000}"/>
    <cellStyle name="一般 2 25 2 2 2 2 4" xfId="575" xr:uid="{00000000-0005-0000-0000-000063000000}"/>
    <cellStyle name="一般 2 25 2 2 2 2 5" xfId="576" xr:uid="{00000000-0005-0000-0000-000064000000}"/>
    <cellStyle name="一般 2 25 2 2 2 3" xfId="577" xr:uid="{00000000-0005-0000-0000-000065000000}"/>
    <cellStyle name="一般 2 25 2 2 2 3 2" xfId="578" xr:uid="{00000000-0005-0000-0000-000066000000}"/>
    <cellStyle name="一般 2 25 2 2 2 3 2 2" xfId="579" xr:uid="{00000000-0005-0000-0000-000067000000}"/>
    <cellStyle name="一般 2 25 2 2 2 3 2 3" xfId="580" xr:uid="{00000000-0005-0000-0000-000068000000}"/>
    <cellStyle name="一般 2 25 2 2 2 3 3" xfId="581" xr:uid="{00000000-0005-0000-0000-000069000000}"/>
    <cellStyle name="一般 2 25 2 2 2 3 4" xfId="582" xr:uid="{00000000-0005-0000-0000-00006A000000}"/>
    <cellStyle name="一般 2 25 2 2 2 4" xfId="583" xr:uid="{00000000-0005-0000-0000-00006B000000}"/>
    <cellStyle name="一般 2 25 2 2 2 4 2" xfId="584" xr:uid="{00000000-0005-0000-0000-00006C000000}"/>
    <cellStyle name="一般 2 25 2 2 2 4 3" xfId="585" xr:uid="{00000000-0005-0000-0000-00006D000000}"/>
    <cellStyle name="一般 2 25 2 2 2 5" xfId="586" xr:uid="{00000000-0005-0000-0000-00006E000000}"/>
    <cellStyle name="一般 2 25 2 2 2 6" xfId="587" xr:uid="{00000000-0005-0000-0000-00006F000000}"/>
    <cellStyle name="一般 2 25 2 2 3" xfId="588" xr:uid="{00000000-0005-0000-0000-000070000000}"/>
    <cellStyle name="一般 2 25 2 2 3 2" xfId="589" xr:uid="{00000000-0005-0000-0000-000071000000}"/>
    <cellStyle name="一般 2 25 2 2 3 2 2" xfId="590" xr:uid="{00000000-0005-0000-0000-000072000000}"/>
    <cellStyle name="一般 2 25 2 2 3 2 2 2" xfId="591" xr:uid="{00000000-0005-0000-0000-000073000000}"/>
    <cellStyle name="一般 2 25 2 2 3 2 2 3" xfId="592" xr:uid="{00000000-0005-0000-0000-000074000000}"/>
    <cellStyle name="一般 2 25 2 2 3 2 3" xfId="593" xr:uid="{00000000-0005-0000-0000-000075000000}"/>
    <cellStyle name="一般 2 25 2 2 3 2 4" xfId="594" xr:uid="{00000000-0005-0000-0000-000076000000}"/>
    <cellStyle name="一般 2 25 2 2 3 3" xfId="595" xr:uid="{00000000-0005-0000-0000-000077000000}"/>
    <cellStyle name="一般 2 25 2 2 3 3 2" xfId="596" xr:uid="{00000000-0005-0000-0000-000078000000}"/>
    <cellStyle name="一般 2 25 2 2 3 3 3" xfId="597" xr:uid="{00000000-0005-0000-0000-000079000000}"/>
    <cellStyle name="一般 2 25 2 2 3 4" xfId="598" xr:uid="{00000000-0005-0000-0000-00007A000000}"/>
    <cellStyle name="一般 2 25 2 2 3 5" xfId="599" xr:uid="{00000000-0005-0000-0000-00007B000000}"/>
    <cellStyle name="一般 2 25 2 2 4" xfId="600" xr:uid="{00000000-0005-0000-0000-00007C000000}"/>
    <cellStyle name="一般 2 25 2 2 4 2" xfId="601" xr:uid="{00000000-0005-0000-0000-00007D000000}"/>
    <cellStyle name="一般 2 25 2 2 4 2 2" xfId="602" xr:uid="{00000000-0005-0000-0000-00007E000000}"/>
    <cellStyle name="一般 2 25 2 2 4 2 2 2" xfId="603" xr:uid="{00000000-0005-0000-0000-00007F000000}"/>
    <cellStyle name="一般 2 25 2 2 4 2 2 3" xfId="604" xr:uid="{00000000-0005-0000-0000-000080000000}"/>
    <cellStyle name="一般 2 25 2 2 4 2 3" xfId="605" xr:uid="{00000000-0005-0000-0000-000081000000}"/>
    <cellStyle name="一般 2 25 2 2 4 2 4" xfId="606" xr:uid="{00000000-0005-0000-0000-000082000000}"/>
    <cellStyle name="一般 2 25 2 2 4 3" xfId="607" xr:uid="{00000000-0005-0000-0000-000083000000}"/>
    <cellStyle name="一般 2 25 2 2 4 3 2" xfId="608" xr:uid="{00000000-0005-0000-0000-000084000000}"/>
    <cellStyle name="一般 2 25 2 2 4 3 3" xfId="609" xr:uid="{00000000-0005-0000-0000-000085000000}"/>
    <cellStyle name="一般 2 25 2 2 4 4" xfId="610" xr:uid="{00000000-0005-0000-0000-000086000000}"/>
    <cellStyle name="一般 2 25 2 2 4 5" xfId="611" xr:uid="{00000000-0005-0000-0000-000087000000}"/>
    <cellStyle name="一般 2 25 2 2 5" xfId="612" xr:uid="{00000000-0005-0000-0000-000088000000}"/>
    <cellStyle name="一般 2 25 2 2 5 2" xfId="613" xr:uid="{00000000-0005-0000-0000-000089000000}"/>
    <cellStyle name="一般 2 25 2 2 5 2 2" xfId="614" xr:uid="{00000000-0005-0000-0000-00008A000000}"/>
    <cellStyle name="一般 2 25 2 2 5 2 3" xfId="615" xr:uid="{00000000-0005-0000-0000-00008B000000}"/>
    <cellStyle name="一般 2 25 2 2 5 3" xfId="616" xr:uid="{00000000-0005-0000-0000-00008C000000}"/>
    <cellStyle name="一般 2 25 2 2 5 4" xfId="617" xr:uid="{00000000-0005-0000-0000-00008D000000}"/>
    <cellStyle name="一般 2 25 2 2 6" xfId="618" xr:uid="{00000000-0005-0000-0000-00008E000000}"/>
    <cellStyle name="一般 2 25 2 2 6 2" xfId="619" xr:uid="{00000000-0005-0000-0000-00008F000000}"/>
    <cellStyle name="一般 2 25 2 2 6 3" xfId="620" xr:uid="{00000000-0005-0000-0000-000090000000}"/>
    <cellStyle name="一般 2 25 2 2 7" xfId="621" xr:uid="{00000000-0005-0000-0000-000091000000}"/>
    <cellStyle name="一般 2 25 2 2 8" xfId="622" xr:uid="{00000000-0005-0000-0000-000092000000}"/>
    <cellStyle name="一般 2 25 2 3" xfId="623" xr:uid="{00000000-0005-0000-0000-000093000000}"/>
    <cellStyle name="一般 2 25 2 3 2" xfId="624" xr:uid="{00000000-0005-0000-0000-000094000000}"/>
    <cellStyle name="一般 2 25 2 3 2 2" xfId="625" xr:uid="{00000000-0005-0000-0000-000095000000}"/>
    <cellStyle name="一般 2 25 2 3 2 2 2" xfId="626" xr:uid="{00000000-0005-0000-0000-000096000000}"/>
    <cellStyle name="一般 2 25 2 3 2 2 2 2" xfId="627" xr:uid="{00000000-0005-0000-0000-000097000000}"/>
    <cellStyle name="一般 2 25 2 3 2 2 2 3" xfId="628" xr:uid="{00000000-0005-0000-0000-000098000000}"/>
    <cellStyle name="一般 2 25 2 3 2 2 3" xfId="629" xr:uid="{00000000-0005-0000-0000-000099000000}"/>
    <cellStyle name="一般 2 25 2 3 2 2 4" xfId="630" xr:uid="{00000000-0005-0000-0000-00009A000000}"/>
    <cellStyle name="一般 2 25 2 3 2 3" xfId="631" xr:uid="{00000000-0005-0000-0000-00009B000000}"/>
    <cellStyle name="一般 2 25 2 3 2 3 2" xfId="632" xr:uid="{00000000-0005-0000-0000-00009C000000}"/>
    <cellStyle name="一般 2 25 2 3 2 3 3" xfId="633" xr:uid="{00000000-0005-0000-0000-00009D000000}"/>
    <cellStyle name="一般 2 25 2 3 2 4" xfId="634" xr:uid="{00000000-0005-0000-0000-00009E000000}"/>
    <cellStyle name="一般 2 25 2 3 2 5" xfId="635" xr:uid="{00000000-0005-0000-0000-00009F000000}"/>
    <cellStyle name="一般 2 25 2 3 3" xfId="636" xr:uid="{00000000-0005-0000-0000-0000A0000000}"/>
    <cellStyle name="一般 2 25 2 3 3 2" xfId="637" xr:uid="{00000000-0005-0000-0000-0000A1000000}"/>
    <cellStyle name="一般 2 25 2 3 3 2 2" xfId="638" xr:uid="{00000000-0005-0000-0000-0000A2000000}"/>
    <cellStyle name="一般 2 25 2 3 3 2 3" xfId="639" xr:uid="{00000000-0005-0000-0000-0000A3000000}"/>
    <cellStyle name="一般 2 25 2 3 3 3" xfId="640" xr:uid="{00000000-0005-0000-0000-0000A4000000}"/>
    <cellStyle name="一般 2 25 2 3 3 4" xfId="641" xr:uid="{00000000-0005-0000-0000-0000A5000000}"/>
    <cellStyle name="一般 2 25 2 3 4" xfId="642" xr:uid="{00000000-0005-0000-0000-0000A6000000}"/>
    <cellStyle name="一般 2 25 2 3 4 2" xfId="643" xr:uid="{00000000-0005-0000-0000-0000A7000000}"/>
    <cellStyle name="一般 2 25 2 3 4 3" xfId="644" xr:uid="{00000000-0005-0000-0000-0000A8000000}"/>
    <cellStyle name="一般 2 25 2 3 5" xfId="645" xr:uid="{00000000-0005-0000-0000-0000A9000000}"/>
    <cellStyle name="一般 2 25 2 3 6" xfId="646" xr:uid="{00000000-0005-0000-0000-0000AA000000}"/>
    <cellStyle name="一般 2 25 2 4" xfId="647" xr:uid="{00000000-0005-0000-0000-0000AB000000}"/>
    <cellStyle name="一般 2 25 2 4 2" xfId="648" xr:uid="{00000000-0005-0000-0000-0000AC000000}"/>
    <cellStyle name="一般 2 25 2 4 2 2" xfId="649" xr:uid="{00000000-0005-0000-0000-0000AD000000}"/>
    <cellStyle name="一般 2 25 2 4 2 2 2" xfId="650" xr:uid="{00000000-0005-0000-0000-0000AE000000}"/>
    <cellStyle name="一般 2 25 2 4 2 2 3" xfId="651" xr:uid="{00000000-0005-0000-0000-0000AF000000}"/>
    <cellStyle name="一般 2 25 2 4 2 3" xfId="652" xr:uid="{00000000-0005-0000-0000-0000B0000000}"/>
    <cellStyle name="一般 2 25 2 4 2 4" xfId="653" xr:uid="{00000000-0005-0000-0000-0000B1000000}"/>
    <cellStyle name="一般 2 25 2 4 3" xfId="654" xr:uid="{00000000-0005-0000-0000-0000B2000000}"/>
    <cellStyle name="一般 2 25 2 4 3 2" xfId="655" xr:uid="{00000000-0005-0000-0000-0000B3000000}"/>
    <cellStyle name="一般 2 25 2 4 3 3" xfId="656" xr:uid="{00000000-0005-0000-0000-0000B4000000}"/>
    <cellStyle name="一般 2 25 2 4 4" xfId="657" xr:uid="{00000000-0005-0000-0000-0000B5000000}"/>
    <cellStyle name="一般 2 25 2 4 5" xfId="658" xr:uid="{00000000-0005-0000-0000-0000B6000000}"/>
    <cellStyle name="一般 2 25 2 5" xfId="659" xr:uid="{00000000-0005-0000-0000-0000B7000000}"/>
    <cellStyle name="一般 2 25 2 5 2" xfId="660" xr:uid="{00000000-0005-0000-0000-0000B8000000}"/>
    <cellStyle name="一般 2 25 2 5 2 2" xfId="661" xr:uid="{00000000-0005-0000-0000-0000B9000000}"/>
    <cellStyle name="一般 2 25 2 5 2 2 2" xfId="662" xr:uid="{00000000-0005-0000-0000-0000BA000000}"/>
    <cellStyle name="一般 2 25 2 5 2 2 3" xfId="663" xr:uid="{00000000-0005-0000-0000-0000BB000000}"/>
    <cellStyle name="一般 2 25 2 5 2 3" xfId="664" xr:uid="{00000000-0005-0000-0000-0000BC000000}"/>
    <cellStyle name="一般 2 25 2 5 2 4" xfId="665" xr:uid="{00000000-0005-0000-0000-0000BD000000}"/>
    <cellStyle name="一般 2 25 2 5 3" xfId="666" xr:uid="{00000000-0005-0000-0000-0000BE000000}"/>
    <cellStyle name="一般 2 25 2 5 3 2" xfId="667" xr:uid="{00000000-0005-0000-0000-0000BF000000}"/>
    <cellStyle name="一般 2 25 2 5 3 3" xfId="668" xr:uid="{00000000-0005-0000-0000-0000C0000000}"/>
    <cellStyle name="一般 2 25 2 5 4" xfId="669" xr:uid="{00000000-0005-0000-0000-0000C1000000}"/>
    <cellStyle name="一般 2 25 2 5 5" xfId="670" xr:uid="{00000000-0005-0000-0000-0000C2000000}"/>
    <cellStyle name="一般 2 25 2 6" xfId="671" xr:uid="{00000000-0005-0000-0000-0000C3000000}"/>
    <cellStyle name="一般 2 25 2 6 2" xfId="672" xr:uid="{00000000-0005-0000-0000-0000C4000000}"/>
    <cellStyle name="一般 2 25 2 6 2 2" xfId="673" xr:uid="{00000000-0005-0000-0000-0000C5000000}"/>
    <cellStyle name="一般 2 25 2 6 2 3" xfId="674" xr:uid="{00000000-0005-0000-0000-0000C6000000}"/>
    <cellStyle name="一般 2 25 2 6 3" xfId="675" xr:uid="{00000000-0005-0000-0000-0000C7000000}"/>
    <cellStyle name="一般 2 25 2 6 4" xfId="676" xr:uid="{00000000-0005-0000-0000-0000C8000000}"/>
    <cellStyle name="一般 2 25 2 7" xfId="677" xr:uid="{00000000-0005-0000-0000-0000C9000000}"/>
    <cellStyle name="一般 2 25 2 7 2" xfId="678" xr:uid="{00000000-0005-0000-0000-0000CA000000}"/>
    <cellStyle name="一般 2 25 2 7 3" xfId="679" xr:uid="{00000000-0005-0000-0000-0000CB000000}"/>
    <cellStyle name="一般 2 25 2 8" xfId="680" xr:uid="{00000000-0005-0000-0000-0000CC000000}"/>
    <cellStyle name="一般 2 25 2 9" xfId="681" xr:uid="{00000000-0005-0000-0000-0000CD000000}"/>
    <cellStyle name="一般 2 25 3" xfId="80" xr:uid="{00000000-0005-0000-0000-0000CE000000}"/>
    <cellStyle name="一般 2 25 3 2" xfId="81" xr:uid="{00000000-0005-0000-0000-0000CF000000}"/>
    <cellStyle name="一般 2 25 3 2 2" xfId="682" xr:uid="{00000000-0005-0000-0000-0000D0000000}"/>
    <cellStyle name="一般 2 25 3 2 2 2" xfId="683" xr:uid="{00000000-0005-0000-0000-0000D1000000}"/>
    <cellStyle name="一般 2 25 3 2 2 2 2" xfId="684" xr:uid="{00000000-0005-0000-0000-0000D2000000}"/>
    <cellStyle name="一般 2 25 3 2 2 2 2 2" xfId="685" xr:uid="{00000000-0005-0000-0000-0000D3000000}"/>
    <cellStyle name="一般 2 25 3 2 2 2 2 2 2" xfId="686" xr:uid="{00000000-0005-0000-0000-0000D4000000}"/>
    <cellStyle name="一般 2 25 3 2 2 2 2 2 3" xfId="687" xr:uid="{00000000-0005-0000-0000-0000D5000000}"/>
    <cellStyle name="一般 2 25 3 2 2 2 2 3" xfId="688" xr:uid="{00000000-0005-0000-0000-0000D6000000}"/>
    <cellStyle name="一般 2 25 3 2 2 2 2 4" xfId="689" xr:uid="{00000000-0005-0000-0000-0000D7000000}"/>
    <cellStyle name="一般 2 25 3 2 2 2 3" xfId="690" xr:uid="{00000000-0005-0000-0000-0000D8000000}"/>
    <cellStyle name="一般 2 25 3 2 2 2 3 2" xfId="691" xr:uid="{00000000-0005-0000-0000-0000D9000000}"/>
    <cellStyle name="一般 2 25 3 2 2 2 3 3" xfId="692" xr:uid="{00000000-0005-0000-0000-0000DA000000}"/>
    <cellStyle name="一般 2 25 3 2 2 2 4" xfId="693" xr:uid="{00000000-0005-0000-0000-0000DB000000}"/>
    <cellStyle name="一般 2 25 3 2 2 2 5" xfId="694" xr:uid="{00000000-0005-0000-0000-0000DC000000}"/>
    <cellStyle name="一般 2 25 3 2 2 3" xfId="695" xr:uid="{00000000-0005-0000-0000-0000DD000000}"/>
    <cellStyle name="一般 2 25 3 2 2 3 2" xfId="696" xr:uid="{00000000-0005-0000-0000-0000DE000000}"/>
    <cellStyle name="一般 2 25 3 2 2 3 2 2" xfId="697" xr:uid="{00000000-0005-0000-0000-0000DF000000}"/>
    <cellStyle name="一般 2 25 3 2 2 3 2 3" xfId="698" xr:uid="{00000000-0005-0000-0000-0000E0000000}"/>
    <cellStyle name="一般 2 25 3 2 2 3 3" xfId="699" xr:uid="{00000000-0005-0000-0000-0000E1000000}"/>
    <cellStyle name="一般 2 25 3 2 2 3 4" xfId="700" xr:uid="{00000000-0005-0000-0000-0000E2000000}"/>
    <cellStyle name="一般 2 25 3 2 2 4" xfId="701" xr:uid="{00000000-0005-0000-0000-0000E3000000}"/>
    <cellStyle name="一般 2 25 3 2 2 4 2" xfId="702" xr:uid="{00000000-0005-0000-0000-0000E4000000}"/>
    <cellStyle name="一般 2 25 3 2 2 4 3" xfId="703" xr:uid="{00000000-0005-0000-0000-0000E5000000}"/>
    <cellStyle name="一般 2 25 3 2 2 5" xfId="704" xr:uid="{00000000-0005-0000-0000-0000E6000000}"/>
    <cellStyle name="一般 2 25 3 2 2 6" xfId="705" xr:uid="{00000000-0005-0000-0000-0000E7000000}"/>
    <cellStyle name="一般 2 25 3 2 3" xfId="706" xr:uid="{00000000-0005-0000-0000-0000E8000000}"/>
    <cellStyle name="一般 2 25 3 2 3 2" xfId="707" xr:uid="{00000000-0005-0000-0000-0000E9000000}"/>
    <cellStyle name="一般 2 25 3 2 3 2 2" xfId="708" xr:uid="{00000000-0005-0000-0000-0000EA000000}"/>
    <cellStyle name="一般 2 25 3 2 3 2 2 2" xfId="709" xr:uid="{00000000-0005-0000-0000-0000EB000000}"/>
    <cellStyle name="一般 2 25 3 2 3 2 2 3" xfId="710" xr:uid="{00000000-0005-0000-0000-0000EC000000}"/>
    <cellStyle name="一般 2 25 3 2 3 2 3" xfId="711" xr:uid="{00000000-0005-0000-0000-0000ED000000}"/>
    <cellStyle name="一般 2 25 3 2 3 2 4" xfId="712" xr:uid="{00000000-0005-0000-0000-0000EE000000}"/>
    <cellStyle name="一般 2 25 3 2 3 3" xfId="713" xr:uid="{00000000-0005-0000-0000-0000EF000000}"/>
    <cellStyle name="一般 2 25 3 2 3 3 2" xfId="714" xr:uid="{00000000-0005-0000-0000-0000F0000000}"/>
    <cellStyle name="一般 2 25 3 2 3 3 3" xfId="715" xr:uid="{00000000-0005-0000-0000-0000F1000000}"/>
    <cellStyle name="一般 2 25 3 2 3 4" xfId="716" xr:uid="{00000000-0005-0000-0000-0000F2000000}"/>
    <cellStyle name="一般 2 25 3 2 3 5" xfId="717" xr:uid="{00000000-0005-0000-0000-0000F3000000}"/>
    <cellStyle name="一般 2 25 3 2 4" xfId="718" xr:uid="{00000000-0005-0000-0000-0000F4000000}"/>
    <cellStyle name="一般 2 25 3 2 4 2" xfId="719" xr:uid="{00000000-0005-0000-0000-0000F5000000}"/>
    <cellStyle name="一般 2 25 3 2 4 2 2" xfId="720" xr:uid="{00000000-0005-0000-0000-0000F6000000}"/>
    <cellStyle name="一般 2 25 3 2 4 2 2 2" xfId="721" xr:uid="{00000000-0005-0000-0000-0000F7000000}"/>
    <cellStyle name="一般 2 25 3 2 4 2 2 3" xfId="722" xr:uid="{00000000-0005-0000-0000-0000F8000000}"/>
    <cellStyle name="一般 2 25 3 2 4 2 3" xfId="723" xr:uid="{00000000-0005-0000-0000-0000F9000000}"/>
    <cellStyle name="一般 2 25 3 2 4 2 4" xfId="724" xr:uid="{00000000-0005-0000-0000-0000FA000000}"/>
    <cellStyle name="一般 2 25 3 2 4 3" xfId="725" xr:uid="{00000000-0005-0000-0000-0000FB000000}"/>
    <cellStyle name="一般 2 25 3 2 4 3 2" xfId="726" xr:uid="{00000000-0005-0000-0000-0000FC000000}"/>
    <cellStyle name="一般 2 25 3 2 4 3 3" xfId="727" xr:uid="{00000000-0005-0000-0000-0000FD000000}"/>
    <cellStyle name="一般 2 25 3 2 4 4" xfId="728" xr:uid="{00000000-0005-0000-0000-0000FE000000}"/>
    <cellStyle name="一般 2 25 3 2 4 5" xfId="729" xr:uid="{00000000-0005-0000-0000-0000FF000000}"/>
    <cellStyle name="一般 2 25 3 2 5" xfId="730" xr:uid="{00000000-0005-0000-0000-000000010000}"/>
    <cellStyle name="一般 2 25 3 2 5 2" xfId="731" xr:uid="{00000000-0005-0000-0000-000001010000}"/>
    <cellStyle name="一般 2 25 3 2 5 2 2" xfId="732" xr:uid="{00000000-0005-0000-0000-000002010000}"/>
    <cellStyle name="一般 2 25 3 2 5 2 3" xfId="733" xr:uid="{00000000-0005-0000-0000-000003010000}"/>
    <cellStyle name="一般 2 25 3 2 5 3" xfId="734" xr:uid="{00000000-0005-0000-0000-000004010000}"/>
    <cellStyle name="一般 2 25 3 2 5 4" xfId="735" xr:uid="{00000000-0005-0000-0000-000005010000}"/>
    <cellStyle name="一般 2 25 3 2 6" xfId="736" xr:uid="{00000000-0005-0000-0000-000006010000}"/>
    <cellStyle name="一般 2 25 3 2 6 2" xfId="737" xr:uid="{00000000-0005-0000-0000-000007010000}"/>
    <cellStyle name="一般 2 25 3 2 6 3" xfId="738" xr:uid="{00000000-0005-0000-0000-000008010000}"/>
    <cellStyle name="一般 2 25 3 2 7" xfId="739" xr:uid="{00000000-0005-0000-0000-000009010000}"/>
    <cellStyle name="一般 2 25 3 2 8" xfId="740" xr:uid="{00000000-0005-0000-0000-00000A010000}"/>
    <cellStyle name="一般 2 25 3 3" xfId="741" xr:uid="{00000000-0005-0000-0000-00000B010000}"/>
    <cellStyle name="一般 2 25 3 3 2" xfId="742" xr:uid="{00000000-0005-0000-0000-00000C010000}"/>
    <cellStyle name="一般 2 25 3 3 2 2" xfId="743" xr:uid="{00000000-0005-0000-0000-00000D010000}"/>
    <cellStyle name="一般 2 25 3 3 2 2 2" xfId="744" xr:uid="{00000000-0005-0000-0000-00000E010000}"/>
    <cellStyle name="一般 2 25 3 3 2 2 2 2" xfId="745" xr:uid="{00000000-0005-0000-0000-00000F010000}"/>
    <cellStyle name="一般 2 25 3 3 2 2 2 3" xfId="746" xr:uid="{00000000-0005-0000-0000-000010010000}"/>
    <cellStyle name="一般 2 25 3 3 2 2 3" xfId="747" xr:uid="{00000000-0005-0000-0000-000011010000}"/>
    <cellStyle name="一般 2 25 3 3 2 2 4" xfId="748" xr:uid="{00000000-0005-0000-0000-000012010000}"/>
    <cellStyle name="一般 2 25 3 3 2 3" xfId="749" xr:uid="{00000000-0005-0000-0000-000013010000}"/>
    <cellStyle name="一般 2 25 3 3 2 3 2" xfId="750" xr:uid="{00000000-0005-0000-0000-000014010000}"/>
    <cellStyle name="一般 2 25 3 3 2 3 3" xfId="751" xr:uid="{00000000-0005-0000-0000-000015010000}"/>
    <cellStyle name="一般 2 25 3 3 2 4" xfId="752" xr:uid="{00000000-0005-0000-0000-000016010000}"/>
    <cellStyle name="一般 2 25 3 3 2 5" xfId="753" xr:uid="{00000000-0005-0000-0000-000017010000}"/>
    <cellStyle name="一般 2 25 3 3 3" xfId="754" xr:uid="{00000000-0005-0000-0000-000018010000}"/>
    <cellStyle name="一般 2 25 3 3 3 2" xfId="755" xr:uid="{00000000-0005-0000-0000-000019010000}"/>
    <cellStyle name="一般 2 25 3 3 3 2 2" xfId="756" xr:uid="{00000000-0005-0000-0000-00001A010000}"/>
    <cellStyle name="一般 2 25 3 3 3 2 3" xfId="757" xr:uid="{00000000-0005-0000-0000-00001B010000}"/>
    <cellStyle name="一般 2 25 3 3 3 3" xfId="758" xr:uid="{00000000-0005-0000-0000-00001C010000}"/>
    <cellStyle name="一般 2 25 3 3 3 4" xfId="759" xr:uid="{00000000-0005-0000-0000-00001D010000}"/>
    <cellStyle name="一般 2 25 3 3 4" xfId="760" xr:uid="{00000000-0005-0000-0000-00001E010000}"/>
    <cellStyle name="一般 2 25 3 3 4 2" xfId="761" xr:uid="{00000000-0005-0000-0000-00001F010000}"/>
    <cellStyle name="一般 2 25 3 3 4 3" xfId="762" xr:uid="{00000000-0005-0000-0000-000020010000}"/>
    <cellStyle name="一般 2 25 3 3 5" xfId="763" xr:uid="{00000000-0005-0000-0000-000021010000}"/>
    <cellStyle name="一般 2 25 3 3 6" xfId="764" xr:uid="{00000000-0005-0000-0000-000022010000}"/>
    <cellStyle name="一般 2 25 3 4" xfId="765" xr:uid="{00000000-0005-0000-0000-000023010000}"/>
    <cellStyle name="一般 2 25 3 4 2" xfId="766" xr:uid="{00000000-0005-0000-0000-000024010000}"/>
    <cellStyle name="一般 2 25 3 4 2 2" xfId="767" xr:uid="{00000000-0005-0000-0000-000025010000}"/>
    <cellStyle name="一般 2 25 3 4 2 2 2" xfId="768" xr:uid="{00000000-0005-0000-0000-000026010000}"/>
    <cellStyle name="一般 2 25 3 4 2 2 3" xfId="769" xr:uid="{00000000-0005-0000-0000-000027010000}"/>
    <cellStyle name="一般 2 25 3 4 2 3" xfId="770" xr:uid="{00000000-0005-0000-0000-000028010000}"/>
    <cellStyle name="一般 2 25 3 4 2 4" xfId="771" xr:uid="{00000000-0005-0000-0000-000029010000}"/>
    <cellStyle name="一般 2 25 3 4 3" xfId="772" xr:uid="{00000000-0005-0000-0000-00002A010000}"/>
    <cellStyle name="一般 2 25 3 4 3 2" xfId="773" xr:uid="{00000000-0005-0000-0000-00002B010000}"/>
    <cellStyle name="一般 2 25 3 4 3 3" xfId="774" xr:uid="{00000000-0005-0000-0000-00002C010000}"/>
    <cellStyle name="一般 2 25 3 4 4" xfId="775" xr:uid="{00000000-0005-0000-0000-00002D010000}"/>
    <cellStyle name="一般 2 25 3 4 5" xfId="776" xr:uid="{00000000-0005-0000-0000-00002E010000}"/>
    <cellStyle name="一般 2 25 3 5" xfId="777" xr:uid="{00000000-0005-0000-0000-00002F010000}"/>
    <cellStyle name="一般 2 25 3 5 2" xfId="778" xr:uid="{00000000-0005-0000-0000-000030010000}"/>
    <cellStyle name="一般 2 25 3 5 2 2" xfId="779" xr:uid="{00000000-0005-0000-0000-000031010000}"/>
    <cellStyle name="一般 2 25 3 5 2 2 2" xfId="780" xr:uid="{00000000-0005-0000-0000-000032010000}"/>
    <cellStyle name="一般 2 25 3 5 2 2 3" xfId="781" xr:uid="{00000000-0005-0000-0000-000033010000}"/>
    <cellStyle name="一般 2 25 3 5 2 3" xfId="782" xr:uid="{00000000-0005-0000-0000-000034010000}"/>
    <cellStyle name="一般 2 25 3 5 2 4" xfId="783" xr:uid="{00000000-0005-0000-0000-000035010000}"/>
    <cellStyle name="一般 2 25 3 5 3" xfId="784" xr:uid="{00000000-0005-0000-0000-000036010000}"/>
    <cellStyle name="一般 2 25 3 5 3 2" xfId="785" xr:uid="{00000000-0005-0000-0000-000037010000}"/>
    <cellStyle name="一般 2 25 3 5 3 3" xfId="786" xr:uid="{00000000-0005-0000-0000-000038010000}"/>
    <cellStyle name="一般 2 25 3 5 4" xfId="787" xr:uid="{00000000-0005-0000-0000-000039010000}"/>
    <cellStyle name="一般 2 25 3 5 5" xfId="788" xr:uid="{00000000-0005-0000-0000-00003A010000}"/>
    <cellStyle name="一般 2 25 3 6" xfId="789" xr:uid="{00000000-0005-0000-0000-00003B010000}"/>
    <cellStyle name="一般 2 25 3 6 2" xfId="790" xr:uid="{00000000-0005-0000-0000-00003C010000}"/>
    <cellStyle name="一般 2 25 3 6 2 2" xfId="791" xr:uid="{00000000-0005-0000-0000-00003D010000}"/>
    <cellStyle name="一般 2 25 3 6 2 3" xfId="792" xr:uid="{00000000-0005-0000-0000-00003E010000}"/>
    <cellStyle name="一般 2 25 3 6 3" xfId="793" xr:uid="{00000000-0005-0000-0000-00003F010000}"/>
    <cellStyle name="一般 2 25 3 6 4" xfId="794" xr:uid="{00000000-0005-0000-0000-000040010000}"/>
    <cellStyle name="一般 2 25 3 7" xfId="795" xr:uid="{00000000-0005-0000-0000-000041010000}"/>
    <cellStyle name="一般 2 25 3 7 2" xfId="796" xr:uid="{00000000-0005-0000-0000-000042010000}"/>
    <cellStyle name="一般 2 25 3 7 3" xfId="797" xr:uid="{00000000-0005-0000-0000-000043010000}"/>
    <cellStyle name="一般 2 25 3 8" xfId="798" xr:uid="{00000000-0005-0000-0000-000044010000}"/>
    <cellStyle name="一般 2 25 3 9" xfId="799" xr:uid="{00000000-0005-0000-0000-000045010000}"/>
    <cellStyle name="一般 2 25 4" xfId="82" xr:uid="{00000000-0005-0000-0000-000046010000}"/>
    <cellStyle name="一般 2 25 4 2" xfId="800" xr:uid="{00000000-0005-0000-0000-000047010000}"/>
    <cellStyle name="一般 2 25 4 2 2" xfId="801" xr:uid="{00000000-0005-0000-0000-000048010000}"/>
    <cellStyle name="一般 2 25 4 2 2 2" xfId="802" xr:uid="{00000000-0005-0000-0000-000049010000}"/>
    <cellStyle name="一般 2 25 4 2 2 2 2" xfId="803" xr:uid="{00000000-0005-0000-0000-00004A010000}"/>
    <cellStyle name="一般 2 25 4 2 2 2 2 2" xfId="804" xr:uid="{00000000-0005-0000-0000-00004B010000}"/>
    <cellStyle name="一般 2 25 4 2 2 2 2 3" xfId="805" xr:uid="{00000000-0005-0000-0000-00004C010000}"/>
    <cellStyle name="一般 2 25 4 2 2 2 3" xfId="806" xr:uid="{00000000-0005-0000-0000-00004D010000}"/>
    <cellStyle name="一般 2 25 4 2 2 2 4" xfId="807" xr:uid="{00000000-0005-0000-0000-00004E010000}"/>
    <cellStyle name="一般 2 25 4 2 2 3" xfId="808" xr:uid="{00000000-0005-0000-0000-00004F010000}"/>
    <cellStyle name="一般 2 25 4 2 2 3 2" xfId="809" xr:uid="{00000000-0005-0000-0000-000050010000}"/>
    <cellStyle name="一般 2 25 4 2 2 3 3" xfId="810" xr:uid="{00000000-0005-0000-0000-000051010000}"/>
    <cellStyle name="一般 2 25 4 2 2 4" xfId="811" xr:uid="{00000000-0005-0000-0000-000052010000}"/>
    <cellStyle name="一般 2 25 4 2 2 5" xfId="812" xr:uid="{00000000-0005-0000-0000-000053010000}"/>
    <cellStyle name="一般 2 25 4 2 3" xfId="813" xr:uid="{00000000-0005-0000-0000-000054010000}"/>
    <cellStyle name="一般 2 25 4 2 3 2" xfId="814" xr:uid="{00000000-0005-0000-0000-000055010000}"/>
    <cellStyle name="一般 2 25 4 2 3 2 2" xfId="815" xr:uid="{00000000-0005-0000-0000-000056010000}"/>
    <cellStyle name="一般 2 25 4 2 3 2 3" xfId="816" xr:uid="{00000000-0005-0000-0000-000057010000}"/>
    <cellStyle name="一般 2 25 4 2 3 3" xfId="817" xr:uid="{00000000-0005-0000-0000-000058010000}"/>
    <cellStyle name="一般 2 25 4 2 3 4" xfId="818" xr:uid="{00000000-0005-0000-0000-000059010000}"/>
    <cellStyle name="一般 2 25 4 2 4" xfId="819" xr:uid="{00000000-0005-0000-0000-00005A010000}"/>
    <cellStyle name="一般 2 25 4 2 4 2" xfId="820" xr:uid="{00000000-0005-0000-0000-00005B010000}"/>
    <cellStyle name="一般 2 25 4 2 4 3" xfId="821" xr:uid="{00000000-0005-0000-0000-00005C010000}"/>
    <cellStyle name="一般 2 25 4 2 5" xfId="822" xr:uid="{00000000-0005-0000-0000-00005D010000}"/>
    <cellStyle name="一般 2 25 4 2 6" xfId="823" xr:uid="{00000000-0005-0000-0000-00005E010000}"/>
    <cellStyle name="一般 2 25 4 3" xfId="824" xr:uid="{00000000-0005-0000-0000-00005F010000}"/>
    <cellStyle name="一般 2 25 4 3 2" xfId="825" xr:uid="{00000000-0005-0000-0000-000060010000}"/>
    <cellStyle name="一般 2 25 4 3 2 2" xfId="826" xr:uid="{00000000-0005-0000-0000-000061010000}"/>
    <cellStyle name="一般 2 25 4 3 2 2 2" xfId="827" xr:uid="{00000000-0005-0000-0000-000062010000}"/>
    <cellStyle name="一般 2 25 4 3 2 2 3" xfId="828" xr:uid="{00000000-0005-0000-0000-000063010000}"/>
    <cellStyle name="一般 2 25 4 3 2 3" xfId="829" xr:uid="{00000000-0005-0000-0000-000064010000}"/>
    <cellStyle name="一般 2 25 4 3 2 4" xfId="830" xr:uid="{00000000-0005-0000-0000-000065010000}"/>
    <cellStyle name="一般 2 25 4 3 3" xfId="831" xr:uid="{00000000-0005-0000-0000-000066010000}"/>
    <cellStyle name="一般 2 25 4 3 3 2" xfId="832" xr:uid="{00000000-0005-0000-0000-000067010000}"/>
    <cellStyle name="一般 2 25 4 3 3 3" xfId="833" xr:uid="{00000000-0005-0000-0000-000068010000}"/>
    <cellStyle name="一般 2 25 4 3 4" xfId="834" xr:uid="{00000000-0005-0000-0000-000069010000}"/>
    <cellStyle name="一般 2 25 4 3 5" xfId="835" xr:uid="{00000000-0005-0000-0000-00006A010000}"/>
    <cellStyle name="一般 2 25 4 4" xfId="836" xr:uid="{00000000-0005-0000-0000-00006B010000}"/>
    <cellStyle name="一般 2 25 4 4 2" xfId="837" xr:uid="{00000000-0005-0000-0000-00006C010000}"/>
    <cellStyle name="一般 2 25 4 4 2 2" xfId="838" xr:uid="{00000000-0005-0000-0000-00006D010000}"/>
    <cellStyle name="一般 2 25 4 4 2 2 2" xfId="839" xr:uid="{00000000-0005-0000-0000-00006E010000}"/>
    <cellStyle name="一般 2 25 4 4 2 2 3" xfId="840" xr:uid="{00000000-0005-0000-0000-00006F010000}"/>
    <cellStyle name="一般 2 25 4 4 2 3" xfId="841" xr:uid="{00000000-0005-0000-0000-000070010000}"/>
    <cellStyle name="一般 2 25 4 4 2 4" xfId="842" xr:uid="{00000000-0005-0000-0000-000071010000}"/>
    <cellStyle name="一般 2 25 4 4 3" xfId="843" xr:uid="{00000000-0005-0000-0000-000072010000}"/>
    <cellStyle name="一般 2 25 4 4 3 2" xfId="844" xr:uid="{00000000-0005-0000-0000-000073010000}"/>
    <cellStyle name="一般 2 25 4 4 3 3" xfId="845" xr:uid="{00000000-0005-0000-0000-000074010000}"/>
    <cellStyle name="一般 2 25 4 4 4" xfId="846" xr:uid="{00000000-0005-0000-0000-000075010000}"/>
    <cellStyle name="一般 2 25 4 4 5" xfId="847" xr:uid="{00000000-0005-0000-0000-000076010000}"/>
    <cellStyle name="一般 2 25 4 5" xfId="848" xr:uid="{00000000-0005-0000-0000-000077010000}"/>
    <cellStyle name="一般 2 25 4 5 2" xfId="849" xr:uid="{00000000-0005-0000-0000-000078010000}"/>
    <cellStyle name="一般 2 25 4 5 2 2" xfId="850" xr:uid="{00000000-0005-0000-0000-000079010000}"/>
    <cellStyle name="一般 2 25 4 5 2 3" xfId="851" xr:uid="{00000000-0005-0000-0000-00007A010000}"/>
    <cellStyle name="一般 2 25 4 5 3" xfId="852" xr:uid="{00000000-0005-0000-0000-00007B010000}"/>
    <cellStyle name="一般 2 25 4 5 4" xfId="853" xr:uid="{00000000-0005-0000-0000-00007C010000}"/>
    <cellStyle name="一般 2 25 4 6" xfId="854" xr:uid="{00000000-0005-0000-0000-00007D010000}"/>
    <cellStyle name="一般 2 25 4 6 2" xfId="855" xr:uid="{00000000-0005-0000-0000-00007E010000}"/>
    <cellStyle name="一般 2 25 4 6 3" xfId="856" xr:uid="{00000000-0005-0000-0000-00007F010000}"/>
    <cellStyle name="一般 2 25 4 7" xfId="857" xr:uid="{00000000-0005-0000-0000-000080010000}"/>
    <cellStyle name="一般 2 25 4 8" xfId="858" xr:uid="{00000000-0005-0000-0000-000081010000}"/>
    <cellStyle name="一般 2 25 5" xfId="859" xr:uid="{00000000-0005-0000-0000-000082010000}"/>
    <cellStyle name="一般 2 25 5 2" xfId="860" xr:uid="{00000000-0005-0000-0000-000083010000}"/>
    <cellStyle name="一般 2 25 5 2 2" xfId="861" xr:uid="{00000000-0005-0000-0000-000084010000}"/>
    <cellStyle name="一般 2 25 5 2 2 2" xfId="862" xr:uid="{00000000-0005-0000-0000-000085010000}"/>
    <cellStyle name="一般 2 25 5 2 2 2 2" xfId="863" xr:uid="{00000000-0005-0000-0000-000086010000}"/>
    <cellStyle name="一般 2 25 5 2 2 2 2 2" xfId="864" xr:uid="{00000000-0005-0000-0000-000087010000}"/>
    <cellStyle name="一般 2 25 5 2 2 2 2 3" xfId="865" xr:uid="{00000000-0005-0000-0000-000088010000}"/>
    <cellStyle name="一般 2 25 5 2 2 2 3" xfId="866" xr:uid="{00000000-0005-0000-0000-000089010000}"/>
    <cellStyle name="一般 2 25 5 2 2 2 4" xfId="867" xr:uid="{00000000-0005-0000-0000-00008A010000}"/>
    <cellStyle name="一般 2 25 5 2 2 3" xfId="868" xr:uid="{00000000-0005-0000-0000-00008B010000}"/>
    <cellStyle name="一般 2 25 5 2 2 3 2" xfId="869" xr:uid="{00000000-0005-0000-0000-00008C010000}"/>
    <cellStyle name="一般 2 25 5 2 2 3 3" xfId="870" xr:uid="{00000000-0005-0000-0000-00008D010000}"/>
    <cellStyle name="一般 2 25 5 2 2 4" xfId="871" xr:uid="{00000000-0005-0000-0000-00008E010000}"/>
    <cellStyle name="一般 2 25 5 2 2 5" xfId="872" xr:uid="{00000000-0005-0000-0000-00008F010000}"/>
    <cellStyle name="一般 2 25 5 2 3" xfId="873" xr:uid="{00000000-0005-0000-0000-000090010000}"/>
    <cellStyle name="一般 2 25 5 2 3 2" xfId="874" xr:uid="{00000000-0005-0000-0000-000091010000}"/>
    <cellStyle name="一般 2 25 5 2 3 2 2" xfId="875" xr:uid="{00000000-0005-0000-0000-000092010000}"/>
    <cellStyle name="一般 2 25 5 2 3 2 3" xfId="876" xr:uid="{00000000-0005-0000-0000-000093010000}"/>
    <cellStyle name="一般 2 25 5 2 3 3" xfId="877" xr:uid="{00000000-0005-0000-0000-000094010000}"/>
    <cellStyle name="一般 2 25 5 2 3 4" xfId="878" xr:uid="{00000000-0005-0000-0000-000095010000}"/>
    <cellStyle name="一般 2 25 5 2 4" xfId="879" xr:uid="{00000000-0005-0000-0000-000096010000}"/>
    <cellStyle name="一般 2 25 5 2 4 2" xfId="880" xr:uid="{00000000-0005-0000-0000-000097010000}"/>
    <cellStyle name="一般 2 25 5 2 4 3" xfId="881" xr:uid="{00000000-0005-0000-0000-000098010000}"/>
    <cellStyle name="一般 2 25 5 2 5" xfId="882" xr:uid="{00000000-0005-0000-0000-000099010000}"/>
    <cellStyle name="一般 2 25 5 2 6" xfId="883" xr:uid="{00000000-0005-0000-0000-00009A010000}"/>
    <cellStyle name="一般 2 25 5 3" xfId="884" xr:uid="{00000000-0005-0000-0000-00009B010000}"/>
    <cellStyle name="一般 2 25 5 3 2" xfId="885" xr:uid="{00000000-0005-0000-0000-00009C010000}"/>
    <cellStyle name="一般 2 25 5 3 2 2" xfId="886" xr:uid="{00000000-0005-0000-0000-00009D010000}"/>
    <cellStyle name="一般 2 25 5 3 2 2 2" xfId="887" xr:uid="{00000000-0005-0000-0000-00009E010000}"/>
    <cellStyle name="一般 2 25 5 3 2 2 3" xfId="888" xr:uid="{00000000-0005-0000-0000-00009F010000}"/>
    <cellStyle name="一般 2 25 5 3 2 3" xfId="889" xr:uid="{00000000-0005-0000-0000-0000A0010000}"/>
    <cellStyle name="一般 2 25 5 3 2 4" xfId="890" xr:uid="{00000000-0005-0000-0000-0000A1010000}"/>
    <cellStyle name="一般 2 25 5 3 3" xfId="891" xr:uid="{00000000-0005-0000-0000-0000A2010000}"/>
    <cellStyle name="一般 2 25 5 3 3 2" xfId="892" xr:uid="{00000000-0005-0000-0000-0000A3010000}"/>
    <cellStyle name="一般 2 25 5 3 3 3" xfId="893" xr:uid="{00000000-0005-0000-0000-0000A4010000}"/>
    <cellStyle name="一般 2 25 5 3 4" xfId="894" xr:uid="{00000000-0005-0000-0000-0000A5010000}"/>
    <cellStyle name="一般 2 25 5 3 5" xfId="895" xr:uid="{00000000-0005-0000-0000-0000A6010000}"/>
    <cellStyle name="一般 2 25 5 4" xfId="896" xr:uid="{00000000-0005-0000-0000-0000A7010000}"/>
    <cellStyle name="一般 2 25 5 4 2" xfId="897" xr:uid="{00000000-0005-0000-0000-0000A8010000}"/>
    <cellStyle name="一般 2 25 5 4 2 2" xfId="898" xr:uid="{00000000-0005-0000-0000-0000A9010000}"/>
    <cellStyle name="一般 2 25 5 4 2 2 2" xfId="899" xr:uid="{00000000-0005-0000-0000-0000AA010000}"/>
    <cellStyle name="一般 2 25 5 4 2 2 3" xfId="900" xr:uid="{00000000-0005-0000-0000-0000AB010000}"/>
    <cellStyle name="一般 2 25 5 4 2 3" xfId="901" xr:uid="{00000000-0005-0000-0000-0000AC010000}"/>
    <cellStyle name="一般 2 25 5 4 2 4" xfId="902" xr:uid="{00000000-0005-0000-0000-0000AD010000}"/>
    <cellStyle name="一般 2 25 5 4 3" xfId="903" xr:uid="{00000000-0005-0000-0000-0000AE010000}"/>
    <cellStyle name="一般 2 25 5 4 3 2" xfId="904" xr:uid="{00000000-0005-0000-0000-0000AF010000}"/>
    <cellStyle name="一般 2 25 5 4 3 3" xfId="905" xr:uid="{00000000-0005-0000-0000-0000B0010000}"/>
    <cellStyle name="一般 2 25 5 4 4" xfId="906" xr:uid="{00000000-0005-0000-0000-0000B1010000}"/>
    <cellStyle name="一般 2 25 5 4 5" xfId="907" xr:uid="{00000000-0005-0000-0000-0000B2010000}"/>
    <cellStyle name="一般 2 25 5 5" xfId="908" xr:uid="{00000000-0005-0000-0000-0000B3010000}"/>
    <cellStyle name="一般 2 25 5 5 2" xfId="909" xr:uid="{00000000-0005-0000-0000-0000B4010000}"/>
    <cellStyle name="一般 2 25 5 5 2 2" xfId="910" xr:uid="{00000000-0005-0000-0000-0000B5010000}"/>
    <cellStyle name="一般 2 25 5 5 2 3" xfId="911" xr:uid="{00000000-0005-0000-0000-0000B6010000}"/>
    <cellStyle name="一般 2 25 5 5 3" xfId="912" xr:uid="{00000000-0005-0000-0000-0000B7010000}"/>
    <cellStyle name="一般 2 25 5 5 4" xfId="913" xr:uid="{00000000-0005-0000-0000-0000B8010000}"/>
    <cellStyle name="一般 2 25 5 6" xfId="914" xr:uid="{00000000-0005-0000-0000-0000B9010000}"/>
    <cellStyle name="一般 2 25 5 6 2" xfId="915" xr:uid="{00000000-0005-0000-0000-0000BA010000}"/>
    <cellStyle name="一般 2 25 5 6 3" xfId="916" xr:uid="{00000000-0005-0000-0000-0000BB010000}"/>
    <cellStyle name="一般 2 25 5 7" xfId="917" xr:uid="{00000000-0005-0000-0000-0000BC010000}"/>
    <cellStyle name="一般 2 25 5 8" xfId="918" xr:uid="{00000000-0005-0000-0000-0000BD010000}"/>
    <cellStyle name="一般 2 25 6" xfId="919" xr:uid="{00000000-0005-0000-0000-0000BE010000}"/>
    <cellStyle name="一般 2 25 6 2" xfId="920" xr:uid="{00000000-0005-0000-0000-0000BF010000}"/>
    <cellStyle name="一般 2 25 6 2 2" xfId="921" xr:uid="{00000000-0005-0000-0000-0000C0010000}"/>
    <cellStyle name="一般 2 25 6 2 2 2" xfId="922" xr:uid="{00000000-0005-0000-0000-0000C1010000}"/>
    <cellStyle name="一般 2 25 6 2 2 2 2" xfId="923" xr:uid="{00000000-0005-0000-0000-0000C2010000}"/>
    <cellStyle name="一般 2 25 6 2 2 2 3" xfId="924" xr:uid="{00000000-0005-0000-0000-0000C3010000}"/>
    <cellStyle name="一般 2 25 6 2 2 3" xfId="925" xr:uid="{00000000-0005-0000-0000-0000C4010000}"/>
    <cellStyle name="一般 2 25 6 2 2 4" xfId="926" xr:uid="{00000000-0005-0000-0000-0000C5010000}"/>
    <cellStyle name="一般 2 25 6 2 3" xfId="927" xr:uid="{00000000-0005-0000-0000-0000C6010000}"/>
    <cellStyle name="一般 2 25 6 2 3 2" xfId="928" xr:uid="{00000000-0005-0000-0000-0000C7010000}"/>
    <cellStyle name="一般 2 25 6 2 3 3" xfId="929" xr:uid="{00000000-0005-0000-0000-0000C8010000}"/>
    <cellStyle name="一般 2 25 6 2 4" xfId="930" xr:uid="{00000000-0005-0000-0000-0000C9010000}"/>
    <cellStyle name="一般 2 25 6 2 5" xfId="931" xr:uid="{00000000-0005-0000-0000-0000CA010000}"/>
    <cellStyle name="一般 2 25 6 3" xfId="932" xr:uid="{00000000-0005-0000-0000-0000CB010000}"/>
    <cellStyle name="一般 2 25 6 3 2" xfId="933" xr:uid="{00000000-0005-0000-0000-0000CC010000}"/>
    <cellStyle name="一般 2 25 6 3 2 2" xfId="934" xr:uid="{00000000-0005-0000-0000-0000CD010000}"/>
    <cellStyle name="一般 2 25 6 3 2 2 2" xfId="935" xr:uid="{00000000-0005-0000-0000-0000CE010000}"/>
    <cellStyle name="一般 2 25 6 3 2 2 3" xfId="936" xr:uid="{00000000-0005-0000-0000-0000CF010000}"/>
    <cellStyle name="一般 2 25 6 3 2 3" xfId="937" xr:uid="{00000000-0005-0000-0000-0000D0010000}"/>
    <cellStyle name="一般 2 25 6 3 2 4" xfId="938" xr:uid="{00000000-0005-0000-0000-0000D1010000}"/>
    <cellStyle name="一般 2 25 6 3 3" xfId="939" xr:uid="{00000000-0005-0000-0000-0000D2010000}"/>
    <cellStyle name="一般 2 25 6 3 3 2" xfId="940" xr:uid="{00000000-0005-0000-0000-0000D3010000}"/>
    <cellStyle name="一般 2 25 6 3 3 3" xfId="941" xr:uid="{00000000-0005-0000-0000-0000D4010000}"/>
    <cellStyle name="一般 2 25 6 3 4" xfId="942" xr:uid="{00000000-0005-0000-0000-0000D5010000}"/>
    <cellStyle name="一般 2 25 6 3 5" xfId="943" xr:uid="{00000000-0005-0000-0000-0000D6010000}"/>
    <cellStyle name="一般 2 25 6 4" xfId="944" xr:uid="{00000000-0005-0000-0000-0000D7010000}"/>
    <cellStyle name="一般 2 25 6 4 2" xfId="945" xr:uid="{00000000-0005-0000-0000-0000D8010000}"/>
    <cellStyle name="一般 2 25 6 4 2 2" xfId="946" xr:uid="{00000000-0005-0000-0000-0000D9010000}"/>
    <cellStyle name="一般 2 25 6 4 2 3" xfId="947" xr:uid="{00000000-0005-0000-0000-0000DA010000}"/>
    <cellStyle name="一般 2 25 6 4 3" xfId="948" xr:uid="{00000000-0005-0000-0000-0000DB010000}"/>
    <cellStyle name="一般 2 25 6 4 4" xfId="949" xr:uid="{00000000-0005-0000-0000-0000DC010000}"/>
    <cellStyle name="一般 2 25 6 5" xfId="950" xr:uid="{00000000-0005-0000-0000-0000DD010000}"/>
    <cellStyle name="一般 2 25 6 5 2" xfId="951" xr:uid="{00000000-0005-0000-0000-0000DE010000}"/>
    <cellStyle name="一般 2 25 6 5 3" xfId="952" xr:uid="{00000000-0005-0000-0000-0000DF010000}"/>
    <cellStyle name="一般 2 25 6 6" xfId="953" xr:uid="{00000000-0005-0000-0000-0000E0010000}"/>
    <cellStyle name="一般 2 25 6 7" xfId="954" xr:uid="{00000000-0005-0000-0000-0000E1010000}"/>
    <cellStyle name="一般 2 25 7" xfId="955" xr:uid="{00000000-0005-0000-0000-0000E2010000}"/>
    <cellStyle name="一般 2 25 7 2" xfId="956" xr:uid="{00000000-0005-0000-0000-0000E3010000}"/>
    <cellStyle name="一般 2 25 7 2 2" xfId="957" xr:uid="{00000000-0005-0000-0000-0000E4010000}"/>
    <cellStyle name="一般 2 25 7 2 2 2" xfId="958" xr:uid="{00000000-0005-0000-0000-0000E5010000}"/>
    <cellStyle name="一般 2 25 7 2 2 2 2" xfId="959" xr:uid="{00000000-0005-0000-0000-0000E6010000}"/>
    <cellStyle name="一般 2 25 7 2 2 2 3" xfId="960" xr:uid="{00000000-0005-0000-0000-0000E7010000}"/>
    <cellStyle name="一般 2 25 7 2 2 3" xfId="961" xr:uid="{00000000-0005-0000-0000-0000E8010000}"/>
    <cellStyle name="一般 2 25 7 2 2 4" xfId="962" xr:uid="{00000000-0005-0000-0000-0000E9010000}"/>
    <cellStyle name="一般 2 25 7 2 3" xfId="963" xr:uid="{00000000-0005-0000-0000-0000EA010000}"/>
    <cellStyle name="一般 2 25 7 2 3 2" xfId="964" xr:uid="{00000000-0005-0000-0000-0000EB010000}"/>
    <cellStyle name="一般 2 25 7 2 3 3" xfId="965" xr:uid="{00000000-0005-0000-0000-0000EC010000}"/>
    <cellStyle name="一般 2 25 7 2 4" xfId="966" xr:uid="{00000000-0005-0000-0000-0000ED010000}"/>
    <cellStyle name="一般 2 25 7 2 5" xfId="967" xr:uid="{00000000-0005-0000-0000-0000EE010000}"/>
    <cellStyle name="一般 2 25 7 3" xfId="968" xr:uid="{00000000-0005-0000-0000-0000EF010000}"/>
    <cellStyle name="一般 2 25 7 3 2" xfId="969" xr:uid="{00000000-0005-0000-0000-0000F0010000}"/>
    <cellStyle name="一般 2 25 7 3 2 2" xfId="970" xr:uid="{00000000-0005-0000-0000-0000F1010000}"/>
    <cellStyle name="一般 2 25 7 3 2 3" xfId="971" xr:uid="{00000000-0005-0000-0000-0000F2010000}"/>
    <cellStyle name="一般 2 25 7 3 3" xfId="972" xr:uid="{00000000-0005-0000-0000-0000F3010000}"/>
    <cellStyle name="一般 2 25 7 3 4" xfId="973" xr:uid="{00000000-0005-0000-0000-0000F4010000}"/>
    <cellStyle name="一般 2 25 7 4" xfId="974" xr:uid="{00000000-0005-0000-0000-0000F5010000}"/>
    <cellStyle name="一般 2 25 7 4 2" xfId="975" xr:uid="{00000000-0005-0000-0000-0000F6010000}"/>
    <cellStyle name="一般 2 25 7 4 3" xfId="976" xr:uid="{00000000-0005-0000-0000-0000F7010000}"/>
    <cellStyle name="一般 2 25 7 5" xfId="977" xr:uid="{00000000-0005-0000-0000-0000F8010000}"/>
    <cellStyle name="一般 2 25 7 6" xfId="978" xr:uid="{00000000-0005-0000-0000-0000F9010000}"/>
    <cellStyle name="一般 2 25 8" xfId="979" xr:uid="{00000000-0005-0000-0000-0000FA010000}"/>
    <cellStyle name="一般 2 25 8 2" xfId="980" xr:uid="{00000000-0005-0000-0000-0000FB010000}"/>
    <cellStyle name="一般 2 25 8 2 2" xfId="981" xr:uid="{00000000-0005-0000-0000-0000FC010000}"/>
    <cellStyle name="一般 2 25 8 2 2 2" xfId="982" xr:uid="{00000000-0005-0000-0000-0000FD010000}"/>
    <cellStyle name="一般 2 25 8 2 2 3" xfId="983" xr:uid="{00000000-0005-0000-0000-0000FE010000}"/>
    <cellStyle name="一般 2 25 8 2 3" xfId="984" xr:uid="{00000000-0005-0000-0000-0000FF010000}"/>
    <cellStyle name="一般 2 25 8 2 4" xfId="985" xr:uid="{00000000-0005-0000-0000-000000020000}"/>
    <cellStyle name="一般 2 25 8 3" xfId="986" xr:uid="{00000000-0005-0000-0000-000001020000}"/>
    <cellStyle name="一般 2 25 8 3 2" xfId="987" xr:uid="{00000000-0005-0000-0000-000002020000}"/>
    <cellStyle name="一般 2 25 8 3 3" xfId="988" xr:uid="{00000000-0005-0000-0000-000003020000}"/>
    <cellStyle name="一般 2 25 8 4" xfId="989" xr:uid="{00000000-0005-0000-0000-000004020000}"/>
    <cellStyle name="一般 2 25 8 5" xfId="990" xr:uid="{00000000-0005-0000-0000-000005020000}"/>
    <cellStyle name="一般 2 25 9" xfId="991" xr:uid="{00000000-0005-0000-0000-000006020000}"/>
    <cellStyle name="一般 2 25 9 2" xfId="992" xr:uid="{00000000-0005-0000-0000-000007020000}"/>
    <cellStyle name="一般 2 25 9 2 2" xfId="993" xr:uid="{00000000-0005-0000-0000-000008020000}"/>
    <cellStyle name="一般 2 25 9 2 2 2" xfId="994" xr:uid="{00000000-0005-0000-0000-000009020000}"/>
    <cellStyle name="一般 2 25 9 2 2 3" xfId="995" xr:uid="{00000000-0005-0000-0000-00000A020000}"/>
    <cellStyle name="一般 2 25 9 2 3" xfId="996" xr:uid="{00000000-0005-0000-0000-00000B020000}"/>
    <cellStyle name="一般 2 25 9 2 4" xfId="997" xr:uid="{00000000-0005-0000-0000-00000C020000}"/>
    <cellStyle name="一般 2 25 9 3" xfId="998" xr:uid="{00000000-0005-0000-0000-00000D020000}"/>
    <cellStyle name="一般 2 25 9 3 2" xfId="999" xr:uid="{00000000-0005-0000-0000-00000E020000}"/>
    <cellStyle name="一般 2 25 9 3 3" xfId="1000" xr:uid="{00000000-0005-0000-0000-00000F020000}"/>
    <cellStyle name="一般 2 25 9 4" xfId="1001" xr:uid="{00000000-0005-0000-0000-000010020000}"/>
    <cellStyle name="一般 2 25 9 5" xfId="1002" xr:uid="{00000000-0005-0000-0000-000011020000}"/>
    <cellStyle name="一般 2 26" xfId="83" xr:uid="{00000000-0005-0000-0000-000012020000}"/>
    <cellStyle name="一般 2 26 10" xfId="1003" xr:uid="{00000000-0005-0000-0000-000013020000}"/>
    <cellStyle name="一般 2 26 10 2" xfId="1004" xr:uid="{00000000-0005-0000-0000-000014020000}"/>
    <cellStyle name="一般 2 26 10 2 2" xfId="1005" xr:uid="{00000000-0005-0000-0000-000015020000}"/>
    <cellStyle name="一般 2 26 10 2 3" xfId="1006" xr:uid="{00000000-0005-0000-0000-000016020000}"/>
    <cellStyle name="一般 2 26 10 3" xfId="1007" xr:uid="{00000000-0005-0000-0000-000017020000}"/>
    <cellStyle name="一般 2 26 10 4" xfId="1008" xr:uid="{00000000-0005-0000-0000-000018020000}"/>
    <cellStyle name="一般 2 26 11" xfId="1009" xr:uid="{00000000-0005-0000-0000-000019020000}"/>
    <cellStyle name="一般 2 26 11 2" xfId="1010" xr:uid="{00000000-0005-0000-0000-00001A020000}"/>
    <cellStyle name="一般 2 26 11 3" xfId="1011" xr:uid="{00000000-0005-0000-0000-00001B020000}"/>
    <cellStyle name="一般 2 26 12" xfId="1012" xr:uid="{00000000-0005-0000-0000-00001C020000}"/>
    <cellStyle name="一般 2 26 13" xfId="1013" xr:uid="{00000000-0005-0000-0000-00001D020000}"/>
    <cellStyle name="一般 2 26 2" xfId="84" xr:uid="{00000000-0005-0000-0000-00001E020000}"/>
    <cellStyle name="一般 2 26 2 2" xfId="85" xr:uid="{00000000-0005-0000-0000-00001F020000}"/>
    <cellStyle name="一般 2 26 2 2 2" xfId="1014" xr:uid="{00000000-0005-0000-0000-000020020000}"/>
    <cellStyle name="一般 2 26 2 2 2 2" xfId="1015" xr:uid="{00000000-0005-0000-0000-000021020000}"/>
    <cellStyle name="一般 2 26 2 2 2 2 2" xfId="1016" xr:uid="{00000000-0005-0000-0000-000022020000}"/>
    <cellStyle name="一般 2 26 2 2 2 2 2 2" xfId="1017" xr:uid="{00000000-0005-0000-0000-000023020000}"/>
    <cellStyle name="一般 2 26 2 2 2 2 2 2 2" xfId="1018" xr:uid="{00000000-0005-0000-0000-000024020000}"/>
    <cellStyle name="一般 2 26 2 2 2 2 2 2 3" xfId="1019" xr:uid="{00000000-0005-0000-0000-000025020000}"/>
    <cellStyle name="一般 2 26 2 2 2 2 2 3" xfId="1020" xr:uid="{00000000-0005-0000-0000-000026020000}"/>
    <cellStyle name="一般 2 26 2 2 2 2 2 4" xfId="1021" xr:uid="{00000000-0005-0000-0000-000027020000}"/>
    <cellStyle name="一般 2 26 2 2 2 2 3" xfId="1022" xr:uid="{00000000-0005-0000-0000-000028020000}"/>
    <cellStyle name="一般 2 26 2 2 2 2 3 2" xfId="1023" xr:uid="{00000000-0005-0000-0000-000029020000}"/>
    <cellStyle name="一般 2 26 2 2 2 2 3 3" xfId="1024" xr:uid="{00000000-0005-0000-0000-00002A020000}"/>
    <cellStyle name="一般 2 26 2 2 2 2 4" xfId="1025" xr:uid="{00000000-0005-0000-0000-00002B020000}"/>
    <cellStyle name="一般 2 26 2 2 2 2 5" xfId="1026" xr:uid="{00000000-0005-0000-0000-00002C020000}"/>
    <cellStyle name="一般 2 26 2 2 2 3" xfId="1027" xr:uid="{00000000-0005-0000-0000-00002D020000}"/>
    <cellStyle name="一般 2 26 2 2 2 3 2" xfId="1028" xr:uid="{00000000-0005-0000-0000-00002E020000}"/>
    <cellStyle name="一般 2 26 2 2 2 3 2 2" xfId="1029" xr:uid="{00000000-0005-0000-0000-00002F020000}"/>
    <cellStyle name="一般 2 26 2 2 2 3 2 3" xfId="1030" xr:uid="{00000000-0005-0000-0000-000030020000}"/>
    <cellStyle name="一般 2 26 2 2 2 3 3" xfId="1031" xr:uid="{00000000-0005-0000-0000-000031020000}"/>
    <cellStyle name="一般 2 26 2 2 2 3 4" xfId="1032" xr:uid="{00000000-0005-0000-0000-000032020000}"/>
    <cellStyle name="一般 2 26 2 2 2 4" xfId="1033" xr:uid="{00000000-0005-0000-0000-000033020000}"/>
    <cellStyle name="一般 2 26 2 2 2 4 2" xfId="1034" xr:uid="{00000000-0005-0000-0000-000034020000}"/>
    <cellStyle name="一般 2 26 2 2 2 4 3" xfId="1035" xr:uid="{00000000-0005-0000-0000-000035020000}"/>
    <cellStyle name="一般 2 26 2 2 2 5" xfId="1036" xr:uid="{00000000-0005-0000-0000-000036020000}"/>
    <cellStyle name="一般 2 26 2 2 2 6" xfId="1037" xr:uid="{00000000-0005-0000-0000-000037020000}"/>
    <cellStyle name="一般 2 26 2 2 3" xfId="1038" xr:uid="{00000000-0005-0000-0000-000038020000}"/>
    <cellStyle name="一般 2 26 2 2 3 2" xfId="1039" xr:uid="{00000000-0005-0000-0000-000039020000}"/>
    <cellStyle name="一般 2 26 2 2 3 2 2" xfId="1040" xr:uid="{00000000-0005-0000-0000-00003A020000}"/>
    <cellStyle name="一般 2 26 2 2 3 2 2 2" xfId="1041" xr:uid="{00000000-0005-0000-0000-00003B020000}"/>
    <cellStyle name="一般 2 26 2 2 3 2 2 3" xfId="1042" xr:uid="{00000000-0005-0000-0000-00003C020000}"/>
    <cellStyle name="一般 2 26 2 2 3 2 3" xfId="1043" xr:uid="{00000000-0005-0000-0000-00003D020000}"/>
    <cellStyle name="一般 2 26 2 2 3 2 4" xfId="1044" xr:uid="{00000000-0005-0000-0000-00003E020000}"/>
    <cellStyle name="一般 2 26 2 2 3 3" xfId="1045" xr:uid="{00000000-0005-0000-0000-00003F020000}"/>
    <cellStyle name="一般 2 26 2 2 3 3 2" xfId="1046" xr:uid="{00000000-0005-0000-0000-000040020000}"/>
    <cellStyle name="一般 2 26 2 2 3 3 3" xfId="1047" xr:uid="{00000000-0005-0000-0000-000041020000}"/>
    <cellStyle name="一般 2 26 2 2 3 4" xfId="1048" xr:uid="{00000000-0005-0000-0000-000042020000}"/>
    <cellStyle name="一般 2 26 2 2 3 5" xfId="1049" xr:uid="{00000000-0005-0000-0000-000043020000}"/>
    <cellStyle name="一般 2 26 2 2 4" xfId="1050" xr:uid="{00000000-0005-0000-0000-000044020000}"/>
    <cellStyle name="一般 2 26 2 2 4 2" xfId="1051" xr:uid="{00000000-0005-0000-0000-000045020000}"/>
    <cellStyle name="一般 2 26 2 2 4 2 2" xfId="1052" xr:uid="{00000000-0005-0000-0000-000046020000}"/>
    <cellStyle name="一般 2 26 2 2 4 2 2 2" xfId="1053" xr:uid="{00000000-0005-0000-0000-000047020000}"/>
    <cellStyle name="一般 2 26 2 2 4 2 2 3" xfId="1054" xr:uid="{00000000-0005-0000-0000-000048020000}"/>
    <cellStyle name="一般 2 26 2 2 4 2 3" xfId="1055" xr:uid="{00000000-0005-0000-0000-000049020000}"/>
    <cellStyle name="一般 2 26 2 2 4 2 4" xfId="1056" xr:uid="{00000000-0005-0000-0000-00004A020000}"/>
    <cellStyle name="一般 2 26 2 2 4 3" xfId="1057" xr:uid="{00000000-0005-0000-0000-00004B020000}"/>
    <cellStyle name="一般 2 26 2 2 4 3 2" xfId="1058" xr:uid="{00000000-0005-0000-0000-00004C020000}"/>
    <cellStyle name="一般 2 26 2 2 4 3 3" xfId="1059" xr:uid="{00000000-0005-0000-0000-00004D020000}"/>
    <cellStyle name="一般 2 26 2 2 4 4" xfId="1060" xr:uid="{00000000-0005-0000-0000-00004E020000}"/>
    <cellStyle name="一般 2 26 2 2 4 5" xfId="1061" xr:uid="{00000000-0005-0000-0000-00004F020000}"/>
    <cellStyle name="一般 2 26 2 2 5" xfId="1062" xr:uid="{00000000-0005-0000-0000-000050020000}"/>
    <cellStyle name="一般 2 26 2 2 5 2" xfId="1063" xr:uid="{00000000-0005-0000-0000-000051020000}"/>
    <cellStyle name="一般 2 26 2 2 5 2 2" xfId="1064" xr:uid="{00000000-0005-0000-0000-000052020000}"/>
    <cellStyle name="一般 2 26 2 2 5 2 3" xfId="1065" xr:uid="{00000000-0005-0000-0000-000053020000}"/>
    <cellStyle name="一般 2 26 2 2 5 3" xfId="1066" xr:uid="{00000000-0005-0000-0000-000054020000}"/>
    <cellStyle name="一般 2 26 2 2 5 4" xfId="1067" xr:uid="{00000000-0005-0000-0000-000055020000}"/>
    <cellStyle name="一般 2 26 2 2 6" xfId="1068" xr:uid="{00000000-0005-0000-0000-000056020000}"/>
    <cellStyle name="一般 2 26 2 2 6 2" xfId="1069" xr:uid="{00000000-0005-0000-0000-000057020000}"/>
    <cellStyle name="一般 2 26 2 2 6 3" xfId="1070" xr:uid="{00000000-0005-0000-0000-000058020000}"/>
    <cellStyle name="一般 2 26 2 2 7" xfId="1071" xr:uid="{00000000-0005-0000-0000-000059020000}"/>
    <cellStyle name="一般 2 26 2 2 8" xfId="1072" xr:uid="{00000000-0005-0000-0000-00005A020000}"/>
    <cellStyle name="一般 2 26 2 3" xfId="1073" xr:uid="{00000000-0005-0000-0000-00005B020000}"/>
    <cellStyle name="一般 2 26 2 3 2" xfId="1074" xr:uid="{00000000-0005-0000-0000-00005C020000}"/>
    <cellStyle name="一般 2 26 2 3 2 2" xfId="1075" xr:uid="{00000000-0005-0000-0000-00005D020000}"/>
    <cellStyle name="一般 2 26 2 3 2 2 2" xfId="1076" xr:uid="{00000000-0005-0000-0000-00005E020000}"/>
    <cellStyle name="一般 2 26 2 3 2 2 2 2" xfId="1077" xr:uid="{00000000-0005-0000-0000-00005F020000}"/>
    <cellStyle name="一般 2 26 2 3 2 2 2 3" xfId="1078" xr:uid="{00000000-0005-0000-0000-000060020000}"/>
    <cellStyle name="一般 2 26 2 3 2 2 3" xfId="1079" xr:uid="{00000000-0005-0000-0000-000061020000}"/>
    <cellStyle name="一般 2 26 2 3 2 2 4" xfId="1080" xr:uid="{00000000-0005-0000-0000-000062020000}"/>
    <cellStyle name="一般 2 26 2 3 2 3" xfId="1081" xr:uid="{00000000-0005-0000-0000-000063020000}"/>
    <cellStyle name="一般 2 26 2 3 2 3 2" xfId="1082" xr:uid="{00000000-0005-0000-0000-000064020000}"/>
    <cellStyle name="一般 2 26 2 3 2 3 3" xfId="1083" xr:uid="{00000000-0005-0000-0000-000065020000}"/>
    <cellStyle name="一般 2 26 2 3 2 4" xfId="1084" xr:uid="{00000000-0005-0000-0000-000066020000}"/>
    <cellStyle name="一般 2 26 2 3 2 5" xfId="1085" xr:uid="{00000000-0005-0000-0000-000067020000}"/>
    <cellStyle name="一般 2 26 2 3 3" xfId="1086" xr:uid="{00000000-0005-0000-0000-000068020000}"/>
    <cellStyle name="一般 2 26 2 3 3 2" xfId="1087" xr:uid="{00000000-0005-0000-0000-000069020000}"/>
    <cellStyle name="一般 2 26 2 3 3 2 2" xfId="1088" xr:uid="{00000000-0005-0000-0000-00006A020000}"/>
    <cellStyle name="一般 2 26 2 3 3 2 3" xfId="1089" xr:uid="{00000000-0005-0000-0000-00006B020000}"/>
    <cellStyle name="一般 2 26 2 3 3 3" xfId="1090" xr:uid="{00000000-0005-0000-0000-00006C020000}"/>
    <cellStyle name="一般 2 26 2 3 3 4" xfId="1091" xr:uid="{00000000-0005-0000-0000-00006D020000}"/>
    <cellStyle name="一般 2 26 2 3 4" xfId="1092" xr:uid="{00000000-0005-0000-0000-00006E020000}"/>
    <cellStyle name="一般 2 26 2 3 4 2" xfId="1093" xr:uid="{00000000-0005-0000-0000-00006F020000}"/>
    <cellStyle name="一般 2 26 2 3 4 3" xfId="1094" xr:uid="{00000000-0005-0000-0000-000070020000}"/>
    <cellStyle name="一般 2 26 2 3 5" xfId="1095" xr:uid="{00000000-0005-0000-0000-000071020000}"/>
    <cellStyle name="一般 2 26 2 3 6" xfId="1096" xr:uid="{00000000-0005-0000-0000-000072020000}"/>
    <cellStyle name="一般 2 26 2 4" xfId="1097" xr:uid="{00000000-0005-0000-0000-000073020000}"/>
    <cellStyle name="一般 2 26 2 4 2" xfId="1098" xr:uid="{00000000-0005-0000-0000-000074020000}"/>
    <cellStyle name="一般 2 26 2 4 2 2" xfId="1099" xr:uid="{00000000-0005-0000-0000-000075020000}"/>
    <cellStyle name="一般 2 26 2 4 2 2 2" xfId="1100" xr:uid="{00000000-0005-0000-0000-000076020000}"/>
    <cellStyle name="一般 2 26 2 4 2 2 3" xfId="1101" xr:uid="{00000000-0005-0000-0000-000077020000}"/>
    <cellStyle name="一般 2 26 2 4 2 3" xfId="1102" xr:uid="{00000000-0005-0000-0000-000078020000}"/>
    <cellStyle name="一般 2 26 2 4 2 4" xfId="1103" xr:uid="{00000000-0005-0000-0000-000079020000}"/>
    <cellStyle name="一般 2 26 2 4 3" xfId="1104" xr:uid="{00000000-0005-0000-0000-00007A020000}"/>
    <cellStyle name="一般 2 26 2 4 3 2" xfId="1105" xr:uid="{00000000-0005-0000-0000-00007B020000}"/>
    <cellStyle name="一般 2 26 2 4 3 3" xfId="1106" xr:uid="{00000000-0005-0000-0000-00007C020000}"/>
    <cellStyle name="一般 2 26 2 4 4" xfId="1107" xr:uid="{00000000-0005-0000-0000-00007D020000}"/>
    <cellStyle name="一般 2 26 2 4 5" xfId="1108" xr:uid="{00000000-0005-0000-0000-00007E020000}"/>
    <cellStyle name="一般 2 26 2 5" xfId="1109" xr:uid="{00000000-0005-0000-0000-00007F020000}"/>
    <cellStyle name="一般 2 26 2 5 2" xfId="1110" xr:uid="{00000000-0005-0000-0000-000080020000}"/>
    <cellStyle name="一般 2 26 2 5 2 2" xfId="1111" xr:uid="{00000000-0005-0000-0000-000081020000}"/>
    <cellStyle name="一般 2 26 2 5 2 2 2" xfId="1112" xr:uid="{00000000-0005-0000-0000-000082020000}"/>
    <cellStyle name="一般 2 26 2 5 2 2 3" xfId="1113" xr:uid="{00000000-0005-0000-0000-000083020000}"/>
    <cellStyle name="一般 2 26 2 5 2 3" xfId="1114" xr:uid="{00000000-0005-0000-0000-000084020000}"/>
    <cellStyle name="一般 2 26 2 5 2 4" xfId="1115" xr:uid="{00000000-0005-0000-0000-000085020000}"/>
    <cellStyle name="一般 2 26 2 5 3" xfId="1116" xr:uid="{00000000-0005-0000-0000-000086020000}"/>
    <cellStyle name="一般 2 26 2 5 3 2" xfId="1117" xr:uid="{00000000-0005-0000-0000-000087020000}"/>
    <cellStyle name="一般 2 26 2 5 3 3" xfId="1118" xr:uid="{00000000-0005-0000-0000-000088020000}"/>
    <cellStyle name="一般 2 26 2 5 4" xfId="1119" xr:uid="{00000000-0005-0000-0000-000089020000}"/>
    <cellStyle name="一般 2 26 2 5 5" xfId="1120" xr:uid="{00000000-0005-0000-0000-00008A020000}"/>
    <cellStyle name="一般 2 26 2 6" xfId="1121" xr:uid="{00000000-0005-0000-0000-00008B020000}"/>
    <cellStyle name="一般 2 26 2 6 2" xfId="1122" xr:uid="{00000000-0005-0000-0000-00008C020000}"/>
    <cellStyle name="一般 2 26 2 6 2 2" xfId="1123" xr:uid="{00000000-0005-0000-0000-00008D020000}"/>
    <cellStyle name="一般 2 26 2 6 2 3" xfId="1124" xr:uid="{00000000-0005-0000-0000-00008E020000}"/>
    <cellStyle name="一般 2 26 2 6 3" xfId="1125" xr:uid="{00000000-0005-0000-0000-00008F020000}"/>
    <cellStyle name="一般 2 26 2 6 4" xfId="1126" xr:uid="{00000000-0005-0000-0000-000090020000}"/>
    <cellStyle name="一般 2 26 2 7" xfId="1127" xr:uid="{00000000-0005-0000-0000-000091020000}"/>
    <cellStyle name="一般 2 26 2 7 2" xfId="1128" xr:uid="{00000000-0005-0000-0000-000092020000}"/>
    <cellStyle name="一般 2 26 2 7 3" xfId="1129" xr:uid="{00000000-0005-0000-0000-000093020000}"/>
    <cellStyle name="一般 2 26 2 8" xfId="1130" xr:uid="{00000000-0005-0000-0000-000094020000}"/>
    <cellStyle name="一般 2 26 2 9" xfId="1131" xr:uid="{00000000-0005-0000-0000-000095020000}"/>
    <cellStyle name="一般 2 26 3" xfId="86" xr:uid="{00000000-0005-0000-0000-000096020000}"/>
    <cellStyle name="一般 2 26 3 2" xfId="87" xr:uid="{00000000-0005-0000-0000-000097020000}"/>
    <cellStyle name="一般 2 26 3 2 2" xfId="1132" xr:uid="{00000000-0005-0000-0000-000098020000}"/>
    <cellStyle name="一般 2 26 3 2 2 2" xfId="1133" xr:uid="{00000000-0005-0000-0000-000099020000}"/>
    <cellStyle name="一般 2 26 3 2 2 2 2" xfId="1134" xr:uid="{00000000-0005-0000-0000-00009A020000}"/>
    <cellStyle name="一般 2 26 3 2 2 2 2 2" xfId="1135" xr:uid="{00000000-0005-0000-0000-00009B020000}"/>
    <cellStyle name="一般 2 26 3 2 2 2 2 2 2" xfId="1136" xr:uid="{00000000-0005-0000-0000-00009C020000}"/>
    <cellStyle name="一般 2 26 3 2 2 2 2 2 3" xfId="1137" xr:uid="{00000000-0005-0000-0000-00009D020000}"/>
    <cellStyle name="一般 2 26 3 2 2 2 2 3" xfId="1138" xr:uid="{00000000-0005-0000-0000-00009E020000}"/>
    <cellStyle name="一般 2 26 3 2 2 2 2 4" xfId="1139" xr:uid="{00000000-0005-0000-0000-00009F020000}"/>
    <cellStyle name="一般 2 26 3 2 2 2 3" xfId="1140" xr:uid="{00000000-0005-0000-0000-0000A0020000}"/>
    <cellStyle name="一般 2 26 3 2 2 2 3 2" xfId="1141" xr:uid="{00000000-0005-0000-0000-0000A1020000}"/>
    <cellStyle name="一般 2 26 3 2 2 2 3 3" xfId="1142" xr:uid="{00000000-0005-0000-0000-0000A2020000}"/>
    <cellStyle name="一般 2 26 3 2 2 2 4" xfId="1143" xr:uid="{00000000-0005-0000-0000-0000A3020000}"/>
    <cellStyle name="一般 2 26 3 2 2 2 5" xfId="1144" xr:uid="{00000000-0005-0000-0000-0000A4020000}"/>
    <cellStyle name="一般 2 26 3 2 2 3" xfId="1145" xr:uid="{00000000-0005-0000-0000-0000A5020000}"/>
    <cellStyle name="一般 2 26 3 2 2 3 2" xfId="1146" xr:uid="{00000000-0005-0000-0000-0000A6020000}"/>
    <cellStyle name="一般 2 26 3 2 2 3 2 2" xfId="1147" xr:uid="{00000000-0005-0000-0000-0000A7020000}"/>
    <cellStyle name="一般 2 26 3 2 2 3 2 3" xfId="1148" xr:uid="{00000000-0005-0000-0000-0000A8020000}"/>
    <cellStyle name="一般 2 26 3 2 2 3 3" xfId="1149" xr:uid="{00000000-0005-0000-0000-0000A9020000}"/>
    <cellStyle name="一般 2 26 3 2 2 3 4" xfId="1150" xr:uid="{00000000-0005-0000-0000-0000AA020000}"/>
    <cellStyle name="一般 2 26 3 2 2 4" xfId="1151" xr:uid="{00000000-0005-0000-0000-0000AB020000}"/>
    <cellStyle name="一般 2 26 3 2 2 4 2" xfId="1152" xr:uid="{00000000-0005-0000-0000-0000AC020000}"/>
    <cellStyle name="一般 2 26 3 2 2 4 3" xfId="1153" xr:uid="{00000000-0005-0000-0000-0000AD020000}"/>
    <cellStyle name="一般 2 26 3 2 2 5" xfId="1154" xr:uid="{00000000-0005-0000-0000-0000AE020000}"/>
    <cellStyle name="一般 2 26 3 2 2 6" xfId="1155" xr:uid="{00000000-0005-0000-0000-0000AF020000}"/>
    <cellStyle name="一般 2 26 3 2 3" xfId="1156" xr:uid="{00000000-0005-0000-0000-0000B0020000}"/>
    <cellStyle name="一般 2 26 3 2 3 2" xfId="1157" xr:uid="{00000000-0005-0000-0000-0000B1020000}"/>
    <cellStyle name="一般 2 26 3 2 3 2 2" xfId="1158" xr:uid="{00000000-0005-0000-0000-0000B2020000}"/>
    <cellStyle name="一般 2 26 3 2 3 2 2 2" xfId="1159" xr:uid="{00000000-0005-0000-0000-0000B3020000}"/>
    <cellStyle name="一般 2 26 3 2 3 2 2 3" xfId="1160" xr:uid="{00000000-0005-0000-0000-0000B4020000}"/>
    <cellStyle name="一般 2 26 3 2 3 2 3" xfId="1161" xr:uid="{00000000-0005-0000-0000-0000B5020000}"/>
    <cellStyle name="一般 2 26 3 2 3 2 4" xfId="1162" xr:uid="{00000000-0005-0000-0000-0000B6020000}"/>
    <cellStyle name="一般 2 26 3 2 3 3" xfId="1163" xr:uid="{00000000-0005-0000-0000-0000B7020000}"/>
    <cellStyle name="一般 2 26 3 2 3 3 2" xfId="1164" xr:uid="{00000000-0005-0000-0000-0000B8020000}"/>
    <cellStyle name="一般 2 26 3 2 3 3 3" xfId="1165" xr:uid="{00000000-0005-0000-0000-0000B9020000}"/>
    <cellStyle name="一般 2 26 3 2 3 4" xfId="1166" xr:uid="{00000000-0005-0000-0000-0000BA020000}"/>
    <cellStyle name="一般 2 26 3 2 3 5" xfId="1167" xr:uid="{00000000-0005-0000-0000-0000BB020000}"/>
    <cellStyle name="一般 2 26 3 2 4" xfId="1168" xr:uid="{00000000-0005-0000-0000-0000BC020000}"/>
    <cellStyle name="一般 2 26 3 2 4 2" xfId="1169" xr:uid="{00000000-0005-0000-0000-0000BD020000}"/>
    <cellStyle name="一般 2 26 3 2 4 2 2" xfId="1170" xr:uid="{00000000-0005-0000-0000-0000BE020000}"/>
    <cellStyle name="一般 2 26 3 2 4 2 2 2" xfId="1171" xr:uid="{00000000-0005-0000-0000-0000BF020000}"/>
    <cellStyle name="一般 2 26 3 2 4 2 2 3" xfId="1172" xr:uid="{00000000-0005-0000-0000-0000C0020000}"/>
    <cellStyle name="一般 2 26 3 2 4 2 3" xfId="1173" xr:uid="{00000000-0005-0000-0000-0000C1020000}"/>
    <cellStyle name="一般 2 26 3 2 4 2 4" xfId="1174" xr:uid="{00000000-0005-0000-0000-0000C2020000}"/>
    <cellStyle name="一般 2 26 3 2 4 3" xfId="1175" xr:uid="{00000000-0005-0000-0000-0000C3020000}"/>
    <cellStyle name="一般 2 26 3 2 4 3 2" xfId="1176" xr:uid="{00000000-0005-0000-0000-0000C4020000}"/>
    <cellStyle name="一般 2 26 3 2 4 3 3" xfId="1177" xr:uid="{00000000-0005-0000-0000-0000C5020000}"/>
    <cellStyle name="一般 2 26 3 2 4 4" xfId="1178" xr:uid="{00000000-0005-0000-0000-0000C6020000}"/>
    <cellStyle name="一般 2 26 3 2 4 5" xfId="1179" xr:uid="{00000000-0005-0000-0000-0000C7020000}"/>
    <cellStyle name="一般 2 26 3 2 5" xfId="1180" xr:uid="{00000000-0005-0000-0000-0000C8020000}"/>
    <cellStyle name="一般 2 26 3 2 5 2" xfId="1181" xr:uid="{00000000-0005-0000-0000-0000C9020000}"/>
    <cellStyle name="一般 2 26 3 2 5 2 2" xfId="1182" xr:uid="{00000000-0005-0000-0000-0000CA020000}"/>
    <cellStyle name="一般 2 26 3 2 5 2 3" xfId="1183" xr:uid="{00000000-0005-0000-0000-0000CB020000}"/>
    <cellStyle name="一般 2 26 3 2 5 3" xfId="1184" xr:uid="{00000000-0005-0000-0000-0000CC020000}"/>
    <cellStyle name="一般 2 26 3 2 5 4" xfId="1185" xr:uid="{00000000-0005-0000-0000-0000CD020000}"/>
    <cellStyle name="一般 2 26 3 2 6" xfId="1186" xr:uid="{00000000-0005-0000-0000-0000CE020000}"/>
    <cellStyle name="一般 2 26 3 2 6 2" xfId="1187" xr:uid="{00000000-0005-0000-0000-0000CF020000}"/>
    <cellStyle name="一般 2 26 3 2 6 3" xfId="1188" xr:uid="{00000000-0005-0000-0000-0000D0020000}"/>
    <cellStyle name="一般 2 26 3 2 7" xfId="1189" xr:uid="{00000000-0005-0000-0000-0000D1020000}"/>
    <cellStyle name="一般 2 26 3 2 8" xfId="1190" xr:uid="{00000000-0005-0000-0000-0000D2020000}"/>
    <cellStyle name="一般 2 26 3 3" xfId="1191" xr:uid="{00000000-0005-0000-0000-0000D3020000}"/>
    <cellStyle name="一般 2 26 3 3 2" xfId="1192" xr:uid="{00000000-0005-0000-0000-0000D4020000}"/>
    <cellStyle name="一般 2 26 3 3 2 2" xfId="1193" xr:uid="{00000000-0005-0000-0000-0000D5020000}"/>
    <cellStyle name="一般 2 26 3 3 2 2 2" xfId="1194" xr:uid="{00000000-0005-0000-0000-0000D6020000}"/>
    <cellStyle name="一般 2 26 3 3 2 2 2 2" xfId="1195" xr:uid="{00000000-0005-0000-0000-0000D7020000}"/>
    <cellStyle name="一般 2 26 3 3 2 2 2 3" xfId="1196" xr:uid="{00000000-0005-0000-0000-0000D8020000}"/>
    <cellStyle name="一般 2 26 3 3 2 2 3" xfId="1197" xr:uid="{00000000-0005-0000-0000-0000D9020000}"/>
    <cellStyle name="一般 2 26 3 3 2 2 4" xfId="1198" xr:uid="{00000000-0005-0000-0000-0000DA020000}"/>
    <cellStyle name="一般 2 26 3 3 2 3" xfId="1199" xr:uid="{00000000-0005-0000-0000-0000DB020000}"/>
    <cellStyle name="一般 2 26 3 3 2 3 2" xfId="1200" xr:uid="{00000000-0005-0000-0000-0000DC020000}"/>
    <cellStyle name="一般 2 26 3 3 2 3 3" xfId="1201" xr:uid="{00000000-0005-0000-0000-0000DD020000}"/>
    <cellStyle name="一般 2 26 3 3 2 4" xfId="1202" xr:uid="{00000000-0005-0000-0000-0000DE020000}"/>
    <cellStyle name="一般 2 26 3 3 2 5" xfId="1203" xr:uid="{00000000-0005-0000-0000-0000DF020000}"/>
    <cellStyle name="一般 2 26 3 3 3" xfId="1204" xr:uid="{00000000-0005-0000-0000-0000E0020000}"/>
    <cellStyle name="一般 2 26 3 3 3 2" xfId="1205" xr:uid="{00000000-0005-0000-0000-0000E1020000}"/>
    <cellStyle name="一般 2 26 3 3 3 2 2" xfId="1206" xr:uid="{00000000-0005-0000-0000-0000E2020000}"/>
    <cellStyle name="一般 2 26 3 3 3 2 3" xfId="1207" xr:uid="{00000000-0005-0000-0000-0000E3020000}"/>
    <cellStyle name="一般 2 26 3 3 3 3" xfId="1208" xr:uid="{00000000-0005-0000-0000-0000E4020000}"/>
    <cellStyle name="一般 2 26 3 3 3 4" xfId="1209" xr:uid="{00000000-0005-0000-0000-0000E5020000}"/>
    <cellStyle name="一般 2 26 3 3 4" xfId="1210" xr:uid="{00000000-0005-0000-0000-0000E6020000}"/>
    <cellStyle name="一般 2 26 3 3 4 2" xfId="1211" xr:uid="{00000000-0005-0000-0000-0000E7020000}"/>
    <cellStyle name="一般 2 26 3 3 4 3" xfId="1212" xr:uid="{00000000-0005-0000-0000-0000E8020000}"/>
    <cellStyle name="一般 2 26 3 3 5" xfId="1213" xr:uid="{00000000-0005-0000-0000-0000E9020000}"/>
    <cellStyle name="一般 2 26 3 3 6" xfId="1214" xr:uid="{00000000-0005-0000-0000-0000EA020000}"/>
    <cellStyle name="一般 2 26 3 4" xfId="1215" xr:uid="{00000000-0005-0000-0000-0000EB020000}"/>
    <cellStyle name="一般 2 26 3 4 2" xfId="1216" xr:uid="{00000000-0005-0000-0000-0000EC020000}"/>
    <cellStyle name="一般 2 26 3 4 2 2" xfId="1217" xr:uid="{00000000-0005-0000-0000-0000ED020000}"/>
    <cellStyle name="一般 2 26 3 4 2 2 2" xfId="1218" xr:uid="{00000000-0005-0000-0000-0000EE020000}"/>
    <cellStyle name="一般 2 26 3 4 2 2 3" xfId="1219" xr:uid="{00000000-0005-0000-0000-0000EF020000}"/>
    <cellStyle name="一般 2 26 3 4 2 3" xfId="1220" xr:uid="{00000000-0005-0000-0000-0000F0020000}"/>
    <cellStyle name="一般 2 26 3 4 2 4" xfId="1221" xr:uid="{00000000-0005-0000-0000-0000F1020000}"/>
    <cellStyle name="一般 2 26 3 4 3" xfId="1222" xr:uid="{00000000-0005-0000-0000-0000F2020000}"/>
    <cellStyle name="一般 2 26 3 4 3 2" xfId="1223" xr:uid="{00000000-0005-0000-0000-0000F3020000}"/>
    <cellStyle name="一般 2 26 3 4 3 3" xfId="1224" xr:uid="{00000000-0005-0000-0000-0000F4020000}"/>
    <cellStyle name="一般 2 26 3 4 4" xfId="1225" xr:uid="{00000000-0005-0000-0000-0000F5020000}"/>
    <cellStyle name="一般 2 26 3 4 5" xfId="1226" xr:uid="{00000000-0005-0000-0000-0000F6020000}"/>
    <cellStyle name="一般 2 26 3 5" xfId="1227" xr:uid="{00000000-0005-0000-0000-0000F7020000}"/>
    <cellStyle name="一般 2 26 3 5 2" xfId="1228" xr:uid="{00000000-0005-0000-0000-0000F8020000}"/>
    <cellStyle name="一般 2 26 3 5 2 2" xfId="1229" xr:uid="{00000000-0005-0000-0000-0000F9020000}"/>
    <cellStyle name="一般 2 26 3 5 2 2 2" xfId="1230" xr:uid="{00000000-0005-0000-0000-0000FA020000}"/>
    <cellStyle name="一般 2 26 3 5 2 2 3" xfId="1231" xr:uid="{00000000-0005-0000-0000-0000FB020000}"/>
    <cellStyle name="一般 2 26 3 5 2 3" xfId="1232" xr:uid="{00000000-0005-0000-0000-0000FC020000}"/>
    <cellStyle name="一般 2 26 3 5 2 4" xfId="1233" xr:uid="{00000000-0005-0000-0000-0000FD020000}"/>
    <cellStyle name="一般 2 26 3 5 3" xfId="1234" xr:uid="{00000000-0005-0000-0000-0000FE020000}"/>
    <cellStyle name="一般 2 26 3 5 3 2" xfId="1235" xr:uid="{00000000-0005-0000-0000-0000FF020000}"/>
    <cellStyle name="一般 2 26 3 5 3 3" xfId="1236" xr:uid="{00000000-0005-0000-0000-000000030000}"/>
    <cellStyle name="一般 2 26 3 5 4" xfId="1237" xr:uid="{00000000-0005-0000-0000-000001030000}"/>
    <cellStyle name="一般 2 26 3 5 5" xfId="1238" xr:uid="{00000000-0005-0000-0000-000002030000}"/>
    <cellStyle name="一般 2 26 3 6" xfId="1239" xr:uid="{00000000-0005-0000-0000-000003030000}"/>
    <cellStyle name="一般 2 26 3 6 2" xfId="1240" xr:uid="{00000000-0005-0000-0000-000004030000}"/>
    <cellStyle name="一般 2 26 3 6 2 2" xfId="1241" xr:uid="{00000000-0005-0000-0000-000005030000}"/>
    <cellStyle name="一般 2 26 3 6 2 3" xfId="1242" xr:uid="{00000000-0005-0000-0000-000006030000}"/>
    <cellStyle name="一般 2 26 3 6 3" xfId="1243" xr:uid="{00000000-0005-0000-0000-000007030000}"/>
    <cellStyle name="一般 2 26 3 6 4" xfId="1244" xr:uid="{00000000-0005-0000-0000-000008030000}"/>
    <cellStyle name="一般 2 26 3 7" xfId="1245" xr:uid="{00000000-0005-0000-0000-000009030000}"/>
    <cellStyle name="一般 2 26 3 7 2" xfId="1246" xr:uid="{00000000-0005-0000-0000-00000A030000}"/>
    <cellStyle name="一般 2 26 3 7 3" xfId="1247" xr:uid="{00000000-0005-0000-0000-00000B030000}"/>
    <cellStyle name="一般 2 26 3 8" xfId="1248" xr:uid="{00000000-0005-0000-0000-00000C030000}"/>
    <cellStyle name="一般 2 26 3 9" xfId="1249" xr:uid="{00000000-0005-0000-0000-00000D030000}"/>
    <cellStyle name="一般 2 26 4" xfId="88" xr:uid="{00000000-0005-0000-0000-00000E030000}"/>
    <cellStyle name="一般 2 26 4 2" xfId="1250" xr:uid="{00000000-0005-0000-0000-00000F030000}"/>
    <cellStyle name="一般 2 26 4 2 2" xfId="1251" xr:uid="{00000000-0005-0000-0000-000010030000}"/>
    <cellStyle name="一般 2 26 4 2 2 2" xfId="1252" xr:uid="{00000000-0005-0000-0000-000011030000}"/>
    <cellStyle name="一般 2 26 4 2 2 2 2" xfId="1253" xr:uid="{00000000-0005-0000-0000-000012030000}"/>
    <cellStyle name="一般 2 26 4 2 2 2 2 2" xfId="1254" xr:uid="{00000000-0005-0000-0000-000013030000}"/>
    <cellStyle name="一般 2 26 4 2 2 2 2 3" xfId="1255" xr:uid="{00000000-0005-0000-0000-000014030000}"/>
    <cellStyle name="一般 2 26 4 2 2 2 3" xfId="1256" xr:uid="{00000000-0005-0000-0000-000015030000}"/>
    <cellStyle name="一般 2 26 4 2 2 2 4" xfId="1257" xr:uid="{00000000-0005-0000-0000-000016030000}"/>
    <cellStyle name="一般 2 26 4 2 2 3" xfId="1258" xr:uid="{00000000-0005-0000-0000-000017030000}"/>
    <cellStyle name="一般 2 26 4 2 2 3 2" xfId="1259" xr:uid="{00000000-0005-0000-0000-000018030000}"/>
    <cellStyle name="一般 2 26 4 2 2 3 3" xfId="1260" xr:uid="{00000000-0005-0000-0000-000019030000}"/>
    <cellStyle name="一般 2 26 4 2 2 4" xfId="1261" xr:uid="{00000000-0005-0000-0000-00001A030000}"/>
    <cellStyle name="一般 2 26 4 2 2 5" xfId="1262" xr:uid="{00000000-0005-0000-0000-00001B030000}"/>
    <cellStyle name="一般 2 26 4 2 3" xfId="1263" xr:uid="{00000000-0005-0000-0000-00001C030000}"/>
    <cellStyle name="一般 2 26 4 2 3 2" xfId="1264" xr:uid="{00000000-0005-0000-0000-00001D030000}"/>
    <cellStyle name="一般 2 26 4 2 3 2 2" xfId="1265" xr:uid="{00000000-0005-0000-0000-00001E030000}"/>
    <cellStyle name="一般 2 26 4 2 3 2 3" xfId="1266" xr:uid="{00000000-0005-0000-0000-00001F030000}"/>
    <cellStyle name="一般 2 26 4 2 3 3" xfId="1267" xr:uid="{00000000-0005-0000-0000-000020030000}"/>
    <cellStyle name="一般 2 26 4 2 3 4" xfId="1268" xr:uid="{00000000-0005-0000-0000-000021030000}"/>
    <cellStyle name="一般 2 26 4 2 4" xfId="1269" xr:uid="{00000000-0005-0000-0000-000022030000}"/>
    <cellStyle name="一般 2 26 4 2 4 2" xfId="1270" xr:uid="{00000000-0005-0000-0000-000023030000}"/>
    <cellStyle name="一般 2 26 4 2 4 3" xfId="1271" xr:uid="{00000000-0005-0000-0000-000024030000}"/>
    <cellStyle name="一般 2 26 4 2 5" xfId="1272" xr:uid="{00000000-0005-0000-0000-000025030000}"/>
    <cellStyle name="一般 2 26 4 2 6" xfId="1273" xr:uid="{00000000-0005-0000-0000-000026030000}"/>
    <cellStyle name="一般 2 26 4 3" xfId="1274" xr:uid="{00000000-0005-0000-0000-000027030000}"/>
    <cellStyle name="一般 2 26 4 3 2" xfId="1275" xr:uid="{00000000-0005-0000-0000-000028030000}"/>
    <cellStyle name="一般 2 26 4 3 2 2" xfId="1276" xr:uid="{00000000-0005-0000-0000-000029030000}"/>
    <cellStyle name="一般 2 26 4 3 2 2 2" xfId="1277" xr:uid="{00000000-0005-0000-0000-00002A030000}"/>
    <cellStyle name="一般 2 26 4 3 2 2 3" xfId="1278" xr:uid="{00000000-0005-0000-0000-00002B030000}"/>
    <cellStyle name="一般 2 26 4 3 2 3" xfId="1279" xr:uid="{00000000-0005-0000-0000-00002C030000}"/>
    <cellStyle name="一般 2 26 4 3 2 4" xfId="1280" xr:uid="{00000000-0005-0000-0000-00002D030000}"/>
    <cellStyle name="一般 2 26 4 3 3" xfId="1281" xr:uid="{00000000-0005-0000-0000-00002E030000}"/>
    <cellStyle name="一般 2 26 4 3 3 2" xfId="1282" xr:uid="{00000000-0005-0000-0000-00002F030000}"/>
    <cellStyle name="一般 2 26 4 3 3 3" xfId="1283" xr:uid="{00000000-0005-0000-0000-000030030000}"/>
    <cellStyle name="一般 2 26 4 3 4" xfId="1284" xr:uid="{00000000-0005-0000-0000-000031030000}"/>
    <cellStyle name="一般 2 26 4 3 5" xfId="1285" xr:uid="{00000000-0005-0000-0000-000032030000}"/>
    <cellStyle name="一般 2 26 4 4" xfId="1286" xr:uid="{00000000-0005-0000-0000-000033030000}"/>
    <cellStyle name="一般 2 26 4 4 2" xfId="1287" xr:uid="{00000000-0005-0000-0000-000034030000}"/>
    <cellStyle name="一般 2 26 4 4 2 2" xfId="1288" xr:uid="{00000000-0005-0000-0000-000035030000}"/>
    <cellStyle name="一般 2 26 4 4 2 2 2" xfId="1289" xr:uid="{00000000-0005-0000-0000-000036030000}"/>
    <cellStyle name="一般 2 26 4 4 2 2 3" xfId="1290" xr:uid="{00000000-0005-0000-0000-000037030000}"/>
    <cellStyle name="一般 2 26 4 4 2 3" xfId="1291" xr:uid="{00000000-0005-0000-0000-000038030000}"/>
    <cellStyle name="一般 2 26 4 4 2 4" xfId="1292" xr:uid="{00000000-0005-0000-0000-000039030000}"/>
    <cellStyle name="一般 2 26 4 4 3" xfId="1293" xr:uid="{00000000-0005-0000-0000-00003A030000}"/>
    <cellStyle name="一般 2 26 4 4 3 2" xfId="1294" xr:uid="{00000000-0005-0000-0000-00003B030000}"/>
    <cellStyle name="一般 2 26 4 4 3 3" xfId="1295" xr:uid="{00000000-0005-0000-0000-00003C030000}"/>
    <cellStyle name="一般 2 26 4 4 4" xfId="1296" xr:uid="{00000000-0005-0000-0000-00003D030000}"/>
    <cellStyle name="一般 2 26 4 4 5" xfId="1297" xr:uid="{00000000-0005-0000-0000-00003E030000}"/>
    <cellStyle name="一般 2 26 4 5" xfId="1298" xr:uid="{00000000-0005-0000-0000-00003F030000}"/>
    <cellStyle name="一般 2 26 4 5 2" xfId="1299" xr:uid="{00000000-0005-0000-0000-000040030000}"/>
    <cellStyle name="一般 2 26 4 5 2 2" xfId="1300" xr:uid="{00000000-0005-0000-0000-000041030000}"/>
    <cellStyle name="一般 2 26 4 5 2 3" xfId="1301" xr:uid="{00000000-0005-0000-0000-000042030000}"/>
    <cellStyle name="一般 2 26 4 5 3" xfId="1302" xr:uid="{00000000-0005-0000-0000-000043030000}"/>
    <cellStyle name="一般 2 26 4 5 4" xfId="1303" xr:uid="{00000000-0005-0000-0000-000044030000}"/>
    <cellStyle name="一般 2 26 4 6" xfId="1304" xr:uid="{00000000-0005-0000-0000-000045030000}"/>
    <cellStyle name="一般 2 26 4 6 2" xfId="1305" xr:uid="{00000000-0005-0000-0000-000046030000}"/>
    <cellStyle name="一般 2 26 4 6 3" xfId="1306" xr:uid="{00000000-0005-0000-0000-000047030000}"/>
    <cellStyle name="一般 2 26 4 7" xfId="1307" xr:uid="{00000000-0005-0000-0000-000048030000}"/>
    <cellStyle name="一般 2 26 4 8" xfId="1308" xr:uid="{00000000-0005-0000-0000-000049030000}"/>
    <cellStyle name="一般 2 26 5" xfId="1309" xr:uid="{00000000-0005-0000-0000-00004A030000}"/>
    <cellStyle name="一般 2 26 5 2" xfId="1310" xr:uid="{00000000-0005-0000-0000-00004B030000}"/>
    <cellStyle name="一般 2 26 5 2 2" xfId="1311" xr:uid="{00000000-0005-0000-0000-00004C030000}"/>
    <cellStyle name="一般 2 26 5 2 2 2" xfId="1312" xr:uid="{00000000-0005-0000-0000-00004D030000}"/>
    <cellStyle name="一般 2 26 5 2 2 2 2" xfId="1313" xr:uid="{00000000-0005-0000-0000-00004E030000}"/>
    <cellStyle name="一般 2 26 5 2 2 2 2 2" xfId="1314" xr:uid="{00000000-0005-0000-0000-00004F030000}"/>
    <cellStyle name="一般 2 26 5 2 2 2 2 3" xfId="1315" xr:uid="{00000000-0005-0000-0000-000050030000}"/>
    <cellStyle name="一般 2 26 5 2 2 2 3" xfId="1316" xr:uid="{00000000-0005-0000-0000-000051030000}"/>
    <cellStyle name="一般 2 26 5 2 2 2 4" xfId="1317" xr:uid="{00000000-0005-0000-0000-000052030000}"/>
    <cellStyle name="一般 2 26 5 2 2 3" xfId="1318" xr:uid="{00000000-0005-0000-0000-000053030000}"/>
    <cellStyle name="一般 2 26 5 2 2 3 2" xfId="1319" xr:uid="{00000000-0005-0000-0000-000054030000}"/>
    <cellStyle name="一般 2 26 5 2 2 3 3" xfId="1320" xr:uid="{00000000-0005-0000-0000-000055030000}"/>
    <cellStyle name="一般 2 26 5 2 2 4" xfId="1321" xr:uid="{00000000-0005-0000-0000-000056030000}"/>
    <cellStyle name="一般 2 26 5 2 2 5" xfId="1322" xr:uid="{00000000-0005-0000-0000-000057030000}"/>
    <cellStyle name="一般 2 26 5 2 3" xfId="1323" xr:uid="{00000000-0005-0000-0000-000058030000}"/>
    <cellStyle name="一般 2 26 5 2 3 2" xfId="1324" xr:uid="{00000000-0005-0000-0000-000059030000}"/>
    <cellStyle name="一般 2 26 5 2 3 2 2" xfId="1325" xr:uid="{00000000-0005-0000-0000-00005A030000}"/>
    <cellStyle name="一般 2 26 5 2 3 2 3" xfId="1326" xr:uid="{00000000-0005-0000-0000-00005B030000}"/>
    <cellStyle name="一般 2 26 5 2 3 3" xfId="1327" xr:uid="{00000000-0005-0000-0000-00005C030000}"/>
    <cellStyle name="一般 2 26 5 2 3 4" xfId="1328" xr:uid="{00000000-0005-0000-0000-00005D030000}"/>
    <cellStyle name="一般 2 26 5 2 4" xfId="1329" xr:uid="{00000000-0005-0000-0000-00005E030000}"/>
    <cellStyle name="一般 2 26 5 2 4 2" xfId="1330" xr:uid="{00000000-0005-0000-0000-00005F030000}"/>
    <cellStyle name="一般 2 26 5 2 4 3" xfId="1331" xr:uid="{00000000-0005-0000-0000-000060030000}"/>
    <cellStyle name="一般 2 26 5 2 5" xfId="1332" xr:uid="{00000000-0005-0000-0000-000061030000}"/>
    <cellStyle name="一般 2 26 5 2 6" xfId="1333" xr:uid="{00000000-0005-0000-0000-000062030000}"/>
    <cellStyle name="一般 2 26 5 3" xfId="1334" xr:uid="{00000000-0005-0000-0000-000063030000}"/>
    <cellStyle name="一般 2 26 5 3 2" xfId="1335" xr:uid="{00000000-0005-0000-0000-000064030000}"/>
    <cellStyle name="一般 2 26 5 3 2 2" xfId="1336" xr:uid="{00000000-0005-0000-0000-000065030000}"/>
    <cellStyle name="一般 2 26 5 3 2 2 2" xfId="1337" xr:uid="{00000000-0005-0000-0000-000066030000}"/>
    <cellStyle name="一般 2 26 5 3 2 2 3" xfId="1338" xr:uid="{00000000-0005-0000-0000-000067030000}"/>
    <cellStyle name="一般 2 26 5 3 2 3" xfId="1339" xr:uid="{00000000-0005-0000-0000-000068030000}"/>
    <cellStyle name="一般 2 26 5 3 2 4" xfId="1340" xr:uid="{00000000-0005-0000-0000-000069030000}"/>
    <cellStyle name="一般 2 26 5 3 3" xfId="1341" xr:uid="{00000000-0005-0000-0000-00006A030000}"/>
    <cellStyle name="一般 2 26 5 3 3 2" xfId="1342" xr:uid="{00000000-0005-0000-0000-00006B030000}"/>
    <cellStyle name="一般 2 26 5 3 3 3" xfId="1343" xr:uid="{00000000-0005-0000-0000-00006C030000}"/>
    <cellStyle name="一般 2 26 5 3 4" xfId="1344" xr:uid="{00000000-0005-0000-0000-00006D030000}"/>
    <cellStyle name="一般 2 26 5 3 5" xfId="1345" xr:uid="{00000000-0005-0000-0000-00006E030000}"/>
    <cellStyle name="一般 2 26 5 4" xfId="1346" xr:uid="{00000000-0005-0000-0000-00006F030000}"/>
    <cellStyle name="一般 2 26 5 4 2" xfId="1347" xr:uid="{00000000-0005-0000-0000-000070030000}"/>
    <cellStyle name="一般 2 26 5 4 2 2" xfId="1348" xr:uid="{00000000-0005-0000-0000-000071030000}"/>
    <cellStyle name="一般 2 26 5 4 2 2 2" xfId="1349" xr:uid="{00000000-0005-0000-0000-000072030000}"/>
    <cellStyle name="一般 2 26 5 4 2 2 3" xfId="1350" xr:uid="{00000000-0005-0000-0000-000073030000}"/>
    <cellStyle name="一般 2 26 5 4 2 3" xfId="1351" xr:uid="{00000000-0005-0000-0000-000074030000}"/>
    <cellStyle name="一般 2 26 5 4 2 4" xfId="1352" xr:uid="{00000000-0005-0000-0000-000075030000}"/>
    <cellStyle name="一般 2 26 5 4 3" xfId="1353" xr:uid="{00000000-0005-0000-0000-000076030000}"/>
    <cellStyle name="一般 2 26 5 4 3 2" xfId="1354" xr:uid="{00000000-0005-0000-0000-000077030000}"/>
    <cellStyle name="一般 2 26 5 4 3 3" xfId="1355" xr:uid="{00000000-0005-0000-0000-000078030000}"/>
    <cellStyle name="一般 2 26 5 4 4" xfId="1356" xr:uid="{00000000-0005-0000-0000-000079030000}"/>
    <cellStyle name="一般 2 26 5 4 5" xfId="1357" xr:uid="{00000000-0005-0000-0000-00007A030000}"/>
    <cellStyle name="一般 2 26 5 5" xfId="1358" xr:uid="{00000000-0005-0000-0000-00007B030000}"/>
    <cellStyle name="一般 2 26 5 5 2" xfId="1359" xr:uid="{00000000-0005-0000-0000-00007C030000}"/>
    <cellStyle name="一般 2 26 5 5 2 2" xfId="1360" xr:uid="{00000000-0005-0000-0000-00007D030000}"/>
    <cellStyle name="一般 2 26 5 5 2 3" xfId="1361" xr:uid="{00000000-0005-0000-0000-00007E030000}"/>
    <cellStyle name="一般 2 26 5 5 3" xfId="1362" xr:uid="{00000000-0005-0000-0000-00007F030000}"/>
    <cellStyle name="一般 2 26 5 5 4" xfId="1363" xr:uid="{00000000-0005-0000-0000-000080030000}"/>
    <cellStyle name="一般 2 26 5 6" xfId="1364" xr:uid="{00000000-0005-0000-0000-000081030000}"/>
    <cellStyle name="一般 2 26 5 6 2" xfId="1365" xr:uid="{00000000-0005-0000-0000-000082030000}"/>
    <cellStyle name="一般 2 26 5 6 3" xfId="1366" xr:uid="{00000000-0005-0000-0000-000083030000}"/>
    <cellStyle name="一般 2 26 5 7" xfId="1367" xr:uid="{00000000-0005-0000-0000-000084030000}"/>
    <cellStyle name="一般 2 26 5 8" xfId="1368" xr:uid="{00000000-0005-0000-0000-000085030000}"/>
    <cellStyle name="一般 2 26 6" xfId="1369" xr:uid="{00000000-0005-0000-0000-000086030000}"/>
    <cellStyle name="一般 2 26 6 2" xfId="1370" xr:uid="{00000000-0005-0000-0000-000087030000}"/>
    <cellStyle name="一般 2 26 6 2 2" xfId="1371" xr:uid="{00000000-0005-0000-0000-000088030000}"/>
    <cellStyle name="一般 2 26 6 2 2 2" xfId="1372" xr:uid="{00000000-0005-0000-0000-000089030000}"/>
    <cellStyle name="一般 2 26 6 2 2 2 2" xfId="1373" xr:uid="{00000000-0005-0000-0000-00008A030000}"/>
    <cellStyle name="一般 2 26 6 2 2 2 3" xfId="1374" xr:uid="{00000000-0005-0000-0000-00008B030000}"/>
    <cellStyle name="一般 2 26 6 2 2 3" xfId="1375" xr:uid="{00000000-0005-0000-0000-00008C030000}"/>
    <cellStyle name="一般 2 26 6 2 2 4" xfId="1376" xr:uid="{00000000-0005-0000-0000-00008D030000}"/>
    <cellStyle name="一般 2 26 6 2 3" xfId="1377" xr:uid="{00000000-0005-0000-0000-00008E030000}"/>
    <cellStyle name="一般 2 26 6 2 3 2" xfId="1378" xr:uid="{00000000-0005-0000-0000-00008F030000}"/>
    <cellStyle name="一般 2 26 6 2 3 3" xfId="1379" xr:uid="{00000000-0005-0000-0000-000090030000}"/>
    <cellStyle name="一般 2 26 6 2 4" xfId="1380" xr:uid="{00000000-0005-0000-0000-000091030000}"/>
    <cellStyle name="一般 2 26 6 2 5" xfId="1381" xr:uid="{00000000-0005-0000-0000-000092030000}"/>
    <cellStyle name="一般 2 26 6 3" xfId="1382" xr:uid="{00000000-0005-0000-0000-000093030000}"/>
    <cellStyle name="一般 2 26 6 3 2" xfId="1383" xr:uid="{00000000-0005-0000-0000-000094030000}"/>
    <cellStyle name="一般 2 26 6 3 2 2" xfId="1384" xr:uid="{00000000-0005-0000-0000-000095030000}"/>
    <cellStyle name="一般 2 26 6 3 2 2 2" xfId="1385" xr:uid="{00000000-0005-0000-0000-000096030000}"/>
    <cellStyle name="一般 2 26 6 3 2 2 3" xfId="1386" xr:uid="{00000000-0005-0000-0000-000097030000}"/>
    <cellStyle name="一般 2 26 6 3 2 3" xfId="1387" xr:uid="{00000000-0005-0000-0000-000098030000}"/>
    <cellStyle name="一般 2 26 6 3 2 4" xfId="1388" xr:uid="{00000000-0005-0000-0000-000099030000}"/>
    <cellStyle name="一般 2 26 6 3 3" xfId="1389" xr:uid="{00000000-0005-0000-0000-00009A030000}"/>
    <cellStyle name="一般 2 26 6 3 3 2" xfId="1390" xr:uid="{00000000-0005-0000-0000-00009B030000}"/>
    <cellStyle name="一般 2 26 6 3 3 3" xfId="1391" xr:uid="{00000000-0005-0000-0000-00009C030000}"/>
    <cellStyle name="一般 2 26 6 3 4" xfId="1392" xr:uid="{00000000-0005-0000-0000-00009D030000}"/>
    <cellStyle name="一般 2 26 6 3 5" xfId="1393" xr:uid="{00000000-0005-0000-0000-00009E030000}"/>
    <cellStyle name="一般 2 26 6 4" xfId="1394" xr:uid="{00000000-0005-0000-0000-00009F030000}"/>
    <cellStyle name="一般 2 26 6 4 2" xfId="1395" xr:uid="{00000000-0005-0000-0000-0000A0030000}"/>
    <cellStyle name="一般 2 26 6 4 2 2" xfId="1396" xr:uid="{00000000-0005-0000-0000-0000A1030000}"/>
    <cellStyle name="一般 2 26 6 4 2 3" xfId="1397" xr:uid="{00000000-0005-0000-0000-0000A2030000}"/>
    <cellStyle name="一般 2 26 6 4 3" xfId="1398" xr:uid="{00000000-0005-0000-0000-0000A3030000}"/>
    <cellStyle name="一般 2 26 6 4 4" xfId="1399" xr:uid="{00000000-0005-0000-0000-0000A4030000}"/>
    <cellStyle name="一般 2 26 6 5" xfId="1400" xr:uid="{00000000-0005-0000-0000-0000A5030000}"/>
    <cellStyle name="一般 2 26 6 5 2" xfId="1401" xr:uid="{00000000-0005-0000-0000-0000A6030000}"/>
    <cellStyle name="一般 2 26 6 5 3" xfId="1402" xr:uid="{00000000-0005-0000-0000-0000A7030000}"/>
    <cellStyle name="一般 2 26 6 6" xfId="1403" xr:uid="{00000000-0005-0000-0000-0000A8030000}"/>
    <cellStyle name="一般 2 26 6 7" xfId="1404" xr:uid="{00000000-0005-0000-0000-0000A9030000}"/>
    <cellStyle name="一般 2 26 7" xfId="1405" xr:uid="{00000000-0005-0000-0000-0000AA030000}"/>
    <cellStyle name="一般 2 26 7 2" xfId="1406" xr:uid="{00000000-0005-0000-0000-0000AB030000}"/>
    <cellStyle name="一般 2 26 7 2 2" xfId="1407" xr:uid="{00000000-0005-0000-0000-0000AC030000}"/>
    <cellStyle name="一般 2 26 7 2 2 2" xfId="1408" xr:uid="{00000000-0005-0000-0000-0000AD030000}"/>
    <cellStyle name="一般 2 26 7 2 2 2 2" xfId="1409" xr:uid="{00000000-0005-0000-0000-0000AE030000}"/>
    <cellStyle name="一般 2 26 7 2 2 2 3" xfId="1410" xr:uid="{00000000-0005-0000-0000-0000AF030000}"/>
    <cellStyle name="一般 2 26 7 2 2 3" xfId="1411" xr:uid="{00000000-0005-0000-0000-0000B0030000}"/>
    <cellStyle name="一般 2 26 7 2 2 4" xfId="1412" xr:uid="{00000000-0005-0000-0000-0000B1030000}"/>
    <cellStyle name="一般 2 26 7 2 3" xfId="1413" xr:uid="{00000000-0005-0000-0000-0000B2030000}"/>
    <cellStyle name="一般 2 26 7 2 3 2" xfId="1414" xr:uid="{00000000-0005-0000-0000-0000B3030000}"/>
    <cellStyle name="一般 2 26 7 2 3 3" xfId="1415" xr:uid="{00000000-0005-0000-0000-0000B4030000}"/>
    <cellStyle name="一般 2 26 7 2 4" xfId="1416" xr:uid="{00000000-0005-0000-0000-0000B5030000}"/>
    <cellStyle name="一般 2 26 7 2 5" xfId="1417" xr:uid="{00000000-0005-0000-0000-0000B6030000}"/>
    <cellStyle name="一般 2 26 7 3" xfId="1418" xr:uid="{00000000-0005-0000-0000-0000B7030000}"/>
    <cellStyle name="一般 2 26 7 3 2" xfId="1419" xr:uid="{00000000-0005-0000-0000-0000B8030000}"/>
    <cellStyle name="一般 2 26 7 3 2 2" xfId="1420" xr:uid="{00000000-0005-0000-0000-0000B9030000}"/>
    <cellStyle name="一般 2 26 7 3 2 3" xfId="1421" xr:uid="{00000000-0005-0000-0000-0000BA030000}"/>
    <cellStyle name="一般 2 26 7 3 3" xfId="1422" xr:uid="{00000000-0005-0000-0000-0000BB030000}"/>
    <cellStyle name="一般 2 26 7 3 4" xfId="1423" xr:uid="{00000000-0005-0000-0000-0000BC030000}"/>
    <cellStyle name="一般 2 26 7 4" xfId="1424" xr:uid="{00000000-0005-0000-0000-0000BD030000}"/>
    <cellStyle name="一般 2 26 7 4 2" xfId="1425" xr:uid="{00000000-0005-0000-0000-0000BE030000}"/>
    <cellStyle name="一般 2 26 7 4 3" xfId="1426" xr:uid="{00000000-0005-0000-0000-0000BF030000}"/>
    <cellStyle name="一般 2 26 7 5" xfId="1427" xr:uid="{00000000-0005-0000-0000-0000C0030000}"/>
    <cellStyle name="一般 2 26 7 6" xfId="1428" xr:uid="{00000000-0005-0000-0000-0000C1030000}"/>
    <cellStyle name="一般 2 26 8" xfId="1429" xr:uid="{00000000-0005-0000-0000-0000C2030000}"/>
    <cellStyle name="一般 2 26 8 2" xfId="1430" xr:uid="{00000000-0005-0000-0000-0000C3030000}"/>
    <cellStyle name="一般 2 26 8 2 2" xfId="1431" xr:uid="{00000000-0005-0000-0000-0000C4030000}"/>
    <cellStyle name="一般 2 26 8 2 2 2" xfId="1432" xr:uid="{00000000-0005-0000-0000-0000C5030000}"/>
    <cellStyle name="一般 2 26 8 2 2 3" xfId="1433" xr:uid="{00000000-0005-0000-0000-0000C6030000}"/>
    <cellStyle name="一般 2 26 8 2 3" xfId="1434" xr:uid="{00000000-0005-0000-0000-0000C7030000}"/>
    <cellStyle name="一般 2 26 8 2 4" xfId="1435" xr:uid="{00000000-0005-0000-0000-0000C8030000}"/>
    <cellStyle name="一般 2 26 8 3" xfId="1436" xr:uid="{00000000-0005-0000-0000-0000C9030000}"/>
    <cellStyle name="一般 2 26 8 3 2" xfId="1437" xr:uid="{00000000-0005-0000-0000-0000CA030000}"/>
    <cellStyle name="一般 2 26 8 3 3" xfId="1438" xr:uid="{00000000-0005-0000-0000-0000CB030000}"/>
    <cellStyle name="一般 2 26 8 4" xfId="1439" xr:uid="{00000000-0005-0000-0000-0000CC030000}"/>
    <cellStyle name="一般 2 26 8 5" xfId="1440" xr:uid="{00000000-0005-0000-0000-0000CD030000}"/>
    <cellStyle name="一般 2 26 9" xfId="1441" xr:uid="{00000000-0005-0000-0000-0000CE030000}"/>
    <cellStyle name="一般 2 26 9 2" xfId="1442" xr:uid="{00000000-0005-0000-0000-0000CF030000}"/>
    <cellStyle name="一般 2 26 9 2 2" xfId="1443" xr:uid="{00000000-0005-0000-0000-0000D0030000}"/>
    <cellStyle name="一般 2 26 9 2 2 2" xfId="1444" xr:uid="{00000000-0005-0000-0000-0000D1030000}"/>
    <cellStyle name="一般 2 26 9 2 2 3" xfId="1445" xr:uid="{00000000-0005-0000-0000-0000D2030000}"/>
    <cellStyle name="一般 2 26 9 2 3" xfId="1446" xr:uid="{00000000-0005-0000-0000-0000D3030000}"/>
    <cellStyle name="一般 2 26 9 2 4" xfId="1447" xr:uid="{00000000-0005-0000-0000-0000D4030000}"/>
    <cellStyle name="一般 2 26 9 3" xfId="1448" xr:uid="{00000000-0005-0000-0000-0000D5030000}"/>
    <cellStyle name="一般 2 26 9 3 2" xfId="1449" xr:uid="{00000000-0005-0000-0000-0000D6030000}"/>
    <cellStyle name="一般 2 26 9 3 3" xfId="1450" xr:uid="{00000000-0005-0000-0000-0000D7030000}"/>
    <cellStyle name="一般 2 26 9 4" xfId="1451" xr:uid="{00000000-0005-0000-0000-0000D8030000}"/>
    <cellStyle name="一般 2 26 9 5" xfId="1452" xr:uid="{00000000-0005-0000-0000-0000D9030000}"/>
    <cellStyle name="一般 2 27" xfId="89" xr:uid="{00000000-0005-0000-0000-0000DA030000}"/>
    <cellStyle name="一般 2 27 10" xfId="1453" xr:uid="{00000000-0005-0000-0000-0000DB030000}"/>
    <cellStyle name="一般 2 27 10 2" xfId="1454" xr:uid="{00000000-0005-0000-0000-0000DC030000}"/>
    <cellStyle name="一般 2 27 10 2 2" xfId="1455" xr:uid="{00000000-0005-0000-0000-0000DD030000}"/>
    <cellStyle name="一般 2 27 10 2 3" xfId="1456" xr:uid="{00000000-0005-0000-0000-0000DE030000}"/>
    <cellStyle name="一般 2 27 10 3" xfId="1457" xr:uid="{00000000-0005-0000-0000-0000DF030000}"/>
    <cellStyle name="一般 2 27 10 4" xfId="1458" xr:uid="{00000000-0005-0000-0000-0000E0030000}"/>
    <cellStyle name="一般 2 27 11" xfId="1459" xr:uid="{00000000-0005-0000-0000-0000E1030000}"/>
    <cellStyle name="一般 2 27 11 2" xfId="1460" xr:uid="{00000000-0005-0000-0000-0000E2030000}"/>
    <cellStyle name="一般 2 27 11 3" xfId="1461" xr:uid="{00000000-0005-0000-0000-0000E3030000}"/>
    <cellStyle name="一般 2 27 12" xfId="1462" xr:uid="{00000000-0005-0000-0000-0000E4030000}"/>
    <cellStyle name="一般 2 27 13" xfId="1463" xr:uid="{00000000-0005-0000-0000-0000E5030000}"/>
    <cellStyle name="一般 2 27 2" xfId="90" xr:uid="{00000000-0005-0000-0000-0000E6030000}"/>
    <cellStyle name="一般 2 27 2 2" xfId="91" xr:uid="{00000000-0005-0000-0000-0000E7030000}"/>
    <cellStyle name="一般 2 27 2 2 2" xfId="1464" xr:uid="{00000000-0005-0000-0000-0000E8030000}"/>
    <cellStyle name="一般 2 27 2 2 2 2" xfId="1465" xr:uid="{00000000-0005-0000-0000-0000E9030000}"/>
    <cellStyle name="一般 2 27 2 2 2 2 2" xfId="1466" xr:uid="{00000000-0005-0000-0000-0000EA030000}"/>
    <cellStyle name="一般 2 27 2 2 2 2 2 2" xfId="1467" xr:uid="{00000000-0005-0000-0000-0000EB030000}"/>
    <cellStyle name="一般 2 27 2 2 2 2 2 2 2" xfId="1468" xr:uid="{00000000-0005-0000-0000-0000EC030000}"/>
    <cellStyle name="一般 2 27 2 2 2 2 2 2 3" xfId="1469" xr:uid="{00000000-0005-0000-0000-0000ED030000}"/>
    <cellStyle name="一般 2 27 2 2 2 2 2 3" xfId="1470" xr:uid="{00000000-0005-0000-0000-0000EE030000}"/>
    <cellStyle name="一般 2 27 2 2 2 2 2 4" xfId="1471" xr:uid="{00000000-0005-0000-0000-0000EF030000}"/>
    <cellStyle name="一般 2 27 2 2 2 2 3" xfId="1472" xr:uid="{00000000-0005-0000-0000-0000F0030000}"/>
    <cellStyle name="一般 2 27 2 2 2 2 3 2" xfId="1473" xr:uid="{00000000-0005-0000-0000-0000F1030000}"/>
    <cellStyle name="一般 2 27 2 2 2 2 3 3" xfId="1474" xr:uid="{00000000-0005-0000-0000-0000F2030000}"/>
    <cellStyle name="一般 2 27 2 2 2 2 4" xfId="1475" xr:uid="{00000000-0005-0000-0000-0000F3030000}"/>
    <cellStyle name="一般 2 27 2 2 2 2 5" xfId="1476" xr:uid="{00000000-0005-0000-0000-0000F4030000}"/>
    <cellStyle name="一般 2 27 2 2 2 3" xfId="1477" xr:uid="{00000000-0005-0000-0000-0000F5030000}"/>
    <cellStyle name="一般 2 27 2 2 2 3 2" xfId="1478" xr:uid="{00000000-0005-0000-0000-0000F6030000}"/>
    <cellStyle name="一般 2 27 2 2 2 3 2 2" xfId="1479" xr:uid="{00000000-0005-0000-0000-0000F7030000}"/>
    <cellStyle name="一般 2 27 2 2 2 3 2 3" xfId="1480" xr:uid="{00000000-0005-0000-0000-0000F8030000}"/>
    <cellStyle name="一般 2 27 2 2 2 3 3" xfId="1481" xr:uid="{00000000-0005-0000-0000-0000F9030000}"/>
    <cellStyle name="一般 2 27 2 2 2 3 4" xfId="1482" xr:uid="{00000000-0005-0000-0000-0000FA030000}"/>
    <cellStyle name="一般 2 27 2 2 2 4" xfId="1483" xr:uid="{00000000-0005-0000-0000-0000FB030000}"/>
    <cellStyle name="一般 2 27 2 2 2 4 2" xfId="1484" xr:uid="{00000000-0005-0000-0000-0000FC030000}"/>
    <cellStyle name="一般 2 27 2 2 2 4 3" xfId="1485" xr:uid="{00000000-0005-0000-0000-0000FD030000}"/>
    <cellStyle name="一般 2 27 2 2 2 5" xfId="1486" xr:uid="{00000000-0005-0000-0000-0000FE030000}"/>
    <cellStyle name="一般 2 27 2 2 2 6" xfId="1487" xr:uid="{00000000-0005-0000-0000-0000FF030000}"/>
    <cellStyle name="一般 2 27 2 2 3" xfId="1488" xr:uid="{00000000-0005-0000-0000-000000040000}"/>
    <cellStyle name="一般 2 27 2 2 3 2" xfId="1489" xr:uid="{00000000-0005-0000-0000-000001040000}"/>
    <cellStyle name="一般 2 27 2 2 3 2 2" xfId="1490" xr:uid="{00000000-0005-0000-0000-000002040000}"/>
    <cellStyle name="一般 2 27 2 2 3 2 2 2" xfId="1491" xr:uid="{00000000-0005-0000-0000-000003040000}"/>
    <cellStyle name="一般 2 27 2 2 3 2 2 3" xfId="1492" xr:uid="{00000000-0005-0000-0000-000004040000}"/>
    <cellStyle name="一般 2 27 2 2 3 2 3" xfId="1493" xr:uid="{00000000-0005-0000-0000-000005040000}"/>
    <cellStyle name="一般 2 27 2 2 3 2 4" xfId="1494" xr:uid="{00000000-0005-0000-0000-000006040000}"/>
    <cellStyle name="一般 2 27 2 2 3 3" xfId="1495" xr:uid="{00000000-0005-0000-0000-000007040000}"/>
    <cellStyle name="一般 2 27 2 2 3 3 2" xfId="1496" xr:uid="{00000000-0005-0000-0000-000008040000}"/>
    <cellStyle name="一般 2 27 2 2 3 3 3" xfId="1497" xr:uid="{00000000-0005-0000-0000-000009040000}"/>
    <cellStyle name="一般 2 27 2 2 3 4" xfId="1498" xr:uid="{00000000-0005-0000-0000-00000A040000}"/>
    <cellStyle name="一般 2 27 2 2 3 5" xfId="1499" xr:uid="{00000000-0005-0000-0000-00000B040000}"/>
    <cellStyle name="一般 2 27 2 2 4" xfId="1500" xr:uid="{00000000-0005-0000-0000-00000C040000}"/>
    <cellStyle name="一般 2 27 2 2 4 2" xfId="1501" xr:uid="{00000000-0005-0000-0000-00000D040000}"/>
    <cellStyle name="一般 2 27 2 2 4 2 2" xfId="1502" xr:uid="{00000000-0005-0000-0000-00000E040000}"/>
    <cellStyle name="一般 2 27 2 2 4 2 2 2" xfId="1503" xr:uid="{00000000-0005-0000-0000-00000F040000}"/>
    <cellStyle name="一般 2 27 2 2 4 2 2 3" xfId="1504" xr:uid="{00000000-0005-0000-0000-000010040000}"/>
    <cellStyle name="一般 2 27 2 2 4 2 3" xfId="1505" xr:uid="{00000000-0005-0000-0000-000011040000}"/>
    <cellStyle name="一般 2 27 2 2 4 2 4" xfId="1506" xr:uid="{00000000-0005-0000-0000-000012040000}"/>
    <cellStyle name="一般 2 27 2 2 4 3" xfId="1507" xr:uid="{00000000-0005-0000-0000-000013040000}"/>
    <cellStyle name="一般 2 27 2 2 4 3 2" xfId="1508" xr:uid="{00000000-0005-0000-0000-000014040000}"/>
    <cellStyle name="一般 2 27 2 2 4 3 3" xfId="1509" xr:uid="{00000000-0005-0000-0000-000015040000}"/>
    <cellStyle name="一般 2 27 2 2 4 4" xfId="1510" xr:uid="{00000000-0005-0000-0000-000016040000}"/>
    <cellStyle name="一般 2 27 2 2 4 5" xfId="1511" xr:uid="{00000000-0005-0000-0000-000017040000}"/>
    <cellStyle name="一般 2 27 2 2 5" xfId="1512" xr:uid="{00000000-0005-0000-0000-000018040000}"/>
    <cellStyle name="一般 2 27 2 2 5 2" xfId="1513" xr:uid="{00000000-0005-0000-0000-000019040000}"/>
    <cellStyle name="一般 2 27 2 2 5 2 2" xfId="1514" xr:uid="{00000000-0005-0000-0000-00001A040000}"/>
    <cellStyle name="一般 2 27 2 2 5 2 3" xfId="1515" xr:uid="{00000000-0005-0000-0000-00001B040000}"/>
    <cellStyle name="一般 2 27 2 2 5 3" xfId="1516" xr:uid="{00000000-0005-0000-0000-00001C040000}"/>
    <cellStyle name="一般 2 27 2 2 5 4" xfId="1517" xr:uid="{00000000-0005-0000-0000-00001D040000}"/>
    <cellStyle name="一般 2 27 2 2 6" xfId="1518" xr:uid="{00000000-0005-0000-0000-00001E040000}"/>
    <cellStyle name="一般 2 27 2 2 6 2" xfId="1519" xr:uid="{00000000-0005-0000-0000-00001F040000}"/>
    <cellStyle name="一般 2 27 2 2 6 3" xfId="1520" xr:uid="{00000000-0005-0000-0000-000020040000}"/>
    <cellStyle name="一般 2 27 2 2 7" xfId="1521" xr:uid="{00000000-0005-0000-0000-000021040000}"/>
    <cellStyle name="一般 2 27 2 2 8" xfId="1522" xr:uid="{00000000-0005-0000-0000-000022040000}"/>
    <cellStyle name="一般 2 27 2 3" xfId="1523" xr:uid="{00000000-0005-0000-0000-000023040000}"/>
    <cellStyle name="一般 2 27 2 3 2" xfId="1524" xr:uid="{00000000-0005-0000-0000-000024040000}"/>
    <cellStyle name="一般 2 27 2 3 2 2" xfId="1525" xr:uid="{00000000-0005-0000-0000-000025040000}"/>
    <cellStyle name="一般 2 27 2 3 2 2 2" xfId="1526" xr:uid="{00000000-0005-0000-0000-000026040000}"/>
    <cellStyle name="一般 2 27 2 3 2 2 2 2" xfId="1527" xr:uid="{00000000-0005-0000-0000-000027040000}"/>
    <cellStyle name="一般 2 27 2 3 2 2 2 3" xfId="1528" xr:uid="{00000000-0005-0000-0000-000028040000}"/>
    <cellStyle name="一般 2 27 2 3 2 2 3" xfId="1529" xr:uid="{00000000-0005-0000-0000-000029040000}"/>
    <cellStyle name="一般 2 27 2 3 2 2 4" xfId="1530" xr:uid="{00000000-0005-0000-0000-00002A040000}"/>
    <cellStyle name="一般 2 27 2 3 2 3" xfId="1531" xr:uid="{00000000-0005-0000-0000-00002B040000}"/>
    <cellStyle name="一般 2 27 2 3 2 3 2" xfId="1532" xr:uid="{00000000-0005-0000-0000-00002C040000}"/>
    <cellStyle name="一般 2 27 2 3 2 3 3" xfId="1533" xr:uid="{00000000-0005-0000-0000-00002D040000}"/>
    <cellStyle name="一般 2 27 2 3 2 4" xfId="1534" xr:uid="{00000000-0005-0000-0000-00002E040000}"/>
    <cellStyle name="一般 2 27 2 3 2 5" xfId="1535" xr:uid="{00000000-0005-0000-0000-00002F040000}"/>
    <cellStyle name="一般 2 27 2 3 3" xfId="1536" xr:uid="{00000000-0005-0000-0000-000030040000}"/>
    <cellStyle name="一般 2 27 2 3 3 2" xfId="1537" xr:uid="{00000000-0005-0000-0000-000031040000}"/>
    <cellStyle name="一般 2 27 2 3 3 2 2" xfId="1538" xr:uid="{00000000-0005-0000-0000-000032040000}"/>
    <cellStyle name="一般 2 27 2 3 3 2 3" xfId="1539" xr:uid="{00000000-0005-0000-0000-000033040000}"/>
    <cellStyle name="一般 2 27 2 3 3 3" xfId="1540" xr:uid="{00000000-0005-0000-0000-000034040000}"/>
    <cellStyle name="一般 2 27 2 3 3 4" xfId="1541" xr:uid="{00000000-0005-0000-0000-000035040000}"/>
    <cellStyle name="一般 2 27 2 3 4" xfId="1542" xr:uid="{00000000-0005-0000-0000-000036040000}"/>
    <cellStyle name="一般 2 27 2 3 4 2" xfId="1543" xr:uid="{00000000-0005-0000-0000-000037040000}"/>
    <cellStyle name="一般 2 27 2 3 4 3" xfId="1544" xr:uid="{00000000-0005-0000-0000-000038040000}"/>
    <cellStyle name="一般 2 27 2 3 5" xfId="1545" xr:uid="{00000000-0005-0000-0000-000039040000}"/>
    <cellStyle name="一般 2 27 2 3 6" xfId="1546" xr:uid="{00000000-0005-0000-0000-00003A040000}"/>
    <cellStyle name="一般 2 27 2 4" xfId="1547" xr:uid="{00000000-0005-0000-0000-00003B040000}"/>
    <cellStyle name="一般 2 27 2 4 2" xfId="1548" xr:uid="{00000000-0005-0000-0000-00003C040000}"/>
    <cellStyle name="一般 2 27 2 4 2 2" xfId="1549" xr:uid="{00000000-0005-0000-0000-00003D040000}"/>
    <cellStyle name="一般 2 27 2 4 2 2 2" xfId="1550" xr:uid="{00000000-0005-0000-0000-00003E040000}"/>
    <cellStyle name="一般 2 27 2 4 2 2 3" xfId="1551" xr:uid="{00000000-0005-0000-0000-00003F040000}"/>
    <cellStyle name="一般 2 27 2 4 2 3" xfId="1552" xr:uid="{00000000-0005-0000-0000-000040040000}"/>
    <cellStyle name="一般 2 27 2 4 2 4" xfId="1553" xr:uid="{00000000-0005-0000-0000-000041040000}"/>
    <cellStyle name="一般 2 27 2 4 3" xfId="1554" xr:uid="{00000000-0005-0000-0000-000042040000}"/>
    <cellStyle name="一般 2 27 2 4 3 2" xfId="1555" xr:uid="{00000000-0005-0000-0000-000043040000}"/>
    <cellStyle name="一般 2 27 2 4 3 3" xfId="1556" xr:uid="{00000000-0005-0000-0000-000044040000}"/>
    <cellStyle name="一般 2 27 2 4 4" xfId="1557" xr:uid="{00000000-0005-0000-0000-000045040000}"/>
    <cellStyle name="一般 2 27 2 4 5" xfId="1558" xr:uid="{00000000-0005-0000-0000-000046040000}"/>
    <cellStyle name="一般 2 27 2 5" xfId="1559" xr:uid="{00000000-0005-0000-0000-000047040000}"/>
    <cellStyle name="一般 2 27 2 5 2" xfId="1560" xr:uid="{00000000-0005-0000-0000-000048040000}"/>
    <cellStyle name="一般 2 27 2 5 2 2" xfId="1561" xr:uid="{00000000-0005-0000-0000-000049040000}"/>
    <cellStyle name="一般 2 27 2 5 2 2 2" xfId="1562" xr:uid="{00000000-0005-0000-0000-00004A040000}"/>
    <cellStyle name="一般 2 27 2 5 2 2 3" xfId="1563" xr:uid="{00000000-0005-0000-0000-00004B040000}"/>
    <cellStyle name="一般 2 27 2 5 2 3" xfId="1564" xr:uid="{00000000-0005-0000-0000-00004C040000}"/>
    <cellStyle name="一般 2 27 2 5 2 4" xfId="1565" xr:uid="{00000000-0005-0000-0000-00004D040000}"/>
    <cellStyle name="一般 2 27 2 5 3" xfId="1566" xr:uid="{00000000-0005-0000-0000-00004E040000}"/>
    <cellStyle name="一般 2 27 2 5 3 2" xfId="1567" xr:uid="{00000000-0005-0000-0000-00004F040000}"/>
    <cellStyle name="一般 2 27 2 5 3 3" xfId="1568" xr:uid="{00000000-0005-0000-0000-000050040000}"/>
    <cellStyle name="一般 2 27 2 5 4" xfId="1569" xr:uid="{00000000-0005-0000-0000-000051040000}"/>
    <cellStyle name="一般 2 27 2 5 5" xfId="1570" xr:uid="{00000000-0005-0000-0000-000052040000}"/>
    <cellStyle name="一般 2 27 2 6" xfId="1571" xr:uid="{00000000-0005-0000-0000-000053040000}"/>
    <cellStyle name="一般 2 27 2 6 2" xfId="1572" xr:uid="{00000000-0005-0000-0000-000054040000}"/>
    <cellStyle name="一般 2 27 2 6 2 2" xfId="1573" xr:uid="{00000000-0005-0000-0000-000055040000}"/>
    <cellStyle name="一般 2 27 2 6 2 3" xfId="1574" xr:uid="{00000000-0005-0000-0000-000056040000}"/>
    <cellStyle name="一般 2 27 2 6 3" xfId="1575" xr:uid="{00000000-0005-0000-0000-000057040000}"/>
    <cellStyle name="一般 2 27 2 6 4" xfId="1576" xr:uid="{00000000-0005-0000-0000-000058040000}"/>
    <cellStyle name="一般 2 27 2 7" xfId="1577" xr:uid="{00000000-0005-0000-0000-000059040000}"/>
    <cellStyle name="一般 2 27 2 7 2" xfId="1578" xr:uid="{00000000-0005-0000-0000-00005A040000}"/>
    <cellStyle name="一般 2 27 2 7 3" xfId="1579" xr:uid="{00000000-0005-0000-0000-00005B040000}"/>
    <cellStyle name="一般 2 27 2 8" xfId="1580" xr:uid="{00000000-0005-0000-0000-00005C040000}"/>
    <cellStyle name="一般 2 27 2 9" xfId="1581" xr:uid="{00000000-0005-0000-0000-00005D040000}"/>
    <cellStyle name="一般 2 27 3" xfId="92" xr:uid="{00000000-0005-0000-0000-00005E040000}"/>
    <cellStyle name="一般 2 27 3 2" xfId="93" xr:uid="{00000000-0005-0000-0000-00005F040000}"/>
    <cellStyle name="一般 2 27 3 2 2" xfId="1582" xr:uid="{00000000-0005-0000-0000-000060040000}"/>
    <cellStyle name="一般 2 27 3 2 2 2" xfId="1583" xr:uid="{00000000-0005-0000-0000-000061040000}"/>
    <cellStyle name="一般 2 27 3 2 2 2 2" xfId="1584" xr:uid="{00000000-0005-0000-0000-000062040000}"/>
    <cellStyle name="一般 2 27 3 2 2 2 2 2" xfId="1585" xr:uid="{00000000-0005-0000-0000-000063040000}"/>
    <cellStyle name="一般 2 27 3 2 2 2 2 2 2" xfId="1586" xr:uid="{00000000-0005-0000-0000-000064040000}"/>
    <cellStyle name="一般 2 27 3 2 2 2 2 2 3" xfId="1587" xr:uid="{00000000-0005-0000-0000-000065040000}"/>
    <cellStyle name="一般 2 27 3 2 2 2 2 3" xfId="1588" xr:uid="{00000000-0005-0000-0000-000066040000}"/>
    <cellStyle name="一般 2 27 3 2 2 2 2 4" xfId="1589" xr:uid="{00000000-0005-0000-0000-000067040000}"/>
    <cellStyle name="一般 2 27 3 2 2 2 3" xfId="1590" xr:uid="{00000000-0005-0000-0000-000068040000}"/>
    <cellStyle name="一般 2 27 3 2 2 2 3 2" xfId="1591" xr:uid="{00000000-0005-0000-0000-000069040000}"/>
    <cellStyle name="一般 2 27 3 2 2 2 3 3" xfId="1592" xr:uid="{00000000-0005-0000-0000-00006A040000}"/>
    <cellStyle name="一般 2 27 3 2 2 2 4" xfId="1593" xr:uid="{00000000-0005-0000-0000-00006B040000}"/>
    <cellStyle name="一般 2 27 3 2 2 2 5" xfId="1594" xr:uid="{00000000-0005-0000-0000-00006C040000}"/>
    <cellStyle name="一般 2 27 3 2 2 3" xfId="1595" xr:uid="{00000000-0005-0000-0000-00006D040000}"/>
    <cellStyle name="一般 2 27 3 2 2 3 2" xfId="1596" xr:uid="{00000000-0005-0000-0000-00006E040000}"/>
    <cellStyle name="一般 2 27 3 2 2 3 2 2" xfId="1597" xr:uid="{00000000-0005-0000-0000-00006F040000}"/>
    <cellStyle name="一般 2 27 3 2 2 3 2 3" xfId="1598" xr:uid="{00000000-0005-0000-0000-000070040000}"/>
    <cellStyle name="一般 2 27 3 2 2 3 3" xfId="1599" xr:uid="{00000000-0005-0000-0000-000071040000}"/>
    <cellStyle name="一般 2 27 3 2 2 3 4" xfId="1600" xr:uid="{00000000-0005-0000-0000-000072040000}"/>
    <cellStyle name="一般 2 27 3 2 2 4" xfId="1601" xr:uid="{00000000-0005-0000-0000-000073040000}"/>
    <cellStyle name="一般 2 27 3 2 2 4 2" xfId="1602" xr:uid="{00000000-0005-0000-0000-000074040000}"/>
    <cellStyle name="一般 2 27 3 2 2 4 3" xfId="1603" xr:uid="{00000000-0005-0000-0000-000075040000}"/>
    <cellStyle name="一般 2 27 3 2 2 5" xfId="1604" xr:uid="{00000000-0005-0000-0000-000076040000}"/>
    <cellStyle name="一般 2 27 3 2 2 6" xfId="1605" xr:uid="{00000000-0005-0000-0000-000077040000}"/>
    <cellStyle name="一般 2 27 3 2 3" xfId="1606" xr:uid="{00000000-0005-0000-0000-000078040000}"/>
    <cellStyle name="一般 2 27 3 2 3 2" xfId="1607" xr:uid="{00000000-0005-0000-0000-000079040000}"/>
    <cellStyle name="一般 2 27 3 2 3 2 2" xfId="1608" xr:uid="{00000000-0005-0000-0000-00007A040000}"/>
    <cellStyle name="一般 2 27 3 2 3 2 2 2" xfId="1609" xr:uid="{00000000-0005-0000-0000-00007B040000}"/>
    <cellStyle name="一般 2 27 3 2 3 2 2 3" xfId="1610" xr:uid="{00000000-0005-0000-0000-00007C040000}"/>
    <cellStyle name="一般 2 27 3 2 3 2 3" xfId="1611" xr:uid="{00000000-0005-0000-0000-00007D040000}"/>
    <cellStyle name="一般 2 27 3 2 3 2 4" xfId="1612" xr:uid="{00000000-0005-0000-0000-00007E040000}"/>
    <cellStyle name="一般 2 27 3 2 3 3" xfId="1613" xr:uid="{00000000-0005-0000-0000-00007F040000}"/>
    <cellStyle name="一般 2 27 3 2 3 3 2" xfId="1614" xr:uid="{00000000-0005-0000-0000-000080040000}"/>
    <cellStyle name="一般 2 27 3 2 3 3 3" xfId="1615" xr:uid="{00000000-0005-0000-0000-000081040000}"/>
    <cellStyle name="一般 2 27 3 2 3 4" xfId="1616" xr:uid="{00000000-0005-0000-0000-000082040000}"/>
    <cellStyle name="一般 2 27 3 2 3 5" xfId="1617" xr:uid="{00000000-0005-0000-0000-000083040000}"/>
    <cellStyle name="一般 2 27 3 2 4" xfId="1618" xr:uid="{00000000-0005-0000-0000-000084040000}"/>
    <cellStyle name="一般 2 27 3 2 4 2" xfId="1619" xr:uid="{00000000-0005-0000-0000-000085040000}"/>
    <cellStyle name="一般 2 27 3 2 4 2 2" xfId="1620" xr:uid="{00000000-0005-0000-0000-000086040000}"/>
    <cellStyle name="一般 2 27 3 2 4 2 2 2" xfId="1621" xr:uid="{00000000-0005-0000-0000-000087040000}"/>
    <cellStyle name="一般 2 27 3 2 4 2 2 3" xfId="1622" xr:uid="{00000000-0005-0000-0000-000088040000}"/>
    <cellStyle name="一般 2 27 3 2 4 2 3" xfId="1623" xr:uid="{00000000-0005-0000-0000-000089040000}"/>
    <cellStyle name="一般 2 27 3 2 4 2 4" xfId="1624" xr:uid="{00000000-0005-0000-0000-00008A040000}"/>
    <cellStyle name="一般 2 27 3 2 4 3" xfId="1625" xr:uid="{00000000-0005-0000-0000-00008B040000}"/>
    <cellStyle name="一般 2 27 3 2 4 3 2" xfId="1626" xr:uid="{00000000-0005-0000-0000-00008C040000}"/>
    <cellStyle name="一般 2 27 3 2 4 3 3" xfId="1627" xr:uid="{00000000-0005-0000-0000-00008D040000}"/>
    <cellStyle name="一般 2 27 3 2 4 4" xfId="1628" xr:uid="{00000000-0005-0000-0000-00008E040000}"/>
    <cellStyle name="一般 2 27 3 2 4 5" xfId="1629" xr:uid="{00000000-0005-0000-0000-00008F040000}"/>
    <cellStyle name="一般 2 27 3 2 5" xfId="1630" xr:uid="{00000000-0005-0000-0000-000090040000}"/>
    <cellStyle name="一般 2 27 3 2 5 2" xfId="1631" xr:uid="{00000000-0005-0000-0000-000091040000}"/>
    <cellStyle name="一般 2 27 3 2 5 2 2" xfId="1632" xr:uid="{00000000-0005-0000-0000-000092040000}"/>
    <cellStyle name="一般 2 27 3 2 5 2 3" xfId="1633" xr:uid="{00000000-0005-0000-0000-000093040000}"/>
    <cellStyle name="一般 2 27 3 2 5 3" xfId="1634" xr:uid="{00000000-0005-0000-0000-000094040000}"/>
    <cellStyle name="一般 2 27 3 2 5 4" xfId="1635" xr:uid="{00000000-0005-0000-0000-000095040000}"/>
    <cellStyle name="一般 2 27 3 2 6" xfId="1636" xr:uid="{00000000-0005-0000-0000-000096040000}"/>
    <cellStyle name="一般 2 27 3 2 6 2" xfId="1637" xr:uid="{00000000-0005-0000-0000-000097040000}"/>
    <cellStyle name="一般 2 27 3 2 6 3" xfId="1638" xr:uid="{00000000-0005-0000-0000-000098040000}"/>
    <cellStyle name="一般 2 27 3 2 7" xfId="1639" xr:uid="{00000000-0005-0000-0000-000099040000}"/>
    <cellStyle name="一般 2 27 3 2 8" xfId="1640" xr:uid="{00000000-0005-0000-0000-00009A040000}"/>
    <cellStyle name="一般 2 27 3 3" xfId="1641" xr:uid="{00000000-0005-0000-0000-00009B040000}"/>
    <cellStyle name="一般 2 27 3 3 2" xfId="1642" xr:uid="{00000000-0005-0000-0000-00009C040000}"/>
    <cellStyle name="一般 2 27 3 3 2 2" xfId="1643" xr:uid="{00000000-0005-0000-0000-00009D040000}"/>
    <cellStyle name="一般 2 27 3 3 2 2 2" xfId="1644" xr:uid="{00000000-0005-0000-0000-00009E040000}"/>
    <cellStyle name="一般 2 27 3 3 2 2 2 2" xfId="1645" xr:uid="{00000000-0005-0000-0000-00009F040000}"/>
    <cellStyle name="一般 2 27 3 3 2 2 2 3" xfId="1646" xr:uid="{00000000-0005-0000-0000-0000A0040000}"/>
    <cellStyle name="一般 2 27 3 3 2 2 3" xfId="1647" xr:uid="{00000000-0005-0000-0000-0000A1040000}"/>
    <cellStyle name="一般 2 27 3 3 2 2 4" xfId="1648" xr:uid="{00000000-0005-0000-0000-0000A2040000}"/>
    <cellStyle name="一般 2 27 3 3 2 3" xfId="1649" xr:uid="{00000000-0005-0000-0000-0000A3040000}"/>
    <cellStyle name="一般 2 27 3 3 2 3 2" xfId="1650" xr:uid="{00000000-0005-0000-0000-0000A4040000}"/>
    <cellStyle name="一般 2 27 3 3 2 3 3" xfId="1651" xr:uid="{00000000-0005-0000-0000-0000A5040000}"/>
    <cellStyle name="一般 2 27 3 3 2 4" xfId="1652" xr:uid="{00000000-0005-0000-0000-0000A6040000}"/>
    <cellStyle name="一般 2 27 3 3 2 5" xfId="1653" xr:uid="{00000000-0005-0000-0000-0000A7040000}"/>
    <cellStyle name="一般 2 27 3 3 3" xfId="1654" xr:uid="{00000000-0005-0000-0000-0000A8040000}"/>
    <cellStyle name="一般 2 27 3 3 3 2" xfId="1655" xr:uid="{00000000-0005-0000-0000-0000A9040000}"/>
    <cellStyle name="一般 2 27 3 3 3 2 2" xfId="1656" xr:uid="{00000000-0005-0000-0000-0000AA040000}"/>
    <cellStyle name="一般 2 27 3 3 3 2 3" xfId="1657" xr:uid="{00000000-0005-0000-0000-0000AB040000}"/>
    <cellStyle name="一般 2 27 3 3 3 3" xfId="1658" xr:uid="{00000000-0005-0000-0000-0000AC040000}"/>
    <cellStyle name="一般 2 27 3 3 3 4" xfId="1659" xr:uid="{00000000-0005-0000-0000-0000AD040000}"/>
    <cellStyle name="一般 2 27 3 3 4" xfId="1660" xr:uid="{00000000-0005-0000-0000-0000AE040000}"/>
    <cellStyle name="一般 2 27 3 3 4 2" xfId="1661" xr:uid="{00000000-0005-0000-0000-0000AF040000}"/>
    <cellStyle name="一般 2 27 3 3 4 3" xfId="1662" xr:uid="{00000000-0005-0000-0000-0000B0040000}"/>
    <cellStyle name="一般 2 27 3 3 5" xfId="1663" xr:uid="{00000000-0005-0000-0000-0000B1040000}"/>
    <cellStyle name="一般 2 27 3 3 6" xfId="1664" xr:uid="{00000000-0005-0000-0000-0000B2040000}"/>
    <cellStyle name="一般 2 27 3 4" xfId="1665" xr:uid="{00000000-0005-0000-0000-0000B3040000}"/>
    <cellStyle name="一般 2 27 3 4 2" xfId="1666" xr:uid="{00000000-0005-0000-0000-0000B4040000}"/>
    <cellStyle name="一般 2 27 3 4 2 2" xfId="1667" xr:uid="{00000000-0005-0000-0000-0000B5040000}"/>
    <cellStyle name="一般 2 27 3 4 2 2 2" xfId="1668" xr:uid="{00000000-0005-0000-0000-0000B6040000}"/>
    <cellStyle name="一般 2 27 3 4 2 2 3" xfId="1669" xr:uid="{00000000-0005-0000-0000-0000B7040000}"/>
    <cellStyle name="一般 2 27 3 4 2 3" xfId="1670" xr:uid="{00000000-0005-0000-0000-0000B8040000}"/>
    <cellStyle name="一般 2 27 3 4 2 4" xfId="1671" xr:uid="{00000000-0005-0000-0000-0000B9040000}"/>
    <cellStyle name="一般 2 27 3 4 3" xfId="1672" xr:uid="{00000000-0005-0000-0000-0000BA040000}"/>
    <cellStyle name="一般 2 27 3 4 3 2" xfId="1673" xr:uid="{00000000-0005-0000-0000-0000BB040000}"/>
    <cellStyle name="一般 2 27 3 4 3 3" xfId="1674" xr:uid="{00000000-0005-0000-0000-0000BC040000}"/>
    <cellStyle name="一般 2 27 3 4 4" xfId="1675" xr:uid="{00000000-0005-0000-0000-0000BD040000}"/>
    <cellStyle name="一般 2 27 3 4 5" xfId="1676" xr:uid="{00000000-0005-0000-0000-0000BE040000}"/>
    <cellStyle name="一般 2 27 3 5" xfId="1677" xr:uid="{00000000-0005-0000-0000-0000BF040000}"/>
    <cellStyle name="一般 2 27 3 5 2" xfId="1678" xr:uid="{00000000-0005-0000-0000-0000C0040000}"/>
    <cellStyle name="一般 2 27 3 5 2 2" xfId="1679" xr:uid="{00000000-0005-0000-0000-0000C1040000}"/>
    <cellStyle name="一般 2 27 3 5 2 2 2" xfId="1680" xr:uid="{00000000-0005-0000-0000-0000C2040000}"/>
    <cellStyle name="一般 2 27 3 5 2 2 3" xfId="1681" xr:uid="{00000000-0005-0000-0000-0000C3040000}"/>
    <cellStyle name="一般 2 27 3 5 2 3" xfId="1682" xr:uid="{00000000-0005-0000-0000-0000C4040000}"/>
    <cellStyle name="一般 2 27 3 5 2 4" xfId="1683" xr:uid="{00000000-0005-0000-0000-0000C5040000}"/>
    <cellStyle name="一般 2 27 3 5 3" xfId="1684" xr:uid="{00000000-0005-0000-0000-0000C6040000}"/>
    <cellStyle name="一般 2 27 3 5 3 2" xfId="1685" xr:uid="{00000000-0005-0000-0000-0000C7040000}"/>
    <cellStyle name="一般 2 27 3 5 3 3" xfId="1686" xr:uid="{00000000-0005-0000-0000-0000C8040000}"/>
    <cellStyle name="一般 2 27 3 5 4" xfId="1687" xr:uid="{00000000-0005-0000-0000-0000C9040000}"/>
    <cellStyle name="一般 2 27 3 5 5" xfId="1688" xr:uid="{00000000-0005-0000-0000-0000CA040000}"/>
    <cellStyle name="一般 2 27 3 6" xfId="1689" xr:uid="{00000000-0005-0000-0000-0000CB040000}"/>
    <cellStyle name="一般 2 27 3 6 2" xfId="1690" xr:uid="{00000000-0005-0000-0000-0000CC040000}"/>
    <cellStyle name="一般 2 27 3 6 2 2" xfId="1691" xr:uid="{00000000-0005-0000-0000-0000CD040000}"/>
    <cellStyle name="一般 2 27 3 6 2 3" xfId="1692" xr:uid="{00000000-0005-0000-0000-0000CE040000}"/>
    <cellStyle name="一般 2 27 3 6 3" xfId="1693" xr:uid="{00000000-0005-0000-0000-0000CF040000}"/>
    <cellStyle name="一般 2 27 3 6 4" xfId="1694" xr:uid="{00000000-0005-0000-0000-0000D0040000}"/>
    <cellStyle name="一般 2 27 3 7" xfId="1695" xr:uid="{00000000-0005-0000-0000-0000D1040000}"/>
    <cellStyle name="一般 2 27 3 7 2" xfId="1696" xr:uid="{00000000-0005-0000-0000-0000D2040000}"/>
    <cellStyle name="一般 2 27 3 7 3" xfId="1697" xr:uid="{00000000-0005-0000-0000-0000D3040000}"/>
    <cellStyle name="一般 2 27 3 8" xfId="1698" xr:uid="{00000000-0005-0000-0000-0000D4040000}"/>
    <cellStyle name="一般 2 27 3 9" xfId="1699" xr:uid="{00000000-0005-0000-0000-0000D5040000}"/>
    <cellStyle name="一般 2 27 4" xfId="94" xr:uid="{00000000-0005-0000-0000-0000D6040000}"/>
    <cellStyle name="一般 2 27 4 2" xfId="1700" xr:uid="{00000000-0005-0000-0000-0000D7040000}"/>
    <cellStyle name="一般 2 27 4 2 2" xfId="1701" xr:uid="{00000000-0005-0000-0000-0000D8040000}"/>
    <cellStyle name="一般 2 27 4 2 2 2" xfId="1702" xr:uid="{00000000-0005-0000-0000-0000D9040000}"/>
    <cellStyle name="一般 2 27 4 2 2 2 2" xfId="1703" xr:uid="{00000000-0005-0000-0000-0000DA040000}"/>
    <cellStyle name="一般 2 27 4 2 2 2 2 2" xfId="1704" xr:uid="{00000000-0005-0000-0000-0000DB040000}"/>
    <cellStyle name="一般 2 27 4 2 2 2 2 3" xfId="1705" xr:uid="{00000000-0005-0000-0000-0000DC040000}"/>
    <cellStyle name="一般 2 27 4 2 2 2 3" xfId="1706" xr:uid="{00000000-0005-0000-0000-0000DD040000}"/>
    <cellStyle name="一般 2 27 4 2 2 2 4" xfId="1707" xr:uid="{00000000-0005-0000-0000-0000DE040000}"/>
    <cellStyle name="一般 2 27 4 2 2 3" xfId="1708" xr:uid="{00000000-0005-0000-0000-0000DF040000}"/>
    <cellStyle name="一般 2 27 4 2 2 3 2" xfId="1709" xr:uid="{00000000-0005-0000-0000-0000E0040000}"/>
    <cellStyle name="一般 2 27 4 2 2 3 3" xfId="1710" xr:uid="{00000000-0005-0000-0000-0000E1040000}"/>
    <cellStyle name="一般 2 27 4 2 2 4" xfId="1711" xr:uid="{00000000-0005-0000-0000-0000E2040000}"/>
    <cellStyle name="一般 2 27 4 2 2 5" xfId="1712" xr:uid="{00000000-0005-0000-0000-0000E3040000}"/>
    <cellStyle name="一般 2 27 4 2 3" xfId="1713" xr:uid="{00000000-0005-0000-0000-0000E4040000}"/>
    <cellStyle name="一般 2 27 4 2 3 2" xfId="1714" xr:uid="{00000000-0005-0000-0000-0000E5040000}"/>
    <cellStyle name="一般 2 27 4 2 3 2 2" xfId="1715" xr:uid="{00000000-0005-0000-0000-0000E6040000}"/>
    <cellStyle name="一般 2 27 4 2 3 2 3" xfId="1716" xr:uid="{00000000-0005-0000-0000-0000E7040000}"/>
    <cellStyle name="一般 2 27 4 2 3 3" xfId="1717" xr:uid="{00000000-0005-0000-0000-0000E8040000}"/>
    <cellStyle name="一般 2 27 4 2 3 4" xfId="1718" xr:uid="{00000000-0005-0000-0000-0000E9040000}"/>
    <cellStyle name="一般 2 27 4 2 4" xfId="1719" xr:uid="{00000000-0005-0000-0000-0000EA040000}"/>
    <cellStyle name="一般 2 27 4 2 4 2" xfId="1720" xr:uid="{00000000-0005-0000-0000-0000EB040000}"/>
    <cellStyle name="一般 2 27 4 2 4 3" xfId="1721" xr:uid="{00000000-0005-0000-0000-0000EC040000}"/>
    <cellStyle name="一般 2 27 4 2 5" xfId="1722" xr:uid="{00000000-0005-0000-0000-0000ED040000}"/>
    <cellStyle name="一般 2 27 4 2 6" xfId="1723" xr:uid="{00000000-0005-0000-0000-0000EE040000}"/>
    <cellStyle name="一般 2 27 4 3" xfId="1724" xr:uid="{00000000-0005-0000-0000-0000EF040000}"/>
    <cellStyle name="一般 2 27 4 3 2" xfId="1725" xr:uid="{00000000-0005-0000-0000-0000F0040000}"/>
    <cellStyle name="一般 2 27 4 3 2 2" xfId="1726" xr:uid="{00000000-0005-0000-0000-0000F1040000}"/>
    <cellStyle name="一般 2 27 4 3 2 2 2" xfId="1727" xr:uid="{00000000-0005-0000-0000-0000F2040000}"/>
    <cellStyle name="一般 2 27 4 3 2 2 3" xfId="1728" xr:uid="{00000000-0005-0000-0000-0000F3040000}"/>
    <cellStyle name="一般 2 27 4 3 2 3" xfId="1729" xr:uid="{00000000-0005-0000-0000-0000F4040000}"/>
    <cellStyle name="一般 2 27 4 3 2 4" xfId="1730" xr:uid="{00000000-0005-0000-0000-0000F5040000}"/>
    <cellStyle name="一般 2 27 4 3 3" xfId="1731" xr:uid="{00000000-0005-0000-0000-0000F6040000}"/>
    <cellStyle name="一般 2 27 4 3 3 2" xfId="1732" xr:uid="{00000000-0005-0000-0000-0000F7040000}"/>
    <cellStyle name="一般 2 27 4 3 3 3" xfId="1733" xr:uid="{00000000-0005-0000-0000-0000F8040000}"/>
    <cellStyle name="一般 2 27 4 3 4" xfId="1734" xr:uid="{00000000-0005-0000-0000-0000F9040000}"/>
    <cellStyle name="一般 2 27 4 3 5" xfId="1735" xr:uid="{00000000-0005-0000-0000-0000FA040000}"/>
    <cellStyle name="一般 2 27 4 4" xfId="1736" xr:uid="{00000000-0005-0000-0000-0000FB040000}"/>
    <cellStyle name="一般 2 27 4 4 2" xfId="1737" xr:uid="{00000000-0005-0000-0000-0000FC040000}"/>
    <cellStyle name="一般 2 27 4 4 2 2" xfId="1738" xr:uid="{00000000-0005-0000-0000-0000FD040000}"/>
    <cellStyle name="一般 2 27 4 4 2 2 2" xfId="1739" xr:uid="{00000000-0005-0000-0000-0000FE040000}"/>
    <cellStyle name="一般 2 27 4 4 2 2 3" xfId="1740" xr:uid="{00000000-0005-0000-0000-0000FF040000}"/>
    <cellStyle name="一般 2 27 4 4 2 3" xfId="1741" xr:uid="{00000000-0005-0000-0000-000000050000}"/>
    <cellStyle name="一般 2 27 4 4 2 4" xfId="1742" xr:uid="{00000000-0005-0000-0000-000001050000}"/>
    <cellStyle name="一般 2 27 4 4 3" xfId="1743" xr:uid="{00000000-0005-0000-0000-000002050000}"/>
    <cellStyle name="一般 2 27 4 4 3 2" xfId="1744" xr:uid="{00000000-0005-0000-0000-000003050000}"/>
    <cellStyle name="一般 2 27 4 4 3 3" xfId="1745" xr:uid="{00000000-0005-0000-0000-000004050000}"/>
    <cellStyle name="一般 2 27 4 4 4" xfId="1746" xr:uid="{00000000-0005-0000-0000-000005050000}"/>
    <cellStyle name="一般 2 27 4 4 5" xfId="1747" xr:uid="{00000000-0005-0000-0000-000006050000}"/>
    <cellStyle name="一般 2 27 4 5" xfId="1748" xr:uid="{00000000-0005-0000-0000-000007050000}"/>
    <cellStyle name="一般 2 27 4 5 2" xfId="1749" xr:uid="{00000000-0005-0000-0000-000008050000}"/>
    <cellStyle name="一般 2 27 4 5 2 2" xfId="1750" xr:uid="{00000000-0005-0000-0000-000009050000}"/>
    <cellStyle name="一般 2 27 4 5 2 3" xfId="1751" xr:uid="{00000000-0005-0000-0000-00000A050000}"/>
    <cellStyle name="一般 2 27 4 5 3" xfId="1752" xr:uid="{00000000-0005-0000-0000-00000B050000}"/>
    <cellStyle name="一般 2 27 4 5 4" xfId="1753" xr:uid="{00000000-0005-0000-0000-00000C050000}"/>
    <cellStyle name="一般 2 27 4 6" xfId="1754" xr:uid="{00000000-0005-0000-0000-00000D050000}"/>
    <cellStyle name="一般 2 27 4 6 2" xfId="1755" xr:uid="{00000000-0005-0000-0000-00000E050000}"/>
    <cellStyle name="一般 2 27 4 6 3" xfId="1756" xr:uid="{00000000-0005-0000-0000-00000F050000}"/>
    <cellStyle name="一般 2 27 4 7" xfId="1757" xr:uid="{00000000-0005-0000-0000-000010050000}"/>
    <cellStyle name="一般 2 27 4 8" xfId="1758" xr:uid="{00000000-0005-0000-0000-000011050000}"/>
    <cellStyle name="一般 2 27 5" xfId="1759" xr:uid="{00000000-0005-0000-0000-000012050000}"/>
    <cellStyle name="一般 2 27 5 2" xfId="1760" xr:uid="{00000000-0005-0000-0000-000013050000}"/>
    <cellStyle name="一般 2 27 5 2 2" xfId="1761" xr:uid="{00000000-0005-0000-0000-000014050000}"/>
    <cellStyle name="一般 2 27 5 2 2 2" xfId="1762" xr:uid="{00000000-0005-0000-0000-000015050000}"/>
    <cellStyle name="一般 2 27 5 2 2 2 2" xfId="1763" xr:uid="{00000000-0005-0000-0000-000016050000}"/>
    <cellStyle name="一般 2 27 5 2 2 2 2 2" xfId="1764" xr:uid="{00000000-0005-0000-0000-000017050000}"/>
    <cellStyle name="一般 2 27 5 2 2 2 2 3" xfId="1765" xr:uid="{00000000-0005-0000-0000-000018050000}"/>
    <cellStyle name="一般 2 27 5 2 2 2 3" xfId="1766" xr:uid="{00000000-0005-0000-0000-000019050000}"/>
    <cellStyle name="一般 2 27 5 2 2 2 4" xfId="1767" xr:uid="{00000000-0005-0000-0000-00001A050000}"/>
    <cellStyle name="一般 2 27 5 2 2 3" xfId="1768" xr:uid="{00000000-0005-0000-0000-00001B050000}"/>
    <cellStyle name="一般 2 27 5 2 2 3 2" xfId="1769" xr:uid="{00000000-0005-0000-0000-00001C050000}"/>
    <cellStyle name="一般 2 27 5 2 2 3 3" xfId="1770" xr:uid="{00000000-0005-0000-0000-00001D050000}"/>
    <cellStyle name="一般 2 27 5 2 2 4" xfId="1771" xr:uid="{00000000-0005-0000-0000-00001E050000}"/>
    <cellStyle name="一般 2 27 5 2 2 5" xfId="1772" xr:uid="{00000000-0005-0000-0000-00001F050000}"/>
    <cellStyle name="一般 2 27 5 2 3" xfId="1773" xr:uid="{00000000-0005-0000-0000-000020050000}"/>
    <cellStyle name="一般 2 27 5 2 3 2" xfId="1774" xr:uid="{00000000-0005-0000-0000-000021050000}"/>
    <cellStyle name="一般 2 27 5 2 3 2 2" xfId="1775" xr:uid="{00000000-0005-0000-0000-000022050000}"/>
    <cellStyle name="一般 2 27 5 2 3 2 3" xfId="1776" xr:uid="{00000000-0005-0000-0000-000023050000}"/>
    <cellStyle name="一般 2 27 5 2 3 3" xfId="1777" xr:uid="{00000000-0005-0000-0000-000024050000}"/>
    <cellStyle name="一般 2 27 5 2 3 4" xfId="1778" xr:uid="{00000000-0005-0000-0000-000025050000}"/>
    <cellStyle name="一般 2 27 5 2 4" xfId="1779" xr:uid="{00000000-0005-0000-0000-000026050000}"/>
    <cellStyle name="一般 2 27 5 2 4 2" xfId="1780" xr:uid="{00000000-0005-0000-0000-000027050000}"/>
    <cellStyle name="一般 2 27 5 2 4 3" xfId="1781" xr:uid="{00000000-0005-0000-0000-000028050000}"/>
    <cellStyle name="一般 2 27 5 2 5" xfId="1782" xr:uid="{00000000-0005-0000-0000-000029050000}"/>
    <cellStyle name="一般 2 27 5 2 6" xfId="1783" xr:uid="{00000000-0005-0000-0000-00002A050000}"/>
    <cellStyle name="一般 2 27 5 3" xfId="1784" xr:uid="{00000000-0005-0000-0000-00002B050000}"/>
    <cellStyle name="一般 2 27 5 3 2" xfId="1785" xr:uid="{00000000-0005-0000-0000-00002C050000}"/>
    <cellStyle name="一般 2 27 5 3 2 2" xfId="1786" xr:uid="{00000000-0005-0000-0000-00002D050000}"/>
    <cellStyle name="一般 2 27 5 3 2 2 2" xfId="1787" xr:uid="{00000000-0005-0000-0000-00002E050000}"/>
    <cellStyle name="一般 2 27 5 3 2 2 3" xfId="1788" xr:uid="{00000000-0005-0000-0000-00002F050000}"/>
    <cellStyle name="一般 2 27 5 3 2 3" xfId="1789" xr:uid="{00000000-0005-0000-0000-000030050000}"/>
    <cellStyle name="一般 2 27 5 3 2 4" xfId="1790" xr:uid="{00000000-0005-0000-0000-000031050000}"/>
    <cellStyle name="一般 2 27 5 3 3" xfId="1791" xr:uid="{00000000-0005-0000-0000-000032050000}"/>
    <cellStyle name="一般 2 27 5 3 3 2" xfId="1792" xr:uid="{00000000-0005-0000-0000-000033050000}"/>
    <cellStyle name="一般 2 27 5 3 3 3" xfId="1793" xr:uid="{00000000-0005-0000-0000-000034050000}"/>
    <cellStyle name="一般 2 27 5 3 4" xfId="1794" xr:uid="{00000000-0005-0000-0000-000035050000}"/>
    <cellStyle name="一般 2 27 5 3 5" xfId="1795" xr:uid="{00000000-0005-0000-0000-000036050000}"/>
    <cellStyle name="一般 2 27 5 4" xfId="1796" xr:uid="{00000000-0005-0000-0000-000037050000}"/>
    <cellStyle name="一般 2 27 5 4 2" xfId="1797" xr:uid="{00000000-0005-0000-0000-000038050000}"/>
    <cellStyle name="一般 2 27 5 4 2 2" xfId="1798" xr:uid="{00000000-0005-0000-0000-000039050000}"/>
    <cellStyle name="一般 2 27 5 4 2 2 2" xfId="1799" xr:uid="{00000000-0005-0000-0000-00003A050000}"/>
    <cellStyle name="一般 2 27 5 4 2 2 3" xfId="1800" xr:uid="{00000000-0005-0000-0000-00003B050000}"/>
    <cellStyle name="一般 2 27 5 4 2 3" xfId="1801" xr:uid="{00000000-0005-0000-0000-00003C050000}"/>
    <cellStyle name="一般 2 27 5 4 2 4" xfId="1802" xr:uid="{00000000-0005-0000-0000-00003D050000}"/>
    <cellStyle name="一般 2 27 5 4 3" xfId="1803" xr:uid="{00000000-0005-0000-0000-00003E050000}"/>
    <cellStyle name="一般 2 27 5 4 3 2" xfId="1804" xr:uid="{00000000-0005-0000-0000-00003F050000}"/>
    <cellStyle name="一般 2 27 5 4 3 3" xfId="1805" xr:uid="{00000000-0005-0000-0000-000040050000}"/>
    <cellStyle name="一般 2 27 5 4 4" xfId="1806" xr:uid="{00000000-0005-0000-0000-000041050000}"/>
    <cellStyle name="一般 2 27 5 4 5" xfId="1807" xr:uid="{00000000-0005-0000-0000-000042050000}"/>
    <cellStyle name="一般 2 27 5 5" xfId="1808" xr:uid="{00000000-0005-0000-0000-000043050000}"/>
    <cellStyle name="一般 2 27 5 5 2" xfId="1809" xr:uid="{00000000-0005-0000-0000-000044050000}"/>
    <cellStyle name="一般 2 27 5 5 2 2" xfId="1810" xr:uid="{00000000-0005-0000-0000-000045050000}"/>
    <cellStyle name="一般 2 27 5 5 2 3" xfId="1811" xr:uid="{00000000-0005-0000-0000-000046050000}"/>
    <cellStyle name="一般 2 27 5 5 3" xfId="1812" xr:uid="{00000000-0005-0000-0000-000047050000}"/>
    <cellStyle name="一般 2 27 5 5 4" xfId="1813" xr:uid="{00000000-0005-0000-0000-000048050000}"/>
    <cellStyle name="一般 2 27 5 6" xfId="1814" xr:uid="{00000000-0005-0000-0000-000049050000}"/>
    <cellStyle name="一般 2 27 5 6 2" xfId="1815" xr:uid="{00000000-0005-0000-0000-00004A050000}"/>
    <cellStyle name="一般 2 27 5 6 3" xfId="1816" xr:uid="{00000000-0005-0000-0000-00004B050000}"/>
    <cellStyle name="一般 2 27 5 7" xfId="1817" xr:uid="{00000000-0005-0000-0000-00004C050000}"/>
    <cellStyle name="一般 2 27 5 8" xfId="1818" xr:uid="{00000000-0005-0000-0000-00004D050000}"/>
    <cellStyle name="一般 2 27 6" xfId="1819" xr:uid="{00000000-0005-0000-0000-00004E050000}"/>
    <cellStyle name="一般 2 27 6 2" xfId="1820" xr:uid="{00000000-0005-0000-0000-00004F050000}"/>
    <cellStyle name="一般 2 27 6 2 2" xfId="1821" xr:uid="{00000000-0005-0000-0000-000050050000}"/>
    <cellStyle name="一般 2 27 6 2 2 2" xfId="1822" xr:uid="{00000000-0005-0000-0000-000051050000}"/>
    <cellStyle name="一般 2 27 6 2 2 2 2" xfId="1823" xr:uid="{00000000-0005-0000-0000-000052050000}"/>
    <cellStyle name="一般 2 27 6 2 2 2 3" xfId="1824" xr:uid="{00000000-0005-0000-0000-000053050000}"/>
    <cellStyle name="一般 2 27 6 2 2 3" xfId="1825" xr:uid="{00000000-0005-0000-0000-000054050000}"/>
    <cellStyle name="一般 2 27 6 2 2 4" xfId="1826" xr:uid="{00000000-0005-0000-0000-000055050000}"/>
    <cellStyle name="一般 2 27 6 2 3" xfId="1827" xr:uid="{00000000-0005-0000-0000-000056050000}"/>
    <cellStyle name="一般 2 27 6 2 3 2" xfId="1828" xr:uid="{00000000-0005-0000-0000-000057050000}"/>
    <cellStyle name="一般 2 27 6 2 3 3" xfId="1829" xr:uid="{00000000-0005-0000-0000-000058050000}"/>
    <cellStyle name="一般 2 27 6 2 4" xfId="1830" xr:uid="{00000000-0005-0000-0000-000059050000}"/>
    <cellStyle name="一般 2 27 6 2 5" xfId="1831" xr:uid="{00000000-0005-0000-0000-00005A050000}"/>
    <cellStyle name="一般 2 27 6 3" xfId="1832" xr:uid="{00000000-0005-0000-0000-00005B050000}"/>
    <cellStyle name="一般 2 27 6 3 2" xfId="1833" xr:uid="{00000000-0005-0000-0000-00005C050000}"/>
    <cellStyle name="一般 2 27 6 3 2 2" xfId="1834" xr:uid="{00000000-0005-0000-0000-00005D050000}"/>
    <cellStyle name="一般 2 27 6 3 2 2 2" xfId="1835" xr:uid="{00000000-0005-0000-0000-00005E050000}"/>
    <cellStyle name="一般 2 27 6 3 2 2 3" xfId="1836" xr:uid="{00000000-0005-0000-0000-00005F050000}"/>
    <cellStyle name="一般 2 27 6 3 2 3" xfId="1837" xr:uid="{00000000-0005-0000-0000-000060050000}"/>
    <cellStyle name="一般 2 27 6 3 2 4" xfId="1838" xr:uid="{00000000-0005-0000-0000-000061050000}"/>
    <cellStyle name="一般 2 27 6 3 3" xfId="1839" xr:uid="{00000000-0005-0000-0000-000062050000}"/>
    <cellStyle name="一般 2 27 6 3 3 2" xfId="1840" xr:uid="{00000000-0005-0000-0000-000063050000}"/>
    <cellStyle name="一般 2 27 6 3 3 3" xfId="1841" xr:uid="{00000000-0005-0000-0000-000064050000}"/>
    <cellStyle name="一般 2 27 6 3 4" xfId="1842" xr:uid="{00000000-0005-0000-0000-000065050000}"/>
    <cellStyle name="一般 2 27 6 3 5" xfId="1843" xr:uid="{00000000-0005-0000-0000-000066050000}"/>
    <cellStyle name="一般 2 27 6 4" xfId="1844" xr:uid="{00000000-0005-0000-0000-000067050000}"/>
    <cellStyle name="一般 2 27 6 4 2" xfId="1845" xr:uid="{00000000-0005-0000-0000-000068050000}"/>
    <cellStyle name="一般 2 27 6 4 2 2" xfId="1846" xr:uid="{00000000-0005-0000-0000-000069050000}"/>
    <cellStyle name="一般 2 27 6 4 2 3" xfId="1847" xr:uid="{00000000-0005-0000-0000-00006A050000}"/>
    <cellStyle name="一般 2 27 6 4 3" xfId="1848" xr:uid="{00000000-0005-0000-0000-00006B050000}"/>
    <cellStyle name="一般 2 27 6 4 4" xfId="1849" xr:uid="{00000000-0005-0000-0000-00006C050000}"/>
    <cellStyle name="一般 2 27 6 5" xfId="1850" xr:uid="{00000000-0005-0000-0000-00006D050000}"/>
    <cellStyle name="一般 2 27 6 5 2" xfId="1851" xr:uid="{00000000-0005-0000-0000-00006E050000}"/>
    <cellStyle name="一般 2 27 6 5 3" xfId="1852" xr:uid="{00000000-0005-0000-0000-00006F050000}"/>
    <cellStyle name="一般 2 27 6 6" xfId="1853" xr:uid="{00000000-0005-0000-0000-000070050000}"/>
    <cellStyle name="一般 2 27 6 7" xfId="1854" xr:uid="{00000000-0005-0000-0000-000071050000}"/>
    <cellStyle name="一般 2 27 7" xfId="1855" xr:uid="{00000000-0005-0000-0000-000072050000}"/>
    <cellStyle name="一般 2 27 7 2" xfId="1856" xr:uid="{00000000-0005-0000-0000-000073050000}"/>
    <cellStyle name="一般 2 27 7 2 2" xfId="1857" xr:uid="{00000000-0005-0000-0000-000074050000}"/>
    <cellStyle name="一般 2 27 7 2 2 2" xfId="1858" xr:uid="{00000000-0005-0000-0000-000075050000}"/>
    <cellStyle name="一般 2 27 7 2 2 2 2" xfId="1859" xr:uid="{00000000-0005-0000-0000-000076050000}"/>
    <cellStyle name="一般 2 27 7 2 2 2 3" xfId="1860" xr:uid="{00000000-0005-0000-0000-000077050000}"/>
    <cellStyle name="一般 2 27 7 2 2 3" xfId="1861" xr:uid="{00000000-0005-0000-0000-000078050000}"/>
    <cellStyle name="一般 2 27 7 2 2 4" xfId="1862" xr:uid="{00000000-0005-0000-0000-000079050000}"/>
    <cellStyle name="一般 2 27 7 2 3" xfId="1863" xr:uid="{00000000-0005-0000-0000-00007A050000}"/>
    <cellStyle name="一般 2 27 7 2 3 2" xfId="1864" xr:uid="{00000000-0005-0000-0000-00007B050000}"/>
    <cellStyle name="一般 2 27 7 2 3 3" xfId="1865" xr:uid="{00000000-0005-0000-0000-00007C050000}"/>
    <cellStyle name="一般 2 27 7 2 4" xfId="1866" xr:uid="{00000000-0005-0000-0000-00007D050000}"/>
    <cellStyle name="一般 2 27 7 2 5" xfId="1867" xr:uid="{00000000-0005-0000-0000-00007E050000}"/>
    <cellStyle name="一般 2 27 7 3" xfId="1868" xr:uid="{00000000-0005-0000-0000-00007F050000}"/>
    <cellStyle name="一般 2 27 7 3 2" xfId="1869" xr:uid="{00000000-0005-0000-0000-000080050000}"/>
    <cellStyle name="一般 2 27 7 3 2 2" xfId="1870" xr:uid="{00000000-0005-0000-0000-000081050000}"/>
    <cellStyle name="一般 2 27 7 3 2 3" xfId="1871" xr:uid="{00000000-0005-0000-0000-000082050000}"/>
    <cellStyle name="一般 2 27 7 3 3" xfId="1872" xr:uid="{00000000-0005-0000-0000-000083050000}"/>
    <cellStyle name="一般 2 27 7 3 4" xfId="1873" xr:uid="{00000000-0005-0000-0000-000084050000}"/>
    <cellStyle name="一般 2 27 7 4" xfId="1874" xr:uid="{00000000-0005-0000-0000-000085050000}"/>
    <cellStyle name="一般 2 27 7 4 2" xfId="1875" xr:uid="{00000000-0005-0000-0000-000086050000}"/>
    <cellStyle name="一般 2 27 7 4 3" xfId="1876" xr:uid="{00000000-0005-0000-0000-000087050000}"/>
    <cellStyle name="一般 2 27 7 5" xfId="1877" xr:uid="{00000000-0005-0000-0000-000088050000}"/>
    <cellStyle name="一般 2 27 7 6" xfId="1878" xr:uid="{00000000-0005-0000-0000-000089050000}"/>
    <cellStyle name="一般 2 27 8" xfId="1879" xr:uid="{00000000-0005-0000-0000-00008A050000}"/>
    <cellStyle name="一般 2 27 8 2" xfId="1880" xr:uid="{00000000-0005-0000-0000-00008B050000}"/>
    <cellStyle name="一般 2 27 8 2 2" xfId="1881" xr:uid="{00000000-0005-0000-0000-00008C050000}"/>
    <cellStyle name="一般 2 27 8 2 2 2" xfId="1882" xr:uid="{00000000-0005-0000-0000-00008D050000}"/>
    <cellStyle name="一般 2 27 8 2 2 3" xfId="1883" xr:uid="{00000000-0005-0000-0000-00008E050000}"/>
    <cellStyle name="一般 2 27 8 2 3" xfId="1884" xr:uid="{00000000-0005-0000-0000-00008F050000}"/>
    <cellStyle name="一般 2 27 8 2 4" xfId="1885" xr:uid="{00000000-0005-0000-0000-000090050000}"/>
    <cellStyle name="一般 2 27 8 3" xfId="1886" xr:uid="{00000000-0005-0000-0000-000091050000}"/>
    <cellStyle name="一般 2 27 8 3 2" xfId="1887" xr:uid="{00000000-0005-0000-0000-000092050000}"/>
    <cellStyle name="一般 2 27 8 3 3" xfId="1888" xr:uid="{00000000-0005-0000-0000-000093050000}"/>
    <cellStyle name="一般 2 27 8 4" xfId="1889" xr:uid="{00000000-0005-0000-0000-000094050000}"/>
    <cellStyle name="一般 2 27 8 5" xfId="1890" xr:uid="{00000000-0005-0000-0000-000095050000}"/>
    <cellStyle name="一般 2 27 9" xfId="1891" xr:uid="{00000000-0005-0000-0000-000096050000}"/>
    <cellStyle name="一般 2 27 9 2" xfId="1892" xr:uid="{00000000-0005-0000-0000-000097050000}"/>
    <cellStyle name="一般 2 27 9 2 2" xfId="1893" xr:uid="{00000000-0005-0000-0000-000098050000}"/>
    <cellStyle name="一般 2 27 9 2 2 2" xfId="1894" xr:uid="{00000000-0005-0000-0000-000099050000}"/>
    <cellStyle name="一般 2 27 9 2 2 3" xfId="1895" xr:uid="{00000000-0005-0000-0000-00009A050000}"/>
    <cellStyle name="一般 2 27 9 2 3" xfId="1896" xr:uid="{00000000-0005-0000-0000-00009B050000}"/>
    <cellStyle name="一般 2 27 9 2 4" xfId="1897" xr:uid="{00000000-0005-0000-0000-00009C050000}"/>
    <cellStyle name="一般 2 27 9 3" xfId="1898" xr:uid="{00000000-0005-0000-0000-00009D050000}"/>
    <cellStyle name="一般 2 27 9 3 2" xfId="1899" xr:uid="{00000000-0005-0000-0000-00009E050000}"/>
    <cellStyle name="一般 2 27 9 3 3" xfId="1900" xr:uid="{00000000-0005-0000-0000-00009F050000}"/>
    <cellStyle name="一般 2 27 9 4" xfId="1901" xr:uid="{00000000-0005-0000-0000-0000A0050000}"/>
    <cellStyle name="一般 2 27 9 5" xfId="1902" xr:uid="{00000000-0005-0000-0000-0000A1050000}"/>
    <cellStyle name="一般 2 28" xfId="95" xr:uid="{00000000-0005-0000-0000-0000A2050000}"/>
    <cellStyle name="一般 2 28 2" xfId="1903" xr:uid="{00000000-0005-0000-0000-0000A3050000}"/>
    <cellStyle name="一般 2 28 2 2" xfId="1904" xr:uid="{00000000-0005-0000-0000-0000A4050000}"/>
    <cellStyle name="一般 2 28 2 2 2" xfId="1905" xr:uid="{00000000-0005-0000-0000-0000A5050000}"/>
    <cellStyle name="一般 2 28 2 2 2 2" xfId="1906" xr:uid="{00000000-0005-0000-0000-0000A6050000}"/>
    <cellStyle name="一般 2 28 2 2 2 2 2" xfId="1907" xr:uid="{00000000-0005-0000-0000-0000A7050000}"/>
    <cellStyle name="一般 2 28 2 2 2 2 3" xfId="1908" xr:uid="{00000000-0005-0000-0000-0000A8050000}"/>
    <cellStyle name="一般 2 28 2 2 2 3" xfId="1909" xr:uid="{00000000-0005-0000-0000-0000A9050000}"/>
    <cellStyle name="一般 2 28 2 2 2 4" xfId="1910" xr:uid="{00000000-0005-0000-0000-0000AA050000}"/>
    <cellStyle name="一般 2 28 2 2 3" xfId="1911" xr:uid="{00000000-0005-0000-0000-0000AB050000}"/>
    <cellStyle name="一般 2 28 2 2 3 2" xfId="1912" xr:uid="{00000000-0005-0000-0000-0000AC050000}"/>
    <cellStyle name="一般 2 28 2 2 3 3" xfId="1913" xr:uid="{00000000-0005-0000-0000-0000AD050000}"/>
    <cellStyle name="一般 2 28 2 2 4" xfId="1914" xr:uid="{00000000-0005-0000-0000-0000AE050000}"/>
    <cellStyle name="一般 2 28 2 2 5" xfId="1915" xr:uid="{00000000-0005-0000-0000-0000AF050000}"/>
    <cellStyle name="一般 2 28 2 3" xfId="1916" xr:uid="{00000000-0005-0000-0000-0000B0050000}"/>
    <cellStyle name="一般 2 28 2 3 2" xfId="1917" xr:uid="{00000000-0005-0000-0000-0000B1050000}"/>
    <cellStyle name="一般 2 28 2 3 2 2" xfId="1918" xr:uid="{00000000-0005-0000-0000-0000B2050000}"/>
    <cellStyle name="一般 2 28 2 3 2 3" xfId="1919" xr:uid="{00000000-0005-0000-0000-0000B3050000}"/>
    <cellStyle name="一般 2 28 2 3 3" xfId="1920" xr:uid="{00000000-0005-0000-0000-0000B4050000}"/>
    <cellStyle name="一般 2 28 2 3 4" xfId="1921" xr:uid="{00000000-0005-0000-0000-0000B5050000}"/>
    <cellStyle name="一般 2 28 2 4" xfId="1922" xr:uid="{00000000-0005-0000-0000-0000B6050000}"/>
    <cellStyle name="一般 2 28 2 4 2" xfId="1923" xr:uid="{00000000-0005-0000-0000-0000B7050000}"/>
    <cellStyle name="一般 2 28 2 4 3" xfId="1924" xr:uid="{00000000-0005-0000-0000-0000B8050000}"/>
    <cellStyle name="一般 2 28 2 5" xfId="1925" xr:uid="{00000000-0005-0000-0000-0000B9050000}"/>
    <cellStyle name="一般 2 28 2 6" xfId="1926" xr:uid="{00000000-0005-0000-0000-0000BA050000}"/>
    <cellStyle name="一般 2 28 3" xfId="1927" xr:uid="{00000000-0005-0000-0000-0000BB050000}"/>
    <cellStyle name="一般 2 28 3 2" xfId="1928" xr:uid="{00000000-0005-0000-0000-0000BC050000}"/>
    <cellStyle name="一般 2 28 3 2 2" xfId="1929" xr:uid="{00000000-0005-0000-0000-0000BD050000}"/>
    <cellStyle name="一般 2 28 3 2 2 2" xfId="1930" xr:uid="{00000000-0005-0000-0000-0000BE050000}"/>
    <cellStyle name="一般 2 28 3 2 2 3" xfId="1931" xr:uid="{00000000-0005-0000-0000-0000BF050000}"/>
    <cellStyle name="一般 2 28 3 2 3" xfId="1932" xr:uid="{00000000-0005-0000-0000-0000C0050000}"/>
    <cellStyle name="一般 2 28 3 2 4" xfId="1933" xr:uid="{00000000-0005-0000-0000-0000C1050000}"/>
    <cellStyle name="一般 2 28 3 3" xfId="1934" xr:uid="{00000000-0005-0000-0000-0000C2050000}"/>
    <cellStyle name="一般 2 28 3 3 2" xfId="1935" xr:uid="{00000000-0005-0000-0000-0000C3050000}"/>
    <cellStyle name="一般 2 28 3 3 3" xfId="1936" xr:uid="{00000000-0005-0000-0000-0000C4050000}"/>
    <cellStyle name="一般 2 28 3 4" xfId="1937" xr:uid="{00000000-0005-0000-0000-0000C5050000}"/>
    <cellStyle name="一般 2 28 3 5" xfId="1938" xr:uid="{00000000-0005-0000-0000-0000C6050000}"/>
    <cellStyle name="一般 2 28 4" xfId="1939" xr:uid="{00000000-0005-0000-0000-0000C7050000}"/>
    <cellStyle name="一般 2 28 4 2" xfId="1940" xr:uid="{00000000-0005-0000-0000-0000C8050000}"/>
    <cellStyle name="一般 2 28 4 2 2" xfId="1941" xr:uid="{00000000-0005-0000-0000-0000C9050000}"/>
    <cellStyle name="一般 2 28 4 2 2 2" xfId="1942" xr:uid="{00000000-0005-0000-0000-0000CA050000}"/>
    <cellStyle name="一般 2 28 4 2 2 3" xfId="1943" xr:uid="{00000000-0005-0000-0000-0000CB050000}"/>
    <cellStyle name="一般 2 28 4 2 3" xfId="1944" xr:uid="{00000000-0005-0000-0000-0000CC050000}"/>
    <cellStyle name="一般 2 28 4 2 4" xfId="1945" xr:uid="{00000000-0005-0000-0000-0000CD050000}"/>
    <cellStyle name="一般 2 28 4 3" xfId="1946" xr:uid="{00000000-0005-0000-0000-0000CE050000}"/>
    <cellStyle name="一般 2 28 4 3 2" xfId="1947" xr:uid="{00000000-0005-0000-0000-0000CF050000}"/>
    <cellStyle name="一般 2 28 4 3 3" xfId="1948" xr:uid="{00000000-0005-0000-0000-0000D0050000}"/>
    <cellStyle name="一般 2 28 4 4" xfId="1949" xr:uid="{00000000-0005-0000-0000-0000D1050000}"/>
    <cellStyle name="一般 2 28 4 5" xfId="1950" xr:uid="{00000000-0005-0000-0000-0000D2050000}"/>
    <cellStyle name="一般 2 28 5" xfId="1951" xr:uid="{00000000-0005-0000-0000-0000D3050000}"/>
    <cellStyle name="一般 2 28 5 2" xfId="1952" xr:uid="{00000000-0005-0000-0000-0000D4050000}"/>
    <cellStyle name="一般 2 28 5 2 2" xfId="1953" xr:uid="{00000000-0005-0000-0000-0000D5050000}"/>
    <cellStyle name="一般 2 28 5 2 3" xfId="1954" xr:uid="{00000000-0005-0000-0000-0000D6050000}"/>
    <cellStyle name="一般 2 28 5 3" xfId="1955" xr:uid="{00000000-0005-0000-0000-0000D7050000}"/>
    <cellStyle name="一般 2 28 5 4" xfId="1956" xr:uid="{00000000-0005-0000-0000-0000D8050000}"/>
    <cellStyle name="一般 2 28 6" xfId="1957" xr:uid="{00000000-0005-0000-0000-0000D9050000}"/>
    <cellStyle name="一般 2 28 6 2" xfId="1958" xr:uid="{00000000-0005-0000-0000-0000DA050000}"/>
    <cellStyle name="一般 2 28 6 3" xfId="1959" xr:uid="{00000000-0005-0000-0000-0000DB050000}"/>
    <cellStyle name="一般 2 28 7" xfId="1960" xr:uid="{00000000-0005-0000-0000-0000DC050000}"/>
    <cellStyle name="一般 2 28 8" xfId="1961" xr:uid="{00000000-0005-0000-0000-0000DD050000}"/>
    <cellStyle name="一般 2 29" xfId="96" xr:uid="{00000000-0005-0000-0000-0000DE050000}"/>
    <cellStyle name="一般 2 29 2" xfId="1963" xr:uid="{00000000-0005-0000-0000-0000DF050000}"/>
    <cellStyle name="一般 2 29 2 2" xfId="1964" xr:uid="{00000000-0005-0000-0000-0000E0050000}"/>
    <cellStyle name="一般 2 29 2 2 2" xfId="1965" xr:uid="{00000000-0005-0000-0000-0000E1050000}"/>
    <cellStyle name="一般 2 29 2 2 2 2" xfId="1966" xr:uid="{00000000-0005-0000-0000-0000E2050000}"/>
    <cellStyle name="一般 2 29 2 2 2 3" xfId="1967" xr:uid="{00000000-0005-0000-0000-0000E3050000}"/>
    <cellStyle name="一般 2 29 2 2 3" xfId="1968" xr:uid="{00000000-0005-0000-0000-0000E4050000}"/>
    <cellStyle name="一般 2 29 2 2 4" xfId="1969" xr:uid="{00000000-0005-0000-0000-0000E5050000}"/>
    <cellStyle name="一般 2 29 2 3" xfId="1970" xr:uid="{00000000-0005-0000-0000-0000E6050000}"/>
    <cellStyle name="一般 2 29 2 3 2" xfId="1971" xr:uid="{00000000-0005-0000-0000-0000E7050000}"/>
    <cellStyle name="一般 2 29 2 3 3" xfId="1972" xr:uid="{00000000-0005-0000-0000-0000E8050000}"/>
    <cellStyle name="一般 2 29 2 4" xfId="1973" xr:uid="{00000000-0005-0000-0000-0000E9050000}"/>
    <cellStyle name="一般 2 29 2 5" xfId="1974" xr:uid="{00000000-0005-0000-0000-0000EA050000}"/>
    <cellStyle name="一般 2 29 3" xfId="1975" xr:uid="{00000000-0005-0000-0000-0000EB050000}"/>
    <cellStyle name="一般 2 29 3 2" xfId="1976" xr:uid="{00000000-0005-0000-0000-0000EC050000}"/>
    <cellStyle name="一般 2 29 3 2 2" xfId="1977" xr:uid="{00000000-0005-0000-0000-0000ED050000}"/>
    <cellStyle name="一般 2 29 3 2 3" xfId="1978" xr:uid="{00000000-0005-0000-0000-0000EE050000}"/>
    <cellStyle name="一般 2 29 3 3" xfId="1979" xr:uid="{00000000-0005-0000-0000-0000EF050000}"/>
    <cellStyle name="一般 2 29 3 4" xfId="1980" xr:uid="{00000000-0005-0000-0000-0000F0050000}"/>
    <cellStyle name="一般 2 29 3 5" xfId="1981" xr:uid="{00000000-0005-0000-0000-0000F1050000}"/>
    <cellStyle name="一般 2 29 4" xfId="1982" xr:uid="{00000000-0005-0000-0000-0000F2050000}"/>
    <cellStyle name="一般 2 29 4 2" xfId="1983" xr:uid="{00000000-0005-0000-0000-0000F3050000}"/>
    <cellStyle name="一般 2 29 4 3" xfId="1984" xr:uid="{00000000-0005-0000-0000-0000F4050000}"/>
    <cellStyle name="一般 2 29 5" xfId="1985" xr:uid="{00000000-0005-0000-0000-0000F5050000}"/>
    <cellStyle name="一般 2 29 6" xfId="1986" xr:uid="{00000000-0005-0000-0000-0000F6050000}"/>
    <cellStyle name="一般 2 29 7" xfId="1962" xr:uid="{00000000-0005-0000-0000-0000F7050000}"/>
    <cellStyle name="一般 2 3" xfId="97" xr:uid="{00000000-0005-0000-0000-0000F8050000}"/>
    <cellStyle name="一般 2 3 2" xfId="1988" xr:uid="{00000000-0005-0000-0000-0000F9050000}"/>
    <cellStyle name="一般 2 3 3" xfId="1987" xr:uid="{00000000-0005-0000-0000-0000FA050000}"/>
    <cellStyle name="一般 2 3 3 2" xfId="26065" xr:uid="{00000000-0005-0000-0000-0000FB050000}"/>
    <cellStyle name="一般 2 30" xfId="514" xr:uid="{00000000-0005-0000-0000-0000FC050000}"/>
    <cellStyle name="一般 2 30 2" xfId="1990" xr:uid="{00000000-0005-0000-0000-0000FD050000}"/>
    <cellStyle name="一般 2 30 2 2" xfId="1991" xr:uid="{00000000-0005-0000-0000-0000FE050000}"/>
    <cellStyle name="一般 2 30 2 2 2" xfId="1992" xr:uid="{00000000-0005-0000-0000-0000FF050000}"/>
    <cellStyle name="一般 2 30 2 2 3" xfId="1993" xr:uid="{00000000-0005-0000-0000-000000060000}"/>
    <cellStyle name="一般 2 30 2 3" xfId="1994" xr:uid="{00000000-0005-0000-0000-000001060000}"/>
    <cellStyle name="一般 2 30 2 4" xfId="1995" xr:uid="{00000000-0005-0000-0000-000002060000}"/>
    <cellStyle name="一般 2 30 3" xfId="1996" xr:uid="{00000000-0005-0000-0000-000003060000}"/>
    <cellStyle name="一般 2 30 3 2" xfId="1997" xr:uid="{00000000-0005-0000-0000-000004060000}"/>
    <cellStyle name="一般 2 30 3 3" xfId="1998" xr:uid="{00000000-0005-0000-0000-000005060000}"/>
    <cellStyle name="一般 2 30 4" xfId="1999" xr:uid="{00000000-0005-0000-0000-000006060000}"/>
    <cellStyle name="一般 2 30 5" xfId="2000" xr:uid="{00000000-0005-0000-0000-000007060000}"/>
    <cellStyle name="一般 2 30 6" xfId="1989" xr:uid="{00000000-0005-0000-0000-000008060000}"/>
    <cellStyle name="一般 2 31" xfId="2001" xr:uid="{00000000-0005-0000-0000-000009060000}"/>
    <cellStyle name="一般 2 31 2" xfId="2002" xr:uid="{00000000-0005-0000-0000-00000A060000}"/>
    <cellStyle name="一般 2 31 2 2" xfId="2003" xr:uid="{00000000-0005-0000-0000-00000B060000}"/>
    <cellStyle name="一般 2 31 2 3" xfId="2004" xr:uid="{00000000-0005-0000-0000-00000C060000}"/>
    <cellStyle name="一般 2 31 3" xfId="2005" xr:uid="{00000000-0005-0000-0000-00000D060000}"/>
    <cellStyle name="一般 2 31 4" xfId="2006" xr:uid="{00000000-0005-0000-0000-00000E060000}"/>
    <cellStyle name="一般 2 31 5" xfId="2007" xr:uid="{00000000-0005-0000-0000-00000F060000}"/>
    <cellStyle name="一般 2 32" xfId="533" xr:uid="{00000000-0005-0000-0000-000010060000}"/>
    <cellStyle name="一般 2 32 2" xfId="2008" xr:uid="{00000000-0005-0000-0000-000011060000}"/>
    <cellStyle name="一般 2 32 3" xfId="2009" xr:uid="{00000000-0005-0000-0000-000012060000}"/>
    <cellStyle name="一般 2 32 4" xfId="2010" xr:uid="{00000000-0005-0000-0000-000013060000}"/>
    <cellStyle name="一般 2 33" xfId="2011" xr:uid="{00000000-0005-0000-0000-000014060000}"/>
    <cellStyle name="一般 2 33 2" xfId="2012" xr:uid="{00000000-0005-0000-0000-000015060000}"/>
    <cellStyle name="一般 2 33 3" xfId="2013" xr:uid="{00000000-0005-0000-0000-000016060000}"/>
    <cellStyle name="一般 2 34" xfId="26068" xr:uid="{00000000-0005-0000-0000-000017060000}"/>
    <cellStyle name="一般 2 4" xfId="98" xr:uid="{00000000-0005-0000-0000-000018060000}"/>
    <cellStyle name="一般 2 5" xfId="99" xr:uid="{00000000-0005-0000-0000-000019060000}"/>
    <cellStyle name="一般 2 6" xfId="100" xr:uid="{00000000-0005-0000-0000-00001A060000}"/>
    <cellStyle name="一般 2 7" xfId="101" xr:uid="{00000000-0005-0000-0000-00001B060000}"/>
    <cellStyle name="一般 2 8" xfId="102" xr:uid="{00000000-0005-0000-0000-00001C060000}"/>
    <cellStyle name="一般 2 9" xfId="103" xr:uid="{00000000-0005-0000-0000-00001D060000}"/>
    <cellStyle name="一般 2_98.5月報圖表" xfId="104" xr:uid="{00000000-0005-0000-0000-00001E060000}"/>
    <cellStyle name="一般 20" xfId="18" xr:uid="{00000000-0005-0000-0000-00001F060000}"/>
    <cellStyle name="一般 20 2" xfId="19" xr:uid="{00000000-0005-0000-0000-000020060000}"/>
    <cellStyle name="一般 20 3" xfId="502" xr:uid="{00000000-0005-0000-0000-000021060000}"/>
    <cellStyle name="一般 21" xfId="20" xr:uid="{00000000-0005-0000-0000-000022060000}"/>
    <cellStyle name="一般 21 2" xfId="503" xr:uid="{00000000-0005-0000-0000-000023060000}"/>
    <cellStyle name="一般 22" xfId="105" xr:uid="{00000000-0005-0000-0000-000024060000}"/>
    <cellStyle name="一般 23" xfId="106" xr:uid="{00000000-0005-0000-0000-000025060000}"/>
    <cellStyle name="一般 24" xfId="107" xr:uid="{00000000-0005-0000-0000-000026060000}"/>
    <cellStyle name="一般 25" xfId="108" xr:uid="{00000000-0005-0000-0000-000027060000}"/>
    <cellStyle name="一般 26" xfId="109" xr:uid="{00000000-0005-0000-0000-000028060000}"/>
    <cellStyle name="一般 27" xfId="110" xr:uid="{00000000-0005-0000-0000-000029060000}"/>
    <cellStyle name="一般 27 10" xfId="2014" xr:uid="{00000000-0005-0000-0000-00002A060000}"/>
    <cellStyle name="一般 27 10 2" xfId="26201" xr:uid="{8D5AEE3E-A440-417C-ADA3-C41908337DDE}"/>
    <cellStyle name="一般 27 2" xfId="111" xr:uid="{00000000-0005-0000-0000-00002B060000}"/>
    <cellStyle name="一般 27 3" xfId="2015" xr:uid="{00000000-0005-0000-0000-00002C060000}"/>
    <cellStyle name="一般 27 4" xfId="2016" xr:uid="{00000000-0005-0000-0000-00002D060000}"/>
    <cellStyle name="一般 27 5" xfId="2017" xr:uid="{00000000-0005-0000-0000-00002E060000}"/>
    <cellStyle name="一般 27 6" xfId="2018" xr:uid="{00000000-0005-0000-0000-00002F060000}"/>
    <cellStyle name="一般 27 7" xfId="2019" xr:uid="{00000000-0005-0000-0000-000030060000}"/>
    <cellStyle name="一般 27 8" xfId="2020" xr:uid="{00000000-0005-0000-0000-000031060000}"/>
    <cellStyle name="一般 27 9" xfId="2021" xr:uid="{00000000-0005-0000-0000-000032060000}"/>
    <cellStyle name="一般 28" xfId="112" xr:uid="{00000000-0005-0000-0000-000033060000}"/>
    <cellStyle name="一般 28 10" xfId="2022" xr:uid="{00000000-0005-0000-0000-000034060000}"/>
    <cellStyle name="一般 28 10 2" xfId="26202" xr:uid="{A4B56C97-37C8-4E4F-A5C1-4A718AA3EA94}"/>
    <cellStyle name="一般 28 2" xfId="113" xr:uid="{00000000-0005-0000-0000-000035060000}"/>
    <cellStyle name="一般 28 3" xfId="2023" xr:uid="{00000000-0005-0000-0000-000036060000}"/>
    <cellStyle name="一般 28 4" xfId="2024" xr:uid="{00000000-0005-0000-0000-000037060000}"/>
    <cellStyle name="一般 28 5" xfId="2025" xr:uid="{00000000-0005-0000-0000-000038060000}"/>
    <cellStyle name="一般 28 6" xfId="2026" xr:uid="{00000000-0005-0000-0000-000039060000}"/>
    <cellStyle name="一般 28 7" xfId="2027" xr:uid="{00000000-0005-0000-0000-00003A060000}"/>
    <cellStyle name="一般 28 8" xfId="2028" xr:uid="{00000000-0005-0000-0000-00003B060000}"/>
    <cellStyle name="一般 28 9" xfId="2029" xr:uid="{00000000-0005-0000-0000-00003C060000}"/>
    <cellStyle name="一般 29" xfId="114" xr:uid="{00000000-0005-0000-0000-00003D060000}"/>
    <cellStyle name="一般 29 10" xfId="2030" xr:uid="{00000000-0005-0000-0000-00003E060000}"/>
    <cellStyle name="一般 29 10 2" xfId="26203" xr:uid="{68C528AE-2C55-4713-99F5-D8364AC94C8A}"/>
    <cellStyle name="一般 29 2" xfId="115" xr:uid="{00000000-0005-0000-0000-00003F060000}"/>
    <cellStyle name="一般 29 3" xfId="2031" xr:uid="{00000000-0005-0000-0000-000040060000}"/>
    <cellStyle name="一般 29 4" xfId="2032" xr:uid="{00000000-0005-0000-0000-000041060000}"/>
    <cellStyle name="一般 29 5" xfId="2033" xr:uid="{00000000-0005-0000-0000-000042060000}"/>
    <cellStyle name="一般 29 6" xfId="2034" xr:uid="{00000000-0005-0000-0000-000043060000}"/>
    <cellStyle name="一般 29 7" xfId="2035" xr:uid="{00000000-0005-0000-0000-000044060000}"/>
    <cellStyle name="一般 29 8" xfId="2036" xr:uid="{00000000-0005-0000-0000-000045060000}"/>
    <cellStyle name="一般 29 9" xfId="2037" xr:uid="{00000000-0005-0000-0000-000046060000}"/>
    <cellStyle name="一般 3" xfId="49" xr:uid="{00000000-0005-0000-0000-000047060000}"/>
    <cellStyle name="一般 3 10" xfId="116" xr:uid="{00000000-0005-0000-0000-000048060000}"/>
    <cellStyle name="一般 3 10 10" xfId="2038" xr:uid="{00000000-0005-0000-0000-000049060000}"/>
    <cellStyle name="一般 3 10 2" xfId="117" xr:uid="{00000000-0005-0000-0000-00004A060000}"/>
    <cellStyle name="一般 3 10 2 2" xfId="2039" xr:uid="{00000000-0005-0000-0000-00004B060000}"/>
    <cellStyle name="一般 3 10 2 2 2" xfId="2040" xr:uid="{00000000-0005-0000-0000-00004C060000}"/>
    <cellStyle name="一般 3 10 2 2 2 2" xfId="2041" xr:uid="{00000000-0005-0000-0000-00004D060000}"/>
    <cellStyle name="一般 3 10 2 2 2 2 2" xfId="2042" xr:uid="{00000000-0005-0000-0000-00004E060000}"/>
    <cellStyle name="一般 3 10 2 2 2 2 2 2" xfId="2043" xr:uid="{00000000-0005-0000-0000-00004F060000}"/>
    <cellStyle name="一般 3 10 2 2 2 2 2 3" xfId="2044" xr:uid="{00000000-0005-0000-0000-000050060000}"/>
    <cellStyle name="一般 3 10 2 2 2 2 3" xfId="2045" xr:uid="{00000000-0005-0000-0000-000051060000}"/>
    <cellStyle name="一般 3 10 2 2 2 2 4" xfId="2046" xr:uid="{00000000-0005-0000-0000-000052060000}"/>
    <cellStyle name="一般 3 10 2 2 2 3" xfId="2047" xr:uid="{00000000-0005-0000-0000-000053060000}"/>
    <cellStyle name="一般 3 10 2 2 2 3 2" xfId="2048" xr:uid="{00000000-0005-0000-0000-000054060000}"/>
    <cellStyle name="一般 3 10 2 2 2 3 3" xfId="2049" xr:uid="{00000000-0005-0000-0000-000055060000}"/>
    <cellStyle name="一般 3 10 2 2 2 4" xfId="2050" xr:uid="{00000000-0005-0000-0000-000056060000}"/>
    <cellStyle name="一般 3 10 2 2 2 5" xfId="2051" xr:uid="{00000000-0005-0000-0000-000057060000}"/>
    <cellStyle name="一般 3 10 2 2 3" xfId="2052" xr:uid="{00000000-0005-0000-0000-000058060000}"/>
    <cellStyle name="一般 3 10 2 2 3 2" xfId="2053" xr:uid="{00000000-0005-0000-0000-000059060000}"/>
    <cellStyle name="一般 3 10 2 2 3 2 2" xfId="2054" xr:uid="{00000000-0005-0000-0000-00005A060000}"/>
    <cellStyle name="一般 3 10 2 2 3 2 3" xfId="2055" xr:uid="{00000000-0005-0000-0000-00005B060000}"/>
    <cellStyle name="一般 3 10 2 2 3 3" xfId="2056" xr:uid="{00000000-0005-0000-0000-00005C060000}"/>
    <cellStyle name="一般 3 10 2 2 3 4" xfId="2057" xr:uid="{00000000-0005-0000-0000-00005D060000}"/>
    <cellStyle name="一般 3 10 2 2 4" xfId="2058" xr:uid="{00000000-0005-0000-0000-00005E060000}"/>
    <cellStyle name="一般 3 10 2 2 4 2" xfId="2059" xr:uid="{00000000-0005-0000-0000-00005F060000}"/>
    <cellStyle name="一般 3 10 2 2 4 3" xfId="2060" xr:uid="{00000000-0005-0000-0000-000060060000}"/>
    <cellStyle name="一般 3 10 2 2 5" xfId="2061" xr:uid="{00000000-0005-0000-0000-000061060000}"/>
    <cellStyle name="一般 3 10 2 2 6" xfId="2062" xr:uid="{00000000-0005-0000-0000-000062060000}"/>
    <cellStyle name="一般 3 10 2 3" xfId="2063" xr:uid="{00000000-0005-0000-0000-000063060000}"/>
    <cellStyle name="一般 3 10 2 3 2" xfId="2064" xr:uid="{00000000-0005-0000-0000-000064060000}"/>
    <cellStyle name="一般 3 10 2 3 2 2" xfId="2065" xr:uid="{00000000-0005-0000-0000-000065060000}"/>
    <cellStyle name="一般 3 10 2 3 2 2 2" xfId="2066" xr:uid="{00000000-0005-0000-0000-000066060000}"/>
    <cellStyle name="一般 3 10 2 3 2 2 3" xfId="2067" xr:uid="{00000000-0005-0000-0000-000067060000}"/>
    <cellStyle name="一般 3 10 2 3 2 3" xfId="2068" xr:uid="{00000000-0005-0000-0000-000068060000}"/>
    <cellStyle name="一般 3 10 2 3 2 4" xfId="2069" xr:uid="{00000000-0005-0000-0000-000069060000}"/>
    <cellStyle name="一般 3 10 2 3 3" xfId="2070" xr:uid="{00000000-0005-0000-0000-00006A060000}"/>
    <cellStyle name="一般 3 10 2 3 3 2" xfId="2071" xr:uid="{00000000-0005-0000-0000-00006B060000}"/>
    <cellStyle name="一般 3 10 2 3 3 3" xfId="2072" xr:uid="{00000000-0005-0000-0000-00006C060000}"/>
    <cellStyle name="一般 3 10 2 3 4" xfId="2073" xr:uid="{00000000-0005-0000-0000-00006D060000}"/>
    <cellStyle name="一般 3 10 2 3 5" xfId="2074" xr:uid="{00000000-0005-0000-0000-00006E060000}"/>
    <cellStyle name="一般 3 10 2 4" xfId="2075" xr:uid="{00000000-0005-0000-0000-00006F060000}"/>
    <cellStyle name="一般 3 10 2 4 2" xfId="2076" xr:uid="{00000000-0005-0000-0000-000070060000}"/>
    <cellStyle name="一般 3 10 2 4 2 2" xfId="2077" xr:uid="{00000000-0005-0000-0000-000071060000}"/>
    <cellStyle name="一般 3 10 2 4 2 2 2" xfId="2078" xr:uid="{00000000-0005-0000-0000-000072060000}"/>
    <cellStyle name="一般 3 10 2 4 2 2 3" xfId="2079" xr:uid="{00000000-0005-0000-0000-000073060000}"/>
    <cellStyle name="一般 3 10 2 4 2 3" xfId="2080" xr:uid="{00000000-0005-0000-0000-000074060000}"/>
    <cellStyle name="一般 3 10 2 4 2 4" xfId="2081" xr:uid="{00000000-0005-0000-0000-000075060000}"/>
    <cellStyle name="一般 3 10 2 4 3" xfId="2082" xr:uid="{00000000-0005-0000-0000-000076060000}"/>
    <cellStyle name="一般 3 10 2 4 3 2" xfId="2083" xr:uid="{00000000-0005-0000-0000-000077060000}"/>
    <cellStyle name="一般 3 10 2 4 3 3" xfId="2084" xr:uid="{00000000-0005-0000-0000-000078060000}"/>
    <cellStyle name="一般 3 10 2 4 4" xfId="2085" xr:uid="{00000000-0005-0000-0000-000079060000}"/>
    <cellStyle name="一般 3 10 2 4 5" xfId="2086" xr:uid="{00000000-0005-0000-0000-00007A060000}"/>
    <cellStyle name="一般 3 10 2 5" xfId="2087" xr:uid="{00000000-0005-0000-0000-00007B060000}"/>
    <cellStyle name="一般 3 10 2 5 2" xfId="2088" xr:uid="{00000000-0005-0000-0000-00007C060000}"/>
    <cellStyle name="一般 3 10 2 5 2 2" xfId="2089" xr:uid="{00000000-0005-0000-0000-00007D060000}"/>
    <cellStyle name="一般 3 10 2 5 2 3" xfId="2090" xr:uid="{00000000-0005-0000-0000-00007E060000}"/>
    <cellStyle name="一般 3 10 2 5 3" xfId="2091" xr:uid="{00000000-0005-0000-0000-00007F060000}"/>
    <cellStyle name="一般 3 10 2 5 4" xfId="2092" xr:uid="{00000000-0005-0000-0000-000080060000}"/>
    <cellStyle name="一般 3 10 2 6" xfId="2093" xr:uid="{00000000-0005-0000-0000-000081060000}"/>
    <cellStyle name="一般 3 10 2 6 2" xfId="2094" xr:uid="{00000000-0005-0000-0000-000082060000}"/>
    <cellStyle name="一般 3 10 2 6 3" xfId="2095" xr:uid="{00000000-0005-0000-0000-000083060000}"/>
    <cellStyle name="一般 3 10 2 7" xfId="2096" xr:uid="{00000000-0005-0000-0000-000084060000}"/>
    <cellStyle name="一般 3 10 2 8" xfId="2097" xr:uid="{00000000-0005-0000-0000-000085060000}"/>
    <cellStyle name="一般 3 10 3" xfId="2098" xr:uid="{00000000-0005-0000-0000-000086060000}"/>
    <cellStyle name="一般 3 10 3 2" xfId="2099" xr:uid="{00000000-0005-0000-0000-000087060000}"/>
    <cellStyle name="一般 3 10 3 2 2" xfId="2100" xr:uid="{00000000-0005-0000-0000-000088060000}"/>
    <cellStyle name="一般 3 10 3 2 2 2" xfId="2101" xr:uid="{00000000-0005-0000-0000-000089060000}"/>
    <cellStyle name="一般 3 10 3 2 2 2 2" xfId="2102" xr:uid="{00000000-0005-0000-0000-00008A060000}"/>
    <cellStyle name="一般 3 10 3 2 2 2 3" xfId="2103" xr:uid="{00000000-0005-0000-0000-00008B060000}"/>
    <cellStyle name="一般 3 10 3 2 2 3" xfId="2104" xr:uid="{00000000-0005-0000-0000-00008C060000}"/>
    <cellStyle name="一般 3 10 3 2 2 4" xfId="2105" xr:uid="{00000000-0005-0000-0000-00008D060000}"/>
    <cellStyle name="一般 3 10 3 2 3" xfId="2106" xr:uid="{00000000-0005-0000-0000-00008E060000}"/>
    <cellStyle name="一般 3 10 3 2 3 2" xfId="2107" xr:uid="{00000000-0005-0000-0000-00008F060000}"/>
    <cellStyle name="一般 3 10 3 2 3 3" xfId="2108" xr:uid="{00000000-0005-0000-0000-000090060000}"/>
    <cellStyle name="一般 3 10 3 2 4" xfId="2109" xr:uid="{00000000-0005-0000-0000-000091060000}"/>
    <cellStyle name="一般 3 10 3 2 5" xfId="2110" xr:uid="{00000000-0005-0000-0000-000092060000}"/>
    <cellStyle name="一般 3 10 3 3" xfId="2111" xr:uid="{00000000-0005-0000-0000-000093060000}"/>
    <cellStyle name="一般 3 10 3 3 2" xfId="2112" xr:uid="{00000000-0005-0000-0000-000094060000}"/>
    <cellStyle name="一般 3 10 3 3 2 2" xfId="2113" xr:uid="{00000000-0005-0000-0000-000095060000}"/>
    <cellStyle name="一般 3 10 3 3 2 3" xfId="2114" xr:uid="{00000000-0005-0000-0000-000096060000}"/>
    <cellStyle name="一般 3 10 3 3 3" xfId="2115" xr:uid="{00000000-0005-0000-0000-000097060000}"/>
    <cellStyle name="一般 3 10 3 3 4" xfId="2116" xr:uid="{00000000-0005-0000-0000-000098060000}"/>
    <cellStyle name="一般 3 10 3 4" xfId="2117" xr:uid="{00000000-0005-0000-0000-000099060000}"/>
    <cellStyle name="一般 3 10 3 4 2" xfId="2118" xr:uid="{00000000-0005-0000-0000-00009A060000}"/>
    <cellStyle name="一般 3 10 3 4 3" xfId="2119" xr:uid="{00000000-0005-0000-0000-00009B060000}"/>
    <cellStyle name="一般 3 10 3 5" xfId="2120" xr:uid="{00000000-0005-0000-0000-00009C060000}"/>
    <cellStyle name="一般 3 10 3 6" xfId="2121" xr:uid="{00000000-0005-0000-0000-00009D060000}"/>
    <cellStyle name="一般 3 10 4" xfId="2122" xr:uid="{00000000-0005-0000-0000-00009E060000}"/>
    <cellStyle name="一般 3 10 4 2" xfId="2123" xr:uid="{00000000-0005-0000-0000-00009F060000}"/>
    <cellStyle name="一般 3 10 4 2 2" xfId="2124" xr:uid="{00000000-0005-0000-0000-0000A0060000}"/>
    <cellStyle name="一般 3 10 4 2 2 2" xfId="2125" xr:uid="{00000000-0005-0000-0000-0000A1060000}"/>
    <cellStyle name="一般 3 10 4 2 2 2 2" xfId="2126" xr:uid="{00000000-0005-0000-0000-0000A2060000}"/>
    <cellStyle name="一般 3 10 4 2 2 2 3" xfId="2127" xr:uid="{00000000-0005-0000-0000-0000A3060000}"/>
    <cellStyle name="一般 3 10 4 2 2 3" xfId="2128" xr:uid="{00000000-0005-0000-0000-0000A4060000}"/>
    <cellStyle name="一般 3 10 4 2 2 4" xfId="2129" xr:uid="{00000000-0005-0000-0000-0000A5060000}"/>
    <cellStyle name="一般 3 10 4 2 3" xfId="2130" xr:uid="{00000000-0005-0000-0000-0000A6060000}"/>
    <cellStyle name="一般 3 10 4 2 3 2" xfId="2131" xr:uid="{00000000-0005-0000-0000-0000A7060000}"/>
    <cellStyle name="一般 3 10 4 2 3 3" xfId="2132" xr:uid="{00000000-0005-0000-0000-0000A8060000}"/>
    <cellStyle name="一般 3 10 4 2 4" xfId="2133" xr:uid="{00000000-0005-0000-0000-0000A9060000}"/>
    <cellStyle name="一般 3 10 4 2 5" xfId="2134" xr:uid="{00000000-0005-0000-0000-0000AA060000}"/>
    <cellStyle name="一般 3 10 4 3" xfId="2135" xr:uid="{00000000-0005-0000-0000-0000AB060000}"/>
    <cellStyle name="一般 3 10 4 3 2" xfId="2136" xr:uid="{00000000-0005-0000-0000-0000AC060000}"/>
    <cellStyle name="一般 3 10 4 3 2 2" xfId="2137" xr:uid="{00000000-0005-0000-0000-0000AD060000}"/>
    <cellStyle name="一般 3 10 4 3 2 3" xfId="2138" xr:uid="{00000000-0005-0000-0000-0000AE060000}"/>
    <cellStyle name="一般 3 10 4 3 3" xfId="2139" xr:uid="{00000000-0005-0000-0000-0000AF060000}"/>
    <cellStyle name="一般 3 10 4 3 4" xfId="2140" xr:uid="{00000000-0005-0000-0000-0000B0060000}"/>
    <cellStyle name="一般 3 10 4 4" xfId="2141" xr:uid="{00000000-0005-0000-0000-0000B1060000}"/>
    <cellStyle name="一般 3 10 4 4 2" xfId="2142" xr:uid="{00000000-0005-0000-0000-0000B2060000}"/>
    <cellStyle name="一般 3 10 4 4 3" xfId="2143" xr:uid="{00000000-0005-0000-0000-0000B3060000}"/>
    <cellStyle name="一般 3 10 4 5" xfId="2144" xr:uid="{00000000-0005-0000-0000-0000B4060000}"/>
    <cellStyle name="一般 3 10 4 6" xfId="2145" xr:uid="{00000000-0005-0000-0000-0000B5060000}"/>
    <cellStyle name="一般 3 10 5" xfId="2146" xr:uid="{00000000-0005-0000-0000-0000B6060000}"/>
    <cellStyle name="一般 3 10 5 2" xfId="2147" xr:uid="{00000000-0005-0000-0000-0000B7060000}"/>
    <cellStyle name="一般 3 10 5 2 2" xfId="2148" xr:uid="{00000000-0005-0000-0000-0000B8060000}"/>
    <cellStyle name="一般 3 10 5 2 2 2" xfId="2149" xr:uid="{00000000-0005-0000-0000-0000B9060000}"/>
    <cellStyle name="一般 3 10 5 2 2 3" xfId="2150" xr:uid="{00000000-0005-0000-0000-0000BA060000}"/>
    <cellStyle name="一般 3 10 5 2 3" xfId="2151" xr:uid="{00000000-0005-0000-0000-0000BB060000}"/>
    <cellStyle name="一般 3 10 5 2 4" xfId="2152" xr:uid="{00000000-0005-0000-0000-0000BC060000}"/>
    <cellStyle name="一般 3 10 5 3" xfId="2153" xr:uid="{00000000-0005-0000-0000-0000BD060000}"/>
    <cellStyle name="一般 3 10 5 3 2" xfId="2154" xr:uid="{00000000-0005-0000-0000-0000BE060000}"/>
    <cellStyle name="一般 3 10 5 3 3" xfId="2155" xr:uid="{00000000-0005-0000-0000-0000BF060000}"/>
    <cellStyle name="一般 3 10 5 4" xfId="2156" xr:uid="{00000000-0005-0000-0000-0000C0060000}"/>
    <cellStyle name="一般 3 10 5 5" xfId="2157" xr:uid="{00000000-0005-0000-0000-0000C1060000}"/>
    <cellStyle name="一般 3 10 6" xfId="2158" xr:uid="{00000000-0005-0000-0000-0000C2060000}"/>
    <cellStyle name="一般 3 10 6 2" xfId="2159" xr:uid="{00000000-0005-0000-0000-0000C3060000}"/>
    <cellStyle name="一般 3 10 6 2 2" xfId="2160" xr:uid="{00000000-0005-0000-0000-0000C4060000}"/>
    <cellStyle name="一般 3 10 6 2 2 2" xfId="2161" xr:uid="{00000000-0005-0000-0000-0000C5060000}"/>
    <cellStyle name="一般 3 10 6 2 2 3" xfId="2162" xr:uid="{00000000-0005-0000-0000-0000C6060000}"/>
    <cellStyle name="一般 3 10 6 2 3" xfId="2163" xr:uid="{00000000-0005-0000-0000-0000C7060000}"/>
    <cellStyle name="一般 3 10 6 2 4" xfId="2164" xr:uid="{00000000-0005-0000-0000-0000C8060000}"/>
    <cellStyle name="一般 3 10 6 3" xfId="2165" xr:uid="{00000000-0005-0000-0000-0000C9060000}"/>
    <cellStyle name="一般 3 10 6 3 2" xfId="2166" xr:uid="{00000000-0005-0000-0000-0000CA060000}"/>
    <cellStyle name="一般 3 10 6 3 3" xfId="2167" xr:uid="{00000000-0005-0000-0000-0000CB060000}"/>
    <cellStyle name="一般 3 10 6 4" xfId="2168" xr:uid="{00000000-0005-0000-0000-0000CC060000}"/>
    <cellStyle name="一般 3 10 6 5" xfId="2169" xr:uid="{00000000-0005-0000-0000-0000CD060000}"/>
    <cellStyle name="一般 3 10 7" xfId="2170" xr:uid="{00000000-0005-0000-0000-0000CE060000}"/>
    <cellStyle name="一般 3 10 7 2" xfId="2171" xr:uid="{00000000-0005-0000-0000-0000CF060000}"/>
    <cellStyle name="一般 3 10 7 2 2" xfId="2172" xr:uid="{00000000-0005-0000-0000-0000D0060000}"/>
    <cellStyle name="一般 3 10 7 2 3" xfId="2173" xr:uid="{00000000-0005-0000-0000-0000D1060000}"/>
    <cellStyle name="一般 3 10 7 3" xfId="2174" xr:uid="{00000000-0005-0000-0000-0000D2060000}"/>
    <cellStyle name="一般 3 10 7 4" xfId="2175" xr:uid="{00000000-0005-0000-0000-0000D3060000}"/>
    <cellStyle name="一般 3 10 8" xfId="2176" xr:uid="{00000000-0005-0000-0000-0000D4060000}"/>
    <cellStyle name="一般 3 10 8 2" xfId="2177" xr:uid="{00000000-0005-0000-0000-0000D5060000}"/>
    <cellStyle name="一般 3 10 8 3" xfId="2178" xr:uid="{00000000-0005-0000-0000-0000D6060000}"/>
    <cellStyle name="一般 3 10 9" xfId="2179" xr:uid="{00000000-0005-0000-0000-0000D7060000}"/>
    <cellStyle name="一般 3 11" xfId="118" xr:uid="{00000000-0005-0000-0000-0000D8060000}"/>
    <cellStyle name="一般 3 11 2" xfId="119" xr:uid="{00000000-0005-0000-0000-0000D9060000}"/>
    <cellStyle name="一般 3 11 2 2" xfId="2180" xr:uid="{00000000-0005-0000-0000-0000DA060000}"/>
    <cellStyle name="一般 3 11 2 2 2" xfId="2181" xr:uid="{00000000-0005-0000-0000-0000DB060000}"/>
    <cellStyle name="一般 3 11 2 2 2 2" xfId="2182" xr:uid="{00000000-0005-0000-0000-0000DC060000}"/>
    <cellStyle name="一般 3 11 2 2 2 2 2" xfId="2183" xr:uid="{00000000-0005-0000-0000-0000DD060000}"/>
    <cellStyle name="一般 3 11 2 2 2 2 2 2" xfId="2184" xr:uid="{00000000-0005-0000-0000-0000DE060000}"/>
    <cellStyle name="一般 3 11 2 2 2 2 2 3" xfId="2185" xr:uid="{00000000-0005-0000-0000-0000DF060000}"/>
    <cellStyle name="一般 3 11 2 2 2 2 3" xfId="2186" xr:uid="{00000000-0005-0000-0000-0000E0060000}"/>
    <cellStyle name="一般 3 11 2 2 2 2 4" xfId="2187" xr:uid="{00000000-0005-0000-0000-0000E1060000}"/>
    <cellStyle name="一般 3 11 2 2 2 3" xfId="2188" xr:uid="{00000000-0005-0000-0000-0000E2060000}"/>
    <cellStyle name="一般 3 11 2 2 2 3 2" xfId="2189" xr:uid="{00000000-0005-0000-0000-0000E3060000}"/>
    <cellStyle name="一般 3 11 2 2 2 3 3" xfId="2190" xr:uid="{00000000-0005-0000-0000-0000E4060000}"/>
    <cellStyle name="一般 3 11 2 2 2 4" xfId="2191" xr:uid="{00000000-0005-0000-0000-0000E5060000}"/>
    <cellStyle name="一般 3 11 2 2 2 5" xfId="2192" xr:uid="{00000000-0005-0000-0000-0000E6060000}"/>
    <cellStyle name="一般 3 11 2 2 3" xfId="2193" xr:uid="{00000000-0005-0000-0000-0000E7060000}"/>
    <cellStyle name="一般 3 11 2 2 3 2" xfId="2194" xr:uid="{00000000-0005-0000-0000-0000E8060000}"/>
    <cellStyle name="一般 3 11 2 2 3 2 2" xfId="2195" xr:uid="{00000000-0005-0000-0000-0000E9060000}"/>
    <cellStyle name="一般 3 11 2 2 3 2 3" xfId="2196" xr:uid="{00000000-0005-0000-0000-0000EA060000}"/>
    <cellStyle name="一般 3 11 2 2 3 3" xfId="2197" xr:uid="{00000000-0005-0000-0000-0000EB060000}"/>
    <cellStyle name="一般 3 11 2 2 3 4" xfId="2198" xr:uid="{00000000-0005-0000-0000-0000EC060000}"/>
    <cellStyle name="一般 3 11 2 2 4" xfId="2199" xr:uid="{00000000-0005-0000-0000-0000ED060000}"/>
    <cellStyle name="一般 3 11 2 2 4 2" xfId="2200" xr:uid="{00000000-0005-0000-0000-0000EE060000}"/>
    <cellStyle name="一般 3 11 2 2 4 3" xfId="2201" xr:uid="{00000000-0005-0000-0000-0000EF060000}"/>
    <cellStyle name="一般 3 11 2 2 5" xfId="2202" xr:uid="{00000000-0005-0000-0000-0000F0060000}"/>
    <cellStyle name="一般 3 11 2 2 6" xfId="2203" xr:uid="{00000000-0005-0000-0000-0000F1060000}"/>
    <cellStyle name="一般 3 11 2 3" xfId="2204" xr:uid="{00000000-0005-0000-0000-0000F2060000}"/>
    <cellStyle name="一般 3 11 2 3 2" xfId="2205" xr:uid="{00000000-0005-0000-0000-0000F3060000}"/>
    <cellStyle name="一般 3 11 2 3 2 2" xfId="2206" xr:uid="{00000000-0005-0000-0000-0000F4060000}"/>
    <cellStyle name="一般 3 11 2 3 2 2 2" xfId="2207" xr:uid="{00000000-0005-0000-0000-0000F5060000}"/>
    <cellStyle name="一般 3 11 2 3 2 2 3" xfId="2208" xr:uid="{00000000-0005-0000-0000-0000F6060000}"/>
    <cellStyle name="一般 3 11 2 3 2 3" xfId="2209" xr:uid="{00000000-0005-0000-0000-0000F7060000}"/>
    <cellStyle name="一般 3 11 2 3 2 4" xfId="2210" xr:uid="{00000000-0005-0000-0000-0000F8060000}"/>
    <cellStyle name="一般 3 11 2 3 3" xfId="2211" xr:uid="{00000000-0005-0000-0000-0000F9060000}"/>
    <cellStyle name="一般 3 11 2 3 3 2" xfId="2212" xr:uid="{00000000-0005-0000-0000-0000FA060000}"/>
    <cellStyle name="一般 3 11 2 3 3 3" xfId="2213" xr:uid="{00000000-0005-0000-0000-0000FB060000}"/>
    <cellStyle name="一般 3 11 2 3 4" xfId="2214" xr:uid="{00000000-0005-0000-0000-0000FC060000}"/>
    <cellStyle name="一般 3 11 2 3 5" xfId="2215" xr:uid="{00000000-0005-0000-0000-0000FD060000}"/>
    <cellStyle name="一般 3 11 2 4" xfId="2216" xr:uid="{00000000-0005-0000-0000-0000FE060000}"/>
    <cellStyle name="一般 3 11 2 4 2" xfId="2217" xr:uid="{00000000-0005-0000-0000-0000FF060000}"/>
    <cellStyle name="一般 3 11 2 4 2 2" xfId="2218" xr:uid="{00000000-0005-0000-0000-000000070000}"/>
    <cellStyle name="一般 3 11 2 4 2 2 2" xfId="2219" xr:uid="{00000000-0005-0000-0000-000001070000}"/>
    <cellStyle name="一般 3 11 2 4 2 2 3" xfId="2220" xr:uid="{00000000-0005-0000-0000-000002070000}"/>
    <cellStyle name="一般 3 11 2 4 2 3" xfId="2221" xr:uid="{00000000-0005-0000-0000-000003070000}"/>
    <cellStyle name="一般 3 11 2 4 2 4" xfId="2222" xr:uid="{00000000-0005-0000-0000-000004070000}"/>
    <cellStyle name="一般 3 11 2 4 3" xfId="2223" xr:uid="{00000000-0005-0000-0000-000005070000}"/>
    <cellStyle name="一般 3 11 2 4 3 2" xfId="2224" xr:uid="{00000000-0005-0000-0000-000006070000}"/>
    <cellStyle name="一般 3 11 2 4 3 3" xfId="2225" xr:uid="{00000000-0005-0000-0000-000007070000}"/>
    <cellStyle name="一般 3 11 2 4 4" xfId="2226" xr:uid="{00000000-0005-0000-0000-000008070000}"/>
    <cellStyle name="一般 3 11 2 4 5" xfId="2227" xr:uid="{00000000-0005-0000-0000-000009070000}"/>
    <cellStyle name="一般 3 11 2 5" xfId="2228" xr:uid="{00000000-0005-0000-0000-00000A070000}"/>
    <cellStyle name="一般 3 11 2 5 2" xfId="2229" xr:uid="{00000000-0005-0000-0000-00000B070000}"/>
    <cellStyle name="一般 3 11 2 5 2 2" xfId="2230" xr:uid="{00000000-0005-0000-0000-00000C070000}"/>
    <cellStyle name="一般 3 11 2 5 2 3" xfId="2231" xr:uid="{00000000-0005-0000-0000-00000D070000}"/>
    <cellStyle name="一般 3 11 2 5 3" xfId="2232" xr:uid="{00000000-0005-0000-0000-00000E070000}"/>
    <cellStyle name="一般 3 11 2 5 4" xfId="2233" xr:uid="{00000000-0005-0000-0000-00000F070000}"/>
    <cellStyle name="一般 3 11 2 6" xfId="2234" xr:uid="{00000000-0005-0000-0000-000010070000}"/>
    <cellStyle name="一般 3 11 2 6 2" xfId="2235" xr:uid="{00000000-0005-0000-0000-000011070000}"/>
    <cellStyle name="一般 3 11 2 6 3" xfId="2236" xr:uid="{00000000-0005-0000-0000-000012070000}"/>
    <cellStyle name="一般 3 11 2 7" xfId="2237" xr:uid="{00000000-0005-0000-0000-000013070000}"/>
    <cellStyle name="一般 3 11 2 8" xfId="2238" xr:uid="{00000000-0005-0000-0000-000014070000}"/>
    <cellStyle name="一般 3 11 3" xfId="2239" xr:uid="{00000000-0005-0000-0000-000015070000}"/>
    <cellStyle name="一般 3 11 3 2" xfId="2240" xr:uid="{00000000-0005-0000-0000-000016070000}"/>
    <cellStyle name="一般 3 11 3 2 2" xfId="2241" xr:uid="{00000000-0005-0000-0000-000017070000}"/>
    <cellStyle name="一般 3 11 3 2 2 2" xfId="2242" xr:uid="{00000000-0005-0000-0000-000018070000}"/>
    <cellStyle name="一般 3 11 3 2 2 2 2" xfId="2243" xr:uid="{00000000-0005-0000-0000-000019070000}"/>
    <cellStyle name="一般 3 11 3 2 2 2 3" xfId="2244" xr:uid="{00000000-0005-0000-0000-00001A070000}"/>
    <cellStyle name="一般 3 11 3 2 2 3" xfId="2245" xr:uid="{00000000-0005-0000-0000-00001B070000}"/>
    <cellStyle name="一般 3 11 3 2 2 4" xfId="2246" xr:uid="{00000000-0005-0000-0000-00001C070000}"/>
    <cellStyle name="一般 3 11 3 2 3" xfId="2247" xr:uid="{00000000-0005-0000-0000-00001D070000}"/>
    <cellStyle name="一般 3 11 3 2 3 2" xfId="2248" xr:uid="{00000000-0005-0000-0000-00001E070000}"/>
    <cellStyle name="一般 3 11 3 2 3 3" xfId="2249" xr:uid="{00000000-0005-0000-0000-00001F070000}"/>
    <cellStyle name="一般 3 11 3 2 4" xfId="2250" xr:uid="{00000000-0005-0000-0000-000020070000}"/>
    <cellStyle name="一般 3 11 3 2 5" xfId="2251" xr:uid="{00000000-0005-0000-0000-000021070000}"/>
    <cellStyle name="一般 3 11 3 3" xfId="2252" xr:uid="{00000000-0005-0000-0000-000022070000}"/>
    <cellStyle name="一般 3 11 3 3 2" xfId="2253" xr:uid="{00000000-0005-0000-0000-000023070000}"/>
    <cellStyle name="一般 3 11 3 3 2 2" xfId="2254" xr:uid="{00000000-0005-0000-0000-000024070000}"/>
    <cellStyle name="一般 3 11 3 3 2 3" xfId="2255" xr:uid="{00000000-0005-0000-0000-000025070000}"/>
    <cellStyle name="一般 3 11 3 3 3" xfId="2256" xr:uid="{00000000-0005-0000-0000-000026070000}"/>
    <cellStyle name="一般 3 11 3 3 4" xfId="2257" xr:uid="{00000000-0005-0000-0000-000027070000}"/>
    <cellStyle name="一般 3 11 3 4" xfId="2258" xr:uid="{00000000-0005-0000-0000-000028070000}"/>
    <cellStyle name="一般 3 11 3 4 2" xfId="2259" xr:uid="{00000000-0005-0000-0000-000029070000}"/>
    <cellStyle name="一般 3 11 3 4 3" xfId="2260" xr:uid="{00000000-0005-0000-0000-00002A070000}"/>
    <cellStyle name="一般 3 11 3 5" xfId="2261" xr:uid="{00000000-0005-0000-0000-00002B070000}"/>
    <cellStyle name="一般 3 11 3 6" xfId="2262" xr:uid="{00000000-0005-0000-0000-00002C070000}"/>
    <cellStyle name="一般 3 11 4" xfId="2263" xr:uid="{00000000-0005-0000-0000-00002D070000}"/>
    <cellStyle name="一般 3 11 4 2" xfId="2264" xr:uid="{00000000-0005-0000-0000-00002E070000}"/>
    <cellStyle name="一般 3 11 4 2 2" xfId="2265" xr:uid="{00000000-0005-0000-0000-00002F070000}"/>
    <cellStyle name="一般 3 11 4 2 2 2" xfId="2266" xr:uid="{00000000-0005-0000-0000-000030070000}"/>
    <cellStyle name="一般 3 11 4 2 2 3" xfId="2267" xr:uid="{00000000-0005-0000-0000-000031070000}"/>
    <cellStyle name="一般 3 11 4 2 3" xfId="2268" xr:uid="{00000000-0005-0000-0000-000032070000}"/>
    <cellStyle name="一般 3 11 4 2 4" xfId="2269" xr:uid="{00000000-0005-0000-0000-000033070000}"/>
    <cellStyle name="一般 3 11 4 3" xfId="2270" xr:uid="{00000000-0005-0000-0000-000034070000}"/>
    <cellStyle name="一般 3 11 4 3 2" xfId="2271" xr:uid="{00000000-0005-0000-0000-000035070000}"/>
    <cellStyle name="一般 3 11 4 3 3" xfId="2272" xr:uid="{00000000-0005-0000-0000-000036070000}"/>
    <cellStyle name="一般 3 11 4 4" xfId="2273" xr:uid="{00000000-0005-0000-0000-000037070000}"/>
    <cellStyle name="一般 3 11 4 5" xfId="2274" xr:uid="{00000000-0005-0000-0000-000038070000}"/>
    <cellStyle name="一般 3 11 5" xfId="2275" xr:uid="{00000000-0005-0000-0000-000039070000}"/>
    <cellStyle name="一般 3 11 5 2" xfId="2276" xr:uid="{00000000-0005-0000-0000-00003A070000}"/>
    <cellStyle name="一般 3 11 5 2 2" xfId="2277" xr:uid="{00000000-0005-0000-0000-00003B070000}"/>
    <cellStyle name="一般 3 11 5 2 2 2" xfId="2278" xr:uid="{00000000-0005-0000-0000-00003C070000}"/>
    <cellStyle name="一般 3 11 5 2 2 3" xfId="2279" xr:uid="{00000000-0005-0000-0000-00003D070000}"/>
    <cellStyle name="一般 3 11 5 2 3" xfId="2280" xr:uid="{00000000-0005-0000-0000-00003E070000}"/>
    <cellStyle name="一般 3 11 5 2 4" xfId="2281" xr:uid="{00000000-0005-0000-0000-00003F070000}"/>
    <cellStyle name="一般 3 11 5 3" xfId="2282" xr:uid="{00000000-0005-0000-0000-000040070000}"/>
    <cellStyle name="一般 3 11 5 3 2" xfId="2283" xr:uid="{00000000-0005-0000-0000-000041070000}"/>
    <cellStyle name="一般 3 11 5 3 3" xfId="2284" xr:uid="{00000000-0005-0000-0000-000042070000}"/>
    <cellStyle name="一般 3 11 5 4" xfId="2285" xr:uid="{00000000-0005-0000-0000-000043070000}"/>
    <cellStyle name="一般 3 11 5 5" xfId="2286" xr:uid="{00000000-0005-0000-0000-000044070000}"/>
    <cellStyle name="一般 3 11 6" xfId="2287" xr:uid="{00000000-0005-0000-0000-000045070000}"/>
    <cellStyle name="一般 3 11 6 2" xfId="2288" xr:uid="{00000000-0005-0000-0000-000046070000}"/>
    <cellStyle name="一般 3 11 6 2 2" xfId="2289" xr:uid="{00000000-0005-0000-0000-000047070000}"/>
    <cellStyle name="一般 3 11 6 2 3" xfId="2290" xr:uid="{00000000-0005-0000-0000-000048070000}"/>
    <cellStyle name="一般 3 11 6 3" xfId="2291" xr:uid="{00000000-0005-0000-0000-000049070000}"/>
    <cellStyle name="一般 3 11 6 4" xfId="2292" xr:uid="{00000000-0005-0000-0000-00004A070000}"/>
    <cellStyle name="一般 3 11 7" xfId="2293" xr:uid="{00000000-0005-0000-0000-00004B070000}"/>
    <cellStyle name="一般 3 11 7 2" xfId="2294" xr:uid="{00000000-0005-0000-0000-00004C070000}"/>
    <cellStyle name="一般 3 11 7 3" xfId="2295" xr:uid="{00000000-0005-0000-0000-00004D070000}"/>
    <cellStyle name="一般 3 11 8" xfId="2296" xr:uid="{00000000-0005-0000-0000-00004E070000}"/>
    <cellStyle name="一般 3 11 9" xfId="2297" xr:uid="{00000000-0005-0000-0000-00004F070000}"/>
    <cellStyle name="一般 3 12" xfId="120" xr:uid="{00000000-0005-0000-0000-000050070000}"/>
    <cellStyle name="一般 3 12 2" xfId="2298" xr:uid="{00000000-0005-0000-0000-000051070000}"/>
    <cellStyle name="一般 3 12 2 2" xfId="2299" xr:uid="{00000000-0005-0000-0000-000052070000}"/>
    <cellStyle name="一般 3 12 2 2 2" xfId="2300" xr:uid="{00000000-0005-0000-0000-000053070000}"/>
    <cellStyle name="一般 3 12 2 2 2 2" xfId="2301" xr:uid="{00000000-0005-0000-0000-000054070000}"/>
    <cellStyle name="一般 3 12 2 2 2 2 2" xfId="2302" xr:uid="{00000000-0005-0000-0000-000055070000}"/>
    <cellStyle name="一般 3 12 2 2 2 2 3" xfId="2303" xr:uid="{00000000-0005-0000-0000-000056070000}"/>
    <cellStyle name="一般 3 12 2 2 2 3" xfId="2304" xr:uid="{00000000-0005-0000-0000-000057070000}"/>
    <cellStyle name="一般 3 12 2 2 2 4" xfId="2305" xr:uid="{00000000-0005-0000-0000-000058070000}"/>
    <cellStyle name="一般 3 12 2 2 3" xfId="2306" xr:uid="{00000000-0005-0000-0000-000059070000}"/>
    <cellStyle name="一般 3 12 2 2 3 2" xfId="2307" xr:uid="{00000000-0005-0000-0000-00005A070000}"/>
    <cellStyle name="一般 3 12 2 2 3 3" xfId="2308" xr:uid="{00000000-0005-0000-0000-00005B070000}"/>
    <cellStyle name="一般 3 12 2 2 4" xfId="2309" xr:uid="{00000000-0005-0000-0000-00005C070000}"/>
    <cellStyle name="一般 3 12 2 2 5" xfId="2310" xr:uid="{00000000-0005-0000-0000-00005D070000}"/>
    <cellStyle name="一般 3 12 2 3" xfId="2311" xr:uid="{00000000-0005-0000-0000-00005E070000}"/>
    <cellStyle name="一般 3 12 2 3 2" xfId="2312" xr:uid="{00000000-0005-0000-0000-00005F070000}"/>
    <cellStyle name="一般 3 12 2 3 2 2" xfId="2313" xr:uid="{00000000-0005-0000-0000-000060070000}"/>
    <cellStyle name="一般 3 12 2 3 2 3" xfId="2314" xr:uid="{00000000-0005-0000-0000-000061070000}"/>
    <cellStyle name="一般 3 12 2 3 3" xfId="2315" xr:uid="{00000000-0005-0000-0000-000062070000}"/>
    <cellStyle name="一般 3 12 2 3 4" xfId="2316" xr:uid="{00000000-0005-0000-0000-000063070000}"/>
    <cellStyle name="一般 3 12 2 4" xfId="2317" xr:uid="{00000000-0005-0000-0000-000064070000}"/>
    <cellStyle name="一般 3 12 2 4 2" xfId="2318" xr:uid="{00000000-0005-0000-0000-000065070000}"/>
    <cellStyle name="一般 3 12 2 4 3" xfId="2319" xr:uid="{00000000-0005-0000-0000-000066070000}"/>
    <cellStyle name="一般 3 12 2 5" xfId="2320" xr:uid="{00000000-0005-0000-0000-000067070000}"/>
    <cellStyle name="一般 3 12 2 6" xfId="2321" xr:uid="{00000000-0005-0000-0000-000068070000}"/>
    <cellStyle name="一般 3 12 3" xfId="2322" xr:uid="{00000000-0005-0000-0000-000069070000}"/>
    <cellStyle name="一般 3 12 3 2" xfId="2323" xr:uid="{00000000-0005-0000-0000-00006A070000}"/>
    <cellStyle name="一般 3 12 3 2 2" xfId="2324" xr:uid="{00000000-0005-0000-0000-00006B070000}"/>
    <cellStyle name="一般 3 12 3 2 2 2" xfId="2325" xr:uid="{00000000-0005-0000-0000-00006C070000}"/>
    <cellStyle name="一般 3 12 3 2 2 3" xfId="2326" xr:uid="{00000000-0005-0000-0000-00006D070000}"/>
    <cellStyle name="一般 3 12 3 2 3" xfId="2327" xr:uid="{00000000-0005-0000-0000-00006E070000}"/>
    <cellStyle name="一般 3 12 3 2 4" xfId="2328" xr:uid="{00000000-0005-0000-0000-00006F070000}"/>
    <cellStyle name="一般 3 12 3 3" xfId="2329" xr:uid="{00000000-0005-0000-0000-000070070000}"/>
    <cellStyle name="一般 3 12 3 3 2" xfId="2330" xr:uid="{00000000-0005-0000-0000-000071070000}"/>
    <cellStyle name="一般 3 12 3 3 3" xfId="2331" xr:uid="{00000000-0005-0000-0000-000072070000}"/>
    <cellStyle name="一般 3 12 3 4" xfId="2332" xr:uid="{00000000-0005-0000-0000-000073070000}"/>
    <cellStyle name="一般 3 12 3 5" xfId="2333" xr:uid="{00000000-0005-0000-0000-000074070000}"/>
    <cellStyle name="一般 3 12 4" xfId="2334" xr:uid="{00000000-0005-0000-0000-000075070000}"/>
    <cellStyle name="一般 3 12 4 2" xfId="2335" xr:uid="{00000000-0005-0000-0000-000076070000}"/>
    <cellStyle name="一般 3 12 4 2 2" xfId="2336" xr:uid="{00000000-0005-0000-0000-000077070000}"/>
    <cellStyle name="一般 3 12 4 2 2 2" xfId="2337" xr:uid="{00000000-0005-0000-0000-000078070000}"/>
    <cellStyle name="一般 3 12 4 2 2 3" xfId="2338" xr:uid="{00000000-0005-0000-0000-000079070000}"/>
    <cellStyle name="一般 3 12 4 2 3" xfId="2339" xr:uid="{00000000-0005-0000-0000-00007A070000}"/>
    <cellStyle name="一般 3 12 4 2 4" xfId="2340" xr:uid="{00000000-0005-0000-0000-00007B070000}"/>
    <cellStyle name="一般 3 12 4 3" xfId="2341" xr:uid="{00000000-0005-0000-0000-00007C070000}"/>
    <cellStyle name="一般 3 12 4 3 2" xfId="2342" xr:uid="{00000000-0005-0000-0000-00007D070000}"/>
    <cellStyle name="一般 3 12 4 3 3" xfId="2343" xr:uid="{00000000-0005-0000-0000-00007E070000}"/>
    <cellStyle name="一般 3 12 4 4" xfId="2344" xr:uid="{00000000-0005-0000-0000-00007F070000}"/>
    <cellStyle name="一般 3 12 4 5" xfId="2345" xr:uid="{00000000-0005-0000-0000-000080070000}"/>
    <cellStyle name="一般 3 12 5" xfId="2346" xr:uid="{00000000-0005-0000-0000-000081070000}"/>
    <cellStyle name="一般 3 12 5 2" xfId="2347" xr:uid="{00000000-0005-0000-0000-000082070000}"/>
    <cellStyle name="一般 3 12 5 2 2" xfId="2348" xr:uid="{00000000-0005-0000-0000-000083070000}"/>
    <cellStyle name="一般 3 12 5 2 3" xfId="2349" xr:uid="{00000000-0005-0000-0000-000084070000}"/>
    <cellStyle name="一般 3 12 5 3" xfId="2350" xr:uid="{00000000-0005-0000-0000-000085070000}"/>
    <cellStyle name="一般 3 12 5 4" xfId="2351" xr:uid="{00000000-0005-0000-0000-000086070000}"/>
    <cellStyle name="一般 3 12 6" xfId="2352" xr:uid="{00000000-0005-0000-0000-000087070000}"/>
    <cellStyle name="一般 3 12 6 2" xfId="2353" xr:uid="{00000000-0005-0000-0000-000088070000}"/>
    <cellStyle name="一般 3 12 6 3" xfId="2354" xr:uid="{00000000-0005-0000-0000-000089070000}"/>
    <cellStyle name="一般 3 12 7" xfId="2355" xr:uid="{00000000-0005-0000-0000-00008A070000}"/>
    <cellStyle name="一般 3 12 8" xfId="2356" xr:uid="{00000000-0005-0000-0000-00008B070000}"/>
    <cellStyle name="一般 3 13" xfId="121" xr:uid="{00000000-0005-0000-0000-00008C070000}"/>
    <cellStyle name="一般 3 13 2" xfId="2357" xr:uid="{00000000-0005-0000-0000-00008D070000}"/>
    <cellStyle name="一般 3 13 2 2" xfId="2358" xr:uid="{00000000-0005-0000-0000-00008E070000}"/>
    <cellStyle name="一般 3 13 2 2 2" xfId="2359" xr:uid="{00000000-0005-0000-0000-00008F070000}"/>
    <cellStyle name="一般 3 13 2 2 2 2" xfId="2360" xr:uid="{00000000-0005-0000-0000-000090070000}"/>
    <cellStyle name="一般 3 13 2 2 2 2 2" xfId="2361" xr:uid="{00000000-0005-0000-0000-000091070000}"/>
    <cellStyle name="一般 3 13 2 2 2 2 3" xfId="2362" xr:uid="{00000000-0005-0000-0000-000092070000}"/>
    <cellStyle name="一般 3 13 2 2 2 3" xfId="2363" xr:uid="{00000000-0005-0000-0000-000093070000}"/>
    <cellStyle name="一般 3 13 2 2 2 4" xfId="2364" xr:uid="{00000000-0005-0000-0000-000094070000}"/>
    <cellStyle name="一般 3 13 2 2 3" xfId="2365" xr:uid="{00000000-0005-0000-0000-000095070000}"/>
    <cellStyle name="一般 3 13 2 2 3 2" xfId="2366" xr:uid="{00000000-0005-0000-0000-000096070000}"/>
    <cellStyle name="一般 3 13 2 2 3 3" xfId="2367" xr:uid="{00000000-0005-0000-0000-000097070000}"/>
    <cellStyle name="一般 3 13 2 2 4" xfId="2368" xr:uid="{00000000-0005-0000-0000-000098070000}"/>
    <cellStyle name="一般 3 13 2 2 5" xfId="2369" xr:uid="{00000000-0005-0000-0000-000099070000}"/>
    <cellStyle name="一般 3 13 2 3" xfId="2370" xr:uid="{00000000-0005-0000-0000-00009A070000}"/>
    <cellStyle name="一般 3 13 2 3 2" xfId="2371" xr:uid="{00000000-0005-0000-0000-00009B070000}"/>
    <cellStyle name="一般 3 13 2 3 2 2" xfId="2372" xr:uid="{00000000-0005-0000-0000-00009C070000}"/>
    <cellStyle name="一般 3 13 2 3 2 3" xfId="2373" xr:uid="{00000000-0005-0000-0000-00009D070000}"/>
    <cellStyle name="一般 3 13 2 3 3" xfId="2374" xr:uid="{00000000-0005-0000-0000-00009E070000}"/>
    <cellStyle name="一般 3 13 2 3 4" xfId="2375" xr:uid="{00000000-0005-0000-0000-00009F070000}"/>
    <cellStyle name="一般 3 13 2 4" xfId="2376" xr:uid="{00000000-0005-0000-0000-0000A0070000}"/>
    <cellStyle name="一般 3 13 2 4 2" xfId="2377" xr:uid="{00000000-0005-0000-0000-0000A1070000}"/>
    <cellStyle name="一般 3 13 2 4 3" xfId="2378" xr:uid="{00000000-0005-0000-0000-0000A2070000}"/>
    <cellStyle name="一般 3 13 2 5" xfId="2379" xr:uid="{00000000-0005-0000-0000-0000A3070000}"/>
    <cellStyle name="一般 3 13 2 6" xfId="2380" xr:uid="{00000000-0005-0000-0000-0000A4070000}"/>
    <cellStyle name="一般 3 13 3" xfId="2381" xr:uid="{00000000-0005-0000-0000-0000A5070000}"/>
    <cellStyle name="一般 3 13 3 2" xfId="2382" xr:uid="{00000000-0005-0000-0000-0000A6070000}"/>
    <cellStyle name="一般 3 13 3 2 2" xfId="2383" xr:uid="{00000000-0005-0000-0000-0000A7070000}"/>
    <cellStyle name="一般 3 13 3 2 2 2" xfId="2384" xr:uid="{00000000-0005-0000-0000-0000A8070000}"/>
    <cellStyle name="一般 3 13 3 2 2 3" xfId="2385" xr:uid="{00000000-0005-0000-0000-0000A9070000}"/>
    <cellStyle name="一般 3 13 3 2 3" xfId="2386" xr:uid="{00000000-0005-0000-0000-0000AA070000}"/>
    <cellStyle name="一般 3 13 3 2 4" xfId="2387" xr:uid="{00000000-0005-0000-0000-0000AB070000}"/>
    <cellStyle name="一般 3 13 3 3" xfId="2388" xr:uid="{00000000-0005-0000-0000-0000AC070000}"/>
    <cellStyle name="一般 3 13 3 3 2" xfId="2389" xr:uid="{00000000-0005-0000-0000-0000AD070000}"/>
    <cellStyle name="一般 3 13 3 3 3" xfId="2390" xr:uid="{00000000-0005-0000-0000-0000AE070000}"/>
    <cellStyle name="一般 3 13 3 4" xfId="2391" xr:uid="{00000000-0005-0000-0000-0000AF070000}"/>
    <cellStyle name="一般 3 13 3 5" xfId="2392" xr:uid="{00000000-0005-0000-0000-0000B0070000}"/>
    <cellStyle name="一般 3 13 4" xfId="2393" xr:uid="{00000000-0005-0000-0000-0000B1070000}"/>
    <cellStyle name="一般 3 13 4 2" xfId="2394" xr:uid="{00000000-0005-0000-0000-0000B2070000}"/>
    <cellStyle name="一般 3 13 4 2 2" xfId="2395" xr:uid="{00000000-0005-0000-0000-0000B3070000}"/>
    <cellStyle name="一般 3 13 4 2 2 2" xfId="2396" xr:uid="{00000000-0005-0000-0000-0000B4070000}"/>
    <cellStyle name="一般 3 13 4 2 2 3" xfId="2397" xr:uid="{00000000-0005-0000-0000-0000B5070000}"/>
    <cellStyle name="一般 3 13 4 2 3" xfId="2398" xr:uid="{00000000-0005-0000-0000-0000B6070000}"/>
    <cellStyle name="一般 3 13 4 2 4" xfId="2399" xr:uid="{00000000-0005-0000-0000-0000B7070000}"/>
    <cellStyle name="一般 3 13 4 3" xfId="2400" xr:uid="{00000000-0005-0000-0000-0000B8070000}"/>
    <cellStyle name="一般 3 13 4 3 2" xfId="2401" xr:uid="{00000000-0005-0000-0000-0000B9070000}"/>
    <cellStyle name="一般 3 13 4 3 3" xfId="2402" xr:uid="{00000000-0005-0000-0000-0000BA070000}"/>
    <cellStyle name="一般 3 13 4 4" xfId="2403" xr:uid="{00000000-0005-0000-0000-0000BB070000}"/>
    <cellStyle name="一般 3 13 4 5" xfId="2404" xr:uid="{00000000-0005-0000-0000-0000BC070000}"/>
    <cellStyle name="一般 3 13 5" xfId="2405" xr:uid="{00000000-0005-0000-0000-0000BD070000}"/>
    <cellStyle name="一般 3 13 5 2" xfId="2406" xr:uid="{00000000-0005-0000-0000-0000BE070000}"/>
    <cellStyle name="一般 3 13 5 2 2" xfId="2407" xr:uid="{00000000-0005-0000-0000-0000BF070000}"/>
    <cellStyle name="一般 3 13 5 2 3" xfId="2408" xr:uid="{00000000-0005-0000-0000-0000C0070000}"/>
    <cellStyle name="一般 3 13 5 3" xfId="2409" xr:uid="{00000000-0005-0000-0000-0000C1070000}"/>
    <cellStyle name="一般 3 13 5 4" xfId="2410" xr:uid="{00000000-0005-0000-0000-0000C2070000}"/>
    <cellStyle name="一般 3 13 6" xfId="2411" xr:uid="{00000000-0005-0000-0000-0000C3070000}"/>
    <cellStyle name="一般 3 13 6 2" xfId="2412" xr:uid="{00000000-0005-0000-0000-0000C4070000}"/>
    <cellStyle name="一般 3 13 6 3" xfId="2413" xr:uid="{00000000-0005-0000-0000-0000C5070000}"/>
    <cellStyle name="一般 3 13 7" xfId="2414" xr:uid="{00000000-0005-0000-0000-0000C6070000}"/>
    <cellStyle name="一般 3 13 8" xfId="2415" xr:uid="{00000000-0005-0000-0000-0000C7070000}"/>
    <cellStyle name="一般 3 14" xfId="122" xr:uid="{00000000-0005-0000-0000-0000C8070000}"/>
    <cellStyle name="一般 3 14 2" xfId="2416" xr:uid="{00000000-0005-0000-0000-0000C9070000}"/>
    <cellStyle name="一般 3 14 2 2" xfId="2417" xr:uid="{00000000-0005-0000-0000-0000CA070000}"/>
    <cellStyle name="一般 3 14 2 2 2" xfId="2418" xr:uid="{00000000-0005-0000-0000-0000CB070000}"/>
    <cellStyle name="一般 3 14 2 2 2 2" xfId="2419" xr:uid="{00000000-0005-0000-0000-0000CC070000}"/>
    <cellStyle name="一般 3 14 2 2 2 2 2" xfId="2420" xr:uid="{00000000-0005-0000-0000-0000CD070000}"/>
    <cellStyle name="一般 3 14 2 2 2 2 3" xfId="2421" xr:uid="{00000000-0005-0000-0000-0000CE070000}"/>
    <cellStyle name="一般 3 14 2 2 2 3" xfId="2422" xr:uid="{00000000-0005-0000-0000-0000CF070000}"/>
    <cellStyle name="一般 3 14 2 2 2 4" xfId="2423" xr:uid="{00000000-0005-0000-0000-0000D0070000}"/>
    <cellStyle name="一般 3 14 2 2 3" xfId="2424" xr:uid="{00000000-0005-0000-0000-0000D1070000}"/>
    <cellStyle name="一般 3 14 2 2 3 2" xfId="2425" xr:uid="{00000000-0005-0000-0000-0000D2070000}"/>
    <cellStyle name="一般 3 14 2 2 3 3" xfId="2426" xr:uid="{00000000-0005-0000-0000-0000D3070000}"/>
    <cellStyle name="一般 3 14 2 2 4" xfId="2427" xr:uid="{00000000-0005-0000-0000-0000D4070000}"/>
    <cellStyle name="一般 3 14 2 2 5" xfId="2428" xr:uid="{00000000-0005-0000-0000-0000D5070000}"/>
    <cellStyle name="一般 3 14 2 3" xfId="2429" xr:uid="{00000000-0005-0000-0000-0000D6070000}"/>
    <cellStyle name="一般 3 14 2 3 2" xfId="2430" xr:uid="{00000000-0005-0000-0000-0000D7070000}"/>
    <cellStyle name="一般 3 14 2 3 2 2" xfId="2431" xr:uid="{00000000-0005-0000-0000-0000D8070000}"/>
    <cellStyle name="一般 3 14 2 3 2 3" xfId="2432" xr:uid="{00000000-0005-0000-0000-0000D9070000}"/>
    <cellStyle name="一般 3 14 2 3 3" xfId="2433" xr:uid="{00000000-0005-0000-0000-0000DA070000}"/>
    <cellStyle name="一般 3 14 2 3 4" xfId="2434" xr:uid="{00000000-0005-0000-0000-0000DB070000}"/>
    <cellStyle name="一般 3 14 2 4" xfId="2435" xr:uid="{00000000-0005-0000-0000-0000DC070000}"/>
    <cellStyle name="一般 3 14 2 4 2" xfId="2436" xr:uid="{00000000-0005-0000-0000-0000DD070000}"/>
    <cellStyle name="一般 3 14 2 4 3" xfId="2437" xr:uid="{00000000-0005-0000-0000-0000DE070000}"/>
    <cellStyle name="一般 3 14 2 5" xfId="2438" xr:uid="{00000000-0005-0000-0000-0000DF070000}"/>
    <cellStyle name="一般 3 14 2 6" xfId="2439" xr:uid="{00000000-0005-0000-0000-0000E0070000}"/>
    <cellStyle name="一般 3 14 3" xfId="2440" xr:uid="{00000000-0005-0000-0000-0000E1070000}"/>
    <cellStyle name="一般 3 14 3 2" xfId="2441" xr:uid="{00000000-0005-0000-0000-0000E2070000}"/>
    <cellStyle name="一般 3 14 3 2 2" xfId="2442" xr:uid="{00000000-0005-0000-0000-0000E3070000}"/>
    <cellStyle name="一般 3 14 3 2 2 2" xfId="2443" xr:uid="{00000000-0005-0000-0000-0000E4070000}"/>
    <cellStyle name="一般 3 14 3 2 2 3" xfId="2444" xr:uid="{00000000-0005-0000-0000-0000E5070000}"/>
    <cellStyle name="一般 3 14 3 2 3" xfId="2445" xr:uid="{00000000-0005-0000-0000-0000E6070000}"/>
    <cellStyle name="一般 3 14 3 2 4" xfId="2446" xr:uid="{00000000-0005-0000-0000-0000E7070000}"/>
    <cellStyle name="一般 3 14 3 3" xfId="2447" xr:uid="{00000000-0005-0000-0000-0000E8070000}"/>
    <cellStyle name="一般 3 14 3 3 2" xfId="2448" xr:uid="{00000000-0005-0000-0000-0000E9070000}"/>
    <cellStyle name="一般 3 14 3 3 3" xfId="2449" xr:uid="{00000000-0005-0000-0000-0000EA070000}"/>
    <cellStyle name="一般 3 14 3 4" xfId="2450" xr:uid="{00000000-0005-0000-0000-0000EB070000}"/>
    <cellStyle name="一般 3 14 3 5" xfId="2451" xr:uid="{00000000-0005-0000-0000-0000EC070000}"/>
    <cellStyle name="一般 3 14 4" xfId="2452" xr:uid="{00000000-0005-0000-0000-0000ED070000}"/>
    <cellStyle name="一般 3 14 4 2" xfId="2453" xr:uid="{00000000-0005-0000-0000-0000EE070000}"/>
    <cellStyle name="一般 3 14 4 2 2" xfId="2454" xr:uid="{00000000-0005-0000-0000-0000EF070000}"/>
    <cellStyle name="一般 3 14 4 2 2 2" xfId="2455" xr:uid="{00000000-0005-0000-0000-0000F0070000}"/>
    <cellStyle name="一般 3 14 4 2 2 3" xfId="2456" xr:uid="{00000000-0005-0000-0000-0000F1070000}"/>
    <cellStyle name="一般 3 14 4 2 3" xfId="2457" xr:uid="{00000000-0005-0000-0000-0000F2070000}"/>
    <cellStyle name="一般 3 14 4 2 4" xfId="2458" xr:uid="{00000000-0005-0000-0000-0000F3070000}"/>
    <cellStyle name="一般 3 14 4 3" xfId="2459" xr:uid="{00000000-0005-0000-0000-0000F4070000}"/>
    <cellStyle name="一般 3 14 4 3 2" xfId="2460" xr:uid="{00000000-0005-0000-0000-0000F5070000}"/>
    <cellStyle name="一般 3 14 4 3 3" xfId="2461" xr:uid="{00000000-0005-0000-0000-0000F6070000}"/>
    <cellStyle name="一般 3 14 4 4" xfId="2462" xr:uid="{00000000-0005-0000-0000-0000F7070000}"/>
    <cellStyle name="一般 3 14 4 5" xfId="2463" xr:uid="{00000000-0005-0000-0000-0000F8070000}"/>
    <cellStyle name="一般 3 14 5" xfId="2464" xr:uid="{00000000-0005-0000-0000-0000F9070000}"/>
    <cellStyle name="一般 3 14 5 2" xfId="2465" xr:uid="{00000000-0005-0000-0000-0000FA070000}"/>
    <cellStyle name="一般 3 14 5 2 2" xfId="2466" xr:uid="{00000000-0005-0000-0000-0000FB070000}"/>
    <cellStyle name="一般 3 14 5 2 3" xfId="2467" xr:uid="{00000000-0005-0000-0000-0000FC070000}"/>
    <cellStyle name="一般 3 14 5 3" xfId="2468" xr:uid="{00000000-0005-0000-0000-0000FD070000}"/>
    <cellStyle name="一般 3 14 5 4" xfId="2469" xr:uid="{00000000-0005-0000-0000-0000FE070000}"/>
    <cellStyle name="一般 3 14 6" xfId="2470" xr:uid="{00000000-0005-0000-0000-0000FF070000}"/>
    <cellStyle name="一般 3 14 6 2" xfId="2471" xr:uid="{00000000-0005-0000-0000-000000080000}"/>
    <cellStyle name="一般 3 14 6 3" xfId="2472" xr:uid="{00000000-0005-0000-0000-000001080000}"/>
    <cellStyle name="一般 3 14 7" xfId="2473" xr:uid="{00000000-0005-0000-0000-000002080000}"/>
    <cellStyle name="一般 3 14 8" xfId="2474" xr:uid="{00000000-0005-0000-0000-000003080000}"/>
    <cellStyle name="一般 3 15" xfId="2475" xr:uid="{00000000-0005-0000-0000-000004080000}"/>
    <cellStyle name="一般 3 15 2" xfId="2476" xr:uid="{00000000-0005-0000-0000-000005080000}"/>
    <cellStyle name="一般 3 15 2 2" xfId="2477" xr:uid="{00000000-0005-0000-0000-000006080000}"/>
    <cellStyle name="一般 3 15 2 2 2" xfId="2478" xr:uid="{00000000-0005-0000-0000-000007080000}"/>
    <cellStyle name="一般 3 15 2 2 2 2" xfId="2479" xr:uid="{00000000-0005-0000-0000-000008080000}"/>
    <cellStyle name="一般 3 15 2 2 2 3" xfId="2480" xr:uid="{00000000-0005-0000-0000-000009080000}"/>
    <cellStyle name="一般 3 15 2 2 3" xfId="2481" xr:uid="{00000000-0005-0000-0000-00000A080000}"/>
    <cellStyle name="一般 3 15 2 2 4" xfId="2482" xr:uid="{00000000-0005-0000-0000-00000B080000}"/>
    <cellStyle name="一般 3 15 2 3" xfId="2483" xr:uid="{00000000-0005-0000-0000-00000C080000}"/>
    <cellStyle name="一般 3 15 2 3 2" xfId="2484" xr:uid="{00000000-0005-0000-0000-00000D080000}"/>
    <cellStyle name="一般 3 15 2 3 3" xfId="2485" xr:uid="{00000000-0005-0000-0000-00000E080000}"/>
    <cellStyle name="一般 3 15 2 4" xfId="2486" xr:uid="{00000000-0005-0000-0000-00000F080000}"/>
    <cellStyle name="一般 3 15 2 5" xfId="2487" xr:uid="{00000000-0005-0000-0000-000010080000}"/>
    <cellStyle name="一般 3 15 3" xfId="2488" xr:uid="{00000000-0005-0000-0000-000011080000}"/>
    <cellStyle name="一般 3 15 3 2" xfId="2489" xr:uid="{00000000-0005-0000-0000-000012080000}"/>
    <cellStyle name="一般 3 15 3 2 2" xfId="2490" xr:uid="{00000000-0005-0000-0000-000013080000}"/>
    <cellStyle name="一般 3 15 3 2 2 2" xfId="2491" xr:uid="{00000000-0005-0000-0000-000014080000}"/>
    <cellStyle name="一般 3 15 3 2 2 3" xfId="2492" xr:uid="{00000000-0005-0000-0000-000015080000}"/>
    <cellStyle name="一般 3 15 3 2 3" xfId="2493" xr:uid="{00000000-0005-0000-0000-000016080000}"/>
    <cellStyle name="一般 3 15 3 2 4" xfId="2494" xr:uid="{00000000-0005-0000-0000-000017080000}"/>
    <cellStyle name="一般 3 15 3 3" xfId="2495" xr:uid="{00000000-0005-0000-0000-000018080000}"/>
    <cellStyle name="一般 3 15 3 3 2" xfId="2496" xr:uid="{00000000-0005-0000-0000-000019080000}"/>
    <cellStyle name="一般 3 15 3 3 3" xfId="2497" xr:uid="{00000000-0005-0000-0000-00001A080000}"/>
    <cellStyle name="一般 3 15 3 4" xfId="2498" xr:uid="{00000000-0005-0000-0000-00001B080000}"/>
    <cellStyle name="一般 3 15 3 5" xfId="2499" xr:uid="{00000000-0005-0000-0000-00001C080000}"/>
    <cellStyle name="一般 3 15 4" xfId="2500" xr:uid="{00000000-0005-0000-0000-00001D080000}"/>
    <cellStyle name="一般 3 15 4 2" xfId="2501" xr:uid="{00000000-0005-0000-0000-00001E080000}"/>
    <cellStyle name="一般 3 15 4 2 2" xfId="2502" xr:uid="{00000000-0005-0000-0000-00001F080000}"/>
    <cellStyle name="一般 3 15 4 2 3" xfId="2503" xr:uid="{00000000-0005-0000-0000-000020080000}"/>
    <cellStyle name="一般 3 15 4 3" xfId="2504" xr:uid="{00000000-0005-0000-0000-000021080000}"/>
    <cellStyle name="一般 3 15 4 4" xfId="2505" xr:uid="{00000000-0005-0000-0000-000022080000}"/>
    <cellStyle name="一般 3 15 5" xfId="2506" xr:uid="{00000000-0005-0000-0000-000023080000}"/>
    <cellStyle name="一般 3 15 5 2" xfId="2507" xr:uid="{00000000-0005-0000-0000-000024080000}"/>
    <cellStyle name="一般 3 15 5 3" xfId="2508" xr:uid="{00000000-0005-0000-0000-000025080000}"/>
    <cellStyle name="一般 3 15 6" xfId="2509" xr:uid="{00000000-0005-0000-0000-000026080000}"/>
    <cellStyle name="一般 3 15 7" xfId="2510" xr:uid="{00000000-0005-0000-0000-000027080000}"/>
    <cellStyle name="一般 3 16" xfId="2511" xr:uid="{00000000-0005-0000-0000-000028080000}"/>
    <cellStyle name="一般 3 16 2" xfId="2512" xr:uid="{00000000-0005-0000-0000-000029080000}"/>
    <cellStyle name="一般 3 16 2 2" xfId="2513" xr:uid="{00000000-0005-0000-0000-00002A080000}"/>
    <cellStyle name="一般 3 16 2 2 2" xfId="2514" xr:uid="{00000000-0005-0000-0000-00002B080000}"/>
    <cellStyle name="一般 3 16 2 2 2 2" xfId="2515" xr:uid="{00000000-0005-0000-0000-00002C080000}"/>
    <cellStyle name="一般 3 16 2 2 2 3" xfId="2516" xr:uid="{00000000-0005-0000-0000-00002D080000}"/>
    <cellStyle name="一般 3 16 2 2 3" xfId="2517" xr:uid="{00000000-0005-0000-0000-00002E080000}"/>
    <cellStyle name="一般 3 16 2 2 4" xfId="2518" xr:uid="{00000000-0005-0000-0000-00002F080000}"/>
    <cellStyle name="一般 3 16 2 3" xfId="2519" xr:uid="{00000000-0005-0000-0000-000030080000}"/>
    <cellStyle name="一般 3 16 2 3 2" xfId="2520" xr:uid="{00000000-0005-0000-0000-000031080000}"/>
    <cellStyle name="一般 3 16 2 3 3" xfId="2521" xr:uid="{00000000-0005-0000-0000-000032080000}"/>
    <cellStyle name="一般 3 16 2 4" xfId="2522" xr:uid="{00000000-0005-0000-0000-000033080000}"/>
    <cellStyle name="一般 3 16 2 5" xfId="2523" xr:uid="{00000000-0005-0000-0000-000034080000}"/>
    <cellStyle name="一般 3 16 3" xfId="2524" xr:uid="{00000000-0005-0000-0000-000035080000}"/>
    <cellStyle name="一般 3 16 3 2" xfId="2525" xr:uid="{00000000-0005-0000-0000-000036080000}"/>
    <cellStyle name="一般 3 16 3 2 2" xfId="2526" xr:uid="{00000000-0005-0000-0000-000037080000}"/>
    <cellStyle name="一般 3 16 3 2 3" xfId="2527" xr:uid="{00000000-0005-0000-0000-000038080000}"/>
    <cellStyle name="一般 3 16 3 3" xfId="2528" xr:uid="{00000000-0005-0000-0000-000039080000}"/>
    <cellStyle name="一般 3 16 3 4" xfId="2529" xr:uid="{00000000-0005-0000-0000-00003A080000}"/>
    <cellStyle name="一般 3 16 4" xfId="2530" xr:uid="{00000000-0005-0000-0000-00003B080000}"/>
    <cellStyle name="一般 3 16 4 2" xfId="2531" xr:uid="{00000000-0005-0000-0000-00003C080000}"/>
    <cellStyle name="一般 3 16 4 3" xfId="2532" xr:uid="{00000000-0005-0000-0000-00003D080000}"/>
    <cellStyle name="一般 3 16 5" xfId="2533" xr:uid="{00000000-0005-0000-0000-00003E080000}"/>
    <cellStyle name="一般 3 16 6" xfId="2534" xr:uid="{00000000-0005-0000-0000-00003F080000}"/>
    <cellStyle name="一般 3 17" xfId="2535" xr:uid="{00000000-0005-0000-0000-000040080000}"/>
    <cellStyle name="一般 3 17 2" xfId="2536" xr:uid="{00000000-0005-0000-0000-000041080000}"/>
    <cellStyle name="一般 3 17 2 2" xfId="2537" xr:uid="{00000000-0005-0000-0000-000042080000}"/>
    <cellStyle name="一般 3 17 2 2 2" xfId="2538" xr:uid="{00000000-0005-0000-0000-000043080000}"/>
    <cellStyle name="一般 3 17 2 2 2 2" xfId="2539" xr:uid="{00000000-0005-0000-0000-000044080000}"/>
    <cellStyle name="一般 3 17 2 2 2 3" xfId="2540" xr:uid="{00000000-0005-0000-0000-000045080000}"/>
    <cellStyle name="一般 3 17 2 2 3" xfId="2541" xr:uid="{00000000-0005-0000-0000-000046080000}"/>
    <cellStyle name="一般 3 17 2 2 4" xfId="2542" xr:uid="{00000000-0005-0000-0000-000047080000}"/>
    <cellStyle name="一般 3 17 2 3" xfId="2543" xr:uid="{00000000-0005-0000-0000-000048080000}"/>
    <cellStyle name="一般 3 17 2 3 2" xfId="2544" xr:uid="{00000000-0005-0000-0000-000049080000}"/>
    <cellStyle name="一般 3 17 2 3 3" xfId="2545" xr:uid="{00000000-0005-0000-0000-00004A080000}"/>
    <cellStyle name="一般 3 17 2 4" xfId="2546" xr:uid="{00000000-0005-0000-0000-00004B080000}"/>
    <cellStyle name="一般 3 17 2 5" xfId="2547" xr:uid="{00000000-0005-0000-0000-00004C080000}"/>
    <cellStyle name="一般 3 17 3" xfId="2548" xr:uid="{00000000-0005-0000-0000-00004D080000}"/>
    <cellStyle name="一般 3 17 3 2" xfId="2549" xr:uid="{00000000-0005-0000-0000-00004E080000}"/>
    <cellStyle name="一般 3 17 3 2 2" xfId="2550" xr:uid="{00000000-0005-0000-0000-00004F080000}"/>
    <cellStyle name="一般 3 17 3 2 3" xfId="2551" xr:uid="{00000000-0005-0000-0000-000050080000}"/>
    <cellStyle name="一般 3 17 3 3" xfId="2552" xr:uid="{00000000-0005-0000-0000-000051080000}"/>
    <cellStyle name="一般 3 17 3 4" xfId="2553" xr:uid="{00000000-0005-0000-0000-000052080000}"/>
    <cellStyle name="一般 3 17 4" xfId="2554" xr:uid="{00000000-0005-0000-0000-000053080000}"/>
    <cellStyle name="一般 3 17 4 2" xfId="2555" xr:uid="{00000000-0005-0000-0000-000054080000}"/>
    <cellStyle name="一般 3 17 4 3" xfId="2556" xr:uid="{00000000-0005-0000-0000-000055080000}"/>
    <cellStyle name="一般 3 17 5" xfId="2557" xr:uid="{00000000-0005-0000-0000-000056080000}"/>
    <cellStyle name="一般 3 17 6" xfId="2558" xr:uid="{00000000-0005-0000-0000-000057080000}"/>
    <cellStyle name="一般 3 18" xfId="2559" xr:uid="{00000000-0005-0000-0000-000058080000}"/>
    <cellStyle name="一般 3 18 2" xfId="2560" xr:uid="{00000000-0005-0000-0000-000059080000}"/>
    <cellStyle name="一般 3 18 2 2" xfId="2561" xr:uid="{00000000-0005-0000-0000-00005A080000}"/>
    <cellStyle name="一般 3 18 2 2 2" xfId="2562" xr:uid="{00000000-0005-0000-0000-00005B080000}"/>
    <cellStyle name="一般 3 18 2 2 3" xfId="2563" xr:uid="{00000000-0005-0000-0000-00005C080000}"/>
    <cellStyle name="一般 3 18 2 3" xfId="2564" xr:uid="{00000000-0005-0000-0000-00005D080000}"/>
    <cellStyle name="一般 3 18 2 4" xfId="2565" xr:uid="{00000000-0005-0000-0000-00005E080000}"/>
    <cellStyle name="一般 3 18 3" xfId="2566" xr:uid="{00000000-0005-0000-0000-00005F080000}"/>
    <cellStyle name="一般 3 18 3 2" xfId="2567" xr:uid="{00000000-0005-0000-0000-000060080000}"/>
    <cellStyle name="一般 3 18 3 3" xfId="2568" xr:uid="{00000000-0005-0000-0000-000061080000}"/>
    <cellStyle name="一般 3 18 4" xfId="2569" xr:uid="{00000000-0005-0000-0000-000062080000}"/>
    <cellStyle name="一般 3 18 5" xfId="2570" xr:uid="{00000000-0005-0000-0000-000063080000}"/>
    <cellStyle name="一般 3 19" xfId="2571" xr:uid="{00000000-0005-0000-0000-000064080000}"/>
    <cellStyle name="一般 3 19 2" xfId="2572" xr:uid="{00000000-0005-0000-0000-000065080000}"/>
    <cellStyle name="一般 3 19 2 2" xfId="2573" xr:uid="{00000000-0005-0000-0000-000066080000}"/>
    <cellStyle name="一般 3 19 2 2 2" xfId="2574" xr:uid="{00000000-0005-0000-0000-000067080000}"/>
    <cellStyle name="一般 3 19 2 2 3" xfId="2575" xr:uid="{00000000-0005-0000-0000-000068080000}"/>
    <cellStyle name="一般 3 19 2 3" xfId="2576" xr:uid="{00000000-0005-0000-0000-000069080000}"/>
    <cellStyle name="一般 3 19 2 4" xfId="2577" xr:uid="{00000000-0005-0000-0000-00006A080000}"/>
    <cellStyle name="一般 3 19 3" xfId="2578" xr:uid="{00000000-0005-0000-0000-00006B080000}"/>
    <cellStyle name="一般 3 19 3 2" xfId="2579" xr:uid="{00000000-0005-0000-0000-00006C080000}"/>
    <cellStyle name="一般 3 19 3 3" xfId="2580" xr:uid="{00000000-0005-0000-0000-00006D080000}"/>
    <cellStyle name="一般 3 19 4" xfId="2581" xr:uid="{00000000-0005-0000-0000-00006E080000}"/>
    <cellStyle name="一般 3 19 5" xfId="2582" xr:uid="{00000000-0005-0000-0000-00006F080000}"/>
    <cellStyle name="一般 3 2" xfId="53" xr:uid="{00000000-0005-0000-0000-000070080000}"/>
    <cellStyle name="一般 3 2 2" xfId="504" xr:uid="{00000000-0005-0000-0000-000071080000}"/>
    <cellStyle name="一般 3 2 3" xfId="532" xr:uid="{00000000-0005-0000-0000-000072080000}"/>
    <cellStyle name="一般 3 20" xfId="2583" xr:uid="{00000000-0005-0000-0000-000073080000}"/>
    <cellStyle name="一般 3 20 2" xfId="2584" xr:uid="{00000000-0005-0000-0000-000074080000}"/>
    <cellStyle name="一般 3 20 2 2" xfId="2585" xr:uid="{00000000-0005-0000-0000-000075080000}"/>
    <cellStyle name="一般 3 20 2 2 2" xfId="2586" xr:uid="{00000000-0005-0000-0000-000076080000}"/>
    <cellStyle name="一般 3 20 2 2 3" xfId="2587" xr:uid="{00000000-0005-0000-0000-000077080000}"/>
    <cellStyle name="一般 3 20 2 3" xfId="2588" xr:uid="{00000000-0005-0000-0000-000078080000}"/>
    <cellStyle name="一般 3 20 2 4" xfId="2589" xr:uid="{00000000-0005-0000-0000-000079080000}"/>
    <cellStyle name="一般 3 20 3" xfId="2590" xr:uid="{00000000-0005-0000-0000-00007A080000}"/>
    <cellStyle name="一般 3 20 3 2" xfId="2591" xr:uid="{00000000-0005-0000-0000-00007B080000}"/>
    <cellStyle name="一般 3 20 3 3" xfId="2592" xr:uid="{00000000-0005-0000-0000-00007C080000}"/>
    <cellStyle name="一般 3 20 4" xfId="2593" xr:uid="{00000000-0005-0000-0000-00007D080000}"/>
    <cellStyle name="一般 3 20 5" xfId="2594" xr:uid="{00000000-0005-0000-0000-00007E080000}"/>
    <cellStyle name="一般 3 21" xfId="2595" xr:uid="{00000000-0005-0000-0000-00007F080000}"/>
    <cellStyle name="一般 3 21 2" xfId="2596" xr:uid="{00000000-0005-0000-0000-000080080000}"/>
    <cellStyle name="一般 3 21 2 2" xfId="2597" xr:uid="{00000000-0005-0000-0000-000081080000}"/>
    <cellStyle name="一般 3 21 2 3" xfId="2598" xr:uid="{00000000-0005-0000-0000-000082080000}"/>
    <cellStyle name="一般 3 21 3" xfId="2599" xr:uid="{00000000-0005-0000-0000-000083080000}"/>
    <cellStyle name="一般 3 21 4" xfId="2600" xr:uid="{00000000-0005-0000-0000-000084080000}"/>
    <cellStyle name="一般 3 22" xfId="2601" xr:uid="{00000000-0005-0000-0000-000085080000}"/>
    <cellStyle name="一般 3 22 2" xfId="2602" xr:uid="{00000000-0005-0000-0000-000086080000}"/>
    <cellStyle name="一般 3 22 2 2" xfId="2603" xr:uid="{00000000-0005-0000-0000-000087080000}"/>
    <cellStyle name="一般 3 22 2 3" xfId="2604" xr:uid="{00000000-0005-0000-0000-000088080000}"/>
    <cellStyle name="一般 3 22 3" xfId="2605" xr:uid="{00000000-0005-0000-0000-000089080000}"/>
    <cellStyle name="一般 3 22 4" xfId="2606" xr:uid="{00000000-0005-0000-0000-00008A080000}"/>
    <cellStyle name="一般 3 23" xfId="2607" xr:uid="{00000000-0005-0000-0000-00008B080000}"/>
    <cellStyle name="一般 3 23 2" xfId="2608" xr:uid="{00000000-0005-0000-0000-00008C080000}"/>
    <cellStyle name="一般 3 23 3" xfId="2609" xr:uid="{00000000-0005-0000-0000-00008D080000}"/>
    <cellStyle name="一般 3 24" xfId="2610" xr:uid="{00000000-0005-0000-0000-00008E080000}"/>
    <cellStyle name="一般 3 24 2" xfId="2611" xr:uid="{00000000-0005-0000-0000-00008F080000}"/>
    <cellStyle name="一般 3 24 3" xfId="2612" xr:uid="{00000000-0005-0000-0000-000090080000}"/>
    <cellStyle name="一般 3 25" xfId="2613" xr:uid="{00000000-0005-0000-0000-000091080000}"/>
    <cellStyle name="一般 3 25 2" xfId="2614" xr:uid="{00000000-0005-0000-0000-000092080000}"/>
    <cellStyle name="一般 3 25 3" xfId="2615" xr:uid="{00000000-0005-0000-0000-000093080000}"/>
    <cellStyle name="一般 3 26" xfId="2616" xr:uid="{00000000-0005-0000-0000-000094080000}"/>
    <cellStyle name="一般 3 27" xfId="2617" xr:uid="{00000000-0005-0000-0000-000095080000}"/>
    <cellStyle name="一般 3 28" xfId="26053" xr:uid="{00000000-0005-0000-0000-000096080000}"/>
    <cellStyle name="一般 3 3" xfId="123" xr:uid="{00000000-0005-0000-0000-000097080000}"/>
    <cellStyle name="一般 3 3 10" xfId="2618" xr:uid="{00000000-0005-0000-0000-000098080000}"/>
    <cellStyle name="一般 3 3 10 2" xfId="2619" xr:uid="{00000000-0005-0000-0000-000099080000}"/>
    <cellStyle name="一般 3 3 10 2 2" xfId="2620" xr:uid="{00000000-0005-0000-0000-00009A080000}"/>
    <cellStyle name="一般 3 3 10 2 2 2" xfId="2621" xr:uid="{00000000-0005-0000-0000-00009B080000}"/>
    <cellStyle name="一般 3 3 10 2 2 2 2" xfId="2622" xr:uid="{00000000-0005-0000-0000-00009C080000}"/>
    <cellStyle name="一般 3 3 10 2 2 2 3" xfId="2623" xr:uid="{00000000-0005-0000-0000-00009D080000}"/>
    <cellStyle name="一般 3 3 10 2 2 3" xfId="2624" xr:uid="{00000000-0005-0000-0000-00009E080000}"/>
    <cellStyle name="一般 3 3 10 2 2 4" xfId="2625" xr:uid="{00000000-0005-0000-0000-00009F080000}"/>
    <cellStyle name="一般 3 3 10 2 3" xfId="2626" xr:uid="{00000000-0005-0000-0000-0000A0080000}"/>
    <cellStyle name="一般 3 3 10 2 3 2" xfId="2627" xr:uid="{00000000-0005-0000-0000-0000A1080000}"/>
    <cellStyle name="一般 3 3 10 2 3 3" xfId="2628" xr:uid="{00000000-0005-0000-0000-0000A2080000}"/>
    <cellStyle name="一般 3 3 10 2 4" xfId="2629" xr:uid="{00000000-0005-0000-0000-0000A3080000}"/>
    <cellStyle name="一般 3 3 10 2 5" xfId="2630" xr:uid="{00000000-0005-0000-0000-0000A4080000}"/>
    <cellStyle name="一般 3 3 10 3" xfId="2631" xr:uid="{00000000-0005-0000-0000-0000A5080000}"/>
    <cellStyle name="一般 3 3 10 3 2" xfId="2632" xr:uid="{00000000-0005-0000-0000-0000A6080000}"/>
    <cellStyle name="一般 3 3 10 3 2 2" xfId="2633" xr:uid="{00000000-0005-0000-0000-0000A7080000}"/>
    <cellStyle name="一般 3 3 10 3 2 3" xfId="2634" xr:uid="{00000000-0005-0000-0000-0000A8080000}"/>
    <cellStyle name="一般 3 3 10 3 3" xfId="2635" xr:uid="{00000000-0005-0000-0000-0000A9080000}"/>
    <cellStyle name="一般 3 3 10 3 4" xfId="2636" xr:uid="{00000000-0005-0000-0000-0000AA080000}"/>
    <cellStyle name="一般 3 3 10 4" xfId="2637" xr:uid="{00000000-0005-0000-0000-0000AB080000}"/>
    <cellStyle name="一般 3 3 10 4 2" xfId="2638" xr:uid="{00000000-0005-0000-0000-0000AC080000}"/>
    <cellStyle name="一般 3 3 10 4 3" xfId="2639" xr:uid="{00000000-0005-0000-0000-0000AD080000}"/>
    <cellStyle name="一般 3 3 10 5" xfId="2640" xr:uid="{00000000-0005-0000-0000-0000AE080000}"/>
    <cellStyle name="一般 3 3 10 6" xfId="2641" xr:uid="{00000000-0005-0000-0000-0000AF080000}"/>
    <cellStyle name="一般 3 3 11" xfId="2642" xr:uid="{00000000-0005-0000-0000-0000B0080000}"/>
    <cellStyle name="一般 3 3 11 2" xfId="2643" xr:uid="{00000000-0005-0000-0000-0000B1080000}"/>
    <cellStyle name="一般 3 3 11 2 2" xfId="2644" xr:uid="{00000000-0005-0000-0000-0000B2080000}"/>
    <cellStyle name="一般 3 3 11 2 2 2" xfId="2645" xr:uid="{00000000-0005-0000-0000-0000B3080000}"/>
    <cellStyle name="一般 3 3 11 2 2 3" xfId="2646" xr:uid="{00000000-0005-0000-0000-0000B4080000}"/>
    <cellStyle name="一般 3 3 11 2 3" xfId="2647" xr:uid="{00000000-0005-0000-0000-0000B5080000}"/>
    <cellStyle name="一般 3 3 11 2 4" xfId="2648" xr:uid="{00000000-0005-0000-0000-0000B6080000}"/>
    <cellStyle name="一般 3 3 11 3" xfId="2649" xr:uid="{00000000-0005-0000-0000-0000B7080000}"/>
    <cellStyle name="一般 3 3 11 3 2" xfId="2650" xr:uid="{00000000-0005-0000-0000-0000B8080000}"/>
    <cellStyle name="一般 3 3 11 3 3" xfId="2651" xr:uid="{00000000-0005-0000-0000-0000B9080000}"/>
    <cellStyle name="一般 3 3 11 4" xfId="2652" xr:uid="{00000000-0005-0000-0000-0000BA080000}"/>
    <cellStyle name="一般 3 3 11 5" xfId="2653" xr:uid="{00000000-0005-0000-0000-0000BB080000}"/>
    <cellStyle name="一般 3 3 12" xfId="2654" xr:uid="{00000000-0005-0000-0000-0000BC080000}"/>
    <cellStyle name="一般 3 3 12 2" xfId="2655" xr:uid="{00000000-0005-0000-0000-0000BD080000}"/>
    <cellStyle name="一般 3 3 12 2 2" xfId="2656" xr:uid="{00000000-0005-0000-0000-0000BE080000}"/>
    <cellStyle name="一般 3 3 12 2 2 2" xfId="2657" xr:uid="{00000000-0005-0000-0000-0000BF080000}"/>
    <cellStyle name="一般 3 3 12 2 2 3" xfId="2658" xr:uid="{00000000-0005-0000-0000-0000C0080000}"/>
    <cellStyle name="一般 3 3 12 2 3" xfId="2659" xr:uid="{00000000-0005-0000-0000-0000C1080000}"/>
    <cellStyle name="一般 3 3 12 2 4" xfId="2660" xr:uid="{00000000-0005-0000-0000-0000C2080000}"/>
    <cellStyle name="一般 3 3 12 3" xfId="2661" xr:uid="{00000000-0005-0000-0000-0000C3080000}"/>
    <cellStyle name="一般 3 3 12 3 2" xfId="2662" xr:uid="{00000000-0005-0000-0000-0000C4080000}"/>
    <cellStyle name="一般 3 3 12 3 3" xfId="2663" xr:uid="{00000000-0005-0000-0000-0000C5080000}"/>
    <cellStyle name="一般 3 3 12 4" xfId="2664" xr:uid="{00000000-0005-0000-0000-0000C6080000}"/>
    <cellStyle name="一般 3 3 12 5" xfId="2665" xr:uid="{00000000-0005-0000-0000-0000C7080000}"/>
    <cellStyle name="一般 3 3 13" xfId="2666" xr:uid="{00000000-0005-0000-0000-0000C8080000}"/>
    <cellStyle name="一般 3 3 13 2" xfId="2667" xr:uid="{00000000-0005-0000-0000-0000C9080000}"/>
    <cellStyle name="一般 3 3 13 2 2" xfId="2668" xr:uid="{00000000-0005-0000-0000-0000CA080000}"/>
    <cellStyle name="一般 3 3 13 2 3" xfId="2669" xr:uid="{00000000-0005-0000-0000-0000CB080000}"/>
    <cellStyle name="一般 3 3 13 3" xfId="2670" xr:uid="{00000000-0005-0000-0000-0000CC080000}"/>
    <cellStyle name="一般 3 3 13 4" xfId="2671" xr:uid="{00000000-0005-0000-0000-0000CD080000}"/>
    <cellStyle name="一般 3 3 14" xfId="2672" xr:uid="{00000000-0005-0000-0000-0000CE080000}"/>
    <cellStyle name="一般 3 3 14 2" xfId="2673" xr:uid="{00000000-0005-0000-0000-0000CF080000}"/>
    <cellStyle name="一般 3 3 14 3" xfId="2674" xr:uid="{00000000-0005-0000-0000-0000D0080000}"/>
    <cellStyle name="一般 3 3 15" xfId="2675" xr:uid="{00000000-0005-0000-0000-0000D1080000}"/>
    <cellStyle name="一般 3 3 16" xfId="2676" xr:uid="{00000000-0005-0000-0000-0000D2080000}"/>
    <cellStyle name="一般 3 3 2" xfId="124" xr:uid="{00000000-0005-0000-0000-0000D3080000}"/>
    <cellStyle name="一般 3 3 2 10" xfId="2677" xr:uid="{00000000-0005-0000-0000-0000D4080000}"/>
    <cellStyle name="一般 3 3 2 10 2" xfId="2678" xr:uid="{00000000-0005-0000-0000-0000D5080000}"/>
    <cellStyle name="一般 3 3 2 10 2 2" xfId="2679" xr:uid="{00000000-0005-0000-0000-0000D6080000}"/>
    <cellStyle name="一般 3 3 2 10 2 2 2" xfId="2680" xr:uid="{00000000-0005-0000-0000-0000D7080000}"/>
    <cellStyle name="一般 3 3 2 10 2 2 3" xfId="2681" xr:uid="{00000000-0005-0000-0000-0000D8080000}"/>
    <cellStyle name="一般 3 3 2 10 2 3" xfId="2682" xr:uid="{00000000-0005-0000-0000-0000D9080000}"/>
    <cellStyle name="一般 3 3 2 10 2 4" xfId="2683" xr:uid="{00000000-0005-0000-0000-0000DA080000}"/>
    <cellStyle name="一般 3 3 2 10 3" xfId="2684" xr:uid="{00000000-0005-0000-0000-0000DB080000}"/>
    <cellStyle name="一般 3 3 2 10 3 2" xfId="2685" xr:uid="{00000000-0005-0000-0000-0000DC080000}"/>
    <cellStyle name="一般 3 3 2 10 3 3" xfId="2686" xr:uid="{00000000-0005-0000-0000-0000DD080000}"/>
    <cellStyle name="一般 3 3 2 10 4" xfId="2687" xr:uid="{00000000-0005-0000-0000-0000DE080000}"/>
    <cellStyle name="一般 3 3 2 10 5" xfId="2688" xr:uid="{00000000-0005-0000-0000-0000DF080000}"/>
    <cellStyle name="一般 3 3 2 11" xfId="2689" xr:uid="{00000000-0005-0000-0000-0000E0080000}"/>
    <cellStyle name="一般 3 3 2 11 2" xfId="2690" xr:uid="{00000000-0005-0000-0000-0000E1080000}"/>
    <cellStyle name="一般 3 3 2 11 2 2" xfId="2691" xr:uid="{00000000-0005-0000-0000-0000E2080000}"/>
    <cellStyle name="一般 3 3 2 11 2 2 2" xfId="2692" xr:uid="{00000000-0005-0000-0000-0000E3080000}"/>
    <cellStyle name="一般 3 3 2 11 2 2 3" xfId="2693" xr:uid="{00000000-0005-0000-0000-0000E4080000}"/>
    <cellStyle name="一般 3 3 2 11 2 3" xfId="2694" xr:uid="{00000000-0005-0000-0000-0000E5080000}"/>
    <cellStyle name="一般 3 3 2 11 2 4" xfId="2695" xr:uid="{00000000-0005-0000-0000-0000E6080000}"/>
    <cellStyle name="一般 3 3 2 11 3" xfId="2696" xr:uid="{00000000-0005-0000-0000-0000E7080000}"/>
    <cellStyle name="一般 3 3 2 11 3 2" xfId="2697" xr:uid="{00000000-0005-0000-0000-0000E8080000}"/>
    <cellStyle name="一般 3 3 2 11 3 3" xfId="2698" xr:uid="{00000000-0005-0000-0000-0000E9080000}"/>
    <cellStyle name="一般 3 3 2 11 4" xfId="2699" xr:uid="{00000000-0005-0000-0000-0000EA080000}"/>
    <cellStyle name="一般 3 3 2 11 5" xfId="2700" xr:uid="{00000000-0005-0000-0000-0000EB080000}"/>
    <cellStyle name="一般 3 3 2 12" xfId="2701" xr:uid="{00000000-0005-0000-0000-0000EC080000}"/>
    <cellStyle name="一般 3 3 2 12 2" xfId="2702" xr:uid="{00000000-0005-0000-0000-0000ED080000}"/>
    <cellStyle name="一般 3 3 2 12 2 2" xfId="2703" xr:uid="{00000000-0005-0000-0000-0000EE080000}"/>
    <cellStyle name="一般 3 3 2 12 2 3" xfId="2704" xr:uid="{00000000-0005-0000-0000-0000EF080000}"/>
    <cellStyle name="一般 3 3 2 12 3" xfId="2705" xr:uid="{00000000-0005-0000-0000-0000F0080000}"/>
    <cellStyle name="一般 3 3 2 12 4" xfId="2706" xr:uid="{00000000-0005-0000-0000-0000F1080000}"/>
    <cellStyle name="一般 3 3 2 13" xfId="2707" xr:uid="{00000000-0005-0000-0000-0000F2080000}"/>
    <cellStyle name="一般 3 3 2 13 2" xfId="2708" xr:uid="{00000000-0005-0000-0000-0000F3080000}"/>
    <cellStyle name="一般 3 3 2 13 3" xfId="2709" xr:uid="{00000000-0005-0000-0000-0000F4080000}"/>
    <cellStyle name="一般 3 3 2 14" xfId="2710" xr:uid="{00000000-0005-0000-0000-0000F5080000}"/>
    <cellStyle name="一般 3 3 2 15" xfId="2711" xr:uid="{00000000-0005-0000-0000-0000F6080000}"/>
    <cellStyle name="一般 3 3 2 2" xfId="125" xr:uid="{00000000-0005-0000-0000-0000F7080000}"/>
    <cellStyle name="一般 3 3 2 2 10" xfId="2712" xr:uid="{00000000-0005-0000-0000-0000F8080000}"/>
    <cellStyle name="一般 3 3 2 2 10 2" xfId="2713" xr:uid="{00000000-0005-0000-0000-0000F9080000}"/>
    <cellStyle name="一般 3 3 2 2 10 2 2" xfId="2714" xr:uid="{00000000-0005-0000-0000-0000FA080000}"/>
    <cellStyle name="一般 3 3 2 2 10 2 2 2" xfId="2715" xr:uid="{00000000-0005-0000-0000-0000FB080000}"/>
    <cellStyle name="一般 3 3 2 2 10 2 2 3" xfId="2716" xr:uid="{00000000-0005-0000-0000-0000FC080000}"/>
    <cellStyle name="一般 3 3 2 2 10 2 3" xfId="2717" xr:uid="{00000000-0005-0000-0000-0000FD080000}"/>
    <cellStyle name="一般 3 3 2 2 10 2 4" xfId="2718" xr:uid="{00000000-0005-0000-0000-0000FE080000}"/>
    <cellStyle name="一般 3 3 2 2 10 3" xfId="2719" xr:uid="{00000000-0005-0000-0000-0000FF080000}"/>
    <cellStyle name="一般 3 3 2 2 10 3 2" xfId="2720" xr:uid="{00000000-0005-0000-0000-000000090000}"/>
    <cellStyle name="一般 3 3 2 2 10 3 3" xfId="2721" xr:uid="{00000000-0005-0000-0000-000001090000}"/>
    <cellStyle name="一般 3 3 2 2 10 4" xfId="2722" xr:uid="{00000000-0005-0000-0000-000002090000}"/>
    <cellStyle name="一般 3 3 2 2 10 5" xfId="2723" xr:uid="{00000000-0005-0000-0000-000003090000}"/>
    <cellStyle name="一般 3 3 2 2 11" xfId="2724" xr:uid="{00000000-0005-0000-0000-000004090000}"/>
    <cellStyle name="一般 3 3 2 2 11 2" xfId="2725" xr:uid="{00000000-0005-0000-0000-000005090000}"/>
    <cellStyle name="一般 3 3 2 2 11 2 2" xfId="2726" xr:uid="{00000000-0005-0000-0000-000006090000}"/>
    <cellStyle name="一般 3 3 2 2 11 2 3" xfId="2727" xr:uid="{00000000-0005-0000-0000-000007090000}"/>
    <cellStyle name="一般 3 3 2 2 11 3" xfId="2728" xr:uid="{00000000-0005-0000-0000-000008090000}"/>
    <cellStyle name="一般 3 3 2 2 11 4" xfId="2729" xr:uid="{00000000-0005-0000-0000-000009090000}"/>
    <cellStyle name="一般 3 3 2 2 12" xfId="2730" xr:uid="{00000000-0005-0000-0000-00000A090000}"/>
    <cellStyle name="一般 3 3 2 2 12 2" xfId="2731" xr:uid="{00000000-0005-0000-0000-00000B090000}"/>
    <cellStyle name="一般 3 3 2 2 12 3" xfId="2732" xr:uid="{00000000-0005-0000-0000-00000C090000}"/>
    <cellStyle name="一般 3 3 2 2 13" xfId="2733" xr:uid="{00000000-0005-0000-0000-00000D090000}"/>
    <cellStyle name="一般 3 3 2 2 14" xfId="2734" xr:uid="{00000000-0005-0000-0000-00000E090000}"/>
    <cellStyle name="一般 3 3 2 2 2" xfId="126" xr:uid="{00000000-0005-0000-0000-00000F090000}"/>
    <cellStyle name="一般 3 3 2 2 2 10" xfId="2735" xr:uid="{00000000-0005-0000-0000-000010090000}"/>
    <cellStyle name="一般 3 3 2 2 2 10 2" xfId="2736" xr:uid="{00000000-0005-0000-0000-000011090000}"/>
    <cellStyle name="一般 3 3 2 2 2 10 2 2" xfId="2737" xr:uid="{00000000-0005-0000-0000-000012090000}"/>
    <cellStyle name="一般 3 3 2 2 2 10 2 3" xfId="2738" xr:uid="{00000000-0005-0000-0000-000013090000}"/>
    <cellStyle name="一般 3 3 2 2 2 10 3" xfId="2739" xr:uid="{00000000-0005-0000-0000-000014090000}"/>
    <cellStyle name="一般 3 3 2 2 2 10 4" xfId="2740" xr:uid="{00000000-0005-0000-0000-000015090000}"/>
    <cellStyle name="一般 3 3 2 2 2 11" xfId="2741" xr:uid="{00000000-0005-0000-0000-000016090000}"/>
    <cellStyle name="一般 3 3 2 2 2 11 2" xfId="2742" xr:uid="{00000000-0005-0000-0000-000017090000}"/>
    <cellStyle name="一般 3 3 2 2 2 11 3" xfId="2743" xr:uid="{00000000-0005-0000-0000-000018090000}"/>
    <cellStyle name="一般 3 3 2 2 2 12" xfId="2744" xr:uid="{00000000-0005-0000-0000-000019090000}"/>
    <cellStyle name="一般 3 3 2 2 2 13" xfId="2745" xr:uid="{00000000-0005-0000-0000-00001A090000}"/>
    <cellStyle name="一般 3 3 2 2 2 2" xfId="127" xr:uid="{00000000-0005-0000-0000-00001B090000}"/>
    <cellStyle name="一般 3 3 2 2 2 2 2" xfId="128" xr:uid="{00000000-0005-0000-0000-00001C090000}"/>
    <cellStyle name="一般 3 3 2 2 2 2 2 2" xfId="2746" xr:uid="{00000000-0005-0000-0000-00001D090000}"/>
    <cellStyle name="一般 3 3 2 2 2 2 2 2 2" xfId="2747" xr:uid="{00000000-0005-0000-0000-00001E090000}"/>
    <cellStyle name="一般 3 3 2 2 2 2 2 2 2 2" xfId="2748" xr:uid="{00000000-0005-0000-0000-00001F090000}"/>
    <cellStyle name="一般 3 3 2 2 2 2 2 2 2 2 2" xfId="2749" xr:uid="{00000000-0005-0000-0000-000020090000}"/>
    <cellStyle name="一般 3 3 2 2 2 2 2 2 2 2 2 2" xfId="2750" xr:uid="{00000000-0005-0000-0000-000021090000}"/>
    <cellStyle name="一般 3 3 2 2 2 2 2 2 2 2 2 3" xfId="2751" xr:uid="{00000000-0005-0000-0000-000022090000}"/>
    <cellStyle name="一般 3 3 2 2 2 2 2 2 2 2 3" xfId="2752" xr:uid="{00000000-0005-0000-0000-000023090000}"/>
    <cellStyle name="一般 3 3 2 2 2 2 2 2 2 2 4" xfId="2753" xr:uid="{00000000-0005-0000-0000-000024090000}"/>
    <cellStyle name="一般 3 3 2 2 2 2 2 2 2 3" xfId="2754" xr:uid="{00000000-0005-0000-0000-000025090000}"/>
    <cellStyle name="一般 3 3 2 2 2 2 2 2 2 3 2" xfId="2755" xr:uid="{00000000-0005-0000-0000-000026090000}"/>
    <cellStyle name="一般 3 3 2 2 2 2 2 2 2 3 3" xfId="2756" xr:uid="{00000000-0005-0000-0000-000027090000}"/>
    <cellStyle name="一般 3 3 2 2 2 2 2 2 2 4" xfId="2757" xr:uid="{00000000-0005-0000-0000-000028090000}"/>
    <cellStyle name="一般 3 3 2 2 2 2 2 2 2 5" xfId="2758" xr:uid="{00000000-0005-0000-0000-000029090000}"/>
    <cellStyle name="一般 3 3 2 2 2 2 2 2 3" xfId="2759" xr:uid="{00000000-0005-0000-0000-00002A090000}"/>
    <cellStyle name="一般 3 3 2 2 2 2 2 2 3 2" xfId="2760" xr:uid="{00000000-0005-0000-0000-00002B090000}"/>
    <cellStyle name="一般 3 3 2 2 2 2 2 2 3 2 2" xfId="2761" xr:uid="{00000000-0005-0000-0000-00002C090000}"/>
    <cellStyle name="一般 3 3 2 2 2 2 2 2 3 2 3" xfId="2762" xr:uid="{00000000-0005-0000-0000-00002D090000}"/>
    <cellStyle name="一般 3 3 2 2 2 2 2 2 3 3" xfId="2763" xr:uid="{00000000-0005-0000-0000-00002E090000}"/>
    <cellStyle name="一般 3 3 2 2 2 2 2 2 3 4" xfId="2764" xr:uid="{00000000-0005-0000-0000-00002F090000}"/>
    <cellStyle name="一般 3 3 2 2 2 2 2 2 4" xfId="2765" xr:uid="{00000000-0005-0000-0000-000030090000}"/>
    <cellStyle name="一般 3 3 2 2 2 2 2 2 4 2" xfId="2766" xr:uid="{00000000-0005-0000-0000-000031090000}"/>
    <cellStyle name="一般 3 3 2 2 2 2 2 2 4 3" xfId="2767" xr:uid="{00000000-0005-0000-0000-000032090000}"/>
    <cellStyle name="一般 3 3 2 2 2 2 2 2 5" xfId="2768" xr:uid="{00000000-0005-0000-0000-000033090000}"/>
    <cellStyle name="一般 3 3 2 2 2 2 2 2 6" xfId="2769" xr:uid="{00000000-0005-0000-0000-000034090000}"/>
    <cellStyle name="一般 3 3 2 2 2 2 2 3" xfId="2770" xr:uid="{00000000-0005-0000-0000-000035090000}"/>
    <cellStyle name="一般 3 3 2 2 2 2 2 3 2" xfId="2771" xr:uid="{00000000-0005-0000-0000-000036090000}"/>
    <cellStyle name="一般 3 3 2 2 2 2 2 3 2 2" xfId="2772" xr:uid="{00000000-0005-0000-0000-000037090000}"/>
    <cellStyle name="一般 3 3 2 2 2 2 2 3 2 2 2" xfId="2773" xr:uid="{00000000-0005-0000-0000-000038090000}"/>
    <cellStyle name="一般 3 3 2 2 2 2 2 3 2 2 3" xfId="2774" xr:uid="{00000000-0005-0000-0000-000039090000}"/>
    <cellStyle name="一般 3 3 2 2 2 2 2 3 2 3" xfId="2775" xr:uid="{00000000-0005-0000-0000-00003A090000}"/>
    <cellStyle name="一般 3 3 2 2 2 2 2 3 2 4" xfId="2776" xr:uid="{00000000-0005-0000-0000-00003B090000}"/>
    <cellStyle name="一般 3 3 2 2 2 2 2 3 3" xfId="2777" xr:uid="{00000000-0005-0000-0000-00003C090000}"/>
    <cellStyle name="一般 3 3 2 2 2 2 2 3 3 2" xfId="2778" xr:uid="{00000000-0005-0000-0000-00003D090000}"/>
    <cellStyle name="一般 3 3 2 2 2 2 2 3 3 3" xfId="2779" xr:uid="{00000000-0005-0000-0000-00003E090000}"/>
    <cellStyle name="一般 3 3 2 2 2 2 2 3 4" xfId="2780" xr:uid="{00000000-0005-0000-0000-00003F090000}"/>
    <cellStyle name="一般 3 3 2 2 2 2 2 3 5" xfId="2781" xr:uid="{00000000-0005-0000-0000-000040090000}"/>
    <cellStyle name="一般 3 3 2 2 2 2 2 4" xfId="2782" xr:uid="{00000000-0005-0000-0000-000041090000}"/>
    <cellStyle name="一般 3 3 2 2 2 2 2 4 2" xfId="2783" xr:uid="{00000000-0005-0000-0000-000042090000}"/>
    <cellStyle name="一般 3 3 2 2 2 2 2 4 2 2" xfId="2784" xr:uid="{00000000-0005-0000-0000-000043090000}"/>
    <cellStyle name="一般 3 3 2 2 2 2 2 4 2 2 2" xfId="2785" xr:uid="{00000000-0005-0000-0000-000044090000}"/>
    <cellStyle name="一般 3 3 2 2 2 2 2 4 2 2 3" xfId="2786" xr:uid="{00000000-0005-0000-0000-000045090000}"/>
    <cellStyle name="一般 3 3 2 2 2 2 2 4 2 3" xfId="2787" xr:uid="{00000000-0005-0000-0000-000046090000}"/>
    <cellStyle name="一般 3 3 2 2 2 2 2 4 2 4" xfId="2788" xr:uid="{00000000-0005-0000-0000-000047090000}"/>
    <cellStyle name="一般 3 3 2 2 2 2 2 4 3" xfId="2789" xr:uid="{00000000-0005-0000-0000-000048090000}"/>
    <cellStyle name="一般 3 3 2 2 2 2 2 4 3 2" xfId="2790" xr:uid="{00000000-0005-0000-0000-000049090000}"/>
    <cellStyle name="一般 3 3 2 2 2 2 2 4 3 3" xfId="2791" xr:uid="{00000000-0005-0000-0000-00004A090000}"/>
    <cellStyle name="一般 3 3 2 2 2 2 2 4 4" xfId="2792" xr:uid="{00000000-0005-0000-0000-00004B090000}"/>
    <cellStyle name="一般 3 3 2 2 2 2 2 4 5" xfId="2793" xr:uid="{00000000-0005-0000-0000-00004C090000}"/>
    <cellStyle name="一般 3 3 2 2 2 2 2 5" xfId="2794" xr:uid="{00000000-0005-0000-0000-00004D090000}"/>
    <cellStyle name="一般 3 3 2 2 2 2 2 5 2" xfId="2795" xr:uid="{00000000-0005-0000-0000-00004E090000}"/>
    <cellStyle name="一般 3 3 2 2 2 2 2 5 2 2" xfId="2796" xr:uid="{00000000-0005-0000-0000-00004F090000}"/>
    <cellStyle name="一般 3 3 2 2 2 2 2 5 2 3" xfId="2797" xr:uid="{00000000-0005-0000-0000-000050090000}"/>
    <cellStyle name="一般 3 3 2 2 2 2 2 5 3" xfId="2798" xr:uid="{00000000-0005-0000-0000-000051090000}"/>
    <cellStyle name="一般 3 3 2 2 2 2 2 5 4" xfId="2799" xr:uid="{00000000-0005-0000-0000-000052090000}"/>
    <cellStyle name="一般 3 3 2 2 2 2 2 6" xfId="2800" xr:uid="{00000000-0005-0000-0000-000053090000}"/>
    <cellStyle name="一般 3 3 2 2 2 2 2 6 2" xfId="2801" xr:uid="{00000000-0005-0000-0000-000054090000}"/>
    <cellStyle name="一般 3 3 2 2 2 2 2 6 3" xfId="2802" xr:uid="{00000000-0005-0000-0000-000055090000}"/>
    <cellStyle name="一般 3 3 2 2 2 2 2 7" xfId="2803" xr:uid="{00000000-0005-0000-0000-000056090000}"/>
    <cellStyle name="一般 3 3 2 2 2 2 2 8" xfId="2804" xr:uid="{00000000-0005-0000-0000-000057090000}"/>
    <cellStyle name="一般 3 3 2 2 2 2 3" xfId="2805" xr:uid="{00000000-0005-0000-0000-000058090000}"/>
    <cellStyle name="一般 3 3 2 2 2 2 3 2" xfId="2806" xr:uid="{00000000-0005-0000-0000-000059090000}"/>
    <cellStyle name="一般 3 3 2 2 2 2 3 2 2" xfId="2807" xr:uid="{00000000-0005-0000-0000-00005A090000}"/>
    <cellStyle name="一般 3 3 2 2 2 2 3 2 2 2" xfId="2808" xr:uid="{00000000-0005-0000-0000-00005B090000}"/>
    <cellStyle name="一般 3 3 2 2 2 2 3 2 2 2 2" xfId="2809" xr:uid="{00000000-0005-0000-0000-00005C090000}"/>
    <cellStyle name="一般 3 3 2 2 2 2 3 2 2 2 3" xfId="2810" xr:uid="{00000000-0005-0000-0000-00005D090000}"/>
    <cellStyle name="一般 3 3 2 2 2 2 3 2 2 3" xfId="2811" xr:uid="{00000000-0005-0000-0000-00005E090000}"/>
    <cellStyle name="一般 3 3 2 2 2 2 3 2 2 4" xfId="2812" xr:uid="{00000000-0005-0000-0000-00005F090000}"/>
    <cellStyle name="一般 3 3 2 2 2 2 3 2 3" xfId="2813" xr:uid="{00000000-0005-0000-0000-000060090000}"/>
    <cellStyle name="一般 3 3 2 2 2 2 3 2 3 2" xfId="2814" xr:uid="{00000000-0005-0000-0000-000061090000}"/>
    <cellStyle name="一般 3 3 2 2 2 2 3 2 3 3" xfId="2815" xr:uid="{00000000-0005-0000-0000-000062090000}"/>
    <cellStyle name="一般 3 3 2 2 2 2 3 2 4" xfId="2816" xr:uid="{00000000-0005-0000-0000-000063090000}"/>
    <cellStyle name="一般 3 3 2 2 2 2 3 2 5" xfId="2817" xr:uid="{00000000-0005-0000-0000-000064090000}"/>
    <cellStyle name="一般 3 3 2 2 2 2 3 3" xfId="2818" xr:uid="{00000000-0005-0000-0000-000065090000}"/>
    <cellStyle name="一般 3 3 2 2 2 2 3 3 2" xfId="2819" xr:uid="{00000000-0005-0000-0000-000066090000}"/>
    <cellStyle name="一般 3 3 2 2 2 2 3 3 2 2" xfId="2820" xr:uid="{00000000-0005-0000-0000-000067090000}"/>
    <cellStyle name="一般 3 3 2 2 2 2 3 3 2 3" xfId="2821" xr:uid="{00000000-0005-0000-0000-000068090000}"/>
    <cellStyle name="一般 3 3 2 2 2 2 3 3 3" xfId="2822" xr:uid="{00000000-0005-0000-0000-000069090000}"/>
    <cellStyle name="一般 3 3 2 2 2 2 3 3 4" xfId="2823" xr:uid="{00000000-0005-0000-0000-00006A090000}"/>
    <cellStyle name="一般 3 3 2 2 2 2 3 4" xfId="2824" xr:uid="{00000000-0005-0000-0000-00006B090000}"/>
    <cellStyle name="一般 3 3 2 2 2 2 3 4 2" xfId="2825" xr:uid="{00000000-0005-0000-0000-00006C090000}"/>
    <cellStyle name="一般 3 3 2 2 2 2 3 4 3" xfId="2826" xr:uid="{00000000-0005-0000-0000-00006D090000}"/>
    <cellStyle name="一般 3 3 2 2 2 2 3 5" xfId="2827" xr:uid="{00000000-0005-0000-0000-00006E090000}"/>
    <cellStyle name="一般 3 3 2 2 2 2 3 6" xfId="2828" xr:uid="{00000000-0005-0000-0000-00006F090000}"/>
    <cellStyle name="一般 3 3 2 2 2 2 4" xfId="2829" xr:uid="{00000000-0005-0000-0000-000070090000}"/>
    <cellStyle name="一般 3 3 2 2 2 2 4 2" xfId="2830" xr:uid="{00000000-0005-0000-0000-000071090000}"/>
    <cellStyle name="一般 3 3 2 2 2 2 4 2 2" xfId="2831" xr:uid="{00000000-0005-0000-0000-000072090000}"/>
    <cellStyle name="一般 3 3 2 2 2 2 4 2 2 2" xfId="2832" xr:uid="{00000000-0005-0000-0000-000073090000}"/>
    <cellStyle name="一般 3 3 2 2 2 2 4 2 2 3" xfId="2833" xr:uid="{00000000-0005-0000-0000-000074090000}"/>
    <cellStyle name="一般 3 3 2 2 2 2 4 2 3" xfId="2834" xr:uid="{00000000-0005-0000-0000-000075090000}"/>
    <cellStyle name="一般 3 3 2 2 2 2 4 2 4" xfId="2835" xr:uid="{00000000-0005-0000-0000-000076090000}"/>
    <cellStyle name="一般 3 3 2 2 2 2 4 3" xfId="2836" xr:uid="{00000000-0005-0000-0000-000077090000}"/>
    <cellStyle name="一般 3 3 2 2 2 2 4 3 2" xfId="2837" xr:uid="{00000000-0005-0000-0000-000078090000}"/>
    <cellStyle name="一般 3 3 2 2 2 2 4 3 3" xfId="2838" xr:uid="{00000000-0005-0000-0000-000079090000}"/>
    <cellStyle name="一般 3 3 2 2 2 2 4 4" xfId="2839" xr:uid="{00000000-0005-0000-0000-00007A090000}"/>
    <cellStyle name="一般 3 3 2 2 2 2 4 5" xfId="2840" xr:uid="{00000000-0005-0000-0000-00007B090000}"/>
    <cellStyle name="一般 3 3 2 2 2 2 5" xfId="2841" xr:uid="{00000000-0005-0000-0000-00007C090000}"/>
    <cellStyle name="一般 3 3 2 2 2 2 5 2" xfId="2842" xr:uid="{00000000-0005-0000-0000-00007D090000}"/>
    <cellStyle name="一般 3 3 2 2 2 2 5 2 2" xfId="2843" xr:uid="{00000000-0005-0000-0000-00007E090000}"/>
    <cellStyle name="一般 3 3 2 2 2 2 5 2 2 2" xfId="2844" xr:uid="{00000000-0005-0000-0000-00007F090000}"/>
    <cellStyle name="一般 3 3 2 2 2 2 5 2 2 3" xfId="2845" xr:uid="{00000000-0005-0000-0000-000080090000}"/>
    <cellStyle name="一般 3 3 2 2 2 2 5 2 3" xfId="2846" xr:uid="{00000000-0005-0000-0000-000081090000}"/>
    <cellStyle name="一般 3 3 2 2 2 2 5 2 4" xfId="2847" xr:uid="{00000000-0005-0000-0000-000082090000}"/>
    <cellStyle name="一般 3 3 2 2 2 2 5 3" xfId="2848" xr:uid="{00000000-0005-0000-0000-000083090000}"/>
    <cellStyle name="一般 3 3 2 2 2 2 5 3 2" xfId="2849" xr:uid="{00000000-0005-0000-0000-000084090000}"/>
    <cellStyle name="一般 3 3 2 2 2 2 5 3 3" xfId="2850" xr:uid="{00000000-0005-0000-0000-000085090000}"/>
    <cellStyle name="一般 3 3 2 2 2 2 5 4" xfId="2851" xr:uid="{00000000-0005-0000-0000-000086090000}"/>
    <cellStyle name="一般 3 3 2 2 2 2 5 5" xfId="2852" xr:uid="{00000000-0005-0000-0000-000087090000}"/>
    <cellStyle name="一般 3 3 2 2 2 2 6" xfId="2853" xr:uid="{00000000-0005-0000-0000-000088090000}"/>
    <cellStyle name="一般 3 3 2 2 2 2 6 2" xfId="2854" xr:uid="{00000000-0005-0000-0000-000089090000}"/>
    <cellStyle name="一般 3 3 2 2 2 2 6 2 2" xfId="2855" xr:uid="{00000000-0005-0000-0000-00008A090000}"/>
    <cellStyle name="一般 3 3 2 2 2 2 6 2 3" xfId="2856" xr:uid="{00000000-0005-0000-0000-00008B090000}"/>
    <cellStyle name="一般 3 3 2 2 2 2 6 3" xfId="2857" xr:uid="{00000000-0005-0000-0000-00008C090000}"/>
    <cellStyle name="一般 3 3 2 2 2 2 6 4" xfId="2858" xr:uid="{00000000-0005-0000-0000-00008D090000}"/>
    <cellStyle name="一般 3 3 2 2 2 2 7" xfId="2859" xr:uid="{00000000-0005-0000-0000-00008E090000}"/>
    <cellStyle name="一般 3 3 2 2 2 2 7 2" xfId="2860" xr:uid="{00000000-0005-0000-0000-00008F090000}"/>
    <cellStyle name="一般 3 3 2 2 2 2 7 3" xfId="2861" xr:uid="{00000000-0005-0000-0000-000090090000}"/>
    <cellStyle name="一般 3 3 2 2 2 2 8" xfId="2862" xr:uid="{00000000-0005-0000-0000-000091090000}"/>
    <cellStyle name="一般 3 3 2 2 2 2 9" xfId="2863" xr:uid="{00000000-0005-0000-0000-000092090000}"/>
    <cellStyle name="一般 3 3 2 2 2 3" xfId="129" xr:uid="{00000000-0005-0000-0000-000093090000}"/>
    <cellStyle name="一般 3 3 2 2 2 3 2" xfId="130" xr:uid="{00000000-0005-0000-0000-000094090000}"/>
    <cellStyle name="一般 3 3 2 2 2 3 2 2" xfId="2864" xr:uid="{00000000-0005-0000-0000-000095090000}"/>
    <cellStyle name="一般 3 3 2 2 2 3 2 2 2" xfId="2865" xr:uid="{00000000-0005-0000-0000-000096090000}"/>
    <cellStyle name="一般 3 3 2 2 2 3 2 2 2 2" xfId="2866" xr:uid="{00000000-0005-0000-0000-000097090000}"/>
    <cellStyle name="一般 3 3 2 2 2 3 2 2 2 2 2" xfId="2867" xr:uid="{00000000-0005-0000-0000-000098090000}"/>
    <cellStyle name="一般 3 3 2 2 2 3 2 2 2 2 2 2" xfId="2868" xr:uid="{00000000-0005-0000-0000-000099090000}"/>
    <cellStyle name="一般 3 3 2 2 2 3 2 2 2 2 2 3" xfId="2869" xr:uid="{00000000-0005-0000-0000-00009A090000}"/>
    <cellStyle name="一般 3 3 2 2 2 3 2 2 2 2 3" xfId="2870" xr:uid="{00000000-0005-0000-0000-00009B090000}"/>
    <cellStyle name="一般 3 3 2 2 2 3 2 2 2 2 4" xfId="2871" xr:uid="{00000000-0005-0000-0000-00009C090000}"/>
    <cellStyle name="一般 3 3 2 2 2 3 2 2 2 3" xfId="2872" xr:uid="{00000000-0005-0000-0000-00009D090000}"/>
    <cellStyle name="一般 3 3 2 2 2 3 2 2 2 3 2" xfId="2873" xr:uid="{00000000-0005-0000-0000-00009E090000}"/>
    <cellStyle name="一般 3 3 2 2 2 3 2 2 2 3 3" xfId="2874" xr:uid="{00000000-0005-0000-0000-00009F090000}"/>
    <cellStyle name="一般 3 3 2 2 2 3 2 2 2 4" xfId="2875" xr:uid="{00000000-0005-0000-0000-0000A0090000}"/>
    <cellStyle name="一般 3 3 2 2 2 3 2 2 2 5" xfId="2876" xr:uid="{00000000-0005-0000-0000-0000A1090000}"/>
    <cellStyle name="一般 3 3 2 2 2 3 2 2 3" xfId="2877" xr:uid="{00000000-0005-0000-0000-0000A2090000}"/>
    <cellStyle name="一般 3 3 2 2 2 3 2 2 3 2" xfId="2878" xr:uid="{00000000-0005-0000-0000-0000A3090000}"/>
    <cellStyle name="一般 3 3 2 2 2 3 2 2 3 2 2" xfId="2879" xr:uid="{00000000-0005-0000-0000-0000A4090000}"/>
    <cellStyle name="一般 3 3 2 2 2 3 2 2 3 2 3" xfId="2880" xr:uid="{00000000-0005-0000-0000-0000A5090000}"/>
    <cellStyle name="一般 3 3 2 2 2 3 2 2 3 3" xfId="2881" xr:uid="{00000000-0005-0000-0000-0000A6090000}"/>
    <cellStyle name="一般 3 3 2 2 2 3 2 2 3 4" xfId="2882" xr:uid="{00000000-0005-0000-0000-0000A7090000}"/>
    <cellStyle name="一般 3 3 2 2 2 3 2 2 4" xfId="2883" xr:uid="{00000000-0005-0000-0000-0000A8090000}"/>
    <cellStyle name="一般 3 3 2 2 2 3 2 2 4 2" xfId="2884" xr:uid="{00000000-0005-0000-0000-0000A9090000}"/>
    <cellStyle name="一般 3 3 2 2 2 3 2 2 4 3" xfId="2885" xr:uid="{00000000-0005-0000-0000-0000AA090000}"/>
    <cellStyle name="一般 3 3 2 2 2 3 2 2 5" xfId="2886" xr:uid="{00000000-0005-0000-0000-0000AB090000}"/>
    <cellStyle name="一般 3 3 2 2 2 3 2 2 6" xfId="2887" xr:uid="{00000000-0005-0000-0000-0000AC090000}"/>
    <cellStyle name="一般 3 3 2 2 2 3 2 3" xfId="2888" xr:uid="{00000000-0005-0000-0000-0000AD090000}"/>
    <cellStyle name="一般 3 3 2 2 2 3 2 3 2" xfId="2889" xr:uid="{00000000-0005-0000-0000-0000AE090000}"/>
    <cellStyle name="一般 3 3 2 2 2 3 2 3 2 2" xfId="2890" xr:uid="{00000000-0005-0000-0000-0000AF090000}"/>
    <cellStyle name="一般 3 3 2 2 2 3 2 3 2 2 2" xfId="2891" xr:uid="{00000000-0005-0000-0000-0000B0090000}"/>
    <cellStyle name="一般 3 3 2 2 2 3 2 3 2 2 3" xfId="2892" xr:uid="{00000000-0005-0000-0000-0000B1090000}"/>
    <cellStyle name="一般 3 3 2 2 2 3 2 3 2 3" xfId="2893" xr:uid="{00000000-0005-0000-0000-0000B2090000}"/>
    <cellStyle name="一般 3 3 2 2 2 3 2 3 2 4" xfId="2894" xr:uid="{00000000-0005-0000-0000-0000B3090000}"/>
    <cellStyle name="一般 3 3 2 2 2 3 2 3 3" xfId="2895" xr:uid="{00000000-0005-0000-0000-0000B4090000}"/>
    <cellStyle name="一般 3 3 2 2 2 3 2 3 3 2" xfId="2896" xr:uid="{00000000-0005-0000-0000-0000B5090000}"/>
    <cellStyle name="一般 3 3 2 2 2 3 2 3 3 3" xfId="2897" xr:uid="{00000000-0005-0000-0000-0000B6090000}"/>
    <cellStyle name="一般 3 3 2 2 2 3 2 3 4" xfId="2898" xr:uid="{00000000-0005-0000-0000-0000B7090000}"/>
    <cellStyle name="一般 3 3 2 2 2 3 2 3 5" xfId="2899" xr:uid="{00000000-0005-0000-0000-0000B8090000}"/>
    <cellStyle name="一般 3 3 2 2 2 3 2 4" xfId="2900" xr:uid="{00000000-0005-0000-0000-0000B9090000}"/>
    <cellStyle name="一般 3 3 2 2 2 3 2 4 2" xfId="2901" xr:uid="{00000000-0005-0000-0000-0000BA090000}"/>
    <cellStyle name="一般 3 3 2 2 2 3 2 4 2 2" xfId="2902" xr:uid="{00000000-0005-0000-0000-0000BB090000}"/>
    <cellStyle name="一般 3 3 2 2 2 3 2 4 2 2 2" xfId="2903" xr:uid="{00000000-0005-0000-0000-0000BC090000}"/>
    <cellStyle name="一般 3 3 2 2 2 3 2 4 2 2 3" xfId="2904" xr:uid="{00000000-0005-0000-0000-0000BD090000}"/>
    <cellStyle name="一般 3 3 2 2 2 3 2 4 2 3" xfId="2905" xr:uid="{00000000-0005-0000-0000-0000BE090000}"/>
    <cellStyle name="一般 3 3 2 2 2 3 2 4 2 4" xfId="2906" xr:uid="{00000000-0005-0000-0000-0000BF090000}"/>
    <cellStyle name="一般 3 3 2 2 2 3 2 4 3" xfId="2907" xr:uid="{00000000-0005-0000-0000-0000C0090000}"/>
    <cellStyle name="一般 3 3 2 2 2 3 2 4 3 2" xfId="2908" xr:uid="{00000000-0005-0000-0000-0000C1090000}"/>
    <cellStyle name="一般 3 3 2 2 2 3 2 4 3 3" xfId="2909" xr:uid="{00000000-0005-0000-0000-0000C2090000}"/>
    <cellStyle name="一般 3 3 2 2 2 3 2 4 4" xfId="2910" xr:uid="{00000000-0005-0000-0000-0000C3090000}"/>
    <cellStyle name="一般 3 3 2 2 2 3 2 4 5" xfId="2911" xr:uid="{00000000-0005-0000-0000-0000C4090000}"/>
    <cellStyle name="一般 3 3 2 2 2 3 2 5" xfId="2912" xr:uid="{00000000-0005-0000-0000-0000C5090000}"/>
    <cellStyle name="一般 3 3 2 2 2 3 2 5 2" xfId="2913" xr:uid="{00000000-0005-0000-0000-0000C6090000}"/>
    <cellStyle name="一般 3 3 2 2 2 3 2 5 2 2" xfId="2914" xr:uid="{00000000-0005-0000-0000-0000C7090000}"/>
    <cellStyle name="一般 3 3 2 2 2 3 2 5 2 3" xfId="2915" xr:uid="{00000000-0005-0000-0000-0000C8090000}"/>
    <cellStyle name="一般 3 3 2 2 2 3 2 5 3" xfId="2916" xr:uid="{00000000-0005-0000-0000-0000C9090000}"/>
    <cellStyle name="一般 3 3 2 2 2 3 2 5 4" xfId="2917" xr:uid="{00000000-0005-0000-0000-0000CA090000}"/>
    <cellStyle name="一般 3 3 2 2 2 3 2 6" xfId="2918" xr:uid="{00000000-0005-0000-0000-0000CB090000}"/>
    <cellStyle name="一般 3 3 2 2 2 3 2 6 2" xfId="2919" xr:uid="{00000000-0005-0000-0000-0000CC090000}"/>
    <cellStyle name="一般 3 3 2 2 2 3 2 6 3" xfId="2920" xr:uid="{00000000-0005-0000-0000-0000CD090000}"/>
    <cellStyle name="一般 3 3 2 2 2 3 2 7" xfId="2921" xr:uid="{00000000-0005-0000-0000-0000CE090000}"/>
    <cellStyle name="一般 3 3 2 2 2 3 2 8" xfId="2922" xr:uid="{00000000-0005-0000-0000-0000CF090000}"/>
    <cellStyle name="一般 3 3 2 2 2 3 3" xfId="2923" xr:uid="{00000000-0005-0000-0000-0000D0090000}"/>
    <cellStyle name="一般 3 3 2 2 2 3 3 2" xfId="2924" xr:uid="{00000000-0005-0000-0000-0000D1090000}"/>
    <cellStyle name="一般 3 3 2 2 2 3 3 2 2" xfId="2925" xr:uid="{00000000-0005-0000-0000-0000D2090000}"/>
    <cellStyle name="一般 3 3 2 2 2 3 3 2 2 2" xfId="2926" xr:uid="{00000000-0005-0000-0000-0000D3090000}"/>
    <cellStyle name="一般 3 3 2 2 2 3 3 2 2 2 2" xfId="2927" xr:uid="{00000000-0005-0000-0000-0000D4090000}"/>
    <cellStyle name="一般 3 3 2 2 2 3 3 2 2 2 3" xfId="2928" xr:uid="{00000000-0005-0000-0000-0000D5090000}"/>
    <cellStyle name="一般 3 3 2 2 2 3 3 2 2 3" xfId="2929" xr:uid="{00000000-0005-0000-0000-0000D6090000}"/>
    <cellStyle name="一般 3 3 2 2 2 3 3 2 2 4" xfId="2930" xr:uid="{00000000-0005-0000-0000-0000D7090000}"/>
    <cellStyle name="一般 3 3 2 2 2 3 3 2 3" xfId="2931" xr:uid="{00000000-0005-0000-0000-0000D8090000}"/>
    <cellStyle name="一般 3 3 2 2 2 3 3 2 3 2" xfId="2932" xr:uid="{00000000-0005-0000-0000-0000D9090000}"/>
    <cellStyle name="一般 3 3 2 2 2 3 3 2 3 3" xfId="2933" xr:uid="{00000000-0005-0000-0000-0000DA090000}"/>
    <cellStyle name="一般 3 3 2 2 2 3 3 2 4" xfId="2934" xr:uid="{00000000-0005-0000-0000-0000DB090000}"/>
    <cellStyle name="一般 3 3 2 2 2 3 3 2 5" xfId="2935" xr:uid="{00000000-0005-0000-0000-0000DC090000}"/>
    <cellStyle name="一般 3 3 2 2 2 3 3 3" xfId="2936" xr:uid="{00000000-0005-0000-0000-0000DD090000}"/>
    <cellStyle name="一般 3 3 2 2 2 3 3 3 2" xfId="2937" xr:uid="{00000000-0005-0000-0000-0000DE090000}"/>
    <cellStyle name="一般 3 3 2 2 2 3 3 3 2 2" xfId="2938" xr:uid="{00000000-0005-0000-0000-0000DF090000}"/>
    <cellStyle name="一般 3 3 2 2 2 3 3 3 2 3" xfId="2939" xr:uid="{00000000-0005-0000-0000-0000E0090000}"/>
    <cellStyle name="一般 3 3 2 2 2 3 3 3 3" xfId="2940" xr:uid="{00000000-0005-0000-0000-0000E1090000}"/>
    <cellStyle name="一般 3 3 2 2 2 3 3 3 4" xfId="2941" xr:uid="{00000000-0005-0000-0000-0000E2090000}"/>
    <cellStyle name="一般 3 3 2 2 2 3 3 4" xfId="2942" xr:uid="{00000000-0005-0000-0000-0000E3090000}"/>
    <cellStyle name="一般 3 3 2 2 2 3 3 4 2" xfId="2943" xr:uid="{00000000-0005-0000-0000-0000E4090000}"/>
    <cellStyle name="一般 3 3 2 2 2 3 3 4 3" xfId="2944" xr:uid="{00000000-0005-0000-0000-0000E5090000}"/>
    <cellStyle name="一般 3 3 2 2 2 3 3 5" xfId="2945" xr:uid="{00000000-0005-0000-0000-0000E6090000}"/>
    <cellStyle name="一般 3 3 2 2 2 3 3 6" xfId="2946" xr:uid="{00000000-0005-0000-0000-0000E7090000}"/>
    <cellStyle name="一般 3 3 2 2 2 3 4" xfId="2947" xr:uid="{00000000-0005-0000-0000-0000E8090000}"/>
    <cellStyle name="一般 3 3 2 2 2 3 4 2" xfId="2948" xr:uid="{00000000-0005-0000-0000-0000E9090000}"/>
    <cellStyle name="一般 3 3 2 2 2 3 4 2 2" xfId="2949" xr:uid="{00000000-0005-0000-0000-0000EA090000}"/>
    <cellStyle name="一般 3 3 2 2 2 3 4 2 2 2" xfId="2950" xr:uid="{00000000-0005-0000-0000-0000EB090000}"/>
    <cellStyle name="一般 3 3 2 2 2 3 4 2 2 3" xfId="2951" xr:uid="{00000000-0005-0000-0000-0000EC090000}"/>
    <cellStyle name="一般 3 3 2 2 2 3 4 2 3" xfId="2952" xr:uid="{00000000-0005-0000-0000-0000ED090000}"/>
    <cellStyle name="一般 3 3 2 2 2 3 4 2 4" xfId="2953" xr:uid="{00000000-0005-0000-0000-0000EE090000}"/>
    <cellStyle name="一般 3 3 2 2 2 3 4 3" xfId="2954" xr:uid="{00000000-0005-0000-0000-0000EF090000}"/>
    <cellStyle name="一般 3 3 2 2 2 3 4 3 2" xfId="2955" xr:uid="{00000000-0005-0000-0000-0000F0090000}"/>
    <cellStyle name="一般 3 3 2 2 2 3 4 3 3" xfId="2956" xr:uid="{00000000-0005-0000-0000-0000F1090000}"/>
    <cellStyle name="一般 3 3 2 2 2 3 4 4" xfId="2957" xr:uid="{00000000-0005-0000-0000-0000F2090000}"/>
    <cellStyle name="一般 3 3 2 2 2 3 4 5" xfId="2958" xr:uid="{00000000-0005-0000-0000-0000F3090000}"/>
    <cellStyle name="一般 3 3 2 2 2 3 5" xfId="2959" xr:uid="{00000000-0005-0000-0000-0000F4090000}"/>
    <cellStyle name="一般 3 3 2 2 2 3 5 2" xfId="2960" xr:uid="{00000000-0005-0000-0000-0000F5090000}"/>
    <cellStyle name="一般 3 3 2 2 2 3 5 2 2" xfId="2961" xr:uid="{00000000-0005-0000-0000-0000F6090000}"/>
    <cellStyle name="一般 3 3 2 2 2 3 5 2 2 2" xfId="2962" xr:uid="{00000000-0005-0000-0000-0000F7090000}"/>
    <cellStyle name="一般 3 3 2 2 2 3 5 2 2 3" xfId="2963" xr:uid="{00000000-0005-0000-0000-0000F8090000}"/>
    <cellStyle name="一般 3 3 2 2 2 3 5 2 3" xfId="2964" xr:uid="{00000000-0005-0000-0000-0000F9090000}"/>
    <cellStyle name="一般 3 3 2 2 2 3 5 2 4" xfId="2965" xr:uid="{00000000-0005-0000-0000-0000FA090000}"/>
    <cellStyle name="一般 3 3 2 2 2 3 5 3" xfId="2966" xr:uid="{00000000-0005-0000-0000-0000FB090000}"/>
    <cellStyle name="一般 3 3 2 2 2 3 5 3 2" xfId="2967" xr:uid="{00000000-0005-0000-0000-0000FC090000}"/>
    <cellStyle name="一般 3 3 2 2 2 3 5 3 3" xfId="2968" xr:uid="{00000000-0005-0000-0000-0000FD090000}"/>
    <cellStyle name="一般 3 3 2 2 2 3 5 4" xfId="2969" xr:uid="{00000000-0005-0000-0000-0000FE090000}"/>
    <cellStyle name="一般 3 3 2 2 2 3 5 5" xfId="2970" xr:uid="{00000000-0005-0000-0000-0000FF090000}"/>
    <cellStyle name="一般 3 3 2 2 2 3 6" xfId="2971" xr:uid="{00000000-0005-0000-0000-0000000A0000}"/>
    <cellStyle name="一般 3 3 2 2 2 3 6 2" xfId="2972" xr:uid="{00000000-0005-0000-0000-0000010A0000}"/>
    <cellStyle name="一般 3 3 2 2 2 3 6 2 2" xfId="2973" xr:uid="{00000000-0005-0000-0000-0000020A0000}"/>
    <cellStyle name="一般 3 3 2 2 2 3 6 2 3" xfId="2974" xr:uid="{00000000-0005-0000-0000-0000030A0000}"/>
    <cellStyle name="一般 3 3 2 2 2 3 6 3" xfId="2975" xr:uid="{00000000-0005-0000-0000-0000040A0000}"/>
    <cellStyle name="一般 3 3 2 2 2 3 6 4" xfId="2976" xr:uid="{00000000-0005-0000-0000-0000050A0000}"/>
    <cellStyle name="一般 3 3 2 2 2 3 7" xfId="2977" xr:uid="{00000000-0005-0000-0000-0000060A0000}"/>
    <cellStyle name="一般 3 3 2 2 2 3 7 2" xfId="2978" xr:uid="{00000000-0005-0000-0000-0000070A0000}"/>
    <cellStyle name="一般 3 3 2 2 2 3 7 3" xfId="2979" xr:uid="{00000000-0005-0000-0000-0000080A0000}"/>
    <cellStyle name="一般 3 3 2 2 2 3 8" xfId="2980" xr:uid="{00000000-0005-0000-0000-0000090A0000}"/>
    <cellStyle name="一般 3 3 2 2 2 3 9" xfId="2981" xr:uid="{00000000-0005-0000-0000-00000A0A0000}"/>
    <cellStyle name="一般 3 3 2 2 2 4" xfId="131" xr:uid="{00000000-0005-0000-0000-00000B0A0000}"/>
    <cellStyle name="一般 3 3 2 2 2 4 2" xfId="2982" xr:uid="{00000000-0005-0000-0000-00000C0A0000}"/>
    <cellStyle name="一般 3 3 2 2 2 4 2 2" xfId="2983" xr:uid="{00000000-0005-0000-0000-00000D0A0000}"/>
    <cellStyle name="一般 3 3 2 2 2 4 2 2 2" xfId="2984" xr:uid="{00000000-0005-0000-0000-00000E0A0000}"/>
    <cellStyle name="一般 3 3 2 2 2 4 2 2 2 2" xfId="2985" xr:uid="{00000000-0005-0000-0000-00000F0A0000}"/>
    <cellStyle name="一般 3 3 2 2 2 4 2 2 2 2 2" xfId="2986" xr:uid="{00000000-0005-0000-0000-0000100A0000}"/>
    <cellStyle name="一般 3 3 2 2 2 4 2 2 2 2 3" xfId="2987" xr:uid="{00000000-0005-0000-0000-0000110A0000}"/>
    <cellStyle name="一般 3 3 2 2 2 4 2 2 2 3" xfId="2988" xr:uid="{00000000-0005-0000-0000-0000120A0000}"/>
    <cellStyle name="一般 3 3 2 2 2 4 2 2 2 4" xfId="2989" xr:uid="{00000000-0005-0000-0000-0000130A0000}"/>
    <cellStyle name="一般 3 3 2 2 2 4 2 2 3" xfId="2990" xr:uid="{00000000-0005-0000-0000-0000140A0000}"/>
    <cellStyle name="一般 3 3 2 2 2 4 2 2 3 2" xfId="2991" xr:uid="{00000000-0005-0000-0000-0000150A0000}"/>
    <cellStyle name="一般 3 3 2 2 2 4 2 2 3 3" xfId="2992" xr:uid="{00000000-0005-0000-0000-0000160A0000}"/>
    <cellStyle name="一般 3 3 2 2 2 4 2 2 4" xfId="2993" xr:uid="{00000000-0005-0000-0000-0000170A0000}"/>
    <cellStyle name="一般 3 3 2 2 2 4 2 2 5" xfId="2994" xr:uid="{00000000-0005-0000-0000-0000180A0000}"/>
    <cellStyle name="一般 3 3 2 2 2 4 2 3" xfId="2995" xr:uid="{00000000-0005-0000-0000-0000190A0000}"/>
    <cellStyle name="一般 3 3 2 2 2 4 2 3 2" xfId="2996" xr:uid="{00000000-0005-0000-0000-00001A0A0000}"/>
    <cellStyle name="一般 3 3 2 2 2 4 2 3 2 2" xfId="2997" xr:uid="{00000000-0005-0000-0000-00001B0A0000}"/>
    <cellStyle name="一般 3 3 2 2 2 4 2 3 2 3" xfId="2998" xr:uid="{00000000-0005-0000-0000-00001C0A0000}"/>
    <cellStyle name="一般 3 3 2 2 2 4 2 3 3" xfId="2999" xr:uid="{00000000-0005-0000-0000-00001D0A0000}"/>
    <cellStyle name="一般 3 3 2 2 2 4 2 3 4" xfId="3000" xr:uid="{00000000-0005-0000-0000-00001E0A0000}"/>
    <cellStyle name="一般 3 3 2 2 2 4 2 4" xfId="3001" xr:uid="{00000000-0005-0000-0000-00001F0A0000}"/>
    <cellStyle name="一般 3 3 2 2 2 4 2 4 2" xfId="3002" xr:uid="{00000000-0005-0000-0000-0000200A0000}"/>
    <cellStyle name="一般 3 3 2 2 2 4 2 4 3" xfId="3003" xr:uid="{00000000-0005-0000-0000-0000210A0000}"/>
    <cellStyle name="一般 3 3 2 2 2 4 2 5" xfId="3004" xr:uid="{00000000-0005-0000-0000-0000220A0000}"/>
    <cellStyle name="一般 3 3 2 2 2 4 2 6" xfId="3005" xr:uid="{00000000-0005-0000-0000-0000230A0000}"/>
    <cellStyle name="一般 3 3 2 2 2 4 3" xfId="3006" xr:uid="{00000000-0005-0000-0000-0000240A0000}"/>
    <cellStyle name="一般 3 3 2 2 2 4 3 2" xfId="3007" xr:uid="{00000000-0005-0000-0000-0000250A0000}"/>
    <cellStyle name="一般 3 3 2 2 2 4 3 2 2" xfId="3008" xr:uid="{00000000-0005-0000-0000-0000260A0000}"/>
    <cellStyle name="一般 3 3 2 2 2 4 3 2 2 2" xfId="3009" xr:uid="{00000000-0005-0000-0000-0000270A0000}"/>
    <cellStyle name="一般 3 3 2 2 2 4 3 2 2 3" xfId="3010" xr:uid="{00000000-0005-0000-0000-0000280A0000}"/>
    <cellStyle name="一般 3 3 2 2 2 4 3 2 3" xfId="3011" xr:uid="{00000000-0005-0000-0000-0000290A0000}"/>
    <cellStyle name="一般 3 3 2 2 2 4 3 2 4" xfId="3012" xr:uid="{00000000-0005-0000-0000-00002A0A0000}"/>
    <cellStyle name="一般 3 3 2 2 2 4 3 3" xfId="3013" xr:uid="{00000000-0005-0000-0000-00002B0A0000}"/>
    <cellStyle name="一般 3 3 2 2 2 4 3 3 2" xfId="3014" xr:uid="{00000000-0005-0000-0000-00002C0A0000}"/>
    <cellStyle name="一般 3 3 2 2 2 4 3 3 3" xfId="3015" xr:uid="{00000000-0005-0000-0000-00002D0A0000}"/>
    <cellStyle name="一般 3 3 2 2 2 4 3 4" xfId="3016" xr:uid="{00000000-0005-0000-0000-00002E0A0000}"/>
    <cellStyle name="一般 3 3 2 2 2 4 3 5" xfId="3017" xr:uid="{00000000-0005-0000-0000-00002F0A0000}"/>
    <cellStyle name="一般 3 3 2 2 2 4 4" xfId="3018" xr:uid="{00000000-0005-0000-0000-0000300A0000}"/>
    <cellStyle name="一般 3 3 2 2 2 4 4 2" xfId="3019" xr:uid="{00000000-0005-0000-0000-0000310A0000}"/>
    <cellStyle name="一般 3 3 2 2 2 4 4 2 2" xfId="3020" xr:uid="{00000000-0005-0000-0000-0000320A0000}"/>
    <cellStyle name="一般 3 3 2 2 2 4 4 2 2 2" xfId="3021" xr:uid="{00000000-0005-0000-0000-0000330A0000}"/>
    <cellStyle name="一般 3 3 2 2 2 4 4 2 2 3" xfId="3022" xr:uid="{00000000-0005-0000-0000-0000340A0000}"/>
    <cellStyle name="一般 3 3 2 2 2 4 4 2 3" xfId="3023" xr:uid="{00000000-0005-0000-0000-0000350A0000}"/>
    <cellStyle name="一般 3 3 2 2 2 4 4 2 4" xfId="3024" xr:uid="{00000000-0005-0000-0000-0000360A0000}"/>
    <cellStyle name="一般 3 3 2 2 2 4 4 3" xfId="3025" xr:uid="{00000000-0005-0000-0000-0000370A0000}"/>
    <cellStyle name="一般 3 3 2 2 2 4 4 3 2" xfId="3026" xr:uid="{00000000-0005-0000-0000-0000380A0000}"/>
    <cellStyle name="一般 3 3 2 2 2 4 4 3 3" xfId="3027" xr:uid="{00000000-0005-0000-0000-0000390A0000}"/>
    <cellStyle name="一般 3 3 2 2 2 4 4 4" xfId="3028" xr:uid="{00000000-0005-0000-0000-00003A0A0000}"/>
    <cellStyle name="一般 3 3 2 2 2 4 4 5" xfId="3029" xr:uid="{00000000-0005-0000-0000-00003B0A0000}"/>
    <cellStyle name="一般 3 3 2 2 2 4 5" xfId="3030" xr:uid="{00000000-0005-0000-0000-00003C0A0000}"/>
    <cellStyle name="一般 3 3 2 2 2 4 5 2" xfId="3031" xr:uid="{00000000-0005-0000-0000-00003D0A0000}"/>
    <cellStyle name="一般 3 3 2 2 2 4 5 2 2" xfId="3032" xr:uid="{00000000-0005-0000-0000-00003E0A0000}"/>
    <cellStyle name="一般 3 3 2 2 2 4 5 2 3" xfId="3033" xr:uid="{00000000-0005-0000-0000-00003F0A0000}"/>
    <cellStyle name="一般 3 3 2 2 2 4 5 3" xfId="3034" xr:uid="{00000000-0005-0000-0000-0000400A0000}"/>
    <cellStyle name="一般 3 3 2 2 2 4 5 4" xfId="3035" xr:uid="{00000000-0005-0000-0000-0000410A0000}"/>
    <cellStyle name="一般 3 3 2 2 2 4 6" xfId="3036" xr:uid="{00000000-0005-0000-0000-0000420A0000}"/>
    <cellStyle name="一般 3 3 2 2 2 4 6 2" xfId="3037" xr:uid="{00000000-0005-0000-0000-0000430A0000}"/>
    <cellStyle name="一般 3 3 2 2 2 4 6 3" xfId="3038" xr:uid="{00000000-0005-0000-0000-0000440A0000}"/>
    <cellStyle name="一般 3 3 2 2 2 4 7" xfId="3039" xr:uid="{00000000-0005-0000-0000-0000450A0000}"/>
    <cellStyle name="一般 3 3 2 2 2 4 8" xfId="3040" xr:uid="{00000000-0005-0000-0000-0000460A0000}"/>
    <cellStyle name="一般 3 3 2 2 2 5" xfId="3041" xr:uid="{00000000-0005-0000-0000-0000470A0000}"/>
    <cellStyle name="一般 3 3 2 2 2 5 2" xfId="3042" xr:uid="{00000000-0005-0000-0000-0000480A0000}"/>
    <cellStyle name="一般 3 3 2 2 2 5 2 2" xfId="3043" xr:uid="{00000000-0005-0000-0000-0000490A0000}"/>
    <cellStyle name="一般 3 3 2 2 2 5 2 2 2" xfId="3044" xr:uid="{00000000-0005-0000-0000-00004A0A0000}"/>
    <cellStyle name="一般 3 3 2 2 2 5 2 2 2 2" xfId="3045" xr:uid="{00000000-0005-0000-0000-00004B0A0000}"/>
    <cellStyle name="一般 3 3 2 2 2 5 2 2 2 2 2" xfId="3046" xr:uid="{00000000-0005-0000-0000-00004C0A0000}"/>
    <cellStyle name="一般 3 3 2 2 2 5 2 2 2 2 3" xfId="3047" xr:uid="{00000000-0005-0000-0000-00004D0A0000}"/>
    <cellStyle name="一般 3 3 2 2 2 5 2 2 2 3" xfId="3048" xr:uid="{00000000-0005-0000-0000-00004E0A0000}"/>
    <cellStyle name="一般 3 3 2 2 2 5 2 2 2 4" xfId="3049" xr:uid="{00000000-0005-0000-0000-00004F0A0000}"/>
    <cellStyle name="一般 3 3 2 2 2 5 2 2 3" xfId="3050" xr:uid="{00000000-0005-0000-0000-0000500A0000}"/>
    <cellStyle name="一般 3 3 2 2 2 5 2 2 3 2" xfId="3051" xr:uid="{00000000-0005-0000-0000-0000510A0000}"/>
    <cellStyle name="一般 3 3 2 2 2 5 2 2 3 3" xfId="3052" xr:uid="{00000000-0005-0000-0000-0000520A0000}"/>
    <cellStyle name="一般 3 3 2 2 2 5 2 2 4" xfId="3053" xr:uid="{00000000-0005-0000-0000-0000530A0000}"/>
    <cellStyle name="一般 3 3 2 2 2 5 2 2 5" xfId="3054" xr:uid="{00000000-0005-0000-0000-0000540A0000}"/>
    <cellStyle name="一般 3 3 2 2 2 5 2 3" xfId="3055" xr:uid="{00000000-0005-0000-0000-0000550A0000}"/>
    <cellStyle name="一般 3 3 2 2 2 5 2 3 2" xfId="3056" xr:uid="{00000000-0005-0000-0000-0000560A0000}"/>
    <cellStyle name="一般 3 3 2 2 2 5 2 3 2 2" xfId="3057" xr:uid="{00000000-0005-0000-0000-0000570A0000}"/>
    <cellStyle name="一般 3 3 2 2 2 5 2 3 2 3" xfId="3058" xr:uid="{00000000-0005-0000-0000-0000580A0000}"/>
    <cellStyle name="一般 3 3 2 2 2 5 2 3 3" xfId="3059" xr:uid="{00000000-0005-0000-0000-0000590A0000}"/>
    <cellStyle name="一般 3 3 2 2 2 5 2 3 4" xfId="3060" xr:uid="{00000000-0005-0000-0000-00005A0A0000}"/>
    <cellStyle name="一般 3 3 2 2 2 5 2 4" xfId="3061" xr:uid="{00000000-0005-0000-0000-00005B0A0000}"/>
    <cellStyle name="一般 3 3 2 2 2 5 2 4 2" xfId="3062" xr:uid="{00000000-0005-0000-0000-00005C0A0000}"/>
    <cellStyle name="一般 3 3 2 2 2 5 2 4 3" xfId="3063" xr:uid="{00000000-0005-0000-0000-00005D0A0000}"/>
    <cellStyle name="一般 3 3 2 2 2 5 2 5" xfId="3064" xr:uid="{00000000-0005-0000-0000-00005E0A0000}"/>
    <cellStyle name="一般 3 3 2 2 2 5 2 6" xfId="3065" xr:uid="{00000000-0005-0000-0000-00005F0A0000}"/>
    <cellStyle name="一般 3 3 2 2 2 5 3" xfId="3066" xr:uid="{00000000-0005-0000-0000-0000600A0000}"/>
    <cellStyle name="一般 3 3 2 2 2 5 3 2" xfId="3067" xr:uid="{00000000-0005-0000-0000-0000610A0000}"/>
    <cellStyle name="一般 3 3 2 2 2 5 3 2 2" xfId="3068" xr:uid="{00000000-0005-0000-0000-0000620A0000}"/>
    <cellStyle name="一般 3 3 2 2 2 5 3 2 2 2" xfId="3069" xr:uid="{00000000-0005-0000-0000-0000630A0000}"/>
    <cellStyle name="一般 3 3 2 2 2 5 3 2 2 3" xfId="3070" xr:uid="{00000000-0005-0000-0000-0000640A0000}"/>
    <cellStyle name="一般 3 3 2 2 2 5 3 2 3" xfId="3071" xr:uid="{00000000-0005-0000-0000-0000650A0000}"/>
    <cellStyle name="一般 3 3 2 2 2 5 3 2 4" xfId="3072" xr:uid="{00000000-0005-0000-0000-0000660A0000}"/>
    <cellStyle name="一般 3 3 2 2 2 5 3 3" xfId="3073" xr:uid="{00000000-0005-0000-0000-0000670A0000}"/>
    <cellStyle name="一般 3 3 2 2 2 5 3 3 2" xfId="3074" xr:uid="{00000000-0005-0000-0000-0000680A0000}"/>
    <cellStyle name="一般 3 3 2 2 2 5 3 3 3" xfId="3075" xr:uid="{00000000-0005-0000-0000-0000690A0000}"/>
    <cellStyle name="一般 3 3 2 2 2 5 3 4" xfId="3076" xr:uid="{00000000-0005-0000-0000-00006A0A0000}"/>
    <cellStyle name="一般 3 3 2 2 2 5 3 5" xfId="3077" xr:uid="{00000000-0005-0000-0000-00006B0A0000}"/>
    <cellStyle name="一般 3 3 2 2 2 5 4" xfId="3078" xr:uid="{00000000-0005-0000-0000-00006C0A0000}"/>
    <cellStyle name="一般 3 3 2 2 2 5 4 2" xfId="3079" xr:uid="{00000000-0005-0000-0000-00006D0A0000}"/>
    <cellStyle name="一般 3 3 2 2 2 5 4 2 2" xfId="3080" xr:uid="{00000000-0005-0000-0000-00006E0A0000}"/>
    <cellStyle name="一般 3 3 2 2 2 5 4 2 2 2" xfId="3081" xr:uid="{00000000-0005-0000-0000-00006F0A0000}"/>
    <cellStyle name="一般 3 3 2 2 2 5 4 2 2 3" xfId="3082" xr:uid="{00000000-0005-0000-0000-0000700A0000}"/>
    <cellStyle name="一般 3 3 2 2 2 5 4 2 3" xfId="3083" xr:uid="{00000000-0005-0000-0000-0000710A0000}"/>
    <cellStyle name="一般 3 3 2 2 2 5 4 2 4" xfId="3084" xr:uid="{00000000-0005-0000-0000-0000720A0000}"/>
    <cellStyle name="一般 3 3 2 2 2 5 4 3" xfId="3085" xr:uid="{00000000-0005-0000-0000-0000730A0000}"/>
    <cellStyle name="一般 3 3 2 2 2 5 4 3 2" xfId="3086" xr:uid="{00000000-0005-0000-0000-0000740A0000}"/>
    <cellStyle name="一般 3 3 2 2 2 5 4 3 3" xfId="3087" xr:uid="{00000000-0005-0000-0000-0000750A0000}"/>
    <cellStyle name="一般 3 3 2 2 2 5 4 4" xfId="3088" xr:uid="{00000000-0005-0000-0000-0000760A0000}"/>
    <cellStyle name="一般 3 3 2 2 2 5 4 5" xfId="3089" xr:uid="{00000000-0005-0000-0000-0000770A0000}"/>
    <cellStyle name="一般 3 3 2 2 2 5 5" xfId="3090" xr:uid="{00000000-0005-0000-0000-0000780A0000}"/>
    <cellStyle name="一般 3 3 2 2 2 5 5 2" xfId="3091" xr:uid="{00000000-0005-0000-0000-0000790A0000}"/>
    <cellStyle name="一般 3 3 2 2 2 5 5 2 2" xfId="3092" xr:uid="{00000000-0005-0000-0000-00007A0A0000}"/>
    <cellStyle name="一般 3 3 2 2 2 5 5 2 3" xfId="3093" xr:uid="{00000000-0005-0000-0000-00007B0A0000}"/>
    <cellStyle name="一般 3 3 2 2 2 5 5 3" xfId="3094" xr:uid="{00000000-0005-0000-0000-00007C0A0000}"/>
    <cellStyle name="一般 3 3 2 2 2 5 5 4" xfId="3095" xr:uid="{00000000-0005-0000-0000-00007D0A0000}"/>
    <cellStyle name="一般 3 3 2 2 2 5 6" xfId="3096" xr:uid="{00000000-0005-0000-0000-00007E0A0000}"/>
    <cellStyle name="一般 3 3 2 2 2 5 6 2" xfId="3097" xr:uid="{00000000-0005-0000-0000-00007F0A0000}"/>
    <cellStyle name="一般 3 3 2 2 2 5 6 3" xfId="3098" xr:uid="{00000000-0005-0000-0000-0000800A0000}"/>
    <cellStyle name="一般 3 3 2 2 2 5 7" xfId="3099" xr:uid="{00000000-0005-0000-0000-0000810A0000}"/>
    <cellStyle name="一般 3 3 2 2 2 5 8" xfId="3100" xr:uid="{00000000-0005-0000-0000-0000820A0000}"/>
    <cellStyle name="一般 3 3 2 2 2 6" xfId="3101" xr:uid="{00000000-0005-0000-0000-0000830A0000}"/>
    <cellStyle name="一般 3 3 2 2 2 6 2" xfId="3102" xr:uid="{00000000-0005-0000-0000-0000840A0000}"/>
    <cellStyle name="一般 3 3 2 2 2 6 2 2" xfId="3103" xr:uid="{00000000-0005-0000-0000-0000850A0000}"/>
    <cellStyle name="一般 3 3 2 2 2 6 2 2 2" xfId="3104" xr:uid="{00000000-0005-0000-0000-0000860A0000}"/>
    <cellStyle name="一般 3 3 2 2 2 6 2 2 2 2" xfId="3105" xr:uid="{00000000-0005-0000-0000-0000870A0000}"/>
    <cellStyle name="一般 3 3 2 2 2 6 2 2 2 3" xfId="3106" xr:uid="{00000000-0005-0000-0000-0000880A0000}"/>
    <cellStyle name="一般 3 3 2 2 2 6 2 2 3" xfId="3107" xr:uid="{00000000-0005-0000-0000-0000890A0000}"/>
    <cellStyle name="一般 3 3 2 2 2 6 2 2 4" xfId="3108" xr:uid="{00000000-0005-0000-0000-00008A0A0000}"/>
    <cellStyle name="一般 3 3 2 2 2 6 2 3" xfId="3109" xr:uid="{00000000-0005-0000-0000-00008B0A0000}"/>
    <cellStyle name="一般 3 3 2 2 2 6 2 3 2" xfId="3110" xr:uid="{00000000-0005-0000-0000-00008C0A0000}"/>
    <cellStyle name="一般 3 3 2 2 2 6 2 3 3" xfId="3111" xr:uid="{00000000-0005-0000-0000-00008D0A0000}"/>
    <cellStyle name="一般 3 3 2 2 2 6 2 4" xfId="3112" xr:uid="{00000000-0005-0000-0000-00008E0A0000}"/>
    <cellStyle name="一般 3 3 2 2 2 6 2 5" xfId="3113" xr:uid="{00000000-0005-0000-0000-00008F0A0000}"/>
    <cellStyle name="一般 3 3 2 2 2 6 3" xfId="3114" xr:uid="{00000000-0005-0000-0000-0000900A0000}"/>
    <cellStyle name="一般 3 3 2 2 2 6 3 2" xfId="3115" xr:uid="{00000000-0005-0000-0000-0000910A0000}"/>
    <cellStyle name="一般 3 3 2 2 2 6 3 2 2" xfId="3116" xr:uid="{00000000-0005-0000-0000-0000920A0000}"/>
    <cellStyle name="一般 3 3 2 2 2 6 3 2 2 2" xfId="3117" xr:uid="{00000000-0005-0000-0000-0000930A0000}"/>
    <cellStyle name="一般 3 3 2 2 2 6 3 2 2 3" xfId="3118" xr:uid="{00000000-0005-0000-0000-0000940A0000}"/>
    <cellStyle name="一般 3 3 2 2 2 6 3 2 3" xfId="3119" xr:uid="{00000000-0005-0000-0000-0000950A0000}"/>
    <cellStyle name="一般 3 3 2 2 2 6 3 2 4" xfId="3120" xr:uid="{00000000-0005-0000-0000-0000960A0000}"/>
    <cellStyle name="一般 3 3 2 2 2 6 3 3" xfId="3121" xr:uid="{00000000-0005-0000-0000-0000970A0000}"/>
    <cellStyle name="一般 3 3 2 2 2 6 3 3 2" xfId="3122" xr:uid="{00000000-0005-0000-0000-0000980A0000}"/>
    <cellStyle name="一般 3 3 2 2 2 6 3 3 3" xfId="3123" xr:uid="{00000000-0005-0000-0000-0000990A0000}"/>
    <cellStyle name="一般 3 3 2 2 2 6 3 4" xfId="3124" xr:uid="{00000000-0005-0000-0000-00009A0A0000}"/>
    <cellStyle name="一般 3 3 2 2 2 6 3 5" xfId="3125" xr:uid="{00000000-0005-0000-0000-00009B0A0000}"/>
    <cellStyle name="一般 3 3 2 2 2 6 4" xfId="3126" xr:uid="{00000000-0005-0000-0000-00009C0A0000}"/>
    <cellStyle name="一般 3 3 2 2 2 6 4 2" xfId="3127" xr:uid="{00000000-0005-0000-0000-00009D0A0000}"/>
    <cellStyle name="一般 3 3 2 2 2 6 4 2 2" xfId="3128" xr:uid="{00000000-0005-0000-0000-00009E0A0000}"/>
    <cellStyle name="一般 3 3 2 2 2 6 4 2 3" xfId="3129" xr:uid="{00000000-0005-0000-0000-00009F0A0000}"/>
    <cellStyle name="一般 3 3 2 2 2 6 4 3" xfId="3130" xr:uid="{00000000-0005-0000-0000-0000A00A0000}"/>
    <cellStyle name="一般 3 3 2 2 2 6 4 4" xfId="3131" xr:uid="{00000000-0005-0000-0000-0000A10A0000}"/>
    <cellStyle name="一般 3 3 2 2 2 6 5" xfId="3132" xr:uid="{00000000-0005-0000-0000-0000A20A0000}"/>
    <cellStyle name="一般 3 3 2 2 2 6 5 2" xfId="3133" xr:uid="{00000000-0005-0000-0000-0000A30A0000}"/>
    <cellStyle name="一般 3 3 2 2 2 6 5 3" xfId="3134" xr:uid="{00000000-0005-0000-0000-0000A40A0000}"/>
    <cellStyle name="一般 3 3 2 2 2 6 6" xfId="3135" xr:uid="{00000000-0005-0000-0000-0000A50A0000}"/>
    <cellStyle name="一般 3 3 2 2 2 6 7" xfId="3136" xr:uid="{00000000-0005-0000-0000-0000A60A0000}"/>
    <cellStyle name="一般 3 3 2 2 2 7" xfId="3137" xr:uid="{00000000-0005-0000-0000-0000A70A0000}"/>
    <cellStyle name="一般 3 3 2 2 2 7 2" xfId="3138" xr:uid="{00000000-0005-0000-0000-0000A80A0000}"/>
    <cellStyle name="一般 3 3 2 2 2 7 2 2" xfId="3139" xr:uid="{00000000-0005-0000-0000-0000A90A0000}"/>
    <cellStyle name="一般 3 3 2 2 2 7 2 2 2" xfId="3140" xr:uid="{00000000-0005-0000-0000-0000AA0A0000}"/>
    <cellStyle name="一般 3 3 2 2 2 7 2 2 2 2" xfId="3141" xr:uid="{00000000-0005-0000-0000-0000AB0A0000}"/>
    <cellStyle name="一般 3 3 2 2 2 7 2 2 2 3" xfId="3142" xr:uid="{00000000-0005-0000-0000-0000AC0A0000}"/>
    <cellStyle name="一般 3 3 2 2 2 7 2 2 3" xfId="3143" xr:uid="{00000000-0005-0000-0000-0000AD0A0000}"/>
    <cellStyle name="一般 3 3 2 2 2 7 2 2 4" xfId="3144" xr:uid="{00000000-0005-0000-0000-0000AE0A0000}"/>
    <cellStyle name="一般 3 3 2 2 2 7 2 3" xfId="3145" xr:uid="{00000000-0005-0000-0000-0000AF0A0000}"/>
    <cellStyle name="一般 3 3 2 2 2 7 2 3 2" xfId="3146" xr:uid="{00000000-0005-0000-0000-0000B00A0000}"/>
    <cellStyle name="一般 3 3 2 2 2 7 2 3 3" xfId="3147" xr:uid="{00000000-0005-0000-0000-0000B10A0000}"/>
    <cellStyle name="一般 3 3 2 2 2 7 2 4" xfId="3148" xr:uid="{00000000-0005-0000-0000-0000B20A0000}"/>
    <cellStyle name="一般 3 3 2 2 2 7 2 5" xfId="3149" xr:uid="{00000000-0005-0000-0000-0000B30A0000}"/>
    <cellStyle name="一般 3 3 2 2 2 7 3" xfId="3150" xr:uid="{00000000-0005-0000-0000-0000B40A0000}"/>
    <cellStyle name="一般 3 3 2 2 2 7 3 2" xfId="3151" xr:uid="{00000000-0005-0000-0000-0000B50A0000}"/>
    <cellStyle name="一般 3 3 2 2 2 7 3 2 2" xfId="3152" xr:uid="{00000000-0005-0000-0000-0000B60A0000}"/>
    <cellStyle name="一般 3 3 2 2 2 7 3 2 3" xfId="3153" xr:uid="{00000000-0005-0000-0000-0000B70A0000}"/>
    <cellStyle name="一般 3 3 2 2 2 7 3 3" xfId="3154" xr:uid="{00000000-0005-0000-0000-0000B80A0000}"/>
    <cellStyle name="一般 3 3 2 2 2 7 3 4" xfId="3155" xr:uid="{00000000-0005-0000-0000-0000B90A0000}"/>
    <cellStyle name="一般 3 3 2 2 2 7 4" xfId="3156" xr:uid="{00000000-0005-0000-0000-0000BA0A0000}"/>
    <cellStyle name="一般 3 3 2 2 2 7 4 2" xfId="3157" xr:uid="{00000000-0005-0000-0000-0000BB0A0000}"/>
    <cellStyle name="一般 3 3 2 2 2 7 4 3" xfId="3158" xr:uid="{00000000-0005-0000-0000-0000BC0A0000}"/>
    <cellStyle name="一般 3 3 2 2 2 7 5" xfId="3159" xr:uid="{00000000-0005-0000-0000-0000BD0A0000}"/>
    <cellStyle name="一般 3 3 2 2 2 7 6" xfId="3160" xr:uid="{00000000-0005-0000-0000-0000BE0A0000}"/>
    <cellStyle name="一般 3 3 2 2 2 8" xfId="3161" xr:uid="{00000000-0005-0000-0000-0000BF0A0000}"/>
    <cellStyle name="一般 3 3 2 2 2 8 2" xfId="3162" xr:uid="{00000000-0005-0000-0000-0000C00A0000}"/>
    <cellStyle name="一般 3 3 2 2 2 8 2 2" xfId="3163" xr:uid="{00000000-0005-0000-0000-0000C10A0000}"/>
    <cellStyle name="一般 3 3 2 2 2 8 2 2 2" xfId="3164" xr:uid="{00000000-0005-0000-0000-0000C20A0000}"/>
    <cellStyle name="一般 3 3 2 2 2 8 2 2 3" xfId="3165" xr:uid="{00000000-0005-0000-0000-0000C30A0000}"/>
    <cellStyle name="一般 3 3 2 2 2 8 2 3" xfId="3166" xr:uid="{00000000-0005-0000-0000-0000C40A0000}"/>
    <cellStyle name="一般 3 3 2 2 2 8 2 4" xfId="3167" xr:uid="{00000000-0005-0000-0000-0000C50A0000}"/>
    <cellStyle name="一般 3 3 2 2 2 8 3" xfId="3168" xr:uid="{00000000-0005-0000-0000-0000C60A0000}"/>
    <cellStyle name="一般 3 3 2 2 2 8 3 2" xfId="3169" xr:uid="{00000000-0005-0000-0000-0000C70A0000}"/>
    <cellStyle name="一般 3 3 2 2 2 8 3 3" xfId="3170" xr:uid="{00000000-0005-0000-0000-0000C80A0000}"/>
    <cellStyle name="一般 3 3 2 2 2 8 4" xfId="3171" xr:uid="{00000000-0005-0000-0000-0000C90A0000}"/>
    <cellStyle name="一般 3 3 2 2 2 8 5" xfId="3172" xr:uid="{00000000-0005-0000-0000-0000CA0A0000}"/>
    <cellStyle name="一般 3 3 2 2 2 9" xfId="3173" xr:uid="{00000000-0005-0000-0000-0000CB0A0000}"/>
    <cellStyle name="一般 3 3 2 2 2 9 2" xfId="3174" xr:uid="{00000000-0005-0000-0000-0000CC0A0000}"/>
    <cellStyle name="一般 3 3 2 2 2 9 2 2" xfId="3175" xr:uid="{00000000-0005-0000-0000-0000CD0A0000}"/>
    <cellStyle name="一般 3 3 2 2 2 9 2 2 2" xfId="3176" xr:uid="{00000000-0005-0000-0000-0000CE0A0000}"/>
    <cellStyle name="一般 3 3 2 2 2 9 2 2 3" xfId="3177" xr:uid="{00000000-0005-0000-0000-0000CF0A0000}"/>
    <cellStyle name="一般 3 3 2 2 2 9 2 3" xfId="3178" xr:uid="{00000000-0005-0000-0000-0000D00A0000}"/>
    <cellStyle name="一般 3 3 2 2 2 9 2 4" xfId="3179" xr:uid="{00000000-0005-0000-0000-0000D10A0000}"/>
    <cellStyle name="一般 3 3 2 2 2 9 3" xfId="3180" xr:uid="{00000000-0005-0000-0000-0000D20A0000}"/>
    <cellStyle name="一般 3 3 2 2 2 9 3 2" xfId="3181" xr:uid="{00000000-0005-0000-0000-0000D30A0000}"/>
    <cellStyle name="一般 3 3 2 2 2 9 3 3" xfId="3182" xr:uid="{00000000-0005-0000-0000-0000D40A0000}"/>
    <cellStyle name="一般 3 3 2 2 2 9 4" xfId="3183" xr:uid="{00000000-0005-0000-0000-0000D50A0000}"/>
    <cellStyle name="一般 3 3 2 2 2 9 5" xfId="3184" xr:uid="{00000000-0005-0000-0000-0000D60A0000}"/>
    <cellStyle name="一般 3 3 2 2 3" xfId="132" xr:uid="{00000000-0005-0000-0000-0000D70A0000}"/>
    <cellStyle name="一般 3 3 2 2 3 2" xfId="133" xr:uid="{00000000-0005-0000-0000-0000D80A0000}"/>
    <cellStyle name="一般 3 3 2 2 3 2 2" xfId="3185" xr:uid="{00000000-0005-0000-0000-0000D90A0000}"/>
    <cellStyle name="一般 3 3 2 2 3 2 2 2" xfId="3186" xr:uid="{00000000-0005-0000-0000-0000DA0A0000}"/>
    <cellStyle name="一般 3 3 2 2 3 2 2 2 2" xfId="3187" xr:uid="{00000000-0005-0000-0000-0000DB0A0000}"/>
    <cellStyle name="一般 3 3 2 2 3 2 2 2 2 2" xfId="3188" xr:uid="{00000000-0005-0000-0000-0000DC0A0000}"/>
    <cellStyle name="一般 3 3 2 2 3 2 2 2 2 2 2" xfId="3189" xr:uid="{00000000-0005-0000-0000-0000DD0A0000}"/>
    <cellStyle name="一般 3 3 2 2 3 2 2 2 2 2 3" xfId="3190" xr:uid="{00000000-0005-0000-0000-0000DE0A0000}"/>
    <cellStyle name="一般 3 3 2 2 3 2 2 2 2 3" xfId="3191" xr:uid="{00000000-0005-0000-0000-0000DF0A0000}"/>
    <cellStyle name="一般 3 3 2 2 3 2 2 2 2 4" xfId="3192" xr:uid="{00000000-0005-0000-0000-0000E00A0000}"/>
    <cellStyle name="一般 3 3 2 2 3 2 2 2 3" xfId="3193" xr:uid="{00000000-0005-0000-0000-0000E10A0000}"/>
    <cellStyle name="一般 3 3 2 2 3 2 2 2 3 2" xfId="3194" xr:uid="{00000000-0005-0000-0000-0000E20A0000}"/>
    <cellStyle name="一般 3 3 2 2 3 2 2 2 3 3" xfId="3195" xr:uid="{00000000-0005-0000-0000-0000E30A0000}"/>
    <cellStyle name="一般 3 3 2 2 3 2 2 2 4" xfId="3196" xr:uid="{00000000-0005-0000-0000-0000E40A0000}"/>
    <cellStyle name="一般 3 3 2 2 3 2 2 2 5" xfId="3197" xr:uid="{00000000-0005-0000-0000-0000E50A0000}"/>
    <cellStyle name="一般 3 3 2 2 3 2 2 3" xfId="3198" xr:uid="{00000000-0005-0000-0000-0000E60A0000}"/>
    <cellStyle name="一般 3 3 2 2 3 2 2 3 2" xfId="3199" xr:uid="{00000000-0005-0000-0000-0000E70A0000}"/>
    <cellStyle name="一般 3 3 2 2 3 2 2 3 2 2" xfId="3200" xr:uid="{00000000-0005-0000-0000-0000E80A0000}"/>
    <cellStyle name="一般 3 3 2 2 3 2 2 3 2 3" xfId="3201" xr:uid="{00000000-0005-0000-0000-0000E90A0000}"/>
    <cellStyle name="一般 3 3 2 2 3 2 2 3 3" xfId="3202" xr:uid="{00000000-0005-0000-0000-0000EA0A0000}"/>
    <cellStyle name="一般 3 3 2 2 3 2 2 3 4" xfId="3203" xr:uid="{00000000-0005-0000-0000-0000EB0A0000}"/>
    <cellStyle name="一般 3 3 2 2 3 2 2 4" xfId="3204" xr:uid="{00000000-0005-0000-0000-0000EC0A0000}"/>
    <cellStyle name="一般 3 3 2 2 3 2 2 4 2" xfId="3205" xr:uid="{00000000-0005-0000-0000-0000ED0A0000}"/>
    <cellStyle name="一般 3 3 2 2 3 2 2 4 3" xfId="3206" xr:uid="{00000000-0005-0000-0000-0000EE0A0000}"/>
    <cellStyle name="一般 3 3 2 2 3 2 2 5" xfId="3207" xr:uid="{00000000-0005-0000-0000-0000EF0A0000}"/>
    <cellStyle name="一般 3 3 2 2 3 2 2 6" xfId="3208" xr:uid="{00000000-0005-0000-0000-0000F00A0000}"/>
    <cellStyle name="一般 3 3 2 2 3 2 3" xfId="3209" xr:uid="{00000000-0005-0000-0000-0000F10A0000}"/>
    <cellStyle name="一般 3 3 2 2 3 2 3 2" xfId="3210" xr:uid="{00000000-0005-0000-0000-0000F20A0000}"/>
    <cellStyle name="一般 3 3 2 2 3 2 3 2 2" xfId="3211" xr:uid="{00000000-0005-0000-0000-0000F30A0000}"/>
    <cellStyle name="一般 3 3 2 2 3 2 3 2 2 2" xfId="3212" xr:uid="{00000000-0005-0000-0000-0000F40A0000}"/>
    <cellStyle name="一般 3 3 2 2 3 2 3 2 2 3" xfId="3213" xr:uid="{00000000-0005-0000-0000-0000F50A0000}"/>
    <cellStyle name="一般 3 3 2 2 3 2 3 2 3" xfId="3214" xr:uid="{00000000-0005-0000-0000-0000F60A0000}"/>
    <cellStyle name="一般 3 3 2 2 3 2 3 2 4" xfId="3215" xr:uid="{00000000-0005-0000-0000-0000F70A0000}"/>
    <cellStyle name="一般 3 3 2 2 3 2 3 3" xfId="3216" xr:uid="{00000000-0005-0000-0000-0000F80A0000}"/>
    <cellStyle name="一般 3 3 2 2 3 2 3 3 2" xfId="3217" xr:uid="{00000000-0005-0000-0000-0000F90A0000}"/>
    <cellStyle name="一般 3 3 2 2 3 2 3 3 3" xfId="3218" xr:uid="{00000000-0005-0000-0000-0000FA0A0000}"/>
    <cellStyle name="一般 3 3 2 2 3 2 3 4" xfId="3219" xr:uid="{00000000-0005-0000-0000-0000FB0A0000}"/>
    <cellStyle name="一般 3 3 2 2 3 2 3 5" xfId="3220" xr:uid="{00000000-0005-0000-0000-0000FC0A0000}"/>
    <cellStyle name="一般 3 3 2 2 3 2 4" xfId="3221" xr:uid="{00000000-0005-0000-0000-0000FD0A0000}"/>
    <cellStyle name="一般 3 3 2 2 3 2 4 2" xfId="3222" xr:uid="{00000000-0005-0000-0000-0000FE0A0000}"/>
    <cellStyle name="一般 3 3 2 2 3 2 4 2 2" xfId="3223" xr:uid="{00000000-0005-0000-0000-0000FF0A0000}"/>
    <cellStyle name="一般 3 3 2 2 3 2 4 2 2 2" xfId="3224" xr:uid="{00000000-0005-0000-0000-0000000B0000}"/>
    <cellStyle name="一般 3 3 2 2 3 2 4 2 2 3" xfId="3225" xr:uid="{00000000-0005-0000-0000-0000010B0000}"/>
    <cellStyle name="一般 3 3 2 2 3 2 4 2 3" xfId="3226" xr:uid="{00000000-0005-0000-0000-0000020B0000}"/>
    <cellStyle name="一般 3 3 2 2 3 2 4 2 4" xfId="3227" xr:uid="{00000000-0005-0000-0000-0000030B0000}"/>
    <cellStyle name="一般 3 3 2 2 3 2 4 3" xfId="3228" xr:uid="{00000000-0005-0000-0000-0000040B0000}"/>
    <cellStyle name="一般 3 3 2 2 3 2 4 3 2" xfId="3229" xr:uid="{00000000-0005-0000-0000-0000050B0000}"/>
    <cellStyle name="一般 3 3 2 2 3 2 4 3 3" xfId="3230" xr:uid="{00000000-0005-0000-0000-0000060B0000}"/>
    <cellStyle name="一般 3 3 2 2 3 2 4 4" xfId="3231" xr:uid="{00000000-0005-0000-0000-0000070B0000}"/>
    <cellStyle name="一般 3 3 2 2 3 2 4 5" xfId="3232" xr:uid="{00000000-0005-0000-0000-0000080B0000}"/>
    <cellStyle name="一般 3 3 2 2 3 2 5" xfId="3233" xr:uid="{00000000-0005-0000-0000-0000090B0000}"/>
    <cellStyle name="一般 3 3 2 2 3 2 5 2" xfId="3234" xr:uid="{00000000-0005-0000-0000-00000A0B0000}"/>
    <cellStyle name="一般 3 3 2 2 3 2 5 2 2" xfId="3235" xr:uid="{00000000-0005-0000-0000-00000B0B0000}"/>
    <cellStyle name="一般 3 3 2 2 3 2 5 2 3" xfId="3236" xr:uid="{00000000-0005-0000-0000-00000C0B0000}"/>
    <cellStyle name="一般 3 3 2 2 3 2 5 3" xfId="3237" xr:uid="{00000000-0005-0000-0000-00000D0B0000}"/>
    <cellStyle name="一般 3 3 2 2 3 2 5 4" xfId="3238" xr:uid="{00000000-0005-0000-0000-00000E0B0000}"/>
    <cellStyle name="一般 3 3 2 2 3 2 6" xfId="3239" xr:uid="{00000000-0005-0000-0000-00000F0B0000}"/>
    <cellStyle name="一般 3 3 2 2 3 2 6 2" xfId="3240" xr:uid="{00000000-0005-0000-0000-0000100B0000}"/>
    <cellStyle name="一般 3 3 2 2 3 2 6 3" xfId="3241" xr:uid="{00000000-0005-0000-0000-0000110B0000}"/>
    <cellStyle name="一般 3 3 2 2 3 2 7" xfId="3242" xr:uid="{00000000-0005-0000-0000-0000120B0000}"/>
    <cellStyle name="一般 3 3 2 2 3 2 8" xfId="3243" xr:uid="{00000000-0005-0000-0000-0000130B0000}"/>
    <cellStyle name="一般 3 3 2 2 3 3" xfId="3244" xr:uid="{00000000-0005-0000-0000-0000140B0000}"/>
    <cellStyle name="一般 3 3 2 2 3 3 2" xfId="3245" xr:uid="{00000000-0005-0000-0000-0000150B0000}"/>
    <cellStyle name="一般 3 3 2 2 3 3 2 2" xfId="3246" xr:uid="{00000000-0005-0000-0000-0000160B0000}"/>
    <cellStyle name="一般 3 3 2 2 3 3 2 2 2" xfId="3247" xr:uid="{00000000-0005-0000-0000-0000170B0000}"/>
    <cellStyle name="一般 3 3 2 2 3 3 2 2 2 2" xfId="3248" xr:uid="{00000000-0005-0000-0000-0000180B0000}"/>
    <cellStyle name="一般 3 3 2 2 3 3 2 2 2 3" xfId="3249" xr:uid="{00000000-0005-0000-0000-0000190B0000}"/>
    <cellStyle name="一般 3 3 2 2 3 3 2 2 3" xfId="3250" xr:uid="{00000000-0005-0000-0000-00001A0B0000}"/>
    <cellStyle name="一般 3 3 2 2 3 3 2 2 4" xfId="3251" xr:uid="{00000000-0005-0000-0000-00001B0B0000}"/>
    <cellStyle name="一般 3 3 2 2 3 3 2 3" xfId="3252" xr:uid="{00000000-0005-0000-0000-00001C0B0000}"/>
    <cellStyle name="一般 3 3 2 2 3 3 2 3 2" xfId="3253" xr:uid="{00000000-0005-0000-0000-00001D0B0000}"/>
    <cellStyle name="一般 3 3 2 2 3 3 2 3 3" xfId="3254" xr:uid="{00000000-0005-0000-0000-00001E0B0000}"/>
    <cellStyle name="一般 3 3 2 2 3 3 2 4" xfId="3255" xr:uid="{00000000-0005-0000-0000-00001F0B0000}"/>
    <cellStyle name="一般 3 3 2 2 3 3 2 5" xfId="3256" xr:uid="{00000000-0005-0000-0000-0000200B0000}"/>
    <cellStyle name="一般 3 3 2 2 3 3 3" xfId="3257" xr:uid="{00000000-0005-0000-0000-0000210B0000}"/>
    <cellStyle name="一般 3 3 2 2 3 3 3 2" xfId="3258" xr:uid="{00000000-0005-0000-0000-0000220B0000}"/>
    <cellStyle name="一般 3 3 2 2 3 3 3 2 2" xfId="3259" xr:uid="{00000000-0005-0000-0000-0000230B0000}"/>
    <cellStyle name="一般 3 3 2 2 3 3 3 2 3" xfId="3260" xr:uid="{00000000-0005-0000-0000-0000240B0000}"/>
    <cellStyle name="一般 3 3 2 2 3 3 3 3" xfId="3261" xr:uid="{00000000-0005-0000-0000-0000250B0000}"/>
    <cellStyle name="一般 3 3 2 2 3 3 3 4" xfId="3262" xr:uid="{00000000-0005-0000-0000-0000260B0000}"/>
    <cellStyle name="一般 3 3 2 2 3 3 4" xfId="3263" xr:uid="{00000000-0005-0000-0000-0000270B0000}"/>
    <cellStyle name="一般 3 3 2 2 3 3 4 2" xfId="3264" xr:uid="{00000000-0005-0000-0000-0000280B0000}"/>
    <cellStyle name="一般 3 3 2 2 3 3 4 3" xfId="3265" xr:uid="{00000000-0005-0000-0000-0000290B0000}"/>
    <cellStyle name="一般 3 3 2 2 3 3 5" xfId="3266" xr:uid="{00000000-0005-0000-0000-00002A0B0000}"/>
    <cellStyle name="一般 3 3 2 2 3 3 6" xfId="3267" xr:uid="{00000000-0005-0000-0000-00002B0B0000}"/>
    <cellStyle name="一般 3 3 2 2 3 4" xfId="3268" xr:uid="{00000000-0005-0000-0000-00002C0B0000}"/>
    <cellStyle name="一般 3 3 2 2 3 4 2" xfId="3269" xr:uid="{00000000-0005-0000-0000-00002D0B0000}"/>
    <cellStyle name="一般 3 3 2 2 3 4 2 2" xfId="3270" xr:uid="{00000000-0005-0000-0000-00002E0B0000}"/>
    <cellStyle name="一般 3 3 2 2 3 4 2 2 2" xfId="3271" xr:uid="{00000000-0005-0000-0000-00002F0B0000}"/>
    <cellStyle name="一般 3 3 2 2 3 4 2 2 3" xfId="3272" xr:uid="{00000000-0005-0000-0000-0000300B0000}"/>
    <cellStyle name="一般 3 3 2 2 3 4 2 3" xfId="3273" xr:uid="{00000000-0005-0000-0000-0000310B0000}"/>
    <cellStyle name="一般 3 3 2 2 3 4 2 4" xfId="3274" xr:uid="{00000000-0005-0000-0000-0000320B0000}"/>
    <cellStyle name="一般 3 3 2 2 3 4 3" xfId="3275" xr:uid="{00000000-0005-0000-0000-0000330B0000}"/>
    <cellStyle name="一般 3 3 2 2 3 4 3 2" xfId="3276" xr:uid="{00000000-0005-0000-0000-0000340B0000}"/>
    <cellStyle name="一般 3 3 2 2 3 4 3 3" xfId="3277" xr:uid="{00000000-0005-0000-0000-0000350B0000}"/>
    <cellStyle name="一般 3 3 2 2 3 4 4" xfId="3278" xr:uid="{00000000-0005-0000-0000-0000360B0000}"/>
    <cellStyle name="一般 3 3 2 2 3 4 5" xfId="3279" xr:uid="{00000000-0005-0000-0000-0000370B0000}"/>
    <cellStyle name="一般 3 3 2 2 3 5" xfId="3280" xr:uid="{00000000-0005-0000-0000-0000380B0000}"/>
    <cellStyle name="一般 3 3 2 2 3 5 2" xfId="3281" xr:uid="{00000000-0005-0000-0000-0000390B0000}"/>
    <cellStyle name="一般 3 3 2 2 3 5 2 2" xfId="3282" xr:uid="{00000000-0005-0000-0000-00003A0B0000}"/>
    <cellStyle name="一般 3 3 2 2 3 5 2 2 2" xfId="3283" xr:uid="{00000000-0005-0000-0000-00003B0B0000}"/>
    <cellStyle name="一般 3 3 2 2 3 5 2 2 3" xfId="3284" xr:uid="{00000000-0005-0000-0000-00003C0B0000}"/>
    <cellStyle name="一般 3 3 2 2 3 5 2 3" xfId="3285" xr:uid="{00000000-0005-0000-0000-00003D0B0000}"/>
    <cellStyle name="一般 3 3 2 2 3 5 2 4" xfId="3286" xr:uid="{00000000-0005-0000-0000-00003E0B0000}"/>
    <cellStyle name="一般 3 3 2 2 3 5 3" xfId="3287" xr:uid="{00000000-0005-0000-0000-00003F0B0000}"/>
    <cellStyle name="一般 3 3 2 2 3 5 3 2" xfId="3288" xr:uid="{00000000-0005-0000-0000-0000400B0000}"/>
    <cellStyle name="一般 3 3 2 2 3 5 3 3" xfId="3289" xr:uid="{00000000-0005-0000-0000-0000410B0000}"/>
    <cellStyle name="一般 3 3 2 2 3 5 4" xfId="3290" xr:uid="{00000000-0005-0000-0000-0000420B0000}"/>
    <cellStyle name="一般 3 3 2 2 3 5 5" xfId="3291" xr:uid="{00000000-0005-0000-0000-0000430B0000}"/>
    <cellStyle name="一般 3 3 2 2 3 6" xfId="3292" xr:uid="{00000000-0005-0000-0000-0000440B0000}"/>
    <cellStyle name="一般 3 3 2 2 3 6 2" xfId="3293" xr:uid="{00000000-0005-0000-0000-0000450B0000}"/>
    <cellStyle name="一般 3 3 2 2 3 6 2 2" xfId="3294" xr:uid="{00000000-0005-0000-0000-0000460B0000}"/>
    <cellStyle name="一般 3 3 2 2 3 6 2 3" xfId="3295" xr:uid="{00000000-0005-0000-0000-0000470B0000}"/>
    <cellStyle name="一般 3 3 2 2 3 6 3" xfId="3296" xr:uid="{00000000-0005-0000-0000-0000480B0000}"/>
    <cellStyle name="一般 3 3 2 2 3 6 4" xfId="3297" xr:uid="{00000000-0005-0000-0000-0000490B0000}"/>
    <cellStyle name="一般 3 3 2 2 3 7" xfId="3298" xr:uid="{00000000-0005-0000-0000-00004A0B0000}"/>
    <cellStyle name="一般 3 3 2 2 3 7 2" xfId="3299" xr:uid="{00000000-0005-0000-0000-00004B0B0000}"/>
    <cellStyle name="一般 3 3 2 2 3 7 3" xfId="3300" xr:uid="{00000000-0005-0000-0000-00004C0B0000}"/>
    <cellStyle name="一般 3 3 2 2 3 8" xfId="3301" xr:uid="{00000000-0005-0000-0000-00004D0B0000}"/>
    <cellStyle name="一般 3 3 2 2 3 9" xfId="3302" xr:uid="{00000000-0005-0000-0000-00004E0B0000}"/>
    <cellStyle name="一般 3 3 2 2 4" xfId="134" xr:uid="{00000000-0005-0000-0000-00004F0B0000}"/>
    <cellStyle name="一般 3 3 2 2 4 2" xfId="135" xr:uid="{00000000-0005-0000-0000-0000500B0000}"/>
    <cellStyle name="一般 3 3 2 2 4 2 2" xfId="3303" xr:uid="{00000000-0005-0000-0000-0000510B0000}"/>
    <cellStyle name="一般 3 3 2 2 4 2 2 2" xfId="3304" xr:uid="{00000000-0005-0000-0000-0000520B0000}"/>
    <cellStyle name="一般 3 3 2 2 4 2 2 2 2" xfId="3305" xr:uid="{00000000-0005-0000-0000-0000530B0000}"/>
    <cellStyle name="一般 3 3 2 2 4 2 2 2 2 2" xfId="3306" xr:uid="{00000000-0005-0000-0000-0000540B0000}"/>
    <cellStyle name="一般 3 3 2 2 4 2 2 2 2 2 2" xfId="3307" xr:uid="{00000000-0005-0000-0000-0000550B0000}"/>
    <cellStyle name="一般 3 3 2 2 4 2 2 2 2 2 3" xfId="3308" xr:uid="{00000000-0005-0000-0000-0000560B0000}"/>
    <cellStyle name="一般 3 3 2 2 4 2 2 2 2 3" xfId="3309" xr:uid="{00000000-0005-0000-0000-0000570B0000}"/>
    <cellStyle name="一般 3 3 2 2 4 2 2 2 2 4" xfId="3310" xr:uid="{00000000-0005-0000-0000-0000580B0000}"/>
    <cellStyle name="一般 3 3 2 2 4 2 2 2 3" xfId="3311" xr:uid="{00000000-0005-0000-0000-0000590B0000}"/>
    <cellStyle name="一般 3 3 2 2 4 2 2 2 3 2" xfId="3312" xr:uid="{00000000-0005-0000-0000-00005A0B0000}"/>
    <cellStyle name="一般 3 3 2 2 4 2 2 2 3 3" xfId="3313" xr:uid="{00000000-0005-0000-0000-00005B0B0000}"/>
    <cellStyle name="一般 3 3 2 2 4 2 2 2 4" xfId="3314" xr:uid="{00000000-0005-0000-0000-00005C0B0000}"/>
    <cellStyle name="一般 3 3 2 2 4 2 2 2 5" xfId="3315" xr:uid="{00000000-0005-0000-0000-00005D0B0000}"/>
    <cellStyle name="一般 3 3 2 2 4 2 2 3" xfId="3316" xr:uid="{00000000-0005-0000-0000-00005E0B0000}"/>
    <cellStyle name="一般 3 3 2 2 4 2 2 3 2" xfId="3317" xr:uid="{00000000-0005-0000-0000-00005F0B0000}"/>
    <cellStyle name="一般 3 3 2 2 4 2 2 3 2 2" xfId="3318" xr:uid="{00000000-0005-0000-0000-0000600B0000}"/>
    <cellStyle name="一般 3 3 2 2 4 2 2 3 2 3" xfId="3319" xr:uid="{00000000-0005-0000-0000-0000610B0000}"/>
    <cellStyle name="一般 3 3 2 2 4 2 2 3 3" xfId="3320" xr:uid="{00000000-0005-0000-0000-0000620B0000}"/>
    <cellStyle name="一般 3 3 2 2 4 2 2 3 4" xfId="3321" xr:uid="{00000000-0005-0000-0000-0000630B0000}"/>
    <cellStyle name="一般 3 3 2 2 4 2 2 4" xfId="3322" xr:uid="{00000000-0005-0000-0000-0000640B0000}"/>
    <cellStyle name="一般 3 3 2 2 4 2 2 4 2" xfId="3323" xr:uid="{00000000-0005-0000-0000-0000650B0000}"/>
    <cellStyle name="一般 3 3 2 2 4 2 2 4 3" xfId="3324" xr:uid="{00000000-0005-0000-0000-0000660B0000}"/>
    <cellStyle name="一般 3 3 2 2 4 2 2 5" xfId="3325" xr:uid="{00000000-0005-0000-0000-0000670B0000}"/>
    <cellStyle name="一般 3 3 2 2 4 2 2 6" xfId="3326" xr:uid="{00000000-0005-0000-0000-0000680B0000}"/>
    <cellStyle name="一般 3 3 2 2 4 2 3" xfId="3327" xr:uid="{00000000-0005-0000-0000-0000690B0000}"/>
    <cellStyle name="一般 3 3 2 2 4 2 3 2" xfId="3328" xr:uid="{00000000-0005-0000-0000-00006A0B0000}"/>
    <cellStyle name="一般 3 3 2 2 4 2 3 2 2" xfId="3329" xr:uid="{00000000-0005-0000-0000-00006B0B0000}"/>
    <cellStyle name="一般 3 3 2 2 4 2 3 2 2 2" xfId="3330" xr:uid="{00000000-0005-0000-0000-00006C0B0000}"/>
    <cellStyle name="一般 3 3 2 2 4 2 3 2 2 3" xfId="3331" xr:uid="{00000000-0005-0000-0000-00006D0B0000}"/>
    <cellStyle name="一般 3 3 2 2 4 2 3 2 3" xfId="3332" xr:uid="{00000000-0005-0000-0000-00006E0B0000}"/>
    <cellStyle name="一般 3 3 2 2 4 2 3 2 4" xfId="3333" xr:uid="{00000000-0005-0000-0000-00006F0B0000}"/>
    <cellStyle name="一般 3 3 2 2 4 2 3 3" xfId="3334" xr:uid="{00000000-0005-0000-0000-0000700B0000}"/>
    <cellStyle name="一般 3 3 2 2 4 2 3 3 2" xfId="3335" xr:uid="{00000000-0005-0000-0000-0000710B0000}"/>
    <cellStyle name="一般 3 3 2 2 4 2 3 3 3" xfId="3336" xr:uid="{00000000-0005-0000-0000-0000720B0000}"/>
    <cellStyle name="一般 3 3 2 2 4 2 3 4" xfId="3337" xr:uid="{00000000-0005-0000-0000-0000730B0000}"/>
    <cellStyle name="一般 3 3 2 2 4 2 3 5" xfId="3338" xr:uid="{00000000-0005-0000-0000-0000740B0000}"/>
    <cellStyle name="一般 3 3 2 2 4 2 4" xfId="3339" xr:uid="{00000000-0005-0000-0000-0000750B0000}"/>
    <cellStyle name="一般 3 3 2 2 4 2 4 2" xfId="3340" xr:uid="{00000000-0005-0000-0000-0000760B0000}"/>
    <cellStyle name="一般 3 3 2 2 4 2 4 2 2" xfId="3341" xr:uid="{00000000-0005-0000-0000-0000770B0000}"/>
    <cellStyle name="一般 3 3 2 2 4 2 4 2 2 2" xfId="3342" xr:uid="{00000000-0005-0000-0000-0000780B0000}"/>
    <cellStyle name="一般 3 3 2 2 4 2 4 2 2 3" xfId="3343" xr:uid="{00000000-0005-0000-0000-0000790B0000}"/>
    <cellStyle name="一般 3 3 2 2 4 2 4 2 3" xfId="3344" xr:uid="{00000000-0005-0000-0000-00007A0B0000}"/>
    <cellStyle name="一般 3 3 2 2 4 2 4 2 4" xfId="3345" xr:uid="{00000000-0005-0000-0000-00007B0B0000}"/>
    <cellStyle name="一般 3 3 2 2 4 2 4 3" xfId="3346" xr:uid="{00000000-0005-0000-0000-00007C0B0000}"/>
    <cellStyle name="一般 3 3 2 2 4 2 4 3 2" xfId="3347" xr:uid="{00000000-0005-0000-0000-00007D0B0000}"/>
    <cellStyle name="一般 3 3 2 2 4 2 4 3 3" xfId="3348" xr:uid="{00000000-0005-0000-0000-00007E0B0000}"/>
    <cellStyle name="一般 3 3 2 2 4 2 4 4" xfId="3349" xr:uid="{00000000-0005-0000-0000-00007F0B0000}"/>
    <cellStyle name="一般 3 3 2 2 4 2 4 5" xfId="3350" xr:uid="{00000000-0005-0000-0000-0000800B0000}"/>
    <cellStyle name="一般 3 3 2 2 4 2 5" xfId="3351" xr:uid="{00000000-0005-0000-0000-0000810B0000}"/>
    <cellStyle name="一般 3 3 2 2 4 2 5 2" xfId="3352" xr:uid="{00000000-0005-0000-0000-0000820B0000}"/>
    <cellStyle name="一般 3 3 2 2 4 2 5 2 2" xfId="3353" xr:uid="{00000000-0005-0000-0000-0000830B0000}"/>
    <cellStyle name="一般 3 3 2 2 4 2 5 2 3" xfId="3354" xr:uid="{00000000-0005-0000-0000-0000840B0000}"/>
    <cellStyle name="一般 3 3 2 2 4 2 5 3" xfId="3355" xr:uid="{00000000-0005-0000-0000-0000850B0000}"/>
    <cellStyle name="一般 3 3 2 2 4 2 5 4" xfId="3356" xr:uid="{00000000-0005-0000-0000-0000860B0000}"/>
    <cellStyle name="一般 3 3 2 2 4 2 6" xfId="3357" xr:uid="{00000000-0005-0000-0000-0000870B0000}"/>
    <cellStyle name="一般 3 3 2 2 4 2 6 2" xfId="3358" xr:uid="{00000000-0005-0000-0000-0000880B0000}"/>
    <cellStyle name="一般 3 3 2 2 4 2 6 3" xfId="3359" xr:uid="{00000000-0005-0000-0000-0000890B0000}"/>
    <cellStyle name="一般 3 3 2 2 4 2 7" xfId="3360" xr:uid="{00000000-0005-0000-0000-00008A0B0000}"/>
    <cellStyle name="一般 3 3 2 2 4 2 8" xfId="3361" xr:uid="{00000000-0005-0000-0000-00008B0B0000}"/>
    <cellStyle name="一般 3 3 2 2 4 3" xfId="3362" xr:uid="{00000000-0005-0000-0000-00008C0B0000}"/>
    <cellStyle name="一般 3 3 2 2 4 3 2" xfId="3363" xr:uid="{00000000-0005-0000-0000-00008D0B0000}"/>
    <cellStyle name="一般 3 3 2 2 4 3 2 2" xfId="3364" xr:uid="{00000000-0005-0000-0000-00008E0B0000}"/>
    <cellStyle name="一般 3 3 2 2 4 3 2 2 2" xfId="3365" xr:uid="{00000000-0005-0000-0000-00008F0B0000}"/>
    <cellStyle name="一般 3 3 2 2 4 3 2 2 2 2" xfId="3366" xr:uid="{00000000-0005-0000-0000-0000900B0000}"/>
    <cellStyle name="一般 3 3 2 2 4 3 2 2 2 3" xfId="3367" xr:uid="{00000000-0005-0000-0000-0000910B0000}"/>
    <cellStyle name="一般 3 3 2 2 4 3 2 2 3" xfId="3368" xr:uid="{00000000-0005-0000-0000-0000920B0000}"/>
    <cellStyle name="一般 3 3 2 2 4 3 2 2 4" xfId="3369" xr:uid="{00000000-0005-0000-0000-0000930B0000}"/>
    <cellStyle name="一般 3 3 2 2 4 3 2 3" xfId="3370" xr:uid="{00000000-0005-0000-0000-0000940B0000}"/>
    <cellStyle name="一般 3 3 2 2 4 3 2 3 2" xfId="3371" xr:uid="{00000000-0005-0000-0000-0000950B0000}"/>
    <cellStyle name="一般 3 3 2 2 4 3 2 3 3" xfId="3372" xr:uid="{00000000-0005-0000-0000-0000960B0000}"/>
    <cellStyle name="一般 3 3 2 2 4 3 2 4" xfId="3373" xr:uid="{00000000-0005-0000-0000-0000970B0000}"/>
    <cellStyle name="一般 3 3 2 2 4 3 2 5" xfId="3374" xr:uid="{00000000-0005-0000-0000-0000980B0000}"/>
    <cellStyle name="一般 3 3 2 2 4 3 3" xfId="3375" xr:uid="{00000000-0005-0000-0000-0000990B0000}"/>
    <cellStyle name="一般 3 3 2 2 4 3 3 2" xfId="3376" xr:uid="{00000000-0005-0000-0000-00009A0B0000}"/>
    <cellStyle name="一般 3 3 2 2 4 3 3 2 2" xfId="3377" xr:uid="{00000000-0005-0000-0000-00009B0B0000}"/>
    <cellStyle name="一般 3 3 2 2 4 3 3 2 3" xfId="3378" xr:uid="{00000000-0005-0000-0000-00009C0B0000}"/>
    <cellStyle name="一般 3 3 2 2 4 3 3 3" xfId="3379" xr:uid="{00000000-0005-0000-0000-00009D0B0000}"/>
    <cellStyle name="一般 3 3 2 2 4 3 3 4" xfId="3380" xr:uid="{00000000-0005-0000-0000-00009E0B0000}"/>
    <cellStyle name="一般 3 3 2 2 4 3 4" xfId="3381" xr:uid="{00000000-0005-0000-0000-00009F0B0000}"/>
    <cellStyle name="一般 3 3 2 2 4 3 4 2" xfId="3382" xr:uid="{00000000-0005-0000-0000-0000A00B0000}"/>
    <cellStyle name="一般 3 3 2 2 4 3 4 3" xfId="3383" xr:uid="{00000000-0005-0000-0000-0000A10B0000}"/>
    <cellStyle name="一般 3 3 2 2 4 3 5" xfId="3384" xr:uid="{00000000-0005-0000-0000-0000A20B0000}"/>
    <cellStyle name="一般 3 3 2 2 4 3 6" xfId="3385" xr:uid="{00000000-0005-0000-0000-0000A30B0000}"/>
    <cellStyle name="一般 3 3 2 2 4 4" xfId="3386" xr:uid="{00000000-0005-0000-0000-0000A40B0000}"/>
    <cellStyle name="一般 3 3 2 2 4 4 2" xfId="3387" xr:uid="{00000000-0005-0000-0000-0000A50B0000}"/>
    <cellStyle name="一般 3 3 2 2 4 4 2 2" xfId="3388" xr:uid="{00000000-0005-0000-0000-0000A60B0000}"/>
    <cellStyle name="一般 3 3 2 2 4 4 2 2 2" xfId="3389" xr:uid="{00000000-0005-0000-0000-0000A70B0000}"/>
    <cellStyle name="一般 3 3 2 2 4 4 2 2 3" xfId="3390" xr:uid="{00000000-0005-0000-0000-0000A80B0000}"/>
    <cellStyle name="一般 3 3 2 2 4 4 2 3" xfId="3391" xr:uid="{00000000-0005-0000-0000-0000A90B0000}"/>
    <cellStyle name="一般 3 3 2 2 4 4 2 4" xfId="3392" xr:uid="{00000000-0005-0000-0000-0000AA0B0000}"/>
    <cellStyle name="一般 3 3 2 2 4 4 3" xfId="3393" xr:uid="{00000000-0005-0000-0000-0000AB0B0000}"/>
    <cellStyle name="一般 3 3 2 2 4 4 3 2" xfId="3394" xr:uid="{00000000-0005-0000-0000-0000AC0B0000}"/>
    <cellStyle name="一般 3 3 2 2 4 4 3 3" xfId="3395" xr:uid="{00000000-0005-0000-0000-0000AD0B0000}"/>
    <cellStyle name="一般 3 3 2 2 4 4 4" xfId="3396" xr:uid="{00000000-0005-0000-0000-0000AE0B0000}"/>
    <cellStyle name="一般 3 3 2 2 4 4 5" xfId="3397" xr:uid="{00000000-0005-0000-0000-0000AF0B0000}"/>
    <cellStyle name="一般 3 3 2 2 4 5" xfId="3398" xr:uid="{00000000-0005-0000-0000-0000B00B0000}"/>
    <cellStyle name="一般 3 3 2 2 4 5 2" xfId="3399" xr:uid="{00000000-0005-0000-0000-0000B10B0000}"/>
    <cellStyle name="一般 3 3 2 2 4 5 2 2" xfId="3400" xr:uid="{00000000-0005-0000-0000-0000B20B0000}"/>
    <cellStyle name="一般 3 3 2 2 4 5 2 2 2" xfId="3401" xr:uid="{00000000-0005-0000-0000-0000B30B0000}"/>
    <cellStyle name="一般 3 3 2 2 4 5 2 2 3" xfId="3402" xr:uid="{00000000-0005-0000-0000-0000B40B0000}"/>
    <cellStyle name="一般 3 3 2 2 4 5 2 3" xfId="3403" xr:uid="{00000000-0005-0000-0000-0000B50B0000}"/>
    <cellStyle name="一般 3 3 2 2 4 5 2 4" xfId="3404" xr:uid="{00000000-0005-0000-0000-0000B60B0000}"/>
    <cellStyle name="一般 3 3 2 2 4 5 3" xfId="3405" xr:uid="{00000000-0005-0000-0000-0000B70B0000}"/>
    <cellStyle name="一般 3 3 2 2 4 5 3 2" xfId="3406" xr:uid="{00000000-0005-0000-0000-0000B80B0000}"/>
    <cellStyle name="一般 3 3 2 2 4 5 3 3" xfId="3407" xr:uid="{00000000-0005-0000-0000-0000B90B0000}"/>
    <cellStyle name="一般 3 3 2 2 4 5 4" xfId="3408" xr:uid="{00000000-0005-0000-0000-0000BA0B0000}"/>
    <cellStyle name="一般 3 3 2 2 4 5 5" xfId="3409" xr:uid="{00000000-0005-0000-0000-0000BB0B0000}"/>
    <cellStyle name="一般 3 3 2 2 4 6" xfId="3410" xr:uid="{00000000-0005-0000-0000-0000BC0B0000}"/>
    <cellStyle name="一般 3 3 2 2 4 6 2" xfId="3411" xr:uid="{00000000-0005-0000-0000-0000BD0B0000}"/>
    <cellStyle name="一般 3 3 2 2 4 6 2 2" xfId="3412" xr:uid="{00000000-0005-0000-0000-0000BE0B0000}"/>
    <cellStyle name="一般 3 3 2 2 4 6 2 3" xfId="3413" xr:uid="{00000000-0005-0000-0000-0000BF0B0000}"/>
    <cellStyle name="一般 3 3 2 2 4 6 3" xfId="3414" xr:uid="{00000000-0005-0000-0000-0000C00B0000}"/>
    <cellStyle name="一般 3 3 2 2 4 6 4" xfId="3415" xr:uid="{00000000-0005-0000-0000-0000C10B0000}"/>
    <cellStyle name="一般 3 3 2 2 4 7" xfId="3416" xr:uid="{00000000-0005-0000-0000-0000C20B0000}"/>
    <cellStyle name="一般 3 3 2 2 4 7 2" xfId="3417" xr:uid="{00000000-0005-0000-0000-0000C30B0000}"/>
    <cellStyle name="一般 3 3 2 2 4 7 3" xfId="3418" xr:uid="{00000000-0005-0000-0000-0000C40B0000}"/>
    <cellStyle name="一般 3 3 2 2 4 8" xfId="3419" xr:uid="{00000000-0005-0000-0000-0000C50B0000}"/>
    <cellStyle name="一般 3 3 2 2 4 9" xfId="3420" xr:uid="{00000000-0005-0000-0000-0000C60B0000}"/>
    <cellStyle name="一般 3 3 2 2 5" xfId="136" xr:uid="{00000000-0005-0000-0000-0000C70B0000}"/>
    <cellStyle name="一般 3 3 2 2 5 2" xfId="3421" xr:uid="{00000000-0005-0000-0000-0000C80B0000}"/>
    <cellStyle name="一般 3 3 2 2 5 2 2" xfId="3422" xr:uid="{00000000-0005-0000-0000-0000C90B0000}"/>
    <cellStyle name="一般 3 3 2 2 5 2 2 2" xfId="3423" xr:uid="{00000000-0005-0000-0000-0000CA0B0000}"/>
    <cellStyle name="一般 3 3 2 2 5 2 2 2 2" xfId="3424" xr:uid="{00000000-0005-0000-0000-0000CB0B0000}"/>
    <cellStyle name="一般 3 3 2 2 5 2 2 2 2 2" xfId="3425" xr:uid="{00000000-0005-0000-0000-0000CC0B0000}"/>
    <cellStyle name="一般 3 3 2 2 5 2 2 2 2 3" xfId="3426" xr:uid="{00000000-0005-0000-0000-0000CD0B0000}"/>
    <cellStyle name="一般 3 3 2 2 5 2 2 2 3" xfId="3427" xr:uid="{00000000-0005-0000-0000-0000CE0B0000}"/>
    <cellStyle name="一般 3 3 2 2 5 2 2 2 4" xfId="3428" xr:uid="{00000000-0005-0000-0000-0000CF0B0000}"/>
    <cellStyle name="一般 3 3 2 2 5 2 2 3" xfId="3429" xr:uid="{00000000-0005-0000-0000-0000D00B0000}"/>
    <cellStyle name="一般 3 3 2 2 5 2 2 3 2" xfId="3430" xr:uid="{00000000-0005-0000-0000-0000D10B0000}"/>
    <cellStyle name="一般 3 3 2 2 5 2 2 3 3" xfId="3431" xr:uid="{00000000-0005-0000-0000-0000D20B0000}"/>
    <cellStyle name="一般 3 3 2 2 5 2 2 4" xfId="3432" xr:uid="{00000000-0005-0000-0000-0000D30B0000}"/>
    <cellStyle name="一般 3 3 2 2 5 2 2 5" xfId="3433" xr:uid="{00000000-0005-0000-0000-0000D40B0000}"/>
    <cellStyle name="一般 3 3 2 2 5 2 3" xfId="3434" xr:uid="{00000000-0005-0000-0000-0000D50B0000}"/>
    <cellStyle name="一般 3 3 2 2 5 2 3 2" xfId="3435" xr:uid="{00000000-0005-0000-0000-0000D60B0000}"/>
    <cellStyle name="一般 3 3 2 2 5 2 3 2 2" xfId="3436" xr:uid="{00000000-0005-0000-0000-0000D70B0000}"/>
    <cellStyle name="一般 3 3 2 2 5 2 3 2 3" xfId="3437" xr:uid="{00000000-0005-0000-0000-0000D80B0000}"/>
    <cellStyle name="一般 3 3 2 2 5 2 3 3" xfId="3438" xr:uid="{00000000-0005-0000-0000-0000D90B0000}"/>
    <cellStyle name="一般 3 3 2 2 5 2 3 4" xfId="3439" xr:uid="{00000000-0005-0000-0000-0000DA0B0000}"/>
    <cellStyle name="一般 3 3 2 2 5 2 4" xfId="3440" xr:uid="{00000000-0005-0000-0000-0000DB0B0000}"/>
    <cellStyle name="一般 3 3 2 2 5 2 4 2" xfId="3441" xr:uid="{00000000-0005-0000-0000-0000DC0B0000}"/>
    <cellStyle name="一般 3 3 2 2 5 2 4 3" xfId="3442" xr:uid="{00000000-0005-0000-0000-0000DD0B0000}"/>
    <cellStyle name="一般 3 3 2 2 5 2 5" xfId="3443" xr:uid="{00000000-0005-0000-0000-0000DE0B0000}"/>
    <cellStyle name="一般 3 3 2 2 5 2 6" xfId="3444" xr:uid="{00000000-0005-0000-0000-0000DF0B0000}"/>
    <cellStyle name="一般 3 3 2 2 5 3" xfId="3445" xr:uid="{00000000-0005-0000-0000-0000E00B0000}"/>
    <cellStyle name="一般 3 3 2 2 5 3 2" xfId="3446" xr:uid="{00000000-0005-0000-0000-0000E10B0000}"/>
    <cellStyle name="一般 3 3 2 2 5 3 2 2" xfId="3447" xr:uid="{00000000-0005-0000-0000-0000E20B0000}"/>
    <cellStyle name="一般 3 3 2 2 5 3 2 2 2" xfId="3448" xr:uid="{00000000-0005-0000-0000-0000E30B0000}"/>
    <cellStyle name="一般 3 3 2 2 5 3 2 2 3" xfId="3449" xr:uid="{00000000-0005-0000-0000-0000E40B0000}"/>
    <cellStyle name="一般 3 3 2 2 5 3 2 3" xfId="3450" xr:uid="{00000000-0005-0000-0000-0000E50B0000}"/>
    <cellStyle name="一般 3 3 2 2 5 3 2 4" xfId="3451" xr:uid="{00000000-0005-0000-0000-0000E60B0000}"/>
    <cellStyle name="一般 3 3 2 2 5 3 3" xfId="3452" xr:uid="{00000000-0005-0000-0000-0000E70B0000}"/>
    <cellStyle name="一般 3 3 2 2 5 3 3 2" xfId="3453" xr:uid="{00000000-0005-0000-0000-0000E80B0000}"/>
    <cellStyle name="一般 3 3 2 2 5 3 3 3" xfId="3454" xr:uid="{00000000-0005-0000-0000-0000E90B0000}"/>
    <cellStyle name="一般 3 3 2 2 5 3 4" xfId="3455" xr:uid="{00000000-0005-0000-0000-0000EA0B0000}"/>
    <cellStyle name="一般 3 3 2 2 5 3 5" xfId="3456" xr:uid="{00000000-0005-0000-0000-0000EB0B0000}"/>
    <cellStyle name="一般 3 3 2 2 5 4" xfId="3457" xr:uid="{00000000-0005-0000-0000-0000EC0B0000}"/>
    <cellStyle name="一般 3 3 2 2 5 4 2" xfId="3458" xr:uid="{00000000-0005-0000-0000-0000ED0B0000}"/>
    <cellStyle name="一般 3 3 2 2 5 4 2 2" xfId="3459" xr:uid="{00000000-0005-0000-0000-0000EE0B0000}"/>
    <cellStyle name="一般 3 3 2 2 5 4 2 2 2" xfId="3460" xr:uid="{00000000-0005-0000-0000-0000EF0B0000}"/>
    <cellStyle name="一般 3 3 2 2 5 4 2 2 3" xfId="3461" xr:uid="{00000000-0005-0000-0000-0000F00B0000}"/>
    <cellStyle name="一般 3 3 2 2 5 4 2 3" xfId="3462" xr:uid="{00000000-0005-0000-0000-0000F10B0000}"/>
    <cellStyle name="一般 3 3 2 2 5 4 2 4" xfId="3463" xr:uid="{00000000-0005-0000-0000-0000F20B0000}"/>
    <cellStyle name="一般 3 3 2 2 5 4 3" xfId="3464" xr:uid="{00000000-0005-0000-0000-0000F30B0000}"/>
    <cellStyle name="一般 3 3 2 2 5 4 3 2" xfId="3465" xr:uid="{00000000-0005-0000-0000-0000F40B0000}"/>
    <cellStyle name="一般 3 3 2 2 5 4 3 3" xfId="3466" xr:uid="{00000000-0005-0000-0000-0000F50B0000}"/>
    <cellStyle name="一般 3 3 2 2 5 4 4" xfId="3467" xr:uid="{00000000-0005-0000-0000-0000F60B0000}"/>
    <cellStyle name="一般 3 3 2 2 5 4 5" xfId="3468" xr:uid="{00000000-0005-0000-0000-0000F70B0000}"/>
    <cellStyle name="一般 3 3 2 2 5 5" xfId="3469" xr:uid="{00000000-0005-0000-0000-0000F80B0000}"/>
    <cellStyle name="一般 3 3 2 2 5 5 2" xfId="3470" xr:uid="{00000000-0005-0000-0000-0000F90B0000}"/>
    <cellStyle name="一般 3 3 2 2 5 5 2 2" xfId="3471" xr:uid="{00000000-0005-0000-0000-0000FA0B0000}"/>
    <cellStyle name="一般 3 3 2 2 5 5 2 3" xfId="3472" xr:uid="{00000000-0005-0000-0000-0000FB0B0000}"/>
    <cellStyle name="一般 3 3 2 2 5 5 3" xfId="3473" xr:uid="{00000000-0005-0000-0000-0000FC0B0000}"/>
    <cellStyle name="一般 3 3 2 2 5 5 4" xfId="3474" xr:uid="{00000000-0005-0000-0000-0000FD0B0000}"/>
    <cellStyle name="一般 3 3 2 2 5 6" xfId="3475" xr:uid="{00000000-0005-0000-0000-0000FE0B0000}"/>
    <cellStyle name="一般 3 3 2 2 5 6 2" xfId="3476" xr:uid="{00000000-0005-0000-0000-0000FF0B0000}"/>
    <cellStyle name="一般 3 3 2 2 5 6 3" xfId="3477" xr:uid="{00000000-0005-0000-0000-0000000C0000}"/>
    <cellStyle name="一般 3 3 2 2 5 7" xfId="3478" xr:uid="{00000000-0005-0000-0000-0000010C0000}"/>
    <cellStyle name="一般 3 3 2 2 5 8" xfId="3479" xr:uid="{00000000-0005-0000-0000-0000020C0000}"/>
    <cellStyle name="一般 3 3 2 2 6" xfId="3480" xr:uid="{00000000-0005-0000-0000-0000030C0000}"/>
    <cellStyle name="一般 3 3 2 2 6 2" xfId="3481" xr:uid="{00000000-0005-0000-0000-0000040C0000}"/>
    <cellStyle name="一般 3 3 2 2 6 2 2" xfId="3482" xr:uid="{00000000-0005-0000-0000-0000050C0000}"/>
    <cellStyle name="一般 3 3 2 2 6 2 2 2" xfId="3483" xr:uid="{00000000-0005-0000-0000-0000060C0000}"/>
    <cellStyle name="一般 3 3 2 2 6 2 2 2 2" xfId="3484" xr:uid="{00000000-0005-0000-0000-0000070C0000}"/>
    <cellStyle name="一般 3 3 2 2 6 2 2 2 2 2" xfId="3485" xr:uid="{00000000-0005-0000-0000-0000080C0000}"/>
    <cellStyle name="一般 3 3 2 2 6 2 2 2 2 3" xfId="3486" xr:uid="{00000000-0005-0000-0000-0000090C0000}"/>
    <cellStyle name="一般 3 3 2 2 6 2 2 2 3" xfId="3487" xr:uid="{00000000-0005-0000-0000-00000A0C0000}"/>
    <cellStyle name="一般 3 3 2 2 6 2 2 2 4" xfId="3488" xr:uid="{00000000-0005-0000-0000-00000B0C0000}"/>
    <cellStyle name="一般 3 3 2 2 6 2 2 3" xfId="3489" xr:uid="{00000000-0005-0000-0000-00000C0C0000}"/>
    <cellStyle name="一般 3 3 2 2 6 2 2 3 2" xfId="3490" xr:uid="{00000000-0005-0000-0000-00000D0C0000}"/>
    <cellStyle name="一般 3 3 2 2 6 2 2 3 3" xfId="3491" xr:uid="{00000000-0005-0000-0000-00000E0C0000}"/>
    <cellStyle name="一般 3 3 2 2 6 2 2 4" xfId="3492" xr:uid="{00000000-0005-0000-0000-00000F0C0000}"/>
    <cellStyle name="一般 3 3 2 2 6 2 2 5" xfId="3493" xr:uid="{00000000-0005-0000-0000-0000100C0000}"/>
    <cellStyle name="一般 3 3 2 2 6 2 3" xfId="3494" xr:uid="{00000000-0005-0000-0000-0000110C0000}"/>
    <cellStyle name="一般 3 3 2 2 6 2 3 2" xfId="3495" xr:uid="{00000000-0005-0000-0000-0000120C0000}"/>
    <cellStyle name="一般 3 3 2 2 6 2 3 2 2" xfId="3496" xr:uid="{00000000-0005-0000-0000-0000130C0000}"/>
    <cellStyle name="一般 3 3 2 2 6 2 3 2 3" xfId="3497" xr:uid="{00000000-0005-0000-0000-0000140C0000}"/>
    <cellStyle name="一般 3 3 2 2 6 2 3 3" xfId="3498" xr:uid="{00000000-0005-0000-0000-0000150C0000}"/>
    <cellStyle name="一般 3 3 2 2 6 2 3 4" xfId="3499" xr:uid="{00000000-0005-0000-0000-0000160C0000}"/>
    <cellStyle name="一般 3 3 2 2 6 2 4" xfId="3500" xr:uid="{00000000-0005-0000-0000-0000170C0000}"/>
    <cellStyle name="一般 3 3 2 2 6 2 4 2" xfId="3501" xr:uid="{00000000-0005-0000-0000-0000180C0000}"/>
    <cellStyle name="一般 3 3 2 2 6 2 4 3" xfId="3502" xr:uid="{00000000-0005-0000-0000-0000190C0000}"/>
    <cellStyle name="一般 3 3 2 2 6 2 5" xfId="3503" xr:uid="{00000000-0005-0000-0000-00001A0C0000}"/>
    <cellStyle name="一般 3 3 2 2 6 2 6" xfId="3504" xr:uid="{00000000-0005-0000-0000-00001B0C0000}"/>
    <cellStyle name="一般 3 3 2 2 6 3" xfId="3505" xr:uid="{00000000-0005-0000-0000-00001C0C0000}"/>
    <cellStyle name="一般 3 3 2 2 6 3 2" xfId="3506" xr:uid="{00000000-0005-0000-0000-00001D0C0000}"/>
    <cellStyle name="一般 3 3 2 2 6 3 2 2" xfId="3507" xr:uid="{00000000-0005-0000-0000-00001E0C0000}"/>
    <cellStyle name="一般 3 3 2 2 6 3 2 2 2" xfId="3508" xr:uid="{00000000-0005-0000-0000-00001F0C0000}"/>
    <cellStyle name="一般 3 3 2 2 6 3 2 2 3" xfId="3509" xr:uid="{00000000-0005-0000-0000-0000200C0000}"/>
    <cellStyle name="一般 3 3 2 2 6 3 2 3" xfId="3510" xr:uid="{00000000-0005-0000-0000-0000210C0000}"/>
    <cellStyle name="一般 3 3 2 2 6 3 2 4" xfId="3511" xr:uid="{00000000-0005-0000-0000-0000220C0000}"/>
    <cellStyle name="一般 3 3 2 2 6 3 3" xfId="3512" xr:uid="{00000000-0005-0000-0000-0000230C0000}"/>
    <cellStyle name="一般 3 3 2 2 6 3 3 2" xfId="3513" xr:uid="{00000000-0005-0000-0000-0000240C0000}"/>
    <cellStyle name="一般 3 3 2 2 6 3 3 3" xfId="3514" xr:uid="{00000000-0005-0000-0000-0000250C0000}"/>
    <cellStyle name="一般 3 3 2 2 6 3 4" xfId="3515" xr:uid="{00000000-0005-0000-0000-0000260C0000}"/>
    <cellStyle name="一般 3 3 2 2 6 3 5" xfId="3516" xr:uid="{00000000-0005-0000-0000-0000270C0000}"/>
    <cellStyle name="一般 3 3 2 2 6 4" xfId="3517" xr:uid="{00000000-0005-0000-0000-0000280C0000}"/>
    <cellStyle name="一般 3 3 2 2 6 4 2" xfId="3518" xr:uid="{00000000-0005-0000-0000-0000290C0000}"/>
    <cellStyle name="一般 3 3 2 2 6 4 2 2" xfId="3519" xr:uid="{00000000-0005-0000-0000-00002A0C0000}"/>
    <cellStyle name="一般 3 3 2 2 6 4 2 2 2" xfId="3520" xr:uid="{00000000-0005-0000-0000-00002B0C0000}"/>
    <cellStyle name="一般 3 3 2 2 6 4 2 2 3" xfId="3521" xr:uid="{00000000-0005-0000-0000-00002C0C0000}"/>
    <cellStyle name="一般 3 3 2 2 6 4 2 3" xfId="3522" xr:uid="{00000000-0005-0000-0000-00002D0C0000}"/>
    <cellStyle name="一般 3 3 2 2 6 4 2 4" xfId="3523" xr:uid="{00000000-0005-0000-0000-00002E0C0000}"/>
    <cellStyle name="一般 3 3 2 2 6 4 3" xfId="3524" xr:uid="{00000000-0005-0000-0000-00002F0C0000}"/>
    <cellStyle name="一般 3 3 2 2 6 4 3 2" xfId="3525" xr:uid="{00000000-0005-0000-0000-0000300C0000}"/>
    <cellStyle name="一般 3 3 2 2 6 4 3 3" xfId="3526" xr:uid="{00000000-0005-0000-0000-0000310C0000}"/>
    <cellStyle name="一般 3 3 2 2 6 4 4" xfId="3527" xr:uid="{00000000-0005-0000-0000-0000320C0000}"/>
    <cellStyle name="一般 3 3 2 2 6 4 5" xfId="3528" xr:uid="{00000000-0005-0000-0000-0000330C0000}"/>
    <cellStyle name="一般 3 3 2 2 6 5" xfId="3529" xr:uid="{00000000-0005-0000-0000-0000340C0000}"/>
    <cellStyle name="一般 3 3 2 2 6 5 2" xfId="3530" xr:uid="{00000000-0005-0000-0000-0000350C0000}"/>
    <cellStyle name="一般 3 3 2 2 6 5 2 2" xfId="3531" xr:uid="{00000000-0005-0000-0000-0000360C0000}"/>
    <cellStyle name="一般 3 3 2 2 6 5 2 3" xfId="3532" xr:uid="{00000000-0005-0000-0000-0000370C0000}"/>
    <cellStyle name="一般 3 3 2 2 6 5 3" xfId="3533" xr:uid="{00000000-0005-0000-0000-0000380C0000}"/>
    <cellStyle name="一般 3 3 2 2 6 5 4" xfId="3534" xr:uid="{00000000-0005-0000-0000-0000390C0000}"/>
    <cellStyle name="一般 3 3 2 2 6 6" xfId="3535" xr:uid="{00000000-0005-0000-0000-00003A0C0000}"/>
    <cellStyle name="一般 3 3 2 2 6 6 2" xfId="3536" xr:uid="{00000000-0005-0000-0000-00003B0C0000}"/>
    <cellStyle name="一般 3 3 2 2 6 6 3" xfId="3537" xr:uid="{00000000-0005-0000-0000-00003C0C0000}"/>
    <cellStyle name="一般 3 3 2 2 6 7" xfId="3538" xr:uid="{00000000-0005-0000-0000-00003D0C0000}"/>
    <cellStyle name="一般 3 3 2 2 6 8" xfId="3539" xr:uid="{00000000-0005-0000-0000-00003E0C0000}"/>
    <cellStyle name="一般 3 3 2 2 7" xfId="3540" xr:uid="{00000000-0005-0000-0000-00003F0C0000}"/>
    <cellStyle name="一般 3 3 2 2 7 2" xfId="3541" xr:uid="{00000000-0005-0000-0000-0000400C0000}"/>
    <cellStyle name="一般 3 3 2 2 7 2 2" xfId="3542" xr:uid="{00000000-0005-0000-0000-0000410C0000}"/>
    <cellStyle name="一般 3 3 2 2 7 2 2 2" xfId="3543" xr:uid="{00000000-0005-0000-0000-0000420C0000}"/>
    <cellStyle name="一般 3 3 2 2 7 2 2 2 2" xfId="3544" xr:uid="{00000000-0005-0000-0000-0000430C0000}"/>
    <cellStyle name="一般 3 3 2 2 7 2 2 2 3" xfId="3545" xr:uid="{00000000-0005-0000-0000-0000440C0000}"/>
    <cellStyle name="一般 3 3 2 2 7 2 2 3" xfId="3546" xr:uid="{00000000-0005-0000-0000-0000450C0000}"/>
    <cellStyle name="一般 3 3 2 2 7 2 2 4" xfId="3547" xr:uid="{00000000-0005-0000-0000-0000460C0000}"/>
    <cellStyle name="一般 3 3 2 2 7 2 3" xfId="3548" xr:uid="{00000000-0005-0000-0000-0000470C0000}"/>
    <cellStyle name="一般 3 3 2 2 7 2 3 2" xfId="3549" xr:uid="{00000000-0005-0000-0000-0000480C0000}"/>
    <cellStyle name="一般 3 3 2 2 7 2 3 3" xfId="3550" xr:uid="{00000000-0005-0000-0000-0000490C0000}"/>
    <cellStyle name="一般 3 3 2 2 7 2 4" xfId="3551" xr:uid="{00000000-0005-0000-0000-00004A0C0000}"/>
    <cellStyle name="一般 3 3 2 2 7 2 5" xfId="3552" xr:uid="{00000000-0005-0000-0000-00004B0C0000}"/>
    <cellStyle name="一般 3 3 2 2 7 3" xfId="3553" xr:uid="{00000000-0005-0000-0000-00004C0C0000}"/>
    <cellStyle name="一般 3 3 2 2 7 3 2" xfId="3554" xr:uid="{00000000-0005-0000-0000-00004D0C0000}"/>
    <cellStyle name="一般 3 3 2 2 7 3 2 2" xfId="3555" xr:uid="{00000000-0005-0000-0000-00004E0C0000}"/>
    <cellStyle name="一般 3 3 2 2 7 3 2 2 2" xfId="3556" xr:uid="{00000000-0005-0000-0000-00004F0C0000}"/>
    <cellStyle name="一般 3 3 2 2 7 3 2 2 3" xfId="3557" xr:uid="{00000000-0005-0000-0000-0000500C0000}"/>
    <cellStyle name="一般 3 3 2 2 7 3 2 3" xfId="3558" xr:uid="{00000000-0005-0000-0000-0000510C0000}"/>
    <cellStyle name="一般 3 3 2 2 7 3 2 4" xfId="3559" xr:uid="{00000000-0005-0000-0000-0000520C0000}"/>
    <cellStyle name="一般 3 3 2 2 7 3 3" xfId="3560" xr:uid="{00000000-0005-0000-0000-0000530C0000}"/>
    <cellStyle name="一般 3 3 2 2 7 3 3 2" xfId="3561" xr:uid="{00000000-0005-0000-0000-0000540C0000}"/>
    <cellStyle name="一般 3 3 2 2 7 3 3 3" xfId="3562" xr:uid="{00000000-0005-0000-0000-0000550C0000}"/>
    <cellStyle name="一般 3 3 2 2 7 3 4" xfId="3563" xr:uid="{00000000-0005-0000-0000-0000560C0000}"/>
    <cellStyle name="一般 3 3 2 2 7 3 5" xfId="3564" xr:uid="{00000000-0005-0000-0000-0000570C0000}"/>
    <cellStyle name="一般 3 3 2 2 7 4" xfId="3565" xr:uid="{00000000-0005-0000-0000-0000580C0000}"/>
    <cellStyle name="一般 3 3 2 2 7 4 2" xfId="3566" xr:uid="{00000000-0005-0000-0000-0000590C0000}"/>
    <cellStyle name="一般 3 3 2 2 7 4 2 2" xfId="3567" xr:uid="{00000000-0005-0000-0000-00005A0C0000}"/>
    <cellStyle name="一般 3 3 2 2 7 4 2 3" xfId="3568" xr:uid="{00000000-0005-0000-0000-00005B0C0000}"/>
    <cellStyle name="一般 3 3 2 2 7 4 3" xfId="3569" xr:uid="{00000000-0005-0000-0000-00005C0C0000}"/>
    <cellStyle name="一般 3 3 2 2 7 4 4" xfId="3570" xr:uid="{00000000-0005-0000-0000-00005D0C0000}"/>
    <cellStyle name="一般 3 3 2 2 7 5" xfId="3571" xr:uid="{00000000-0005-0000-0000-00005E0C0000}"/>
    <cellStyle name="一般 3 3 2 2 7 5 2" xfId="3572" xr:uid="{00000000-0005-0000-0000-00005F0C0000}"/>
    <cellStyle name="一般 3 3 2 2 7 5 3" xfId="3573" xr:uid="{00000000-0005-0000-0000-0000600C0000}"/>
    <cellStyle name="一般 3 3 2 2 7 6" xfId="3574" xr:uid="{00000000-0005-0000-0000-0000610C0000}"/>
    <cellStyle name="一般 3 3 2 2 7 7" xfId="3575" xr:uid="{00000000-0005-0000-0000-0000620C0000}"/>
    <cellStyle name="一般 3 3 2 2 8" xfId="3576" xr:uid="{00000000-0005-0000-0000-0000630C0000}"/>
    <cellStyle name="一般 3 3 2 2 8 2" xfId="3577" xr:uid="{00000000-0005-0000-0000-0000640C0000}"/>
    <cellStyle name="一般 3 3 2 2 8 2 2" xfId="3578" xr:uid="{00000000-0005-0000-0000-0000650C0000}"/>
    <cellStyle name="一般 3 3 2 2 8 2 2 2" xfId="3579" xr:uid="{00000000-0005-0000-0000-0000660C0000}"/>
    <cellStyle name="一般 3 3 2 2 8 2 2 2 2" xfId="3580" xr:uid="{00000000-0005-0000-0000-0000670C0000}"/>
    <cellStyle name="一般 3 3 2 2 8 2 2 2 3" xfId="3581" xr:uid="{00000000-0005-0000-0000-0000680C0000}"/>
    <cellStyle name="一般 3 3 2 2 8 2 2 3" xfId="3582" xr:uid="{00000000-0005-0000-0000-0000690C0000}"/>
    <cellStyle name="一般 3 3 2 2 8 2 2 4" xfId="3583" xr:uid="{00000000-0005-0000-0000-00006A0C0000}"/>
    <cellStyle name="一般 3 3 2 2 8 2 3" xfId="3584" xr:uid="{00000000-0005-0000-0000-00006B0C0000}"/>
    <cellStyle name="一般 3 3 2 2 8 2 3 2" xfId="3585" xr:uid="{00000000-0005-0000-0000-00006C0C0000}"/>
    <cellStyle name="一般 3 3 2 2 8 2 3 3" xfId="3586" xr:uid="{00000000-0005-0000-0000-00006D0C0000}"/>
    <cellStyle name="一般 3 3 2 2 8 2 4" xfId="3587" xr:uid="{00000000-0005-0000-0000-00006E0C0000}"/>
    <cellStyle name="一般 3 3 2 2 8 2 5" xfId="3588" xr:uid="{00000000-0005-0000-0000-00006F0C0000}"/>
    <cellStyle name="一般 3 3 2 2 8 3" xfId="3589" xr:uid="{00000000-0005-0000-0000-0000700C0000}"/>
    <cellStyle name="一般 3 3 2 2 8 3 2" xfId="3590" xr:uid="{00000000-0005-0000-0000-0000710C0000}"/>
    <cellStyle name="一般 3 3 2 2 8 3 2 2" xfId="3591" xr:uid="{00000000-0005-0000-0000-0000720C0000}"/>
    <cellStyle name="一般 3 3 2 2 8 3 2 3" xfId="3592" xr:uid="{00000000-0005-0000-0000-0000730C0000}"/>
    <cellStyle name="一般 3 3 2 2 8 3 3" xfId="3593" xr:uid="{00000000-0005-0000-0000-0000740C0000}"/>
    <cellStyle name="一般 3 3 2 2 8 3 4" xfId="3594" xr:uid="{00000000-0005-0000-0000-0000750C0000}"/>
    <cellStyle name="一般 3 3 2 2 8 4" xfId="3595" xr:uid="{00000000-0005-0000-0000-0000760C0000}"/>
    <cellStyle name="一般 3 3 2 2 8 4 2" xfId="3596" xr:uid="{00000000-0005-0000-0000-0000770C0000}"/>
    <cellStyle name="一般 3 3 2 2 8 4 3" xfId="3597" xr:uid="{00000000-0005-0000-0000-0000780C0000}"/>
    <cellStyle name="一般 3 3 2 2 8 5" xfId="3598" xr:uid="{00000000-0005-0000-0000-0000790C0000}"/>
    <cellStyle name="一般 3 3 2 2 8 6" xfId="3599" xr:uid="{00000000-0005-0000-0000-00007A0C0000}"/>
    <cellStyle name="一般 3 3 2 2 9" xfId="3600" xr:uid="{00000000-0005-0000-0000-00007B0C0000}"/>
    <cellStyle name="一般 3 3 2 2 9 2" xfId="3601" xr:uid="{00000000-0005-0000-0000-00007C0C0000}"/>
    <cellStyle name="一般 3 3 2 2 9 2 2" xfId="3602" xr:uid="{00000000-0005-0000-0000-00007D0C0000}"/>
    <cellStyle name="一般 3 3 2 2 9 2 2 2" xfId="3603" xr:uid="{00000000-0005-0000-0000-00007E0C0000}"/>
    <cellStyle name="一般 3 3 2 2 9 2 2 3" xfId="3604" xr:uid="{00000000-0005-0000-0000-00007F0C0000}"/>
    <cellStyle name="一般 3 3 2 2 9 2 3" xfId="3605" xr:uid="{00000000-0005-0000-0000-0000800C0000}"/>
    <cellStyle name="一般 3 3 2 2 9 2 4" xfId="3606" xr:uid="{00000000-0005-0000-0000-0000810C0000}"/>
    <cellStyle name="一般 3 3 2 2 9 3" xfId="3607" xr:uid="{00000000-0005-0000-0000-0000820C0000}"/>
    <cellStyle name="一般 3 3 2 2 9 3 2" xfId="3608" xr:uid="{00000000-0005-0000-0000-0000830C0000}"/>
    <cellStyle name="一般 3 3 2 2 9 3 3" xfId="3609" xr:uid="{00000000-0005-0000-0000-0000840C0000}"/>
    <cellStyle name="一般 3 3 2 2 9 4" xfId="3610" xr:uid="{00000000-0005-0000-0000-0000850C0000}"/>
    <cellStyle name="一般 3 3 2 2 9 5" xfId="3611" xr:uid="{00000000-0005-0000-0000-0000860C0000}"/>
    <cellStyle name="一般 3 3 2 3" xfId="137" xr:uid="{00000000-0005-0000-0000-0000870C0000}"/>
    <cellStyle name="一般 3 3 2 3 10" xfId="3612" xr:uid="{00000000-0005-0000-0000-0000880C0000}"/>
    <cellStyle name="一般 3 3 2 3 10 2" xfId="3613" xr:uid="{00000000-0005-0000-0000-0000890C0000}"/>
    <cellStyle name="一般 3 3 2 3 10 2 2" xfId="3614" xr:uid="{00000000-0005-0000-0000-00008A0C0000}"/>
    <cellStyle name="一般 3 3 2 3 10 2 3" xfId="3615" xr:uid="{00000000-0005-0000-0000-00008B0C0000}"/>
    <cellStyle name="一般 3 3 2 3 10 3" xfId="3616" xr:uid="{00000000-0005-0000-0000-00008C0C0000}"/>
    <cellStyle name="一般 3 3 2 3 10 4" xfId="3617" xr:uid="{00000000-0005-0000-0000-00008D0C0000}"/>
    <cellStyle name="一般 3 3 2 3 11" xfId="3618" xr:uid="{00000000-0005-0000-0000-00008E0C0000}"/>
    <cellStyle name="一般 3 3 2 3 11 2" xfId="3619" xr:uid="{00000000-0005-0000-0000-00008F0C0000}"/>
    <cellStyle name="一般 3 3 2 3 11 3" xfId="3620" xr:uid="{00000000-0005-0000-0000-0000900C0000}"/>
    <cellStyle name="一般 3 3 2 3 12" xfId="3621" xr:uid="{00000000-0005-0000-0000-0000910C0000}"/>
    <cellStyle name="一般 3 3 2 3 13" xfId="3622" xr:uid="{00000000-0005-0000-0000-0000920C0000}"/>
    <cellStyle name="一般 3 3 2 3 2" xfId="138" xr:uid="{00000000-0005-0000-0000-0000930C0000}"/>
    <cellStyle name="一般 3 3 2 3 2 2" xfId="139" xr:uid="{00000000-0005-0000-0000-0000940C0000}"/>
    <cellStyle name="一般 3 3 2 3 2 2 2" xfId="3623" xr:uid="{00000000-0005-0000-0000-0000950C0000}"/>
    <cellStyle name="一般 3 3 2 3 2 2 2 2" xfId="3624" xr:uid="{00000000-0005-0000-0000-0000960C0000}"/>
    <cellStyle name="一般 3 3 2 3 2 2 2 2 2" xfId="3625" xr:uid="{00000000-0005-0000-0000-0000970C0000}"/>
    <cellStyle name="一般 3 3 2 3 2 2 2 2 2 2" xfId="3626" xr:uid="{00000000-0005-0000-0000-0000980C0000}"/>
    <cellStyle name="一般 3 3 2 3 2 2 2 2 2 2 2" xfId="3627" xr:uid="{00000000-0005-0000-0000-0000990C0000}"/>
    <cellStyle name="一般 3 3 2 3 2 2 2 2 2 2 3" xfId="3628" xr:uid="{00000000-0005-0000-0000-00009A0C0000}"/>
    <cellStyle name="一般 3 3 2 3 2 2 2 2 2 3" xfId="3629" xr:uid="{00000000-0005-0000-0000-00009B0C0000}"/>
    <cellStyle name="一般 3 3 2 3 2 2 2 2 2 4" xfId="3630" xr:uid="{00000000-0005-0000-0000-00009C0C0000}"/>
    <cellStyle name="一般 3 3 2 3 2 2 2 2 3" xfId="3631" xr:uid="{00000000-0005-0000-0000-00009D0C0000}"/>
    <cellStyle name="一般 3 3 2 3 2 2 2 2 3 2" xfId="3632" xr:uid="{00000000-0005-0000-0000-00009E0C0000}"/>
    <cellStyle name="一般 3 3 2 3 2 2 2 2 3 3" xfId="3633" xr:uid="{00000000-0005-0000-0000-00009F0C0000}"/>
    <cellStyle name="一般 3 3 2 3 2 2 2 2 4" xfId="3634" xr:uid="{00000000-0005-0000-0000-0000A00C0000}"/>
    <cellStyle name="一般 3 3 2 3 2 2 2 2 5" xfId="3635" xr:uid="{00000000-0005-0000-0000-0000A10C0000}"/>
    <cellStyle name="一般 3 3 2 3 2 2 2 3" xfId="3636" xr:uid="{00000000-0005-0000-0000-0000A20C0000}"/>
    <cellStyle name="一般 3 3 2 3 2 2 2 3 2" xfId="3637" xr:uid="{00000000-0005-0000-0000-0000A30C0000}"/>
    <cellStyle name="一般 3 3 2 3 2 2 2 3 2 2" xfId="3638" xr:uid="{00000000-0005-0000-0000-0000A40C0000}"/>
    <cellStyle name="一般 3 3 2 3 2 2 2 3 2 3" xfId="3639" xr:uid="{00000000-0005-0000-0000-0000A50C0000}"/>
    <cellStyle name="一般 3 3 2 3 2 2 2 3 3" xfId="3640" xr:uid="{00000000-0005-0000-0000-0000A60C0000}"/>
    <cellStyle name="一般 3 3 2 3 2 2 2 3 4" xfId="3641" xr:uid="{00000000-0005-0000-0000-0000A70C0000}"/>
    <cellStyle name="一般 3 3 2 3 2 2 2 4" xfId="3642" xr:uid="{00000000-0005-0000-0000-0000A80C0000}"/>
    <cellStyle name="一般 3 3 2 3 2 2 2 4 2" xfId="3643" xr:uid="{00000000-0005-0000-0000-0000A90C0000}"/>
    <cellStyle name="一般 3 3 2 3 2 2 2 4 3" xfId="3644" xr:uid="{00000000-0005-0000-0000-0000AA0C0000}"/>
    <cellStyle name="一般 3 3 2 3 2 2 2 5" xfId="3645" xr:uid="{00000000-0005-0000-0000-0000AB0C0000}"/>
    <cellStyle name="一般 3 3 2 3 2 2 2 6" xfId="3646" xr:uid="{00000000-0005-0000-0000-0000AC0C0000}"/>
    <cellStyle name="一般 3 3 2 3 2 2 3" xfId="3647" xr:uid="{00000000-0005-0000-0000-0000AD0C0000}"/>
    <cellStyle name="一般 3 3 2 3 2 2 3 2" xfId="3648" xr:uid="{00000000-0005-0000-0000-0000AE0C0000}"/>
    <cellStyle name="一般 3 3 2 3 2 2 3 2 2" xfId="3649" xr:uid="{00000000-0005-0000-0000-0000AF0C0000}"/>
    <cellStyle name="一般 3 3 2 3 2 2 3 2 2 2" xfId="3650" xr:uid="{00000000-0005-0000-0000-0000B00C0000}"/>
    <cellStyle name="一般 3 3 2 3 2 2 3 2 2 3" xfId="3651" xr:uid="{00000000-0005-0000-0000-0000B10C0000}"/>
    <cellStyle name="一般 3 3 2 3 2 2 3 2 3" xfId="3652" xr:uid="{00000000-0005-0000-0000-0000B20C0000}"/>
    <cellStyle name="一般 3 3 2 3 2 2 3 2 4" xfId="3653" xr:uid="{00000000-0005-0000-0000-0000B30C0000}"/>
    <cellStyle name="一般 3 3 2 3 2 2 3 3" xfId="3654" xr:uid="{00000000-0005-0000-0000-0000B40C0000}"/>
    <cellStyle name="一般 3 3 2 3 2 2 3 3 2" xfId="3655" xr:uid="{00000000-0005-0000-0000-0000B50C0000}"/>
    <cellStyle name="一般 3 3 2 3 2 2 3 3 3" xfId="3656" xr:uid="{00000000-0005-0000-0000-0000B60C0000}"/>
    <cellStyle name="一般 3 3 2 3 2 2 3 4" xfId="3657" xr:uid="{00000000-0005-0000-0000-0000B70C0000}"/>
    <cellStyle name="一般 3 3 2 3 2 2 3 5" xfId="3658" xr:uid="{00000000-0005-0000-0000-0000B80C0000}"/>
    <cellStyle name="一般 3 3 2 3 2 2 4" xfId="3659" xr:uid="{00000000-0005-0000-0000-0000B90C0000}"/>
    <cellStyle name="一般 3 3 2 3 2 2 4 2" xfId="3660" xr:uid="{00000000-0005-0000-0000-0000BA0C0000}"/>
    <cellStyle name="一般 3 3 2 3 2 2 4 2 2" xfId="3661" xr:uid="{00000000-0005-0000-0000-0000BB0C0000}"/>
    <cellStyle name="一般 3 3 2 3 2 2 4 2 2 2" xfId="3662" xr:uid="{00000000-0005-0000-0000-0000BC0C0000}"/>
    <cellStyle name="一般 3 3 2 3 2 2 4 2 2 3" xfId="3663" xr:uid="{00000000-0005-0000-0000-0000BD0C0000}"/>
    <cellStyle name="一般 3 3 2 3 2 2 4 2 3" xfId="3664" xr:uid="{00000000-0005-0000-0000-0000BE0C0000}"/>
    <cellStyle name="一般 3 3 2 3 2 2 4 2 4" xfId="3665" xr:uid="{00000000-0005-0000-0000-0000BF0C0000}"/>
    <cellStyle name="一般 3 3 2 3 2 2 4 3" xfId="3666" xr:uid="{00000000-0005-0000-0000-0000C00C0000}"/>
    <cellStyle name="一般 3 3 2 3 2 2 4 3 2" xfId="3667" xr:uid="{00000000-0005-0000-0000-0000C10C0000}"/>
    <cellStyle name="一般 3 3 2 3 2 2 4 3 3" xfId="3668" xr:uid="{00000000-0005-0000-0000-0000C20C0000}"/>
    <cellStyle name="一般 3 3 2 3 2 2 4 4" xfId="3669" xr:uid="{00000000-0005-0000-0000-0000C30C0000}"/>
    <cellStyle name="一般 3 3 2 3 2 2 4 5" xfId="3670" xr:uid="{00000000-0005-0000-0000-0000C40C0000}"/>
    <cellStyle name="一般 3 3 2 3 2 2 5" xfId="3671" xr:uid="{00000000-0005-0000-0000-0000C50C0000}"/>
    <cellStyle name="一般 3 3 2 3 2 2 5 2" xfId="3672" xr:uid="{00000000-0005-0000-0000-0000C60C0000}"/>
    <cellStyle name="一般 3 3 2 3 2 2 5 2 2" xfId="3673" xr:uid="{00000000-0005-0000-0000-0000C70C0000}"/>
    <cellStyle name="一般 3 3 2 3 2 2 5 2 3" xfId="3674" xr:uid="{00000000-0005-0000-0000-0000C80C0000}"/>
    <cellStyle name="一般 3 3 2 3 2 2 5 3" xfId="3675" xr:uid="{00000000-0005-0000-0000-0000C90C0000}"/>
    <cellStyle name="一般 3 3 2 3 2 2 5 4" xfId="3676" xr:uid="{00000000-0005-0000-0000-0000CA0C0000}"/>
    <cellStyle name="一般 3 3 2 3 2 2 6" xfId="3677" xr:uid="{00000000-0005-0000-0000-0000CB0C0000}"/>
    <cellStyle name="一般 3 3 2 3 2 2 6 2" xfId="3678" xr:uid="{00000000-0005-0000-0000-0000CC0C0000}"/>
    <cellStyle name="一般 3 3 2 3 2 2 6 3" xfId="3679" xr:uid="{00000000-0005-0000-0000-0000CD0C0000}"/>
    <cellStyle name="一般 3 3 2 3 2 2 7" xfId="3680" xr:uid="{00000000-0005-0000-0000-0000CE0C0000}"/>
    <cellStyle name="一般 3 3 2 3 2 2 8" xfId="3681" xr:uid="{00000000-0005-0000-0000-0000CF0C0000}"/>
    <cellStyle name="一般 3 3 2 3 2 3" xfId="3682" xr:uid="{00000000-0005-0000-0000-0000D00C0000}"/>
    <cellStyle name="一般 3 3 2 3 2 3 2" xfId="3683" xr:uid="{00000000-0005-0000-0000-0000D10C0000}"/>
    <cellStyle name="一般 3 3 2 3 2 3 2 2" xfId="3684" xr:uid="{00000000-0005-0000-0000-0000D20C0000}"/>
    <cellStyle name="一般 3 3 2 3 2 3 2 2 2" xfId="3685" xr:uid="{00000000-0005-0000-0000-0000D30C0000}"/>
    <cellStyle name="一般 3 3 2 3 2 3 2 2 2 2" xfId="3686" xr:uid="{00000000-0005-0000-0000-0000D40C0000}"/>
    <cellStyle name="一般 3 3 2 3 2 3 2 2 2 3" xfId="3687" xr:uid="{00000000-0005-0000-0000-0000D50C0000}"/>
    <cellStyle name="一般 3 3 2 3 2 3 2 2 3" xfId="3688" xr:uid="{00000000-0005-0000-0000-0000D60C0000}"/>
    <cellStyle name="一般 3 3 2 3 2 3 2 2 4" xfId="3689" xr:uid="{00000000-0005-0000-0000-0000D70C0000}"/>
    <cellStyle name="一般 3 3 2 3 2 3 2 3" xfId="3690" xr:uid="{00000000-0005-0000-0000-0000D80C0000}"/>
    <cellStyle name="一般 3 3 2 3 2 3 2 3 2" xfId="3691" xr:uid="{00000000-0005-0000-0000-0000D90C0000}"/>
    <cellStyle name="一般 3 3 2 3 2 3 2 3 3" xfId="3692" xr:uid="{00000000-0005-0000-0000-0000DA0C0000}"/>
    <cellStyle name="一般 3 3 2 3 2 3 2 4" xfId="3693" xr:uid="{00000000-0005-0000-0000-0000DB0C0000}"/>
    <cellStyle name="一般 3 3 2 3 2 3 2 5" xfId="3694" xr:uid="{00000000-0005-0000-0000-0000DC0C0000}"/>
    <cellStyle name="一般 3 3 2 3 2 3 3" xfId="3695" xr:uid="{00000000-0005-0000-0000-0000DD0C0000}"/>
    <cellStyle name="一般 3 3 2 3 2 3 3 2" xfId="3696" xr:uid="{00000000-0005-0000-0000-0000DE0C0000}"/>
    <cellStyle name="一般 3 3 2 3 2 3 3 2 2" xfId="3697" xr:uid="{00000000-0005-0000-0000-0000DF0C0000}"/>
    <cellStyle name="一般 3 3 2 3 2 3 3 2 3" xfId="3698" xr:uid="{00000000-0005-0000-0000-0000E00C0000}"/>
    <cellStyle name="一般 3 3 2 3 2 3 3 3" xfId="3699" xr:uid="{00000000-0005-0000-0000-0000E10C0000}"/>
    <cellStyle name="一般 3 3 2 3 2 3 3 4" xfId="3700" xr:uid="{00000000-0005-0000-0000-0000E20C0000}"/>
    <cellStyle name="一般 3 3 2 3 2 3 4" xfId="3701" xr:uid="{00000000-0005-0000-0000-0000E30C0000}"/>
    <cellStyle name="一般 3 3 2 3 2 3 4 2" xfId="3702" xr:uid="{00000000-0005-0000-0000-0000E40C0000}"/>
    <cellStyle name="一般 3 3 2 3 2 3 4 3" xfId="3703" xr:uid="{00000000-0005-0000-0000-0000E50C0000}"/>
    <cellStyle name="一般 3 3 2 3 2 3 5" xfId="3704" xr:uid="{00000000-0005-0000-0000-0000E60C0000}"/>
    <cellStyle name="一般 3 3 2 3 2 3 6" xfId="3705" xr:uid="{00000000-0005-0000-0000-0000E70C0000}"/>
    <cellStyle name="一般 3 3 2 3 2 4" xfId="3706" xr:uid="{00000000-0005-0000-0000-0000E80C0000}"/>
    <cellStyle name="一般 3 3 2 3 2 4 2" xfId="3707" xr:uid="{00000000-0005-0000-0000-0000E90C0000}"/>
    <cellStyle name="一般 3 3 2 3 2 4 2 2" xfId="3708" xr:uid="{00000000-0005-0000-0000-0000EA0C0000}"/>
    <cellStyle name="一般 3 3 2 3 2 4 2 2 2" xfId="3709" xr:uid="{00000000-0005-0000-0000-0000EB0C0000}"/>
    <cellStyle name="一般 3 3 2 3 2 4 2 2 3" xfId="3710" xr:uid="{00000000-0005-0000-0000-0000EC0C0000}"/>
    <cellStyle name="一般 3 3 2 3 2 4 2 3" xfId="3711" xr:uid="{00000000-0005-0000-0000-0000ED0C0000}"/>
    <cellStyle name="一般 3 3 2 3 2 4 2 4" xfId="3712" xr:uid="{00000000-0005-0000-0000-0000EE0C0000}"/>
    <cellStyle name="一般 3 3 2 3 2 4 3" xfId="3713" xr:uid="{00000000-0005-0000-0000-0000EF0C0000}"/>
    <cellStyle name="一般 3 3 2 3 2 4 3 2" xfId="3714" xr:uid="{00000000-0005-0000-0000-0000F00C0000}"/>
    <cellStyle name="一般 3 3 2 3 2 4 3 3" xfId="3715" xr:uid="{00000000-0005-0000-0000-0000F10C0000}"/>
    <cellStyle name="一般 3 3 2 3 2 4 4" xfId="3716" xr:uid="{00000000-0005-0000-0000-0000F20C0000}"/>
    <cellStyle name="一般 3 3 2 3 2 4 5" xfId="3717" xr:uid="{00000000-0005-0000-0000-0000F30C0000}"/>
    <cellStyle name="一般 3 3 2 3 2 5" xfId="3718" xr:uid="{00000000-0005-0000-0000-0000F40C0000}"/>
    <cellStyle name="一般 3 3 2 3 2 5 2" xfId="3719" xr:uid="{00000000-0005-0000-0000-0000F50C0000}"/>
    <cellStyle name="一般 3 3 2 3 2 5 2 2" xfId="3720" xr:uid="{00000000-0005-0000-0000-0000F60C0000}"/>
    <cellStyle name="一般 3 3 2 3 2 5 2 2 2" xfId="3721" xr:uid="{00000000-0005-0000-0000-0000F70C0000}"/>
    <cellStyle name="一般 3 3 2 3 2 5 2 2 3" xfId="3722" xr:uid="{00000000-0005-0000-0000-0000F80C0000}"/>
    <cellStyle name="一般 3 3 2 3 2 5 2 3" xfId="3723" xr:uid="{00000000-0005-0000-0000-0000F90C0000}"/>
    <cellStyle name="一般 3 3 2 3 2 5 2 4" xfId="3724" xr:uid="{00000000-0005-0000-0000-0000FA0C0000}"/>
    <cellStyle name="一般 3 3 2 3 2 5 3" xfId="3725" xr:uid="{00000000-0005-0000-0000-0000FB0C0000}"/>
    <cellStyle name="一般 3 3 2 3 2 5 3 2" xfId="3726" xr:uid="{00000000-0005-0000-0000-0000FC0C0000}"/>
    <cellStyle name="一般 3 3 2 3 2 5 3 3" xfId="3727" xr:uid="{00000000-0005-0000-0000-0000FD0C0000}"/>
    <cellStyle name="一般 3 3 2 3 2 5 4" xfId="3728" xr:uid="{00000000-0005-0000-0000-0000FE0C0000}"/>
    <cellStyle name="一般 3 3 2 3 2 5 5" xfId="3729" xr:uid="{00000000-0005-0000-0000-0000FF0C0000}"/>
    <cellStyle name="一般 3 3 2 3 2 6" xfId="3730" xr:uid="{00000000-0005-0000-0000-0000000D0000}"/>
    <cellStyle name="一般 3 3 2 3 2 6 2" xfId="3731" xr:uid="{00000000-0005-0000-0000-0000010D0000}"/>
    <cellStyle name="一般 3 3 2 3 2 6 2 2" xfId="3732" xr:uid="{00000000-0005-0000-0000-0000020D0000}"/>
    <cellStyle name="一般 3 3 2 3 2 6 2 3" xfId="3733" xr:uid="{00000000-0005-0000-0000-0000030D0000}"/>
    <cellStyle name="一般 3 3 2 3 2 6 3" xfId="3734" xr:uid="{00000000-0005-0000-0000-0000040D0000}"/>
    <cellStyle name="一般 3 3 2 3 2 6 4" xfId="3735" xr:uid="{00000000-0005-0000-0000-0000050D0000}"/>
    <cellStyle name="一般 3 3 2 3 2 7" xfId="3736" xr:uid="{00000000-0005-0000-0000-0000060D0000}"/>
    <cellStyle name="一般 3 3 2 3 2 7 2" xfId="3737" xr:uid="{00000000-0005-0000-0000-0000070D0000}"/>
    <cellStyle name="一般 3 3 2 3 2 7 3" xfId="3738" xr:uid="{00000000-0005-0000-0000-0000080D0000}"/>
    <cellStyle name="一般 3 3 2 3 2 8" xfId="3739" xr:uid="{00000000-0005-0000-0000-0000090D0000}"/>
    <cellStyle name="一般 3 3 2 3 2 9" xfId="3740" xr:uid="{00000000-0005-0000-0000-00000A0D0000}"/>
    <cellStyle name="一般 3 3 2 3 3" xfId="140" xr:uid="{00000000-0005-0000-0000-00000B0D0000}"/>
    <cellStyle name="一般 3 3 2 3 3 2" xfId="141" xr:uid="{00000000-0005-0000-0000-00000C0D0000}"/>
    <cellStyle name="一般 3 3 2 3 3 2 2" xfId="3741" xr:uid="{00000000-0005-0000-0000-00000D0D0000}"/>
    <cellStyle name="一般 3 3 2 3 3 2 2 2" xfId="3742" xr:uid="{00000000-0005-0000-0000-00000E0D0000}"/>
    <cellStyle name="一般 3 3 2 3 3 2 2 2 2" xfId="3743" xr:uid="{00000000-0005-0000-0000-00000F0D0000}"/>
    <cellStyle name="一般 3 3 2 3 3 2 2 2 2 2" xfId="3744" xr:uid="{00000000-0005-0000-0000-0000100D0000}"/>
    <cellStyle name="一般 3 3 2 3 3 2 2 2 2 2 2" xfId="3745" xr:uid="{00000000-0005-0000-0000-0000110D0000}"/>
    <cellStyle name="一般 3 3 2 3 3 2 2 2 2 2 3" xfId="3746" xr:uid="{00000000-0005-0000-0000-0000120D0000}"/>
    <cellStyle name="一般 3 3 2 3 3 2 2 2 2 3" xfId="3747" xr:uid="{00000000-0005-0000-0000-0000130D0000}"/>
    <cellStyle name="一般 3 3 2 3 3 2 2 2 2 4" xfId="3748" xr:uid="{00000000-0005-0000-0000-0000140D0000}"/>
    <cellStyle name="一般 3 3 2 3 3 2 2 2 3" xfId="3749" xr:uid="{00000000-0005-0000-0000-0000150D0000}"/>
    <cellStyle name="一般 3 3 2 3 3 2 2 2 3 2" xfId="3750" xr:uid="{00000000-0005-0000-0000-0000160D0000}"/>
    <cellStyle name="一般 3 3 2 3 3 2 2 2 3 3" xfId="3751" xr:uid="{00000000-0005-0000-0000-0000170D0000}"/>
    <cellStyle name="一般 3 3 2 3 3 2 2 2 4" xfId="3752" xr:uid="{00000000-0005-0000-0000-0000180D0000}"/>
    <cellStyle name="一般 3 3 2 3 3 2 2 2 5" xfId="3753" xr:uid="{00000000-0005-0000-0000-0000190D0000}"/>
    <cellStyle name="一般 3 3 2 3 3 2 2 3" xfId="3754" xr:uid="{00000000-0005-0000-0000-00001A0D0000}"/>
    <cellStyle name="一般 3 3 2 3 3 2 2 3 2" xfId="3755" xr:uid="{00000000-0005-0000-0000-00001B0D0000}"/>
    <cellStyle name="一般 3 3 2 3 3 2 2 3 2 2" xfId="3756" xr:uid="{00000000-0005-0000-0000-00001C0D0000}"/>
    <cellStyle name="一般 3 3 2 3 3 2 2 3 2 3" xfId="3757" xr:uid="{00000000-0005-0000-0000-00001D0D0000}"/>
    <cellStyle name="一般 3 3 2 3 3 2 2 3 3" xfId="3758" xr:uid="{00000000-0005-0000-0000-00001E0D0000}"/>
    <cellStyle name="一般 3 3 2 3 3 2 2 3 4" xfId="3759" xr:uid="{00000000-0005-0000-0000-00001F0D0000}"/>
    <cellStyle name="一般 3 3 2 3 3 2 2 4" xfId="3760" xr:uid="{00000000-0005-0000-0000-0000200D0000}"/>
    <cellStyle name="一般 3 3 2 3 3 2 2 4 2" xfId="3761" xr:uid="{00000000-0005-0000-0000-0000210D0000}"/>
    <cellStyle name="一般 3 3 2 3 3 2 2 4 3" xfId="3762" xr:uid="{00000000-0005-0000-0000-0000220D0000}"/>
    <cellStyle name="一般 3 3 2 3 3 2 2 5" xfId="3763" xr:uid="{00000000-0005-0000-0000-0000230D0000}"/>
    <cellStyle name="一般 3 3 2 3 3 2 2 6" xfId="3764" xr:uid="{00000000-0005-0000-0000-0000240D0000}"/>
    <cellStyle name="一般 3 3 2 3 3 2 3" xfId="3765" xr:uid="{00000000-0005-0000-0000-0000250D0000}"/>
    <cellStyle name="一般 3 3 2 3 3 2 3 2" xfId="3766" xr:uid="{00000000-0005-0000-0000-0000260D0000}"/>
    <cellStyle name="一般 3 3 2 3 3 2 3 2 2" xfId="3767" xr:uid="{00000000-0005-0000-0000-0000270D0000}"/>
    <cellStyle name="一般 3 3 2 3 3 2 3 2 2 2" xfId="3768" xr:uid="{00000000-0005-0000-0000-0000280D0000}"/>
    <cellStyle name="一般 3 3 2 3 3 2 3 2 2 3" xfId="3769" xr:uid="{00000000-0005-0000-0000-0000290D0000}"/>
    <cellStyle name="一般 3 3 2 3 3 2 3 2 3" xfId="3770" xr:uid="{00000000-0005-0000-0000-00002A0D0000}"/>
    <cellStyle name="一般 3 3 2 3 3 2 3 2 4" xfId="3771" xr:uid="{00000000-0005-0000-0000-00002B0D0000}"/>
    <cellStyle name="一般 3 3 2 3 3 2 3 3" xfId="3772" xr:uid="{00000000-0005-0000-0000-00002C0D0000}"/>
    <cellStyle name="一般 3 3 2 3 3 2 3 3 2" xfId="3773" xr:uid="{00000000-0005-0000-0000-00002D0D0000}"/>
    <cellStyle name="一般 3 3 2 3 3 2 3 3 3" xfId="3774" xr:uid="{00000000-0005-0000-0000-00002E0D0000}"/>
    <cellStyle name="一般 3 3 2 3 3 2 3 4" xfId="3775" xr:uid="{00000000-0005-0000-0000-00002F0D0000}"/>
    <cellStyle name="一般 3 3 2 3 3 2 3 5" xfId="3776" xr:uid="{00000000-0005-0000-0000-0000300D0000}"/>
    <cellStyle name="一般 3 3 2 3 3 2 4" xfId="3777" xr:uid="{00000000-0005-0000-0000-0000310D0000}"/>
    <cellStyle name="一般 3 3 2 3 3 2 4 2" xfId="3778" xr:uid="{00000000-0005-0000-0000-0000320D0000}"/>
    <cellStyle name="一般 3 3 2 3 3 2 4 2 2" xfId="3779" xr:uid="{00000000-0005-0000-0000-0000330D0000}"/>
    <cellStyle name="一般 3 3 2 3 3 2 4 2 2 2" xfId="3780" xr:uid="{00000000-0005-0000-0000-0000340D0000}"/>
    <cellStyle name="一般 3 3 2 3 3 2 4 2 2 3" xfId="3781" xr:uid="{00000000-0005-0000-0000-0000350D0000}"/>
    <cellStyle name="一般 3 3 2 3 3 2 4 2 3" xfId="3782" xr:uid="{00000000-0005-0000-0000-0000360D0000}"/>
    <cellStyle name="一般 3 3 2 3 3 2 4 2 4" xfId="3783" xr:uid="{00000000-0005-0000-0000-0000370D0000}"/>
    <cellStyle name="一般 3 3 2 3 3 2 4 3" xfId="3784" xr:uid="{00000000-0005-0000-0000-0000380D0000}"/>
    <cellStyle name="一般 3 3 2 3 3 2 4 3 2" xfId="3785" xr:uid="{00000000-0005-0000-0000-0000390D0000}"/>
    <cellStyle name="一般 3 3 2 3 3 2 4 3 3" xfId="3786" xr:uid="{00000000-0005-0000-0000-00003A0D0000}"/>
    <cellStyle name="一般 3 3 2 3 3 2 4 4" xfId="3787" xr:uid="{00000000-0005-0000-0000-00003B0D0000}"/>
    <cellStyle name="一般 3 3 2 3 3 2 4 5" xfId="3788" xr:uid="{00000000-0005-0000-0000-00003C0D0000}"/>
    <cellStyle name="一般 3 3 2 3 3 2 5" xfId="3789" xr:uid="{00000000-0005-0000-0000-00003D0D0000}"/>
    <cellStyle name="一般 3 3 2 3 3 2 5 2" xfId="3790" xr:uid="{00000000-0005-0000-0000-00003E0D0000}"/>
    <cellStyle name="一般 3 3 2 3 3 2 5 2 2" xfId="3791" xr:uid="{00000000-0005-0000-0000-00003F0D0000}"/>
    <cellStyle name="一般 3 3 2 3 3 2 5 2 3" xfId="3792" xr:uid="{00000000-0005-0000-0000-0000400D0000}"/>
    <cellStyle name="一般 3 3 2 3 3 2 5 3" xfId="3793" xr:uid="{00000000-0005-0000-0000-0000410D0000}"/>
    <cellStyle name="一般 3 3 2 3 3 2 5 4" xfId="3794" xr:uid="{00000000-0005-0000-0000-0000420D0000}"/>
    <cellStyle name="一般 3 3 2 3 3 2 6" xfId="3795" xr:uid="{00000000-0005-0000-0000-0000430D0000}"/>
    <cellStyle name="一般 3 3 2 3 3 2 6 2" xfId="3796" xr:uid="{00000000-0005-0000-0000-0000440D0000}"/>
    <cellStyle name="一般 3 3 2 3 3 2 6 3" xfId="3797" xr:uid="{00000000-0005-0000-0000-0000450D0000}"/>
    <cellStyle name="一般 3 3 2 3 3 2 7" xfId="3798" xr:uid="{00000000-0005-0000-0000-0000460D0000}"/>
    <cellStyle name="一般 3 3 2 3 3 2 8" xfId="3799" xr:uid="{00000000-0005-0000-0000-0000470D0000}"/>
    <cellStyle name="一般 3 3 2 3 3 3" xfId="3800" xr:uid="{00000000-0005-0000-0000-0000480D0000}"/>
    <cellStyle name="一般 3 3 2 3 3 3 2" xfId="3801" xr:uid="{00000000-0005-0000-0000-0000490D0000}"/>
    <cellStyle name="一般 3 3 2 3 3 3 2 2" xfId="3802" xr:uid="{00000000-0005-0000-0000-00004A0D0000}"/>
    <cellStyle name="一般 3 3 2 3 3 3 2 2 2" xfId="3803" xr:uid="{00000000-0005-0000-0000-00004B0D0000}"/>
    <cellStyle name="一般 3 3 2 3 3 3 2 2 2 2" xfId="3804" xr:uid="{00000000-0005-0000-0000-00004C0D0000}"/>
    <cellStyle name="一般 3 3 2 3 3 3 2 2 2 3" xfId="3805" xr:uid="{00000000-0005-0000-0000-00004D0D0000}"/>
    <cellStyle name="一般 3 3 2 3 3 3 2 2 3" xfId="3806" xr:uid="{00000000-0005-0000-0000-00004E0D0000}"/>
    <cellStyle name="一般 3 3 2 3 3 3 2 2 4" xfId="3807" xr:uid="{00000000-0005-0000-0000-00004F0D0000}"/>
    <cellStyle name="一般 3 3 2 3 3 3 2 3" xfId="3808" xr:uid="{00000000-0005-0000-0000-0000500D0000}"/>
    <cellStyle name="一般 3 3 2 3 3 3 2 3 2" xfId="3809" xr:uid="{00000000-0005-0000-0000-0000510D0000}"/>
    <cellStyle name="一般 3 3 2 3 3 3 2 3 3" xfId="3810" xr:uid="{00000000-0005-0000-0000-0000520D0000}"/>
    <cellStyle name="一般 3 3 2 3 3 3 2 4" xfId="3811" xr:uid="{00000000-0005-0000-0000-0000530D0000}"/>
    <cellStyle name="一般 3 3 2 3 3 3 2 5" xfId="3812" xr:uid="{00000000-0005-0000-0000-0000540D0000}"/>
    <cellStyle name="一般 3 3 2 3 3 3 3" xfId="3813" xr:uid="{00000000-0005-0000-0000-0000550D0000}"/>
    <cellStyle name="一般 3 3 2 3 3 3 3 2" xfId="3814" xr:uid="{00000000-0005-0000-0000-0000560D0000}"/>
    <cellStyle name="一般 3 3 2 3 3 3 3 2 2" xfId="3815" xr:uid="{00000000-0005-0000-0000-0000570D0000}"/>
    <cellStyle name="一般 3 3 2 3 3 3 3 2 3" xfId="3816" xr:uid="{00000000-0005-0000-0000-0000580D0000}"/>
    <cellStyle name="一般 3 3 2 3 3 3 3 3" xfId="3817" xr:uid="{00000000-0005-0000-0000-0000590D0000}"/>
    <cellStyle name="一般 3 3 2 3 3 3 3 4" xfId="3818" xr:uid="{00000000-0005-0000-0000-00005A0D0000}"/>
    <cellStyle name="一般 3 3 2 3 3 3 4" xfId="3819" xr:uid="{00000000-0005-0000-0000-00005B0D0000}"/>
    <cellStyle name="一般 3 3 2 3 3 3 4 2" xfId="3820" xr:uid="{00000000-0005-0000-0000-00005C0D0000}"/>
    <cellStyle name="一般 3 3 2 3 3 3 4 3" xfId="3821" xr:uid="{00000000-0005-0000-0000-00005D0D0000}"/>
    <cellStyle name="一般 3 3 2 3 3 3 5" xfId="3822" xr:uid="{00000000-0005-0000-0000-00005E0D0000}"/>
    <cellStyle name="一般 3 3 2 3 3 3 6" xfId="3823" xr:uid="{00000000-0005-0000-0000-00005F0D0000}"/>
    <cellStyle name="一般 3 3 2 3 3 4" xfId="3824" xr:uid="{00000000-0005-0000-0000-0000600D0000}"/>
    <cellStyle name="一般 3 3 2 3 3 4 2" xfId="3825" xr:uid="{00000000-0005-0000-0000-0000610D0000}"/>
    <cellStyle name="一般 3 3 2 3 3 4 2 2" xfId="3826" xr:uid="{00000000-0005-0000-0000-0000620D0000}"/>
    <cellStyle name="一般 3 3 2 3 3 4 2 2 2" xfId="3827" xr:uid="{00000000-0005-0000-0000-0000630D0000}"/>
    <cellStyle name="一般 3 3 2 3 3 4 2 2 3" xfId="3828" xr:uid="{00000000-0005-0000-0000-0000640D0000}"/>
    <cellStyle name="一般 3 3 2 3 3 4 2 3" xfId="3829" xr:uid="{00000000-0005-0000-0000-0000650D0000}"/>
    <cellStyle name="一般 3 3 2 3 3 4 2 4" xfId="3830" xr:uid="{00000000-0005-0000-0000-0000660D0000}"/>
    <cellStyle name="一般 3 3 2 3 3 4 3" xfId="3831" xr:uid="{00000000-0005-0000-0000-0000670D0000}"/>
    <cellStyle name="一般 3 3 2 3 3 4 3 2" xfId="3832" xr:uid="{00000000-0005-0000-0000-0000680D0000}"/>
    <cellStyle name="一般 3 3 2 3 3 4 3 3" xfId="3833" xr:uid="{00000000-0005-0000-0000-0000690D0000}"/>
    <cellStyle name="一般 3 3 2 3 3 4 4" xfId="3834" xr:uid="{00000000-0005-0000-0000-00006A0D0000}"/>
    <cellStyle name="一般 3 3 2 3 3 4 5" xfId="3835" xr:uid="{00000000-0005-0000-0000-00006B0D0000}"/>
    <cellStyle name="一般 3 3 2 3 3 5" xfId="3836" xr:uid="{00000000-0005-0000-0000-00006C0D0000}"/>
    <cellStyle name="一般 3 3 2 3 3 5 2" xfId="3837" xr:uid="{00000000-0005-0000-0000-00006D0D0000}"/>
    <cellStyle name="一般 3 3 2 3 3 5 2 2" xfId="3838" xr:uid="{00000000-0005-0000-0000-00006E0D0000}"/>
    <cellStyle name="一般 3 3 2 3 3 5 2 2 2" xfId="3839" xr:uid="{00000000-0005-0000-0000-00006F0D0000}"/>
    <cellStyle name="一般 3 3 2 3 3 5 2 2 3" xfId="3840" xr:uid="{00000000-0005-0000-0000-0000700D0000}"/>
    <cellStyle name="一般 3 3 2 3 3 5 2 3" xfId="3841" xr:uid="{00000000-0005-0000-0000-0000710D0000}"/>
    <cellStyle name="一般 3 3 2 3 3 5 2 4" xfId="3842" xr:uid="{00000000-0005-0000-0000-0000720D0000}"/>
    <cellStyle name="一般 3 3 2 3 3 5 3" xfId="3843" xr:uid="{00000000-0005-0000-0000-0000730D0000}"/>
    <cellStyle name="一般 3 3 2 3 3 5 3 2" xfId="3844" xr:uid="{00000000-0005-0000-0000-0000740D0000}"/>
    <cellStyle name="一般 3 3 2 3 3 5 3 3" xfId="3845" xr:uid="{00000000-0005-0000-0000-0000750D0000}"/>
    <cellStyle name="一般 3 3 2 3 3 5 4" xfId="3846" xr:uid="{00000000-0005-0000-0000-0000760D0000}"/>
    <cellStyle name="一般 3 3 2 3 3 5 5" xfId="3847" xr:uid="{00000000-0005-0000-0000-0000770D0000}"/>
    <cellStyle name="一般 3 3 2 3 3 6" xfId="3848" xr:uid="{00000000-0005-0000-0000-0000780D0000}"/>
    <cellStyle name="一般 3 3 2 3 3 6 2" xfId="3849" xr:uid="{00000000-0005-0000-0000-0000790D0000}"/>
    <cellStyle name="一般 3 3 2 3 3 6 2 2" xfId="3850" xr:uid="{00000000-0005-0000-0000-00007A0D0000}"/>
    <cellStyle name="一般 3 3 2 3 3 6 2 3" xfId="3851" xr:uid="{00000000-0005-0000-0000-00007B0D0000}"/>
    <cellStyle name="一般 3 3 2 3 3 6 3" xfId="3852" xr:uid="{00000000-0005-0000-0000-00007C0D0000}"/>
    <cellStyle name="一般 3 3 2 3 3 6 4" xfId="3853" xr:uid="{00000000-0005-0000-0000-00007D0D0000}"/>
    <cellStyle name="一般 3 3 2 3 3 7" xfId="3854" xr:uid="{00000000-0005-0000-0000-00007E0D0000}"/>
    <cellStyle name="一般 3 3 2 3 3 7 2" xfId="3855" xr:uid="{00000000-0005-0000-0000-00007F0D0000}"/>
    <cellStyle name="一般 3 3 2 3 3 7 3" xfId="3856" xr:uid="{00000000-0005-0000-0000-0000800D0000}"/>
    <cellStyle name="一般 3 3 2 3 3 8" xfId="3857" xr:uid="{00000000-0005-0000-0000-0000810D0000}"/>
    <cellStyle name="一般 3 3 2 3 3 9" xfId="3858" xr:uid="{00000000-0005-0000-0000-0000820D0000}"/>
    <cellStyle name="一般 3 3 2 3 4" xfId="142" xr:uid="{00000000-0005-0000-0000-0000830D0000}"/>
    <cellStyle name="一般 3 3 2 3 4 2" xfId="3859" xr:uid="{00000000-0005-0000-0000-0000840D0000}"/>
    <cellStyle name="一般 3 3 2 3 4 2 2" xfId="3860" xr:uid="{00000000-0005-0000-0000-0000850D0000}"/>
    <cellStyle name="一般 3 3 2 3 4 2 2 2" xfId="3861" xr:uid="{00000000-0005-0000-0000-0000860D0000}"/>
    <cellStyle name="一般 3 3 2 3 4 2 2 2 2" xfId="3862" xr:uid="{00000000-0005-0000-0000-0000870D0000}"/>
    <cellStyle name="一般 3 3 2 3 4 2 2 2 2 2" xfId="3863" xr:uid="{00000000-0005-0000-0000-0000880D0000}"/>
    <cellStyle name="一般 3 3 2 3 4 2 2 2 2 3" xfId="3864" xr:uid="{00000000-0005-0000-0000-0000890D0000}"/>
    <cellStyle name="一般 3 3 2 3 4 2 2 2 3" xfId="3865" xr:uid="{00000000-0005-0000-0000-00008A0D0000}"/>
    <cellStyle name="一般 3 3 2 3 4 2 2 2 4" xfId="3866" xr:uid="{00000000-0005-0000-0000-00008B0D0000}"/>
    <cellStyle name="一般 3 3 2 3 4 2 2 3" xfId="3867" xr:uid="{00000000-0005-0000-0000-00008C0D0000}"/>
    <cellStyle name="一般 3 3 2 3 4 2 2 3 2" xfId="3868" xr:uid="{00000000-0005-0000-0000-00008D0D0000}"/>
    <cellStyle name="一般 3 3 2 3 4 2 2 3 3" xfId="3869" xr:uid="{00000000-0005-0000-0000-00008E0D0000}"/>
    <cellStyle name="一般 3 3 2 3 4 2 2 4" xfId="3870" xr:uid="{00000000-0005-0000-0000-00008F0D0000}"/>
    <cellStyle name="一般 3 3 2 3 4 2 2 5" xfId="3871" xr:uid="{00000000-0005-0000-0000-0000900D0000}"/>
    <cellStyle name="一般 3 3 2 3 4 2 3" xfId="3872" xr:uid="{00000000-0005-0000-0000-0000910D0000}"/>
    <cellStyle name="一般 3 3 2 3 4 2 3 2" xfId="3873" xr:uid="{00000000-0005-0000-0000-0000920D0000}"/>
    <cellStyle name="一般 3 3 2 3 4 2 3 2 2" xfId="3874" xr:uid="{00000000-0005-0000-0000-0000930D0000}"/>
    <cellStyle name="一般 3 3 2 3 4 2 3 2 3" xfId="3875" xr:uid="{00000000-0005-0000-0000-0000940D0000}"/>
    <cellStyle name="一般 3 3 2 3 4 2 3 3" xfId="3876" xr:uid="{00000000-0005-0000-0000-0000950D0000}"/>
    <cellStyle name="一般 3 3 2 3 4 2 3 4" xfId="3877" xr:uid="{00000000-0005-0000-0000-0000960D0000}"/>
    <cellStyle name="一般 3 3 2 3 4 2 4" xfId="3878" xr:uid="{00000000-0005-0000-0000-0000970D0000}"/>
    <cellStyle name="一般 3 3 2 3 4 2 4 2" xfId="3879" xr:uid="{00000000-0005-0000-0000-0000980D0000}"/>
    <cellStyle name="一般 3 3 2 3 4 2 4 3" xfId="3880" xr:uid="{00000000-0005-0000-0000-0000990D0000}"/>
    <cellStyle name="一般 3 3 2 3 4 2 5" xfId="3881" xr:uid="{00000000-0005-0000-0000-00009A0D0000}"/>
    <cellStyle name="一般 3 3 2 3 4 2 6" xfId="3882" xr:uid="{00000000-0005-0000-0000-00009B0D0000}"/>
    <cellStyle name="一般 3 3 2 3 4 3" xfId="3883" xr:uid="{00000000-0005-0000-0000-00009C0D0000}"/>
    <cellStyle name="一般 3 3 2 3 4 3 2" xfId="3884" xr:uid="{00000000-0005-0000-0000-00009D0D0000}"/>
    <cellStyle name="一般 3 3 2 3 4 3 2 2" xfId="3885" xr:uid="{00000000-0005-0000-0000-00009E0D0000}"/>
    <cellStyle name="一般 3 3 2 3 4 3 2 2 2" xfId="3886" xr:uid="{00000000-0005-0000-0000-00009F0D0000}"/>
    <cellStyle name="一般 3 3 2 3 4 3 2 2 3" xfId="3887" xr:uid="{00000000-0005-0000-0000-0000A00D0000}"/>
    <cellStyle name="一般 3 3 2 3 4 3 2 3" xfId="3888" xr:uid="{00000000-0005-0000-0000-0000A10D0000}"/>
    <cellStyle name="一般 3 3 2 3 4 3 2 4" xfId="3889" xr:uid="{00000000-0005-0000-0000-0000A20D0000}"/>
    <cellStyle name="一般 3 3 2 3 4 3 3" xfId="3890" xr:uid="{00000000-0005-0000-0000-0000A30D0000}"/>
    <cellStyle name="一般 3 3 2 3 4 3 3 2" xfId="3891" xr:uid="{00000000-0005-0000-0000-0000A40D0000}"/>
    <cellStyle name="一般 3 3 2 3 4 3 3 3" xfId="3892" xr:uid="{00000000-0005-0000-0000-0000A50D0000}"/>
    <cellStyle name="一般 3 3 2 3 4 3 4" xfId="3893" xr:uid="{00000000-0005-0000-0000-0000A60D0000}"/>
    <cellStyle name="一般 3 3 2 3 4 3 5" xfId="3894" xr:uid="{00000000-0005-0000-0000-0000A70D0000}"/>
    <cellStyle name="一般 3 3 2 3 4 4" xfId="3895" xr:uid="{00000000-0005-0000-0000-0000A80D0000}"/>
    <cellStyle name="一般 3 3 2 3 4 4 2" xfId="3896" xr:uid="{00000000-0005-0000-0000-0000A90D0000}"/>
    <cellStyle name="一般 3 3 2 3 4 4 2 2" xfId="3897" xr:uid="{00000000-0005-0000-0000-0000AA0D0000}"/>
    <cellStyle name="一般 3 3 2 3 4 4 2 2 2" xfId="3898" xr:uid="{00000000-0005-0000-0000-0000AB0D0000}"/>
    <cellStyle name="一般 3 3 2 3 4 4 2 2 3" xfId="3899" xr:uid="{00000000-0005-0000-0000-0000AC0D0000}"/>
    <cellStyle name="一般 3 3 2 3 4 4 2 3" xfId="3900" xr:uid="{00000000-0005-0000-0000-0000AD0D0000}"/>
    <cellStyle name="一般 3 3 2 3 4 4 2 4" xfId="3901" xr:uid="{00000000-0005-0000-0000-0000AE0D0000}"/>
    <cellStyle name="一般 3 3 2 3 4 4 3" xfId="3902" xr:uid="{00000000-0005-0000-0000-0000AF0D0000}"/>
    <cellStyle name="一般 3 3 2 3 4 4 3 2" xfId="3903" xr:uid="{00000000-0005-0000-0000-0000B00D0000}"/>
    <cellStyle name="一般 3 3 2 3 4 4 3 3" xfId="3904" xr:uid="{00000000-0005-0000-0000-0000B10D0000}"/>
    <cellStyle name="一般 3 3 2 3 4 4 4" xfId="3905" xr:uid="{00000000-0005-0000-0000-0000B20D0000}"/>
    <cellStyle name="一般 3 3 2 3 4 4 5" xfId="3906" xr:uid="{00000000-0005-0000-0000-0000B30D0000}"/>
    <cellStyle name="一般 3 3 2 3 4 5" xfId="3907" xr:uid="{00000000-0005-0000-0000-0000B40D0000}"/>
    <cellStyle name="一般 3 3 2 3 4 5 2" xfId="3908" xr:uid="{00000000-0005-0000-0000-0000B50D0000}"/>
    <cellStyle name="一般 3 3 2 3 4 5 2 2" xfId="3909" xr:uid="{00000000-0005-0000-0000-0000B60D0000}"/>
    <cellStyle name="一般 3 3 2 3 4 5 2 3" xfId="3910" xr:uid="{00000000-0005-0000-0000-0000B70D0000}"/>
    <cellStyle name="一般 3 3 2 3 4 5 3" xfId="3911" xr:uid="{00000000-0005-0000-0000-0000B80D0000}"/>
    <cellStyle name="一般 3 3 2 3 4 5 4" xfId="3912" xr:uid="{00000000-0005-0000-0000-0000B90D0000}"/>
    <cellStyle name="一般 3 3 2 3 4 6" xfId="3913" xr:uid="{00000000-0005-0000-0000-0000BA0D0000}"/>
    <cellStyle name="一般 3 3 2 3 4 6 2" xfId="3914" xr:uid="{00000000-0005-0000-0000-0000BB0D0000}"/>
    <cellStyle name="一般 3 3 2 3 4 6 3" xfId="3915" xr:uid="{00000000-0005-0000-0000-0000BC0D0000}"/>
    <cellStyle name="一般 3 3 2 3 4 7" xfId="3916" xr:uid="{00000000-0005-0000-0000-0000BD0D0000}"/>
    <cellStyle name="一般 3 3 2 3 4 8" xfId="3917" xr:uid="{00000000-0005-0000-0000-0000BE0D0000}"/>
    <cellStyle name="一般 3 3 2 3 5" xfId="3918" xr:uid="{00000000-0005-0000-0000-0000BF0D0000}"/>
    <cellStyle name="一般 3 3 2 3 5 2" xfId="3919" xr:uid="{00000000-0005-0000-0000-0000C00D0000}"/>
    <cellStyle name="一般 3 3 2 3 5 2 2" xfId="3920" xr:uid="{00000000-0005-0000-0000-0000C10D0000}"/>
    <cellStyle name="一般 3 3 2 3 5 2 2 2" xfId="3921" xr:uid="{00000000-0005-0000-0000-0000C20D0000}"/>
    <cellStyle name="一般 3 3 2 3 5 2 2 2 2" xfId="3922" xr:uid="{00000000-0005-0000-0000-0000C30D0000}"/>
    <cellStyle name="一般 3 3 2 3 5 2 2 2 2 2" xfId="3923" xr:uid="{00000000-0005-0000-0000-0000C40D0000}"/>
    <cellStyle name="一般 3 3 2 3 5 2 2 2 2 3" xfId="3924" xr:uid="{00000000-0005-0000-0000-0000C50D0000}"/>
    <cellStyle name="一般 3 3 2 3 5 2 2 2 3" xfId="3925" xr:uid="{00000000-0005-0000-0000-0000C60D0000}"/>
    <cellStyle name="一般 3 3 2 3 5 2 2 2 4" xfId="3926" xr:uid="{00000000-0005-0000-0000-0000C70D0000}"/>
    <cellStyle name="一般 3 3 2 3 5 2 2 3" xfId="3927" xr:uid="{00000000-0005-0000-0000-0000C80D0000}"/>
    <cellStyle name="一般 3 3 2 3 5 2 2 3 2" xfId="3928" xr:uid="{00000000-0005-0000-0000-0000C90D0000}"/>
    <cellStyle name="一般 3 3 2 3 5 2 2 3 3" xfId="3929" xr:uid="{00000000-0005-0000-0000-0000CA0D0000}"/>
    <cellStyle name="一般 3 3 2 3 5 2 2 4" xfId="3930" xr:uid="{00000000-0005-0000-0000-0000CB0D0000}"/>
    <cellStyle name="一般 3 3 2 3 5 2 2 5" xfId="3931" xr:uid="{00000000-0005-0000-0000-0000CC0D0000}"/>
    <cellStyle name="一般 3 3 2 3 5 2 3" xfId="3932" xr:uid="{00000000-0005-0000-0000-0000CD0D0000}"/>
    <cellStyle name="一般 3 3 2 3 5 2 3 2" xfId="3933" xr:uid="{00000000-0005-0000-0000-0000CE0D0000}"/>
    <cellStyle name="一般 3 3 2 3 5 2 3 2 2" xfId="3934" xr:uid="{00000000-0005-0000-0000-0000CF0D0000}"/>
    <cellStyle name="一般 3 3 2 3 5 2 3 2 3" xfId="3935" xr:uid="{00000000-0005-0000-0000-0000D00D0000}"/>
    <cellStyle name="一般 3 3 2 3 5 2 3 3" xfId="3936" xr:uid="{00000000-0005-0000-0000-0000D10D0000}"/>
    <cellStyle name="一般 3 3 2 3 5 2 3 4" xfId="3937" xr:uid="{00000000-0005-0000-0000-0000D20D0000}"/>
    <cellStyle name="一般 3 3 2 3 5 2 4" xfId="3938" xr:uid="{00000000-0005-0000-0000-0000D30D0000}"/>
    <cellStyle name="一般 3 3 2 3 5 2 4 2" xfId="3939" xr:uid="{00000000-0005-0000-0000-0000D40D0000}"/>
    <cellStyle name="一般 3 3 2 3 5 2 4 3" xfId="3940" xr:uid="{00000000-0005-0000-0000-0000D50D0000}"/>
    <cellStyle name="一般 3 3 2 3 5 2 5" xfId="3941" xr:uid="{00000000-0005-0000-0000-0000D60D0000}"/>
    <cellStyle name="一般 3 3 2 3 5 2 6" xfId="3942" xr:uid="{00000000-0005-0000-0000-0000D70D0000}"/>
    <cellStyle name="一般 3 3 2 3 5 3" xfId="3943" xr:uid="{00000000-0005-0000-0000-0000D80D0000}"/>
    <cellStyle name="一般 3 3 2 3 5 3 2" xfId="3944" xr:uid="{00000000-0005-0000-0000-0000D90D0000}"/>
    <cellStyle name="一般 3 3 2 3 5 3 2 2" xfId="3945" xr:uid="{00000000-0005-0000-0000-0000DA0D0000}"/>
    <cellStyle name="一般 3 3 2 3 5 3 2 2 2" xfId="3946" xr:uid="{00000000-0005-0000-0000-0000DB0D0000}"/>
    <cellStyle name="一般 3 3 2 3 5 3 2 2 3" xfId="3947" xr:uid="{00000000-0005-0000-0000-0000DC0D0000}"/>
    <cellStyle name="一般 3 3 2 3 5 3 2 3" xfId="3948" xr:uid="{00000000-0005-0000-0000-0000DD0D0000}"/>
    <cellStyle name="一般 3 3 2 3 5 3 2 4" xfId="3949" xr:uid="{00000000-0005-0000-0000-0000DE0D0000}"/>
    <cellStyle name="一般 3 3 2 3 5 3 3" xfId="3950" xr:uid="{00000000-0005-0000-0000-0000DF0D0000}"/>
    <cellStyle name="一般 3 3 2 3 5 3 3 2" xfId="3951" xr:uid="{00000000-0005-0000-0000-0000E00D0000}"/>
    <cellStyle name="一般 3 3 2 3 5 3 3 3" xfId="3952" xr:uid="{00000000-0005-0000-0000-0000E10D0000}"/>
    <cellStyle name="一般 3 3 2 3 5 3 4" xfId="3953" xr:uid="{00000000-0005-0000-0000-0000E20D0000}"/>
    <cellStyle name="一般 3 3 2 3 5 3 5" xfId="3954" xr:uid="{00000000-0005-0000-0000-0000E30D0000}"/>
    <cellStyle name="一般 3 3 2 3 5 4" xfId="3955" xr:uid="{00000000-0005-0000-0000-0000E40D0000}"/>
    <cellStyle name="一般 3 3 2 3 5 4 2" xfId="3956" xr:uid="{00000000-0005-0000-0000-0000E50D0000}"/>
    <cellStyle name="一般 3 3 2 3 5 4 2 2" xfId="3957" xr:uid="{00000000-0005-0000-0000-0000E60D0000}"/>
    <cellStyle name="一般 3 3 2 3 5 4 2 2 2" xfId="3958" xr:uid="{00000000-0005-0000-0000-0000E70D0000}"/>
    <cellStyle name="一般 3 3 2 3 5 4 2 2 3" xfId="3959" xr:uid="{00000000-0005-0000-0000-0000E80D0000}"/>
    <cellStyle name="一般 3 3 2 3 5 4 2 3" xfId="3960" xr:uid="{00000000-0005-0000-0000-0000E90D0000}"/>
    <cellStyle name="一般 3 3 2 3 5 4 2 4" xfId="3961" xr:uid="{00000000-0005-0000-0000-0000EA0D0000}"/>
    <cellStyle name="一般 3 3 2 3 5 4 3" xfId="3962" xr:uid="{00000000-0005-0000-0000-0000EB0D0000}"/>
    <cellStyle name="一般 3 3 2 3 5 4 3 2" xfId="3963" xr:uid="{00000000-0005-0000-0000-0000EC0D0000}"/>
    <cellStyle name="一般 3 3 2 3 5 4 3 3" xfId="3964" xr:uid="{00000000-0005-0000-0000-0000ED0D0000}"/>
    <cellStyle name="一般 3 3 2 3 5 4 4" xfId="3965" xr:uid="{00000000-0005-0000-0000-0000EE0D0000}"/>
    <cellStyle name="一般 3 3 2 3 5 4 5" xfId="3966" xr:uid="{00000000-0005-0000-0000-0000EF0D0000}"/>
    <cellStyle name="一般 3 3 2 3 5 5" xfId="3967" xr:uid="{00000000-0005-0000-0000-0000F00D0000}"/>
    <cellStyle name="一般 3 3 2 3 5 5 2" xfId="3968" xr:uid="{00000000-0005-0000-0000-0000F10D0000}"/>
    <cellStyle name="一般 3 3 2 3 5 5 2 2" xfId="3969" xr:uid="{00000000-0005-0000-0000-0000F20D0000}"/>
    <cellStyle name="一般 3 3 2 3 5 5 2 3" xfId="3970" xr:uid="{00000000-0005-0000-0000-0000F30D0000}"/>
    <cellStyle name="一般 3 3 2 3 5 5 3" xfId="3971" xr:uid="{00000000-0005-0000-0000-0000F40D0000}"/>
    <cellStyle name="一般 3 3 2 3 5 5 4" xfId="3972" xr:uid="{00000000-0005-0000-0000-0000F50D0000}"/>
    <cellStyle name="一般 3 3 2 3 5 6" xfId="3973" xr:uid="{00000000-0005-0000-0000-0000F60D0000}"/>
    <cellStyle name="一般 3 3 2 3 5 6 2" xfId="3974" xr:uid="{00000000-0005-0000-0000-0000F70D0000}"/>
    <cellStyle name="一般 3 3 2 3 5 6 3" xfId="3975" xr:uid="{00000000-0005-0000-0000-0000F80D0000}"/>
    <cellStyle name="一般 3 3 2 3 5 7" xfId="3976" xr:uid="{00000000-0005-0000-0000-0000F90D0000}"/>
    <cellStyle name="一般 3 3 2 3 5 8" xfId="3977" xr:uid="{00000000-0005-0000-0000-0000FA0D0000}"/>
    <cellStyle name="一般 3 3 2 3 6" xfId="3978" xr:uid="{00000000-0005-0000-0000-0000FB0D0000}"/>
    <cellStyle name="一般 3 3 2 3 6 2" xfId="3979" xr:uid="{00000000-0005-0000-0000-0000FC0D0000}"/>
    <cellStyle name="一般 3 3 2 3 6 2 2" xfId="3980" xr:uid="{00000000-0005-0000-0000-0000FD0D0000}"/>
    <cellStyle name="一般 3 3 2 3 6 2 2 2" xfId="3981" xr:uid="{00000000-0005-0000-0000-0000FE0D0000}"/>
    <cellStyle name="一般 3 3 2 3 6 2 2 2 2" xfId="3982" xr:uid="{00000000-0005-0000-0000-0000FF0D0000}"/>
    <cellStyle name="一般 3 3 2 3 6 2 2 2 3" xfId="3983" xr:uid="{00000000-0005-0000-0000-0000000E0000}"/>
    <cellStyle name="一般 3 3 2 3 6 2 2 3" xfId="3984" xr:uid="{00000000-0005-0000-0000-0000010E0000}"/>
    <cellStyle name="一般 3 3 2 3 6 2 2 4" xfId="3985" xr:uid="{00000000-0005-0000-0000-0000020E0000}"/>
    <cellStyle name="一般 3 3 2 3 6 2 3" xfId="3986" xr:uid="{00000000-0005-0000-0000-0000030E0000}"/>
    <cellStyle name="一般 3 3 2 3 6 2 3 2" xfId="3987" xr:uid="{00000000-0005-0000-0000-0000040E0000}"/>
    <cellStyle name="一般 3 3 2 3 6 2 3 3" xfId="3988" xr:uid="{00000000-0005-0000-0000-0000050E0000}"/>
    <cellStyle name="一般 3 3 2 3 6 2 4" xfId="3989" xr:uid="{00000000-0005-0000-0000-0000060E0000}"/>
    <cellStyle name="一般 3 3 2 3 6 2 5" xfId="3990" xr:uid="{00000000-0005-0000-0000-0000070E0000}"/>
    <cellStyle name="一般 3 3 2 3 6 3" xfId="3991" xr:uid="{00000000-0005-0000-0000-0000080E0000}"/>
    <cellStyle name="一般 3 3 2 3 6 3 2" xfId="3992" xr:uid="{00000000-0005-0000-0000-0000090E0000}"/>
    <cellStyle name="一般 3 3 2 3 6 3 2 2" xfId="3993" xr:uid="{00000000-0005-0000-0000-00000A0E0000}"/>
    <cellStyle name="一般 3 3 2 3 6 3 2 2 2" xfId="3994" xr:uid="{00000000-0005-0000-0000-00000B0E0000}"/>
    <cellStyle name="一般 3 3 2 3 6 3 2 2 3" xfId="3995" xr:uid="{00000000-0005-0000-0000-00000C0E0000}"/>
    <cellStyle name="一般 3 3 2 3 6 3 2 3" xfId="3996" xr:uid="{00000000-0005-0000-0000-00000D0E0000}"/>
    <cellStyle name="一般 3 3 2 3 6 3 2 4" xfId="3997" xr:uid="{00000000-0005-0000-0000-00000E0E0000}"/>
    <cellStyle name="一般 3 3 2 3 6 3 3" xfId="3998" xr:uid="{00000000-0005-0000-0000-00000F0E0000}"/>
    <cellStyle name="一般 3 3 2 3 6 3 3 2" xfId="3999" xr:uid="{00000000-0005-0000-0000-0000100E0000}"/>
    <cellStyle name="一般 3 3 2 3 6 3 3 3" xfId="4000" xr:uid="{00000000-0005-0000-0000-0000110E0000}"/>
    <cellStyle name="一般 3 3 2 3 6 3 4" xfId="4001" xr:uid="{00000000-0005-0000-0000-0000120E0000}"/>
    <cellStyle name="一般 3 3 2 3 6 3 5" xfId="4002" xr:uid="{00000000-0005-0000-0000-0000130E0000}"/>
    <cellStyle name="一般 3 3 2 3 6 4" xfId="4003" xr:uid="{00000000-0005-0000-0000-0000140E0000}"/>
    <cellStyle name="一般 3 3 2 3 6 4 2" xfId="4004" xr:uid="{00000000-0005-0000-0000-0000150E0000}"/>
    <cellStyle name="一般 3 3 2 3 6 4 2 2" xfId="4005" xr:uid="{00000000-0005-0000-0000-0000160E0000}"/>
    <cellStyle name="一般 3 3 2 3 6 4 2 3" xfId="4006" xr:uid="{00000000-0005-0000-0000-0000170E0000}"/>
    <cellStyle name="一般 3 3 2 3 6 4 3" xfId="4007" xr:uid="{00000000-0005-0000-0000-0000180E0000}"/>
    <cellStyle name="一般 3 3 2 3 6 4 4" xfId="4008" xr:uid="{00000000-0005-0000-0000-0000190E0000}"/>
    <cellStyle name="一般 3 3 2 3 6 5" xfId="4009" xr:uid="{00000000-0005-0000-0000-00001A0E0000}"/>
    <cellStyle name="一般 3 3 2 3 6 5 2" xfId="4010" xr:uid="{00000000-0005-0000-0000-00001B0E0000}"/>
    <cellStyle name="一般 3 3 2 3 6 5 3" xfId="4011" xr:uid="{00000000-0005-0000-0000-00001C0E0000}"/>
    <cellStyle name="一般 3 3 2 3 6 6" xfId="4012" xr:uid="{00000000-0005-0000-0000-00001D0E0000}"/>
    <cellStyle name="一般 3 3 2 3 6 7" xfId="4013" xr:uid="{00000000-0005-0000-0000-00001E0E0000}"/>
    <cellStyle name="一般 3 3 2 3 7" xfId="4014" xr:uid="{00000000-0005-0000-0000-00001F0E0000}"/>
    <cellStyle name="一般 3 3 2 3 7 2" xfId="4015" xr:uid="{00000000-0005-0000-0000-0000200E0000}"/>
    <cellStyle name="一般 3 3 2 3 7 2 2" xfId="4016" xr:uid="{00000000-0005-0000-0000-0000210E0000}"/>
    <cellStyle name="一般 3 3 2 3 7 2 2 2" xfId="4017" xr:uid="{00000000-0005-0000-0000-0000220E0000}"/>
    <cellStyle name="一般 3 3 2 3 7 2 2 2 2" xfId="4018" xr:uid="{00000000-0005-0000-0000-0000230E0000}"/>
    <cellStyle name="一般 3 3 2 3 7 2 2 2 3" xfId="4019" xr:uid="{00000000-0005-0000-0000-0000240E0000}"/>
    <cellStyle name="一般 3 3 2 3 7 2 2 3" xfId="4020" xr:uid="{00000000-0005-0000-0000-0000250E0000}"/>
    <cellStyle name="一般 3 3 2 3 7 2 2 4" xfId="4021" xr:uid="{00000000-0005-0000-0000-0000260E0000}"/>
    <cellStyle name="一般 3 3 2 3 7 2 3" xfId="4022" xr:uid="{00000000-0005-0000-0000-0000270E0000}"/>
    <cellStyle name="一般 3 3 2 3 7 2 3 2" xfId="4023" xr:uid="{00000000-0005-0000-0000-0000280E0000}"/>
    <cellStyle name="一般 3 3 2 3 7 2 3 3" xfId="4024" xr:uid="{00000000-0005-0000-0000-0000290E0000}"/>
    <cellStyle name="一般 3 3 2 3 7 2 4" xfId="4025" xr:uid="{00000000-0005-0000-0000-00002A0E0000}"/>
    <cellStyle name="一般 3 3 2 3 7 2 5" xfId="4026" xr:uid="{00000000-0005-0000-0000-00002B0E0000}"/>
    <cellStyle name="一般 3 3 2 3 7 3" xfId="4027" xr:uid="{00000000-0005-0000-0000-00002C0E0000}"/>
    <cellStyle name="一般 3 3 2 3 7 3 2" xfId="4028" xr:uid="{00000000-0005-0000-0000-00002D0E0000}"/>
    <cellStyle name="一般 3 3 2 3 7 3 2 2" xfId="4029" xr:uid="{00000000-0005-0000-0000-00002E0E0000}"/>
    <cellStyle name="一般 3 3 2 3 7 3 2 3" xfId="4030" xr:uid="{00000000-0005-0000-0000-00002F0E0000}"/>
    <cellStyle name="一般 3 3 2 3 7 3 3" xfId="4031" xr:uid="{00000000-0005-0000-0000-0000300E0000}"/>
    <cellStyle name="一般 3 3 2 3 7 3 4" xfId="4032" xr:uid="{00000000-0005-0000-0000-0000310E0000}"/>
    <cellStyle name="一般 3 3 2 3 7 4" xfId="4033" xr:uid="{00000000-0005-0000-0000-0000320E0000}"/>
    <cellStyle name="一般 3 3 2 3 7 4 2" xfId="4034" xr:uid="{00000000-0005-0000-0000-0000330E0000}"/>
    <cellStyle name="一般 3 3 2 3 7 4 3" xfId="4035" xr:uid="{00000000-0005-0000-0000-0000340E0000}"/>
    <cellStyle name="一般 3 3 2 3 7 5" xfId="4036" xr:uid="{00000000-0005-0000-0000-0000350E0000}"/>
    <cellStyle name="一般 3 3 2 3 7 6" xfId="4037" xr:uid="{00000000-0005-0000-0000-0000360E0000}"/>
    <cellStyle name="一般 3 3 2 3 8" xfId="4038" xr:uid="{00000000-0005-0000-0000-0000370E0000}"/>
    <cellStyle name="一般 3 3 2 3 8 2" xfId="4039" xr:uid="{00000000-0005-0000-0000-0000380E0000}"/>
    <cellStyle name="一般 3 3 2 3 8 2 2" xfId="4040" xr:uid="{00000000-0005-0000-0000-0000390E0000}"/>
    <cellStyle name="一般 3 3 2 3 8 2 2 2" xfId="4041" xr:uid="{00000000-0005-0000-0000-00003A0E0000}"/>
    <cellStyle name="一般 3 3 2 3 8 2 2 3" xfId="4042" xr:uid="{00000000-0005-0000-0000-00003B0E0000}"/>
    <cellStyle name="一般 3 3 2 3 8 2 3" xfId="4043" xr:uid="{00000000-0005-0000-0000-00003C0E0000}"/>
    <cellStyle name="一般 3 3 2 3 8 2 4" xfId="4044" xr:uid="{00000000-0005-0000-0000-00003D0E0000}"/>
    <cellStyle name="一般 3 3 2 3 8 3" xfId="4045" xr:uid="{00000000-0005-0000-0000-00003E0E0000}"/>
    <cellStyle name="一般 3 3 2 3 8 3 2" xfId="4046" xr:uid="{00000000-0005-0000-0000-00003F0E0000}"/>
    <cellStyle name="一般 3 3 2 3 8 3 3" xfId="4047" xr:uid="{00000000-0005-0000-0000-0000400E0000}"/>
    <cellStyle name="一般 3 3 2 3 8 4" xfId="4048" xr:uid="{00000000-0005-0000-0000-0000410E0000}"/>
    <cellStyle name="一般 3 3 2 3 8 5" xfId="4049" xr:uid="{00000000-0005-0000-0000-0000420E0000}"/>
    <cellStyle name="一般 3 3 2 3 9" xfId="4050" xr:uid="{00000000-0005-0000-0000-0000430E0000}"/>
    <cellStyle name="一般 3 3 2 3 9 2" xfId="4051" xr:uid="{00000000-0005-0000-0000-0000440E0000}"/>
    <cellStyle name="一般 3 3 2 3 9 2 2" xfId="4052" xr:uid="{00000000-0005-0000-0000-0000450E0000}"/>
    <cellStyle name="一般 3 3 2 3 9 2 2 2" xfId="4053" xr:uid="{00000000-0005-0000-0000-0000460E0000}"/>
    <cellStyle name="一般 3 3 2 3 9 2 2 3" xfId="4054" xr:uid="{00000000-0005-0000-0000-0000470E0000}"/>
    <cellStyle name="一般 3 3 2 3 9 2 3" xfId="4055" xr:uid="{00000000-0005-0000-0000-0000480E0000}"/>
    <cellStyle name="一般 3 3 2 3 9 2 4" xfId="4056" xr:uid="{00000000-0005-0000-0000-0000490E0000}"/>
    <cellStyle name="一般 3 3 2 3 9 3" xfId="4057" xr:uid="{00000000-0005-0000-0000-00004A0E0000}"/>
    <cellStyle name="一般 3 3 2 3 9 3 2" xfId="4058" xr:uid="{00000000-0005-0000-0000-00004B0E0000}"/>
    <cellStyle name="一般 3 3 2 3 9 3 3" xfId="4059" xr:uid="{00000000-0005-0000-0000-00004C0E0000}"/>
    <cellStyle name="一般 3 3 2 3 9 4" xfId="4060" xr:uid="{00000000-0005-0000-0000-00004D0E0000}"/>
    <cellStyle name="一般 3 3 2 3 9 5" xfId="4061" xr:uid="{00000000-0005-0000-0000-00004E0E0000}"/>
    <cellStyle name="一般 3 3 2 4" xfId="143" xr:uid="{00000000-0005-0000-0000-00004F0E0000}"/>
    <cellStyle name="一般 3 3 2 4 2" xfId="144" xr:uid="{00000000-0005-0000-0000-0000500E0000}"/>
    <cellStyle name="一般 3 3 2 4 2 2" xfId="4062" xr:uid="{00000000-0005-0000-0000-0000510E0000}"/>
    <cellStyle name="一般 3 3 2 4 2 2 2" xfId="4063" xr:uid="{00000000-0005-0000-0000-0000520E0000}"/>
    <cellStyle name="一般 3 3 2 4 2 2 2 2" xfId="4064" xr:uid="{00000000-0005-0000-0000-0000530E0000}"/>
    <cellStyle name="一般 3 3 2 4 2 2 2 2 2" xfId="4065" xr:uid="{00000000-0005-0000-0000-0000540E0000}"/>
    <cellStyle name="一般 3 3 2 4 2 2 2 2 2 2" xfId="4066" xr:uid="{00000000-0005-0000-0000-0000550E0000}"/>
    <cellStyle name="一般 3 3 2 4 2 2 2 2 2 3" xfId="4067" xr:uid="{00000000-0005-0000-0000-0000560E0000}"/>
    <cellStyle name="一般 3 3 2 4 2 2 2 2 3" xfId="4068" xr:uid="{00000000-0005-0000-0000-0000570E0000}"/>
    <cellStyle name="一般 3 3 2 4 2 2 2 2 4" xfId="4069" xr:uid="{00000000-0005-0000-0000-0000580E0000}"/>
    <cellStyle name="一般 3 3 2 4 2 2 2 3" xfId="4070" xr:uid="{00000000-0005-0000-0000-0000590E0000}"/>
    <cellStyle name="一般 3 3 2 4 2 2 2 3 2" xfId="4071" xr:uid="{00000000-0005-0000-0000-00005A0E0000}"/>
    <cellStyle name="一般 3 3 2 4 2 2 2 3 3" xfId="4072" xr:uid="{00000000-0005-0000-0000-00005B0E0000}"/>
    <cellStyle name="一般 3 3 2 4 2 2 2 4" xfId="4073" xr:uid="{00000000-0005-0000-0000-00005C0E0000}"/>
    <cellStyle name="一般 3 3 2 4 2 2 2 5" xfId="4074" xr:uid="{00000000-0005-0000-0000-00005D0E0000}"/>
    <cellStyle name="一般 3 3 2 4 2 2 3" xfId="4075" xr:uid="{00000000-0005-0000-0000-00005E0E0000}"/>
    <cellStyle name="一般 3 3 2 4 2 2 3 2" xfId="4076" xr:uid="{00000000-0005-0000-0000-00005F0E0000}"/>
    <cellStyle name="一般 3 3 2 4 2 2 3 2 2" xfId="4077" xr:uid="{00000000-0005-0000-0000-0000600E0000}"/>
    <cellStyle name="一般 3 3 2 4 2 2 3 2 3" xfId="4078" xr:uid="{00000000-0005-0000-0000-0000610E0000}"/>
    <cellStyle name="一般 3 3 2 4 2 2 3 3" xfId="4079" xr:uid="{00000000-0005-0000-0000-0000620E0000}"/>
    <cellStyle name="一般 3 3 2 4 2 2 3 4" xfId="4080" xr:uid="{00000000-0005-0000-0000-0000630E0000}"/>
    <cellStyle name="一般 3 3 2 4 2 2 4" xfId="4081" xr:uid="{00000000-0005-0000-0000-0000640E0000}"/>
    <cellStyle name="一般 3 3 2 4 2 2 4 2" xfId="4082" xr:uid="{00000000-0005-0000-0000-0000650E0000}"/>
    <cellStyle name="一般 3 3 2 4 2 2 4 3" xfId="4083" xr:uid="{00000000-0005-0000-0000-0000660E0000}"/>
    <cellStyle name="一般 3 3 2 4 2 2 5" xfId="4084" xr:uid="{00000000-0005-0000-0000-0000670E0000}"/>
    <cellStyle name="一般 3 3 2 4 2 2 6" xfId="4085" xr:uid="{00000000-0005-0000-0000-0000680E0000}"/>
    <cellStyle name="一般 3 3 2 4 2 3" xfId="4086" xr:uid="{00000000-0005-0000-0000-0000690E0000}"/>
    <cellStyle name="一般 3 3 2 4 2 3 2" xfId="4087" xr:uid="{00000000-0005-0000-0000-00006A0E0000}"/>
    <cellStyle name="一般 3 3 2 4 2 3 2 2" xfId="4088" xr:uid="{00000000-0005-0000-0000-00006B0E0000}"/>
    <cellStyle name="一般 3 3 2 4 2 3 2 2 2" xfId="4089" xr:uid="{00000000-0005-0000-0000-00006C0E0000}"/>
    <cellStyle name="一般 3 3 2 4 2 3 2 2 3" xfId="4090" xr:uid="{00000000-0005-0000-0000-00006D0E0000}"/>
    <cellStyle name="一般 3 3 2 4 2 3 2 3" xfId="4091" xr:uid="{00000000-0005-0000-0000-00006E0E0000}"/>
    <cellStyle name="一般 3 3 2 4 2 3 2 4" xfId="4092" xr:uid="{00000000-0005-0000-0000-00006F0E0000}"/>
    <cellStyle name="一般 3 3 2 4 2 3 3" xfId="4093" xr:uid="{00000000-0005-0000-0000-0000700E0000}"/>
    <cellStyle name="一般 3 3 2 4 2 3 3 2" xfId="4094" xr:uid="{00000000-0005-0000-0000-0000710E0000}"/>
    <cellStyle name="一般 3 3 2 4 2 3 3 3" xfId="4095" xr:uid="{00000000-0005-0000-0000-0000720E0000}"/>
    <cellStyle name="一般 3 3 2 4 2 3 4" xfId="4096" xr:uid="{00000000-0005-0000-0000-0000730E0000}"/>
    <cellStyle name="一般 3 3 2 4 2 3 5" xfId="4097" xr:uid="{00000000-0005-0000-0000-0000740E0000}"/>
    <cellStyle name="一般 3 3 2 4 2 4" xfId="4098" xr:uid="{00000000-0005-0000-0000-0000750E0000}"/>
    <cellStyle name="一般 3 3 2 4 2 4 2" xfId="4099" xr:uid="{00000000-0005-0000-0000-0000760E0000}"/>
    <cellStyle name="一般 3 3 2 4 2 4 2 2" xfId="4100" xr:uid="{00000000-0005-0000-0000-0000770E0000}"/>
    <cellStyle name="一般 3 3 2 4 2 4 2 2 2" xfId="4101" xr:uid="{00000000-0005-0000-0000-0000780E0000}"/>
    <cellStyle name="一般 3 3 2 4 2 4 2 2 3" xfId="4102" xr:uid="{00000000-0005-0000-0000-0000790E0000}"/>
    <cellStyle name="一般 3 3 2 4 2 4 2 3" xfId="4103" xr:uid="{00000000-0005-0000-0000-00007A0E0000}"/>
    <cellStyle name="一般 3 3 2 4 2 4 2 4" xfId="4104" xr:uid="{00000000-0005-0000-0000-00007B0E0000}"/>
    <cellStyle name="一般 3 3 2 4 2 4 3" xfId="4105" xr:uid="{00000000-0005-0000-0000-00007C0E0000}"/>
    <cellStyle name="一般 3 3 2 4 2 4 3 2" xfId="4106" xr:uid="{00000000-0005-0000-0000-00007D0E0000}"/>
    <cellStyle name="一般 3 3 2 4 2 4 3 3" xfId="4107" xr:uid="{00000000-0005-0000-0000-00007E0E0000}"/>
    <cellStyle name="一般 3 3 2 4 2 4 4" xfId="4108" xr:uid="{00000000-0005-0000-0000-00007F0E0000}"/>
    <cellStyle name="一般 3 3 2 4 2 4 5" xfId="4109" xr:uid="{00000000-0005-0000-0000-0000800E0000}"/>
    <cellStyle name="一般 3 3 2 4 2 5" xfId="4110" xr:uid="{00000000-0005-0000-0000-0000810E0000}"/>
    <cellStyle name="一般 3 3 2 4 2 5 2" xfId="4111" xr:uid="{00000000-0005-0000-0000-0000820E0000}"/>
    <cellStyle name="一般 3 3 2 4 2 5 2 2" xfId="4112" xr:uid="{00000000-0005-0000-0000-0000830E0000}"/>
    <cellStyle name="一般 3 3 2 4 2 5 2 3" xfId="4113" xr:uid="{00000000-0005-0000-0000-0000840E0000}"/>
    <cellStyle name="一般 3 3 2 4 2 5 3" xfId="4114" xr:uid="{00000000-0005-0000-0000-0000850E0000}"/>
    <cellStyle name="一般 3 3 2 4 2 5 4" xfId="4115" xr:uid="{00000000-0005-0000-0000-0000860E0000}"/>
    <cellStyle name="一般 3 3 2 4 2 6" xfId="4116" xr:uid="{00000000-0005-0000-0000-0000870E0000}"/>
    <cellStyle name="一般 3 3 2 4 2 6 2" xfId="4117" xr:uid="{00000000-0005-0000-0000-0000880E0000}"/>
    <cellStyle name="一般 3 3 2 4 2 6 3" xfId="4118" xr:uid="{00000000-0005-0000-0000-0000890E0000}"/>
    <cellStyle name="一般 3 3 2 4 2 7" xfId="4119" xr:uid="{00000000-0005-0000-0000-00008A0E0000}"/>
    <cellStyle name="一般 3 3 2 4 2 8" xfId="4120" xr:uid="{00000000-0005-0000-0000-00008B0E0000}"/>
    <cellStyle name="一般 3 3 2 4 3" xfId="4121" xr:uid="{00000000-0005-0000-0000-00008C0E0000}"/>
    <cellStyle name="一般 3 3 2 4 3 2" xfId="4122" xr:uid="{00000000-0005-0000-0000-00008D0E0000}"/>
    <cellStyle name="一般 3 3 2 4 3 2 2" xfId="4123" xr:uid="{00000000-0005-0000-0000-00008E0E0000}"/>
    <cellStyle name="一般 3 3 2 4 3 2 2 2" xfId="4124" xr:uid="{00000000-0005-0000-0000-00008F0E0000}"/>
    <cellStyle name="一般 3 3 2 4 3 2 2 2 2" xfId="4125" xr:uid="{00000000-0005-0000-0000-0000900E0000}"/>
    <cellStyle name="一般 3 3 2 4 3 2 2 2 3" xfId="4126" xr:uid="{00000000-0005-0000-0000-0000910E0000}"/>
    <cellStyle name="一般 3 3 2 4 3 2 2 3" xfId="4127" xr:uid="{00000000-0005-0000-0000-0000920E0000}"/>
    <cellStyle name="一般 3 3 2 4 3 2 2 4" xfId="4128" xr:uid="{00000000-0005-0000-0000-0000930E0000}"/>
    <cellStyle name="一般 3 3 2 4 3 2 3" xfId="4129" xr:uid="{00000000-0005-0000-0000-0000940E0000}"/>
    <cellStyle name="一般 3 3 2 4 3 2 3 2" xfId="4130" xr:uid="{00000000-0005-0000-0000-0000950E0000}"/>
    <cellStyle name="一般 3 3 2 4 3 2 3 3" xfId="4131" xr:uid="{00000000-0005-0000-0000-0000960E0000}"/>
    <cellStyle name="一般 3 3 2 4 3 2 4" xfId="4132" xr:uid="{00000000-0005-0000-0000-0000970E0000}"/>
    <cellStyle name="一般 3 3 2 4 3 2 5" xfId="4133" xr:uid="{00000000-0005-0000-0000-0000980E0000}"/>
    <cellStyle name="一般 3 3 2 4 3 3" xfId="4134" xr:uid="{00000000-0005-0000-0000-0000990E0000}"/>
    <cellStyle name="一般 3 3 2 4 3 3 2" xfId="4135" xr:uid="{00000000-0005-0000-0000-00009A0E0000}"/>
    <cellStyle name="一般 3 3 2 4 3 3 2 2" xfId="4136" xr:uid="{00000000-0005-0000-0000-00009B0E0000}"/>
    <cellStyle name="一般 3 3 2 4 3 3 2 3" xfId="4137" xr:uid="{00000000-0005-0000-0000-00009C0E0000}"/>
    <cellStyle name="一般 3 3 2 4 3 3 3" xfId="4138" xr:uid="{00000000-0005-0000-0000-00009D0E0000}"/>
    <cellStyle name="一般 3 3 2 4 3 3 4" xfId="4139" xr:uid="{00000000-0005-0000-0000-00009E0E0000}"/>
    <cellStyle name="一般 3 3 2 4 3 4" xfId="4140" xr:uid="{00000000-0005-0000-0000-00009F0E0000}"/>
    <cellStyle name="一般 3 3 2 4 3 4 2" xfId="4141" xr:uid="{00000000-0005-0000-0000-0000A00E0000}"/>
    <cellStyle name="一般 3 3 2 4 3 4 3" xfId="4142" xr:uid="{00000000-0005-0000-0000-0000A10E0000}"/>
    <cellStyle name="一般 3 3 2 4 3 5" xfId="4143" xr:uid="{00000000-0005-0000-0000-0000A20E0000}"/>
    <cellStyle name="一般 3 3 2 4 3 6" xfId="4144" xr:uid="{00000000-0005-0000-0000-0000A30E0000}"/>
    <cellStyle name="一般 3 3 2 4 4" xfId="4145" xr:uid="{00000000-0005-0000-0000-0000A40E0000}"/>
    <cellStyle name="一般 3 3 2 4 4 2" xfId="4146" xr:uid="{00000000-0005-0000-0000-0000A50E0000}"/>
    <cellStyle name="一般 3 3 2 4 4 2 2" xfId="4147" xr:uid="{00000000-0005-0000-0000-0000A60E0000}"/>
    <cellStyle name="一般 3 3 2 4 4 2 2 2" xfId="4148" xr:uid="{00000000-0005-0000-0000-0000A70E0000}"/>
    <cellStyle name="一般 3 3 2 4 4 2 2 3" xfId="4149" xr:uid="{00000000-0005-0000-0000-0000A80E0000}"/>
    <cellStyle name="一般 3 3 2 4 4 2 3" xfId="4150" xr:uid="{00000000-0005-0000-0000-0000A90E0000}"/>
    <cellStyle name="一般 3 3 2 4 4 2 4" xfId="4151" xr:uid="{00000000-0005-0000-0000-0000AA0E0000}"/>
    <cellStyle name="一般 3 3 2 4 4 3" xfId="4152" xr:uid="{00000000-0005-0000-0000-0000AB0E0000}"/>
    <cellStyle name="一般 3 3 2 4 4 3 2" xfId="4153" xr:uid="{00000000-0005-0000-0000-0000AC0E0000}"/>
    <cellStyle name="一般 3 3 2 4 4 3 3" xfId="4154" xr:uid="{00000000-0005-0000-0000-0000AD0E0000}"/>
    <cellStyle name="一般 3 3 2 4 4 4" xfId="4155" xr:uid="{00000000-0005-0000-0000-0000AE0E0000}"/>
    <cellStyle name="一般 3 3 2 4 4 5" xfId="4156" xr:uid="{00000000-0005-0000-0000-0000AF0E0000}"/>
    <cellStyle name="一般 3 3 2 4 5" xfId="4157" xr:uid="{00000000-0005-0000-0000-0000B00E0000}"/>
    <cellStyle name="一般 3 3 2 4 5 2" xfId="4158" xr:uid="{00000000-0005-0000-0000-0000B10E0000}"/>
    <cellStyle name="一般 3 3 2 4 5 2 2" xfId="4159" xr:uid="{00000000-0005-0000-0000-0000B20E0000}"/>
    <cellStyle name="一般 3 3 2 4 5 2 2 2" xfId="4160" xr:uid="{00000000-0005-0000-0000-0000B30E0000}"/>
    <cellStyle name="一般 3 3 2 4 5 2 2 3" xfId="4161" xr:uid="{00000000-0005-0000-0000-0000B40E0000}"/>
    <cellStyle name="一般 3 3 2 4 5 2 3" xfId="4162" xr:uid="{00000000-0005-0000-0000-0000B50E0000}"/>
    <cellStyle name="一般 3 3 2 4 5 2 4" xfId="4163" xr:uid="{00000000-0005-0000-0000-0000B60E0000}"/>
    <cellStyle name="一般 3 3 2 4 5 3" xfId="4164" xr:uid="{00000000-0005-0000-0000-0000B70E0000}"/>
    <cellStyle name="一般 3 3 2 4 5 3 2" xfId="4165" xr:uid="{00000000-0005-0000-0000-0000B80E0000}"/>
    <cellStyle name="一般 3 3 2 4 5 3 3" xfId="4166" xr:uid="{00000000-0005-0000-0000-0000B90E0000}"/>
    <cellStyle name="一般 3 3 2 4 5 4" xfId="4167" xr:uid="{00000000-0005-0000-0000-0000BA0E0000}"/>
    <cellStyle name="一般 3 3 2 4 5 5" xfId="4168" xr:uid="{00000000-0005-0000-0000-0000BB0E0000}"/>
    <cellStyle name="一般 3 3 2 4 6" xfId="4169" xr:uid="{00000000-0005-0000-0000-0000BC0E0000}"/>
    <cellStyle name="一般 3 3 2 4 6 2" xfId="4170" xr:uid="{00000000-0005-0000-0000-0000BD0E0000}"/>
    <cellStyle name="一般 3 3 2 4 6 2 2" xfId="4171" xr:uid="{00000000-0005-0000-0000-0000BE0E0000}"/>
    <cellStyle name="一般 3 3 2 4 6 2 3" xfId="4172" xr:uid="{00000000-0005-0000-0000-0000BF0E0000}"/>
    <cellStyle name="一般 3 3 2 4 6 3" xfId="4173" xr:uid="{00000000-0005-0000-0000-0000C00E0000}"/>
    <cellStyle name="一般 3 3 2 4 6 4" xfId="4174" xr:uid="{00000000-0005-0000-0000-0000C10E0000}"/>
    <cellStyle name="一般 3 3 2 4 7" xfId="4175" xr:uid="{00000000-0005-0000-0000-0000C20E0000}"/>
    <cellStyle name="一般 3 3 2 4 7 2" xfId="4176" xr:uid="{00000000-0005-0000-0000-0000C30E0000}"/>
    <cellStyle name="一般 3 3 2 4 7 3" xfId="4177" xr:uid="{00000000-0005-0000-0000-0000C40E0000}"/>
    <cellStyle name="一般 3 3 2 4 8" xfId="4178" xr:uid="{00000000-0005-0000-0000-0000C50E0000}"/>
    <cellStyle name="一般 3 3 2 4 9" xfId="4179" xr:uid="{00000000-0005-0000-0000-0000C60E0000}"/>
    <cellStyle name="一般 3 3 2 5" xfId="145" xr:uid="{00000000-0005-0000-0000-0000C70E0000}"/>
    <cellStyle name="一般 3 3 2 5 2" xfId="146" xr:uid="{00000000-0005-0000-0000-0000C80E0000}"/>
    <cellStyle name="一般 3 3 2 5 2 2" xfId="4180" xr:uid="{00000000-0005-0000-0000-0000C90E0000}"/>
    <cellStyle name="一般 3 3 2 5 2 2 2" xfId="4181" xr:uid="{00000000-0005-0000-0000-0000CA0E0000}"/>
    <cellStyle name="一般 3 3 2 5 2 2 2 2" xfId="4182" xr:uid="{00000000-0005-0000-0000-0000CB0E0000}"/>
    <cellStyle name="一般 3 3 2 5 2 2 2 2 2" xfId="4183" xr:uid="{00000000-0005-0000-0000-0000CC0E0000}"/>
    <cellStyle name="一般 3 3 2 5 2 2 2 2 2 2" xfId="4184" xr:uid="{00000000-0005-0000-0000-0000CD0E0000}"/>
    <cellStyle name="一般 3 3 2 5 2 2 2 2 2 3" xfId="4185" xr:uid="{00000000-0005-0000-0000-0000CE0E0000}"/>
    <cellStyle name="一般 3 3 2 5 2 2 2 2 3" xfId="4186" xr:uid="{00000000-0005-0000-0000-0000CF0E0000}"/>
    <cellStyle name="一般 3 3 2 5 2 2 2 2 4" xfId="4187" xr:uid="{00000000-0005-0000-0000-0000D00E0000}"/>
    <cellStyle name="一般 3 3 2 5 2 2 2 3" xfId="4188" xr:uid="{00000000-0005-0000-0000-0000D10E0000}"/>
    <cellStyle name="一般 3 3 2 5 2 2 2 3 2" xfId="4189" xr:uid="{00000000-0005-0000-0000-0000D20E0000}"/>
    <cellStyle name="一般 3 3 2 5 2 2 2 3 3" xfId="4190" xr:uid="{00000000-0005-0000-0000-0000D30E0000}"/>
    <cellStyle name="一般 3 3 2 5 2 2 2 4" xfId="4191" xr:uid="{00000000-0005-0000-0000-0000D40E0000}"/>
    <cellStyle name="一般 3 3 2 5 2 2 2 5" xfId="4192" xr:uid="{00000000-0005-0000-0000-0000D50E0000}"/>
    <cellStyle name="一般 3 3 2 5 2 2 3" xfId="4193" xr:uid="{00000000-0005-0000-0000-0000D60E0000}"/>
    <cellStyle name="一般 3 3 2 5 2 2 3 2" xfId="4194" xr:uid="{00000000-0005-0000-0000-0000D70E0000}"/>
    <cellStyle name="一般 3 3 2 5 2 2 3 2 2" xfId="4195" xr:uid="{00000000-0005-0000-0000-0000D80E0000}"/>
    <cellStyle name="一般 3 3 2 5 2 2 3 2 3" xfId="4196" xr:uid="{00000000-0005-0000-0000-0000D90E0000}"/>
    <cellStyle name="一般 3 3 2 5 2 2 3 3" xfId="4197" xr:uid="{00000000-0005-0000-0000-0000DA0E0000}"/>
    <cellStyle name="一般 3 3 2 5 2 2 3 4" xfId="4198" xr:uid="{00000000-0005-0000-0000-0000DB0E0000}"/>
    <cellStyle name="一般 3 3 2 5 2 2 4" xfId="4199" xr:uid="{00000000-0005-0000-0000-0000DC0E0000}"/>
    <cellStyle name="一般 3 3 2 5 2 2 4 2" xfId="4200" xr:uid="{00000000-0005-0000-0000-0000DD0E0000}"/>
    <cellStyle name="一般 3 3 2 5 2 2 4 3" xfId="4201" xr:uid="{00000000-0005-0000-0000-0000DE0E0000}"/>
    <cellStyle name="一般 3 3 2 5 2 2 5" xfId="4202" xr:uid="{00000000-0005-0000-0000-0000DF0E0000}"/>
    <cellStyle name="一般 3 3 2 5 2 2 6" xfId="4203" xr:uid="{00000000-0005-0000-0000-0000E00E0000}"/>
    <cellStyle name="一般 3 3 2 5 2 3" xfId="4204" xr:uid="{00000000-0005-0000-0000-0000E10E0000}"/>
    <cellStyle name="一般 3 3 2 5 2 3 2" xfId="4205" xr:uid="{00000000-0005-0000-0000-0000E20E0000}"/>
    <cellStyle name="一般 3 3 2 5 2 3 2 2" xfId="4206" xr:uid="{00000000-0005-0000-0000-0000E30E0000}"/>
    <cellStyle name="一般 3 3 2 5 2 3 2 2 2" xfId="4207" xr:uid="{00000000-0005-0000-0000-0000E40E0000}"/>
    <cellStyle name="一般 3 3 2 5 2 3 2 2 3" xfId="4208" xr:uid="{00000000-0005-0000-0000-0000E50E0000}"/>
    <cellStyle name="一般 3 3 2 5 2 3 2 3" xfId="4209" xr:uid="{00000000-0005-0000-0000-0000E60E0000}"/>
    <cellStyle name="一般 3 3 2 5 2 3 2 4" xfId="4210" xr:uid="{00000000-0005-0000-0000-0000E70E0000}"/>
    <cellStyle name="一般 3 3 2 5 2 3 3" xfId="4211" xr:uid="{00000000-0005-0000-0000-0000E80E0000}"/>
    <cellStyle name="一般 3 3 2 5 2 3 3 2" xfId="4212" xr:uid="{00000000-0005-0000-0000-0000E90E0000}"/>
    <cellStyle name="一般 3 3 2 5 2 3 3 3" xfId="4213" xr:uid="{00000000-0005-0000-0000-0000EA0E0000}"/>
    <cellStyle name="一般 3 3 2 5 2 3 4" xfId="4214" xr:uid="{00000000-0005-0000-0000-0000EB0E0000}"/>
    <cellStyle name="一般 3 3 2 5 2 3 5" xfId="4215" xr:uid="{00000000-0005-0000-0000-0000EC0E0000}"/>
    <cellStyle name="一般 3 3 2 5 2 4" xfId="4216" xr:uid="{00000000-0005-0000-0000-0000ED0E0000}"/>
    <cellStyle name="一般 3 3 2 5 2 4 2" xfId="4217" xr:uid="{00000000-0005-0000-0000-0000EE0E0000}"/>
    <cellStyle name="一般 3 3 2 5 2 4 2 2" xfId="4218" xr:uid="{00000000-0005-0000-0000-0000EF0E0000}"/>
    <cellStyle name="一般 3 3 2 5 2 4 2 2 2" xfId="4219" xr:uid="{00000000-0005-0000-0000-0000F00E0000}"/>
    <cellStyle name="一般 3 3 2 5 2 4 2 2 3" xfId="4220" xr:uid="{00000000-0005-0000-0000-0000F10E0000}"/>
    <cellStyle name="一般 3 3 2 5 2 4 2 3" xfId="4221" xr:uid="{00000000-0005-0000-0000-0000F20E0000}"/>
    <cellStyle name="一般 3 3 2 5 2 4 2 4" xfId="4222" xr:uid="{00000000-0005-0000-0000-0000F30E0000}"/>
    <cellStyle name="一般 3 3 2 5 2 4 3" xfId="4223" xr:uid="{00000000-0005-0000-0000-0000F40E0000}"/>
    <cellStyle name="一般 3 3 2 5 2 4 3 2" xfId="4224" xr:uid="{00000000-0005-0000-0000-0000F50E0000}"/>
    <cellStyle name="一般 3 3 2 5 2 4 3 3" xfId="4225" xr:uid="{00000000-0005-0000-0000-0000F60E0000}"/>
    <cellStyle name="一般 3 3 2 5 2 4 4" xfId="4226" xr:uid="{00000000-0005-0000-0000-0000F70E0000}"/>
    <cellStyle name="一般 3 3 2 5 2 4 5" xfId="4227" xr:uid="{00000000-0005-0000-0000-0000F80E0000}"/>
    <cellStyle name="一般 3 3 2 5 2 5" xfId="4228" xr:uid="{00000000-0005-0000-0000-0000F90E0000}"/>
    <cellStyle name="一般 3 3 2 5 2 5 2" xfId="4229" xr:uid="{00000000-0005-0000-0000-0000FA0E0000}"/>
    <cellStyle name="一般 3 3 2 5 2 5 2 2" xfId="4230" xr:uid="{00000000-0005-0000-0000-0000FB0E0000}"/>
    <cellStyle name="一般 3 3 2 5 2 5 2 3" xfId="4231" xr:uid="{00000000-0005-0000-0000-0000FC0E0000}"/>
    <cellStyle name="一般 3 3 2 5 2 5 3" xfId="4232" xr:uid="{00000000-0005-0000-0000-0000FD0E0000}"/>
    <cellStyle name="一般 3 3 2 5 2 5 4" xfId="4233" xr:uid="{00000000-0005-0000-0000-0000FE0E0000}"/>
    <cellStyle name="一般 3 3 2 5 2 6" xfId="4234" xr:uid="{00000000-0005-0000-0000-0000FF0E0000}"/>
    <cellStyle name="一般 3 3 2 5 2 6 2" xfId="4235" xr:uid="{00000000-0005-0000-0000-0000000F0000}"/>
    <cellStyle name="一般 3 3 2 5 2 6 3" xfId="4236" xr:uid="{00000000-0005-0000-0000-0000010F0000}"/>
    <cellStyle name="一般 3 3 2 5 2 7" xfId="4237" xr:uid="{00000000-0005-0000-0000-0000020F0000}"/>
    <cellStyle name="一般 3 3 2 5 2 8" xfId="4238" xr:uid="{00000000-0005-0000-0000-0000030F0000}"/>
    <cellStyle name="一般 3 3 2 5 3" xfId="4239" xr:uid="{00000000-0005-0000-0000-0000040F0000}"/>
    <cellStyle name="一般 3 3 2 5 3 2" xfId="4240" xr:uid="{00000000-0005-0000-0000-0000050F0000}"/>
    <cellStyle name="一般 3 3 2 5 3 2 2" xfId="4241" xr:uid="{00000000-0005-0000-0000-0000060F0000}"/>
    <cellStyle name="一般 3 3 2 5 3 2 2 2" xfId="4242" xr:uid="{00000000-0005-0000-0000-0000070F0000}"/>
    <cellStyle name="一般 3 3 2 5 3 2 2 2 2" xfId="4243" xr:uid="{00000000-0005-0000-0000-0000080F0000}"/>
    <cellStyle name="一般 3 3 2 5 3 2 2 2 3" xfId="4244" xr:uid="{00000000-0005-0000-0000-0000090F0000}"/>
    <cellStyle name="一般 3 3 2 5 3 2 2 3" xfId="4245" xr:uid="{00000000-0005-0000-0000-00000A0F0000}"/>
    <cellStyle name="一般 3 3 2 5 3 2 2 4" xfId="4246" xr:uid="{00000000-0005-0000-0000-00000B0F0000}"/>
    <cellStyle name="一般 3 3 2 5 3 2 3" xfId="4247" xr:uid="{00000000-0005-0000-0000-00000C0F0000}"/>
    <cellStyle name="一般 3 3 2 5 3 2 3 2" xfId="4248" xr:uid="{00000000-0005-0000-0000-00000D0F0000}"/>
    <cellStyle name="一般 3 3 2 5 3 2 3 3" xfId="4249" xr:uid="{00000000-0005-0000-0000-00000E0F0000}"/>
    <cellStyle name="一般 3 3 2 5 3 2 4" xfId="4250" xr:uid="{00000000-0005-0000-0000-00000F0F0000}"/>
    <cellStyle name="一般 3 3 2 5 3 2 5" xfId="4251" xr:uid="{00000000-0005-0000-0000-0000100F0000}"/>
    <cellStyle name="一般 3 3 2 5 3 3" xfId="4252" xr:uid="{00000000-0005-0000-0000-0000110F0000}"/>
    <cellStyle name="一般 3 3 2 5 3 3 2" xfId="4253" xr:uid="{00000000-0005-0000-0000-0000120F0000}"/>
    <cellStyle name="一般 3 3 2 5 3 3 2 2" xfId="4254" xr:uid="{00000000-0005-0000-0000-0000130F0000}"/>
    <cellStyle name="一般 3 3 2 5 3 3 2 3" xfId="4255" xr:uid="{00000000-0005-0000-0000-0000140F0000}"/>
    <cellStyle name="一般 3 3 2 5 3 3 3" xfId="4256" xr:uid="{00000000-0005-0000-0000-0000150F0000}"/>
    <cellStyle name="一般 3 3 2 5 3 3 4" xfId="4257" xr:uid="{00000000-0005-0000-0000-0000160F0000}"/>
    <cellStyle name="一般 3 3 2 5 3 4" xfId="4258" xr:uid="{00000000-0005-0000-0000-0000170F0000}"/>
    <cellStyle name="一般 3 3 2 5 3 4 2" xfId="4259" xr:uid="{00000000-0005-0000-0000-0000180F0000}"/>
    <cellStyle name="一般 3 3 2 5 3 4 3" xfId="4260" xr:uid="{00000000-0005-0000-0000-0000190F0000}"/>
    <cellStyle name="一般 3 3 2 5 3 5" xfId="4261" xr:uid="{00000000-0005-0000-0000-00001A0F0000}"/>
    <cellStyle name="一般 3 3 2 5 3 6" xfId="4262" xr:uid="{00000000-0005-0000-0000-00001B0F0000}"/>
    <cellStyle name="一般 3 3 2 5 4" xfId="4263" xr:uid="{00000000-0005-0000-0000-00001C0F0000}"/>
    <cellStyle name="一般 3 3 2 5 4 2" xfId="4264" xr:uid="{00000000-0005-0000-0000-00001D0F0000}"/>
    <cellStyle name="一般 3 3 2 5 4 2 2" xfId="4265" xr:uid="{00000000-0005-0000-0000-00001E0F0000}"/>
    <cellStyle name="一般 3 3 2 5 4 2 2 2" xfId="4266" xr:uid="{00000000-0005-0000-0000-00001F0F0000}"/>
    <cellStyle name="一般 3 3 2 5 4 2 2 3" xfId="4267" xr:uid="{00000000-0005-0000-0000-0000200F0000}"/>
    <cellStyle name="一般 3 3 2 5 4 2 3" xfId="4268" xr:uid="{00000000-0005-0000-0000-0000210F0000}"/>
    <cellStyle name="一般 3 3 2 5 4 2 4" xfId="4269" xr:uid="{00000000-0005-0000-0000-0000220F0000}"/>
    <cellStyle name="一般 3 3 2 5 4 3" xfId="4270" xr:uid="{00000000-0005-0000-0000-0000230F0000}"/>
    <cellStyle name="一般 3 3 2 5 4 3 2" xfId="4271" xr:uid="{00000000-0005-0000-0000-0000240F0000}"/>
    <cellStyle name="一般 3 3 2 5 4 3 3" xfId="4272" xr:uid="{00000000-0005-0000-0000-0000250F0000}"/>
    <cellStyle name="一般 3 3 2 5 4 4" xfId="4273" xr:uid="{00000000-0005-0000-0000-0000260F0000}"/>
    <cellStyle name="一般 3 3 2 5 4 5" xfId="4274" xr:uid="{00000000-0005-0000-0000-0000270F0000}"/>
    <cellStyle name="一般 3 3 2 5 5" xfId="4275" xr:uid="{00000000-0005-0000-0000-0000280F0000}"/>
    <cellStyle name="一般 3 3 2 5 5 2" xfId="4276" xr:uid="{00000000-0005-0000-0000-0000290F0000}"/>
    <cellStyle name="一般 3 3 2 5 5 2 2" xfId="4277" xr:uid="{00000000-0005-0000-0000-00002A0F0000}"/>
    <cellStyle name="一般 3 3 2 5 5 2 2 2" xfId="4278" xr:uid="{00000000-0005-0000-0000-00002B0F0000}"/>
    <cellStyle name="一般 3 3 2 5 5 2 2 3" xfId="4279" xr:uid="{00000000-0005-0000-0000-00002C0F0000}"/>
    <cellStyle name="一般 3 3 2 5 5 2 3" xfId="4280" xr:uid="{00000000-0005-0000-0000-00002D0F0000}"/>
    <cellStyle name="一般 3 3 2 5 5 2 4" xfId="4281" xr:uid="{00000000-0005-0000-0000-00002E0F0000}"/>
    <cellStyle name="一般 3 3 2 5 5 3" xfId="4282" xr:uid="{00000000-0005-0000-0000-00002F0F0000}"/>
    <cellStyle name="一般 3 3 2 5 5 3 2" xfId="4283" xr:uid="{00000000-0005-0000-0000-0000300F0000}"/>
    <cellStyle name="一般 3 3 2 5 5 3 3" xfId="4284" xr:uid="{00000000-0005-0000-0000-0000310F0000}"/>
    <cellStyle name="一般 3 3 2 5 5 4" xfId="4285" xr:uid="{00000000-0005-0000-0000-0000320F0000}"/>
    <cellStyle name="一般 3 3 2 5 5 5" xfId="4286" xr:uid="{00000000-0005-0000-0000-0000330F0000}"/>
    <cellStyle name="一般 3 3 2 5 6" xfId="4287" xr:uid="{00000000-0005-0000-0000-0000340F0000}"/>
    <cellStyle name="一般 3 3 2 5 6 2" xfId="4288" xr:uid="{00000000-0005-0000-0000-0000350F0000}"/>
    <cellStyle name="一般 3 3 2 5 6 2 2" xfId="4289" xr:uid="{00000000-0005-0000-0000-0000360F0000}"/>
    <cellStyle name="一般 3 3 2 5 6 2 3" xfId="4290" xr:uid="{00000000-0005-0000-0000-0000370F0000}"/>
    <cellStyle name="一般 3 3 2 5 6 3" xfId="4291" xr:uid="{00000000-0005-0000-0000-0000380F0000}"/>
    <cellStyle name="一般 3 3 2 5 6 4" xfId="4292" xr:uid="{00000000-0005-0000-0000-0000390F0000}"/>
    <cellStyle name="一般 3 3 2 5 7" xfId="4293" xr:uid="{00000000-0005-0000-0000-00003A0F0000}"/>
    <cellStyle name="一般 3 3 2 5 7 2" xfId="4294" xr:uid="{00000000-0005-0000-0000-00003B0F0000}"/>
    <cellStyle name="一般 3 3 2 5 7 3" xfId="4295" xr:uid="{00000000-0005-0000-0000-00003C0F0000}"/>
    <cellStyle name="一般 3 3 2 5 8" xfId="4296" xr:uid="{00000000-0005-0000-0000-00003D0F0000}"/>
    <cellStyle name="一般 3 3 2 5 9" xfId="4297" xr:uid="{00000000-0005-0000-0000-00003E0F0000}"/>
    <cellStyle name="一般 3 3 2 6" xfId="147" xr:uid="{00000000-0005-0000-0000-00003F0F0000}"/>
    <cellStyle name="一般 3 3 2 6 2" xfId="4298" xr:uid="{00000000-0005-0000-0000-0000400F0000}"/>
    <cellStyle name="一般 3 3 2 6 2 2" xfId="4299" xr:uid="{00000000-0005-0000-0000-0000410F0000}"/>
    <cellStyle name="一般 3 3 2 6 2 2 2" xfId="4300" xr:uid="{00000000-0005-0000-0000-0000420F0000}"/>
    <cellStyle name="一般 3 3 2 6 2 2 2 2" xfId="4301" xr:uid="{00000000-0005-0000-0000-0000430F0000}"/>
    <cellStyle name="一般 3 3 2 6 2 2 2 2 2" xfId="4302" xr:uid="{00000000-0005-0000-0000-0000440F0000}"/>
    <cellStyle name="一般 3 3 2 6 2 2 2 2 3" xfId="4303" xr:uid="{00000000-0005-0000-0000-0000450F0000}"/>
    <cellStyle name="一般 3 3 2 6 2 2 2 3" xfId="4304" xr:uid="{00000000-0005-0000-0000-0000460F0000}"/>
    <cellStyle name="一般 3 3 2 6 2 2 2 4" xfId="4305" xr:uid="{00000000-0005-0000-0000-0000470F0000}"/>
    <cellStyle name="一般 3 3 2 6 2 2 3" xfId="4306" xr:uid="{00000000-0005-0000-0000-0000480F0000}"/>
    <cellStyle name="一般 3 3 2 6 2 2 3 2" xfId="4307" xr:uid="{00000000-0005-0000-0000-0000490F0000}"/>
    <cellStyle name="一般 3 3 2 6 2 2 3 3" xfId="4308" xr:uid="{00000000-0005-0000-0000-00004A0F0000}"/>
    <cellStyle name="一般 3 3 2 6 2 2 4" xfId="4309" xr:uid="{00000000-0005-0000-0000-00004B0F0000}"/>
    <cellStyle name="一般 3 3 2 6 2 2 5" xfId="4310" xr:uid="{00000000-0005-0000-0000-00004C0F0000}"/>
    <cellStyle name="一般 3 3 2 6 2 3" xfId="4311" xr:uid="{00000000-0005-0000-0000-00004D0F0000}"/>
    <cellStyle name="一般 3 3 2 6 2 3 2" xfId="4312" xr:uid="{00000000-0005-0000-0000-00004E0F0000}"/>
    <cellStyle name="一般 3 3 2 6 2 3 2 2" xfId="4313" xr:uid="{00000000-0005-0000-0000-00004F0F0000}"/>
    <cellStyle name="一般 3 3 2 6 2 3 2 3" xfId="4314" xr:uid="{00000000-0005-0000-0000-0000500F0000}"/>
    <cellStyle name="一般 3 3 2 6 2 3 3" xfId="4315" xr:uid="{00000000-0005-0000-0000-0000510F0000}"/>
    <cellStyle name="一般 3 3 2 6 2 3 4" xfId="4316" xr:uid="{00000000-0005-0000-0000-0000520F0000}"/>
    <cellStyle name="一般 3 3 2 6 2 4" xfId="4317" xr:uid="{00000000-0005-0000-0000-0000530F0000}"/>
    <cellStyle name="一般 3 3 2 6 2 4 2" xfId="4318" xr:uid="{00000000-0005-0000-0000-0000540F0000}"/>
    <cellStyle name="一般 3 3 2 6 2 4 3" xfId="4319" xr:uid="{00000000-0005-0000-0000-0000550F0000}"/>
    <cellStyle name="一般 3 3 2 6 2 5" xfId="4320" xr:uid="{00000000-0005-0000-0000-0000560F0000}"/>
    <cellStyle name="一般 3 3 2 6 2 6" xfId="4321" xr:uid="{00000000-0005-0000-0000-0000570F0000}"/>
    <cellStyle name="一般 3 3 2 6 3" xfId="4322" xr:uid="{00000000-0005-0000-0000-0000580F0000}"/>
    <cellStyle name="一般 3 3 2 6 3 2" xfId="4323" xr:uid="{00000000-0005-0000-0000-0000590F0000}"/>
    <cellStyle name="一般 3 3 2 6 3 2 2" xfId="4324" xr:uid="{00000000-0005-0000-0000-00005A0F0000}"/>
    <cellStyle name="一般 3 3 2 6 3 2 2 2" xfId="4325" xr:uid="{00000000-0005-0000-0000-00005B0F0000}"/>
    <cellStyle name="一般 3 3 2 6 3 2 2 3" xfId="4326" xr:uid="{00000000-0005-0000-0000-00005C0F0000}"/>
    <cellStyle name="一般 3 3 2 6 3 2 3" xfId="4327" xr:uid="{00000000-0005-0000-0000-00005D0F0000}"/>
    <cellStyle name="一般 3 3 2 6 3 2 4" xfId="4328" xr:uid="{00000000-0005-0000-0000-00005E0F0000}"/>
    <cellStyle name="一般 3 3 2 6 3 3" xfId="4329" xr:uid="{00000000-0005-0000-0000-00005F0F0000}"/>
    <cellStyle name="一般 3 3 2 6 3 3 2" xfId="4330" xr:uid="{00000000-0005-0000-0000-0000600F0000}"/>
    <cellStyle name="一般 3 3 2 6 3 3 3" xfId="4331" xr:uid="{00000000-0005-0000-0000-0000610F0000}"/>
    <cellStyle name="一般 3 3 2 6 3 4" xfId="4332" xr:uid="{00000000-0005-0000-0000-0000620F0000}"/>
    <cellStyle name="一般 3 3 2 6 3 5" xfId="4333" xr:uid="{00000000-0005-0000-0000-0000630F0000}"/>
    <cellStyle name="一般 3 3 2 6 4" xfId="4334" xr:uid="{00000000-0005-0000-0000-0000640F0000}"/>
    <cellStyle name="一般 3 3 2 6 4 2" xfId="4335" xr:uid="{00000000-0005-0000-0000-0000650F0000}"/>
    <cellStyle name="一般 3 3 2 6 4 2 2" xfId="4336" xr:uid="{00000000-0005-0000-0000-0000660F0000}"/>
    <cellStyle name="一般 3 3 2 6 4 2 2 2" xfId="4337" xr:uid="{00000000-0005-0000-0000-0000670F0000}"/>
    <cellStyle name="一般 3 3 2 6 4 2 2 3" xfId="4338" xr:uid="{00000000-0005-0000-0000-0000680F0000}"/>
    <cellStyle name="一般 3 3 2 6 4 2 3" xfId="4339" xr:uid="{00000000-0005-0000-0000-0000690F0000}"/>
    <cellStyle name="一般 3 3 2 6 4 2 4" xfId="4340" xr:uid="{00000000-0005-0000-0000-00006A0F0000}"/>
    <cellStyle name="一般 3 3 2 6 4 3" xfId="4341" xr:uid="{00000000-0005-0000-0000-00006B0F0000}"/>
    <cellStyle name="一般 3 3 2 6 4 3 2" xfId="4342" xr:uid="{00000000-0005-0000-0000-00006C0F0000}"/>
    <cellStyle name="一般 3 3 2 6 4 3 3" xfId="4343" xr:uid="{00000000-0005-0000-0000-00006D0F0000}"/>
    <cellStyle name="一般 3 3 2 6 4 4" xfId="4344" xr:uid="{00000000-0005-0000-0000-00006E0F0000}"/>
    <cellStyle name="一般 3 3 2 6 4 5" xfId="4345" xr:uid="{00000000-0005-0000-0000-00006F0F0000}"/>
    <cellStyle name="一般 3 3 2 6 5" xfId="4346" xr:uid="{00000000-0005-0000-0000-0000700F0000}"/>
    <cellStyle name="一般 3 3 2 6 5 2" xfId="4347" xr:uid="{00000000-0005-0000-0000-0000710F0000}"/>
    <cellStyle name="一般 3 3 2 6 5 2 2" xfId="4348" xr:uid="{00000000-0005-0000-0000-0000720F0000}"/>
    <cellStyle name="一般 3 3 2 6 5 2 3" xfId="4349" xr:uid="{00000000-0005-0000-0000-0000730F0000}"/>
    <cellStyle name="一般 3 3 2 6 5 3" xfId="4350" xr:uid="{00000000-0005-0000-0000-0000740F0000}"/>
    <cellStyle name="一般 3 3 2 6 5 4" xfId="4351" xr:uid="{00000000-0005-0000-0000-0000750F0000}"/>
    <cellStyle name="一般 3 3 2 6 6" xfId="4352" xr:uid="{00000000-0005-0000-0000-0000760F0000}"/>
    <cellStyle name="一般 3 3 2 6 6 2" xfId="4353" xr:uid="{00000000-0005-0000-0000-0000770F0000}"/>
    <cellStyle name="一般 3 3 2 6 6 3" xfId="4354" xr:uid="{00000000-0005-0000-0000-0000780F0000}"/>
    <cellStyle name="一般 3 3 2 6 7" xfId="4355" xr:uid="{00000000-0005-0000-0000-0000790F0000}"/>
    <cellStyle name="一般 3 3 2 6 8" xfId="4356" xr:uid="{00000000-0005-0000-0000-00007A0F0000}"/>
    <cellStyle name="一般 3 3 2 7" xfId="4357" xr:uid="{00000000-0005-0000-0000-00007B0F0000}"/>
    <cellStyle name="一般 3 3 2 7 2" xfId="4358" xr:uid="{00000000-0005-0000-0000-00007C0F0000}"/>
    <cellStyle name="一般 3 3 2 7 2 2" xfId="4359" xr:uid="{00000000-0005-0000-0000-00007D0F0000}"/>
    <cellStyle name="一般 3 3 2 7 2 2 2" xfId="4360" xr:uid="{00000000-0005-0000-0000-00007E0F0000}"/>
    <cellStyle name="一般 3 3 2 7 2 2 2 2" xfId="4361" xr:uid="{00000000-0005-0000-0000-00007F0F0000}"/>
    <cellStyle name="一般 3 3 2 7 2 2 2 2 2" xfId="4362" xr:uid="{00000000-0005-0000-0000-0000800F0000}"/>
    <cellStyle name="一般 3 3 2 7 2 2 2 2 3" xfId="4363" xr:uid="{00000000-0005-0000-0000-0000810F0000}"/>
    <cellStyle name="一般 3 3 2 7 2 2 2 3" xfId="4364" xr:uid="{00000000-0005-0000-0000-0000820F0000}"/>
    <cellStyle name="一般 3 3 2 7 2 2 2 4" xfId="4365" xr:uid="{00000000-0005-0000-0000-0000830F0000}"/>
    <cellStyle name="一般 3 3 2 7 2 2 3" xfId="4366" xr:uid="{00000000-0005-0000-0000-0000840F0000}"/>
    <cellStyle name="一般 3 3 2 7 2 2 3 2" xfId="4367" xr:uid="{00000000-0005-0000-0000-0000850F0000}"/>
    <cellStyle name="一般 3 3 2 7 2 2 3 3" xfId="4368" xr:uid="{00000000-0005-0000-0000-0000860F0000}"/>
    <cellStyle name="一般 3 3 2 7 2 2 4" xfId="4369" xr:uid="{00000000-0005-0000-0000-0000870F0000}"/>
    <cellStyle name="一般 3 3 2 7 2 2 5" xfId="4370" xr:uid="{00000000-0005-0000-0000-0000880F0000}"/>
    <cellStyle name="一般 3 3 2 7 2 3" xfId="4371" xr:uid="{00000000-0005-0000-0000-0000890F0000}"/>
    <cellStyle name="一般 3 3 2 7 2 3 2" xfId="4372" xr:uid="{00000000-0005-0000-0000-00008A0F0000}"/>
    <cellStyle name="一般 3 3 2 7 2 3 2 2" xfId="4373" xr:uid="{00000000-0005-0000-0000-00008B0F0000}"/>
    <cellStyle name="一般 3 3 2 7 2 3 2 3" xfId="4374" xr:uid="{00000000-0005-0000-0000-00008C0F0000}"/>
    <cellStyle name="一般 3 3 2 7 2 3 3" xfId="4375" xr:uid="{00000000-0005-0000-0000-00008D0F0000}"/>
    <cellStyle name="一般 3 3 2 7 2 3 4" xfId="4376" xr:uid="{00000000-0005-0000-0000-00008E0F0000}"/>
    <cellStyle name="一般 3 3 2 7 2 4" xfId="4377" xr:uid="{00000000-0005-0000-0000-00008F0F0000}"/>
    <cellStyle name="一般 3 3 2 7 2 4 2" xfId="4378" xr:uid="{00000000-0005-0000-0000-0000900F0000}"/>
    <cellStyle name="一般 3 3 2 7 2 4 3" xfId="4379" xr:uid="{00000000-0005-0000-0000-0000910F0000}"/>
    <cellStyle name="一般 3 3 2 7 2 5" xfId="4380" xr:uid="{00000000-0005-0000-0000-0000920F0000}"/>
    <cellStyle name="一般 3 3 2 7 2 6" xfId="4381" xr:uid="{00000000-0005-0000-0000-0000930F0000}"/>
    <cellStyle name="一般 3 3 2 7 3" xfId="4382" xr:uid="{00000000-0005-0000-0000-0000940F0000}"/>
    <cellStyle name="一般 3 3 2 7 3 2" xfId="4383" xr:uid="{00000000-0005-0000-0000-0000950F0000}"/>
    <cellStyle name="一般 3 3 2 7 3 2 2" xfId="4384" xr:uid="{00000000-0005-0000-0000-0000960F0000}"/>
    <cellStyle name="一般 3 3 2 7 3 2 2 2" xfId="4385" xr:uid="{00000000-0005-0000-0000-0000970F0000}"/>
    <cellStyle name="一般 3 3 2 7 3 2 2 3" xfId="4386" xr:uid="{00000000-0005-0000-0000-0000980F0000}"/>
    <cellStyle name="一般 3 3 2 7 3 2 3" xfId="4387" xr:uid="{00000000-0005-0000-0000-0000990F0000}"/>
    <cellStyle name="一般 3 3 2 7 3 2 4" xfId="4388" xr:uid="{00000000-0005-0000-0000-00009A0F0000}"/>
    <cellStyle name="一般 3 3 2 7 3 3" xfId="4389" xr:uid="{00000000-0005-0000-0000-00009B0F0000}"/>
    <cellStyle name="一般 3 3 2 7 3 3 2" xfId="4390" xr:uid="{00000000-0005-0000-0000-00009C0F0000}"/>
    <cellStyle name="一般 3 3 2 7 3 3 3" xfId="4391" xr:uid="{00000000-0005-0000-0000-00009D0F0000}"/>
    <cellStyle name="一般 3 3 2 7 3 4" xfId="4392" xr:uid="{00000000-0005-0000-0000-00009E0F0000}"/>
    <cellStyle name="一般 3 3 2 7 3 5" xfId="4393" xr:uid="{00000000-0005-0000-0000-00009F0F0000}"/>
    <cellStyle name="一般 3 3 2 7 4" xfId="4394" xr:uid="{00000000-0005-0000-0000-0000A00F0000}"/>
    <cellStyle name="一般 3 3 2 7 4 2" xfId="4395" xr:uid="{00000000-0005-0000-0000-0000A10F0000}"/>
    <cellStyle name="一般 3 3 2 7 4 2 2" xfId="4396" xr:uid="{00000000-0005-0000-0000-0000A20F0000}"/>
    <cellStyle name="一般 3 3 2 7 4 2 2 2" xfId="4397" xr:uid="{00000000-0005-0000-0000-0000A30F0000}"/>
    <cellStyle name="一般 3 3 2 7 4 2 2 3" xfId="4398" xr:uid="{00000000-0005-0000-0000-0000A40F0000}"/>
    <cellStyle name="一般 3 3 2 7 4 2 3" xfId="4399" xr:uid="{00000000-0005-0000-0000-0000A50F0000}"/>
    <cellStyle name="一般 3 3 2 7 4 2 4" xfId="4400" xr:uid="{00000000-0005-0000-0000-0000A60F0000}"/>
    <cellStyle name="一般 3 3 2 7 4 3" xfId="4401" xr:uid="{00000000-0005-0000-0000-0000A70F0000}"/>
    <cellStyle name="一般 3 3 2 7 4 3 2" xfId="4402" xr:uid="{00000000-0005-0000-0000-0000A80F0000}"/>
    <cellStyle name="一般 3 3 2 7 4 3 3" xfId="4403" xr:uid="{00000000-0005-0000-0000-0000A90F0000}"/>
    <cellStyle name="一般 3 3 2 7 4 4" xfId="4404" xr:uid="{00000000-0005-0000-0000-0000AA0F0000}"/>
    <cellStyle name="一般 3 3 2 7 4 5" xfId="4405" xr:uid="{00000000-0005-0000-0000-0000AB0F0000}"/>
    <cellStyle name="一般 3 3 2 7 5" xfId="4406" xr:uid="{00000000-0005-0000-0000-0000AC0F0000}"/>
    <cellStyle name="一般 3 3 2 7 5 2" xfId="4407" xr:uid="{00000000-0005-0000-0000-0000AD0F0000}"/>
    <cellStyle name="一般 3 3 2 7 5 2 2" xfId="4408" xr:uid="{00000000-0005-0000-0000-0000AE0F0000}"/>
    <cellStyle name="一般 3 3 2 7 5 2 3" xfId="4409" xr:uid="{00000000-0005-0000-0000-0000AF0F0000}"/>
    <cellStyle name="一般 3 3 2 7 5 3" xfId="4410" xr:uid="{00000000-0005-0000-0000-0000B00F0000}"/>
    <cellStyle name="一般 3 3 2 7 5 4" xfId="4411" xr:uid="{00000000-0005-0000-0000-0000B10F0000}"/>
    <cellStyle name="一般 3 3 2 7 6" xfId="4412" xr:uid="{00000000-0005-0000-0000-0000B20F0000}"/>
    <cellStyle name="一般 3 3 2 7 6 2" xfId="4413" xr:uid="{00000000-0005-0000-0000-0000B30F0000}"/>
    <cellStyle name="一般 3 3 2 7 6 3" xfId="4414" xr:uid="{00000000-0005-0000-0000-0000B40F0000}"/>
    <cellStyle name="一般 3 3 2 7 7" xfId="4415" xr:uid="{00000000-0005-0000-0000-0000B50F0000}"/>
    <cellStyle name="一般 3 3 2 7 8" xfId="4416" xr:uid="{00000000-0005-0000-0000-0000B60F0000}"/>
    <cellStyle name="一般 3 3 2 8" xfId="4417" xr:uid="{00000000-0005-0000-0000-0000B70F0000}"/>
    <cellStyle name="一般 3 3 2 8 2" xfId="4418" xr:uid="{00000000-0005-0000-0000-0000B80F0000}"/>
    <cellStyle name="一般 3 3 2 8 2 2" xfId="4419" xr:uid="{00000000-0005-0000-0000-0000B90F0000}"/>
    <cellStyle name="一般 3 3 2 8 2 2 2" xfId="4420" xr:uid="{00000000-0005-0000-0000-0000BA0F0000}"/>
    <cellStyle name="一般 3 3 2 8 2 2 2 2" xfId="4421" xr:uid="{00000000-0005-0000-0000-0000BB0F0000}"/>
    <cellStyle name="一般 3 3 2 8 2 2 2 3" xfId="4422" xr:uid="{00000000-0005-0000-0000-0000BC0F0000}"/>
    <cellStyle name="一般 3 3 2 8 2 2 3" xfId="4423" xr:uid="{00000000-0005-0000-0000-0000BD0F0000}"/>
    <cellStyle name="一般 3 3 2 8 2 2 4" xfId="4424" xr:uid="{00000000-0005-0000-0000-0000BE0F0000}"/>
    <cellStyle name="一般 3 3 2 8 2 3" xfId="4425" xr:uid="{00000000-0005-0000-0000-0000BF0F0000}"/>
    <cellStyle name="一般 3 3 2 8 2 3 2" xfId="4426" xr:uid="{00000000-0005-0000-0000-0000C00F0000}"/>
    <cellStyle name="一般 3 3 2 8 2 3 3" xfId="4427" xr:uid="{00000000-0005-0000-0000-0000C10F0000}"/>
    <cellStyle name="一般 3 3 2 8 2 4" xfId="4428" xr:uid="{00000000-0005-0000-0000-0000C20F0000}"/>
    <cellStyle name="一般 3 3 2 8 2 5" xfId="4429" xr:uid="{00000000-0005-0000-0000-0000C30F0000}"/>
    <cellStyle name="一般 3 3 2 8 3" xfId="4430" xr:uid="{00000000-0005-0000-0000-0000C40F0000}"/>
    <cellStyle name="一般 3 3 2 8 3 2" xfId="4431" xr:uid="{00000000-0005-0000-0000-0000C50F0000}"/>
    <cellStyle name="一般 3 3 2 8 3 2 2" xfId="4432" xr:uid="{00000000-0005-0000-0000-0000C60F0000}"/>
    <cellStyle name="一般 3 3 2 8 3 2 2 2" xfId="4433" xr:uid="{00000000-0005-0000-0000-0000C70F0000}"/>
    <cellStyle name="一般 3 3 2 8 3 2 2 3" xfId="4434" xr:uid="{00000000-0005-0000-0000-0000C80F0000}"/>
    <cellStyle name="一般 3 3 2 8 3 2 3" xfId="4435" xr:uid="{00000000-0005-0000-0000-0000C90F0000}"/>
    <cellStyle name="一般 3 3 2 8 3 2 4" xfId="4436" xr:uid="{00000000-0005-0000-0000-0000CA0F0000}"/>
    <cellStyle name="一般 3 3 2 8 3 3" xfId="4437" xr:uid="{00000000-0005-0000-0000-0000CB0F0000}"/>
    <cellStyle name="一般 3 3 2 8 3 3 2" xfId="4438" xr:uid="{00000000-0005-0000-0000-0000CC0F0000}"/>
    <cellStyle name="一般 3 3 2 8 3 3 3" xfId="4439" xr:uid="{00000000-0005-0000-0000-0000CD0F0000}"/>
    <cellStyle name="一般 3 3 2 8 3 4" xfId="4440" xr:uid="{00000000-0005-0000-0000-0000CE0F0000}"/>
    <cellStyle name="一般 3 3 2 8 3 5" xfId="4441" xr:uid="{00000000-0005-0000-0000-0000CF0F0000}"/>
    <cellStyle name="一般 3 3 2 8 4" xfId="4442" xr:uid="{00000000-0005-0000-0000-0000D00F0000}"/>
    <cellStyle name="一般 3 3 2 8 4 2" xfId="4443" xr:uid="{00000000-0005-0000-0000-0000D10F0000}"/>
    <cellStyle name="一般 3 3 2 8 4 2 2" xfId="4444" xr:uid="{00000000-0005-0000-0000-0000D20F0000}"/>
    <cellStyle name="一般 3 3 2 8 4 2 3" xfId="4445" xr:uid="{00000000-0005-0000-0000-0000D30F0000}"/>
    <cellStyle name="一般 3 3 2 8 4 3" xfId="4446" xr:uid="{00000000-0005-0000-0000-0000D40F0000}"/>
    <cellStyle name="一般 3 3 2 8 4 4" xfId="4447" xr:uid="{00000000-0005-0000-0000-0000D50F0000}"/>
    <cellStyle name="一般 3 3 2 8 5" xfId="4448" xr:uid="{00000000-0005-0000-0000-0000D60F0000}"/>
    <cellStyle name="一般 3 3 2 8 5 2" xfId="4449" xr:uid="{00000000-0005-0000-0000-0000D70F0000}"/>
    <cellStyle name="一般 3 3 2 8 5 3" xfId="4450" xr:uid="{00000000-0005-0000-0000-0000D80F0000}"/>
    <cellStyle name="一般 3 3 2 8 6" xfId="4451" xr:uid="{00000000-0005-0000-0000-0000D90F0000}"/>
    <cellStyle name="一般 3 3 2 8 7" xfId="4452" xr:uid="{00000000-0005-0000-0000-0000DA0F0000}"/>
    <cellStyle name="一般 3 3 2 9" xfId="4453" xr:uid="{00000000-0005-0000-0000-0000DB0F0000}"/>
    <cellStyle name="一般 3 3 2 9 2" xfId="4454" xr:uid="{00000000-0005-0000-0000-0000DC0F0000}"/>
    <cellStyle name="一般 3 3 2 9 2 2" xfId="4455" xr:uid="{00000000-0005-0000-0000-0000DD0F0000}"/>
    <cellStyle name="一般 3 3 2 9 2 2 2" xfId="4456" xr:uid="{00000000-0005-0000-0000-0000DE0F0000}"/>
    <cellStyle name="一般 3 3 2 9 2 2 2 2" xfId="4457" xr:uid="{00000000-0005-0000-0000-0000DF0F0000}"/>
    <cellStyle name="一般 3 3 2 9 2 2 2 3" xfId="4458" xr:uid="{00000000-0005-0000-0000-0000E00F0000}"/>
    <cellStyle name="一般 3 3 2 9 2 2 3" xfId="4459" xr:uid="{00000000-0005-0000-0000-0000E10F0000}"/>
    <cellStyle name="一般 3 3 2 9 2 2 4" xfId="4460" xr:uid="{00000000-0005-0000-0000-0000E20F0000}"/>
    <cellStyle name="一般 3 3 2 9 2 3" xfId="4461" xr:uid="{00000000-0005-0000-0000-0000E30F0000}"/>
    <cellStyle name="一般 3 3 2 9 2 3 2" xfId="4462" xr:uid="{00000000-0005-0000-0000-0000E40F0000}"/>
    <cellStyle name="一般 3 3 2 9 2 3 3" xfId="4463" xr:uid="{00000000-0005-0000-0000-0000E50F0000}"/>
    <cellStyle name="一般 3 3 2 9 2 4" xfId="4464" xr:uid="{00000000-0005-0000-0000-0000E60F0000}"/>
    <cellStyle name="一般 3 3 2 9 2 5" xfId="4465" xr:uid="{00000000-0005-0000-0000-0000E70F0000}"/>
    <cellStyle name="一般 3 3 2 9 3" xfId="4466" xr:uid="{00000000-0005-0000-0000-0000E80F0000}"/>
    <cellStyle name="一般 3 3 2 9 3 2" xfId="4467" xr:uid="{00000000-0005-0000-0000-0000E90F0000}"/>
    <cellStyle name="一般 3 3 2 9 3 2 2" xfId="4468" xr:uid="{00000000-0005-0000-0000-0000EA0F0000}"/>
    <cellStyle name="一般 3 3 2 9 3 2 3" xfId="4469" xr:uid="{00000000-0005-0000-0000-0000EB0F0000}"/>
    <cellStyle name="一般 3 3 2 9 3 3" xfId="4470" xr:uid="{00000000-0005-0000-0000-0000EC0F0000}"/>
    <cellStyle name="一般 3 3 2 9 3 4" xfId="4471" xr:uid="{00000000-0005-0000-0000-0000ED0F0000}"/>
    <cellStyle name="一般 3 3 2 9 4" xfId="4472" xr:uid="{00000000-0005-0000-0000-0000EE0F0000}"/>
    <cellStyle name="一般 3 3 2 9 4 2" xfId="4473" xr:uid="{00000000-0005-0000-0000-0000EF0F0000}"/>
    <cellStyle name="一般 3 3 2 9 4 3" xfId="4474" xr:uid="{00000000-0005-0000-0000-0000F00F0000}"/>
    <cellStyle name="一般 3 3 2 9 5" xfId="4475" xr:uid="{00000000-0005-0000-0000-0000F10F0000}"/>
    <cellStyle name="一般 3 3 2 9 6" xfId="4476" xr:uid="{00000000-0005-0000-0000-0000F20F0000}"/>
    <cellStyle name="一般 3 3 3" xfId="148" xr:uid="{00000000-0005-0000-0000-0000F30F0000}"/>
    <cellStyle name="一般 3 3 3 10" xfId="4477" xr:uid="{00000000-0005-0000-0000-0000F40F0000}"/>
    <cellStyle name="一般 3 3 3 10 2" xfId="4478" xr:uid="{00000000-0005-0000-0000-0000F50F0000}"/>
    <cellStyle name="一般 3 3 3 10 2 2" xfId="4479" xr:uid="{00000000-0005-0000-0000-0000F60F0000}"/>
    <cellStyle name="一般 3 3 3 10 2 2 2" xfId="4480" xr:uid="{00000000-0005-0000-0000-0000F70F0000}"/>
    <cellStyle name="一般 3 3 3 10 2 2 3" xfId="4481" xr:uid="{00000000-0005-0000-0000-0000F80F0000}"/>
    <cellStyle name="一般 3 3 3 10 2 3" xfId="4482" xr:uid="{00000000-0005-0000-0000-0000F90F0000}"/>
    <cellStyle name="一般 3 3 3 10 2 4" xfId="4483" xr:uid="{00000000-0005-0000-0000-0000FA0F0000}"/>
    <cellStyle name="一般 3 3 3 10 3" xfId="4484" xr:uid="{00000000-0005-0000-0000-0000FB0F0000}"/>
    <cellStyle name="一般 3 3 3 10 3 2" xfId="4485" xr:uid="{00000000-0005-0000-0000-0000FC0F0000}"/>
    <cellStyle name="一般 3 3 3 10 3 3" xfId="4486" xr:uid="{00000000-0005-0000-0000-0000FD0F0000}"/>
    <cellStyle name="一般 3 3 3 10 4" xfId="4487" xr:uid="{00000000-0005-0000-0000-0000FE0F0000}"/>
    <cellStyle name="一般 3 3 3 10 5" xfId="4488" xr:uid="{00000000-0005-0000-0000-0000FF0F0000}"/>
    <cellStyle name="一般 3 3 3 11" xfId="4489" xr:uid="{00000000-0005-0000-0000-000000100000}"/>
    <cellStyle name="一般 3 3 3 11 2" xfId="4490" xr:uid="{00000000-0005-0000-0000-000001100000}"/>
    <cellStyle name="一般 3 3 3 11 2 2" xfId="4491" xr:uid="{00000000-0005-0000-0000-000002100000}"/>
    <cellStyle name="一般 3 3 3 11 2 3" xfId="4492" xr:uid="{00000000-0005-0000-0000-000003100000}"/>
    <cellStyle name="一般 3 3 3 11 3" xfId="4493" xr:uid="{00000000-0005-0000-0000-000004100000}"/>
    <cellStyle name="一般 3 3 3 11 4" xfId="4494" xr:uid="{00000000-0005-0000-0000-000005100000}"/>
    <cellStyle name="一般 3 3 3 12" xfId="4495" xr:uid="{00000000-0005-0000-0000-000006100000}"/>
    <cellStyle name="一般 3 3 3 12 2" xfId="4496" xr:uid="{00000000-0005-0000-0000-000007100000}"/>
    <cellStyle name="一般 3 3 3 12 3" xfId="4497" xr:uid="{00000000-0005-0000-0000-000008100000}"/>
    <cellStyle name="一般 3 3 3 13" xfId="4498" xr:uid="{00000000-0005-0000-0000-000009100000}"/>
    <cellStyle name="一般 3 3 3 14" xfId="4499" xr:uid="{00000000-0005-0000-0000-00000A100000}"/>
    <cellStyle name="一般 3 3 3 2" xfId="149" xr:uid="{00000000-0005-0000-0000-00000B100000}"/>
    <cellStyle name="一般 3 3 3 2 10" xfId="4500" xr:uid="{00000000-0005-0000-0000-00000C100000}"/>
    <cellStyle name="一般 3 3 3 2 10 2" xfId="4501" xr:uid="{00000000-0005-0000-0000-00000D100000}"/>
    <cellStyle name="一般 3 3 3 2 10 2 2" xfId="4502" xr:uid="{00000000-0005-0000-0000-00000E100000}"/>
    <cellStyle name="一般 3 3 3 2 10 2 3" xfId="4503" xr:uid="{00000000-0005-0000-0000-00000F100000}"/>
    <cellStyle name="一般 3 3 3 2 10 3" xfId="4504" xr:uid="{00000000-0005-0000-0000-000010100000}"/>
    <cellStyle name="一般 3 3 3 2 10 4" xfId="4505" xr:uid="{00000000-0005-0000-0000-000011100000}"/>
    <cellStyle name="一般 3 3 3 2 11" xfId="4506" xr:uid="{00000000-0005-0000-0000-000012100000}"/>
    <cellStyle name="一般 3 3 3 2 11 2" xfId="4507" xr:uid="{00000000-0005-0000-0000-000013100000}"/>
    <cellStyle name="一般 3 3 3 2 11 3" xfId="4508" xr:uid="{00000000-0005-0000-0000-000014100000}"/>
    <cellStyle name="一般 3 3 3 2 12" xfId="4509" xr:uid="{00000000-0005-0000-0000-000015100000}"/>
    <cellStyle name="一般 3 3 3 2 13" xfId="4510" xr:uid="{00000000-0005-0000-0000-000016100000}"/>
    <cellStyle name="一般 3 3 3 2 2" xfId="150" xr:uid="{00000000-0005-0000-0000-000017100000}"/>
    <cellStyle name="一般 3 3 3 2 2 2" xfId="151" xr:uid="{00000000-0005-0000-0000-000018100000}"/>
    <cellStyle name="一般 3 3 3 2 2 2 2" xfId="4511" xr:uid="{00000000-0005-0000-0000-000019100000}"/>
    <cellStyle name="一般 3 3 3 2 2 2 2 2" xfId="4512" xr:uid="{00000000-0005-0000-0000-00001A100000}"/>
    <cellStyle name="一般 3 3 3 2 2 2 2 2 2" xfId="4513" xr:uid="{00000000-0005-0000-0000-00001B100000}"/>
    <cellStyle name="一般 3 3 3 2 2 2 2 2 2 2" xfId="4514" xr:uid="{00000000-0005-0000-0000-00001C100000}"/>
    <cellStyle name="一般 3 3 3 2 2 2 2 2 2 2 2" xfId="4515" xr:uid="{00000000-0005-0000-0000-00001D100000}"/>
    <cellStyle name="一般 3 3 3 2 2 2 2 2 2 2 3" xfId="4516" xr:uid="{00000000-0005-0000-0000-00001E100000}"/>
    <cellStyle name="一般 3 3 3 2 2 2 2 2 2 3" xfId="4517" xr:uid="{00000000-0005-0000-0000-00001F100000}"/>
    <cellStyle name="一般 3 3 3 2 2 2 2 2 2 4" xfId="4518" xr:uid="{00000000-0005-0000-0000-000020100000}"/>
    <cellStyle name="一般 3 3 3 2 2 2 2 2 3" xfId="4519" xr:uid="{00000000-0005-0000-0000-000021100000}"/>
    <cellStyle name="一般 3 3 3 2 2 2 2 2 3 2" xfId="4520" xr:uid="{00000000-0005-0000-0000-000022100000}"/>
    <cellStyle name="一般 3 3 3 2 2 2 2 2 3 3" xfId="4521" xr:uid="{00000000-0005-0000-0000-000023100000}"/>
    <cellStyle name="一般 3 3 3 2 2 2 2 2 4" xfId="4522" xr:uid="{00000000-0005-0000-0000-000024100000}"/>
    <cellStyle name="一般 3 3 3 2 2 2 2 2 5" xfId="4523" xr:uid="{00000000-0005-0000-0000-000025100000}"/>
    <cellStyle name="一般 3 3 3 2 2 2 2 3" xfId="4524" xr:uid="{00000000-0005-0000-0000-000026100000}"/>
    <cellStyle name="一般 3 3 3 2 2 2 2 3 2" xfId="4525" xr:uid="{00000000-0005-0000-0000-000027100000}"/>
    <cellStyle name="一般 3 3 3 2 2 2 2 3 2 2" xfId="4526" xr:uid="{00000000-0005-0000-0000-000028100000}"/>
    <cellStyle name="一般 3 3 3 2 2 2 2 3 2 3" xfId="4527" xr:uid="{00000000-0005-0000-0000-000029100000}"/>
    <cellStyle name="一般 3 3 3 2 2 2 2 3 3" xfId="4528" xr:uid="{00000000-0005-0000-0000-00002A100000}"/>
    <cellStyle name="一般 3 3 3 2 2 2 2 3 4" xfId="4529" xr:uid="{00000000-0005-0000-0000-00002B100000}"/>
    <cellStyle name="一般 3 3 3 2 2 2 2 4" xfId="4530" xr:uid="{00000000-0005-0000-0000-00002C100000}"/>
    <cellStyle name="一般 3 3 3 2 2 2 2 4 2" xfId="4531" xr:uid="{00000000-0005-0000-0000-00002D100000}"/>
    <cellStyle name="一般 3 3 3 2 2 2 2 4 3" xfId="4532" xr:uid="{00000000-0005-0000-0000-00002E100000}"/>
    <cellStyle name="一般 3 3 3 2 2 2 2 5" xfId="4533" xr:uid="{00000000-0005-0000-0000-00002F100000}"/>
    <cellStyle name="一般 3 3 3 2 2 2 2 6" xfId="4534" xr:uid="{00000000-0005-0000-0000-000030100000}"/>
    <cellStyle name="一般 3 3 3 2 2 2 3" xfId="4535" xr:uid="{00000000-0005-0000-0000-000031100000}"/>
    <cellStyle name="一般 3 3 3 2 2 2 3 2" xfId="4536" xr:uid="{00000000-0005-0000-0000-000032100000}"/>
    <cellStyle name="一般 3 3 3 2 2 2 3 2 2" xfId="4537" xr:uid="{00000000-0005-0000-0000-000033100000}"/>
    <cellStyle name="一般 3 3 3 2 2 2 3 2 2 2" xfId="4538" xr:uid="{00000000-0005-0000-0000-000034100000}"/>
    <cellStyle name="一般 3 3 3 2 2 2 3 2 2 3" xfId="4539" xr:uid="{00000000-0005-0000-0000-000035100000}"/>
    <cellStyle name="一般 3 3 3 2 2 2 3 2 3" xfId="4540" xr:uid="{00000000-0005-0000-0000-000036100000}"/>
    <cellStyle name="一般 3 3 3 2 2 2 3 2 4" xfId="4541" xr:uid="{00000000-0005-0000-0000-000037100000}"/>
    <cellStyle name="一般 3 3 3 2 2 2 3 3" xfId="4542" xr:uid="{00000000-0005-0000-0000-000038100000}"/>
    <cellStyle name="一般 3 3 3 2 2 2 3 3 2" xfId="4543" xr:uid="{00000000-0005-0000-0000-000039100000}"/>
    <cellStyle name="一般 3 3 3 2 2 2 3 3 3" xfId="4544" xr:uid="{00000000-0005-0000-0000-00003A100000}"/>
    <cellStyle name="一般 3 3 3 2 2 2 3 4" xfId="4545" xr:uid="{00000000-0005-0000-0000-00003B100000}"/>
    <cellStyle name="一般 3 3 3 2 2 2 3 5" xfId="4546" xr:uid="{00000000-0005-0000-0000-00003C100000}"/>
    <cellStyle name="一般 3 3 3 2 2 2 4" xfId="4547" xr:uid="{00000000-0005-0000-0000-00003D100000}"/>
    <cellStyle name="一般 3 3 3 2 2 2 4 2" xfId="4548" xr:uid="{00000000-0005-0000-0000-00003E100000}"/>
    <cellStyle name="一般 3 3 3 2 2 2 4 2 2" xfId="4549" xr:uid="{00000000-0005-0000-0000-00003F100000}"/>
    <cellStyle name="一般 3 3 3 2 2 2 4 2 2 2" xfId="4550" xr:uid="{00000000-0005-0000-0000-000040100000}"/>
    <cellStyle name="一般 3 3 3 2 2 2 4 2 2 3" xfId="4551" xr:uid="{00000000-0005-0000-0000-000041100000}"/>
    <cellStyle name="一般 3 3 3 2 2 2 4 2 3" xfId="4552" xr:uid="{00000000-0005-0000-0000-000042100000}"/>
    <cellStyle name="一般 3 3 3 2 2 2 4 2 4" xfId="4553" xr:uid="{00000000-0005-0000-0000-000043100000}"/>
    <cellStyle name="一般 3 3 3 2 2 2 4 3" xfId="4554" xr:uid="{00000000-0005-0000-0000-000044100000}"/>
    <cellStyle name="一般 3 3 3 2 2 2 4 3 2" xfId="4555" xr:uid="{00000000-0005-0000-0000-000045100000}"/>
    <cellStyle name="一般 3 3 3 2 2 2 4 3 3" xfId="4556" xr:uid="{00000000-0005-0000-0000-000046100000}"/>
    <cellStyle name="一般 3 3 3 2 2 2 4 4" xfId="4557" xr:uid="{00000000-0005-0000-0000-000047100000}"/>
    <cellStyle name="一般 3 3 3 2 2 2 4 5" xfId="4558" xr:uid="{00000000-0005-0000-0000-000048100000}"/>
    <cellStyle name="一般 3 3 3 2 2 2 5" xfId="4559" xr:uid="{00000000-0005-0000-0000-000049100000}"/>
    <cellStyle name="一般 3 3 3 2 2 2 5 2" xfId="4560" xr:uid="{00000000-0005-0000-0000-00004A100000}"/>
    <cellStyle name="一般 3 3 3 2 2 2 5 2 2" xfId="4561" xr:uid="{00000000-0005-0000-0000-00004B100000}"/>
    <cellStyle name="一般 3 3 3 2 2 2 5 2 3" xfId="4562" xr:uid="{00000000-0005-0000-0000-00004C100000}"/>
    <cellStyle name="一般 3 3 3 2 2 2 5 3" xfId="4563" xr:uid="{00000000-0005-0000-0000-00004D100000}"/>
    <cellStyle name="一般 3 3 3 2 2 2 5 4" xfId="4564" xr:uid="{00000000-0005-0000-0000-00004E100000}"/>
    <cellStyle name="一般 3 3 3 2 2 2 6" xfId="4565" xr:uid="{00000000-0005-0000-0000-00004F100000}"/>
    <cellStyle name="一般 3 3 3 2 2 2 6 2" xfId="4566" xr:uid="{00000000-0005-0000-0000-000050100000}"/>
    <cellStyle name="一般 3 3 3 2 2 2 6 3" xfId="4567" xr:uid="{00000000-0005-0000-0000-000051100000}"/>
    <cellStyle name="一般 3 3 3 2 2 2 7" xfId="4568" xr:uid="{00000000-0005-0000-0000-000052100000}"/>
    <cellStyle name="一般 3 3 3 2 2 2 8" xfId="4569" xr:uid="{00000000-0005-0000-0000-000053100000}"/>
    <cellStyle name="一般 3 3 3 2 2 3" xfId="4570" xr:uid="{00000000-0005-0000-0000-000054100000}"/>
    <cellStyle name="一般 3 3 3 2 2 3 2" xfId="4571" xr:uid="{00000000-0005-0000-0000-000055100000}"/>
    <cellStyle name="一般 3 3 3 2 2 3 2 2" xfId="4572" xr:uid="{00000000-0005-0000-0000-000056100000}"/>
    <cellStyle name="一般 3 3 3 2 2 3 2 2 2" xfId="4573" xr:uid="{00000000-0005-0000-0000-000057100000}"/>
    <cellStyle name="一般 3 3 3 2 2 3 2 2 2 2" xfId="4574" xr:uid="{00000000-0005-0000-0000-000058100000}"/>
    <cellStyle name="一般 3 3 3 2 2 3 2 2 2 3" xfId="4575" xr:uid="{00000000-0005-0000-0000-000059100000}"/>
    <cellStyle name="一般 3 3 3 2 2 3 2 2 3" xfId="4576" xr:uid="{00000000-0005-0000-0000-00005A100000}"/>
    <cellStyle name="一般 3 3 3 2 2 3 2 2 4" xfId="4577" xr:uid="{00000000-0005-0000-0000-00005B100000}"/>
    <cellStyle name="一般 3 3 3 2 2 3 2 3" xfId="4578" xr:uid="{00000000-0005-0000-0000-00005C100000}"/>
    <cellStyle name="一般 3 3 3 2 2 3 2 3 2" xfId="4579" xr:uid="{00000000-0005-0000-0000-00005D100000}"/>
    <cellStyle name="一般 3 3 3 2 2 3 2 3 3" xfId="4580" xr:uid="{00000000-0005-0000-0000-00005E100000}"/>
    <cellStyle name="一般 3 3 3 2 2 3 2 4" xfId="4581" xr:uid="{00000000-0005-0000-0000-00005F100000}"/>
    <cellStyle name="一般 3 3 3 2 2 3 2 5" xfId="4582" xr:uid="{00000000-0005-0000-0000-000060100000}"/>
    <cellStyle name="一般 3 3 3 2 2 3 3" xfId="4583" xr:uid="{00000000-0005-0000-0000-000061100000}"/>
    <cellStyle name="一般 3 3 3 2 2 3 3 2" xfId="4584" xr:uid="{00000000-0005-0000-0000-000062100000}"/>
    <cellStyle name="一般 3 3 3 2 2 3 3 2 2" xfId="4585" xr:uid="{00000000-0005-0000-0000-000063100000}"/>
    <cellStyle name="一般 3 3 3 2 2 3 3 2 3" xfId="4586" xr:uid="{00000000-0005-0000-0000-000064100000}"/>
    <cellStyle name="一般 3 3 3 2 2 3 3 3" xfId="4587" xr:uid="{00000000-0005-0000-0000-000065100000}"/>
    <cellStyle name="一般 3 3 3 2 2 3 3 4" xfId="4588" xr:uid="{00000000-0005-0000-0000-000066100000}"/>
    <cellStyle name="一般 3 3 3 2 2 3 4" xfId="4589" xr:uid="{00000000-0005-0000-0000-000067100000}"/>
    <cellStyle name="一般 3 3 3 2 2 3 4 2" xfId="4590" xr:uid="{00000000-0005-0000-0000-000068100000}"/>
    <cellStyle name="一般 3 3 3 2 2 3 4 3" xfId="4591" xr:uid="{00000000-0005-0000-0000-000069100000}"/>
    <cellStyle name="一般 3 3 3 2 2 3 5" xfId="4592" xr:uid="{00000000-0005-0000-0000-00006A100000}"/>
    <cellStyle name="一般 3 3 3 2 2 3 6" xfId="4593" xr:uid="{00000000-0005-0000-0000-00006B100000}"/>
    <cellStyle name="一般 3 3 3 2 2 4" xfId="4594" xr:uid="{00000000-0005-0000-0000-00006C100000}"/>
    <cellStyle name="一般 3 3 3 2 2 4 2" xfId="4595" xr:uid="{00000000-0005-0000-0000-00006D100000}"/>
    <cellStyle name="一般 3 3 3 2 2 4 2 2" xfId="4596" xr:uid="{00000000-0005-0000-0000-00006E100000}"/>
    <cellStyle name="一般 3 3 3 2 2 4 2 2 2" xfId="4597" xr:uid="{00000000-0005-0000-0000-00006F100000}"/>
    <cellStyle name="一般 3 3 3 2 2 4 2 2 3" xfId="4598" xr:uid="{00000000-0005-0000-0000-000070100000}"/>
    <cellStyle name="一般 3 3 3 2 2 4 2 3" xfId="4599" xr:uid="{00000000-0005-0000-0000-000071100000}"/>
    <cellStyle name="一般 3 3 3 2 2 4 2 4" xfId="4600" xr:uid="{00000000-0005-0000-0000-000072100000}"/>
    <cellStyle name="一般 3 3 3 2 2 4 3" xfId="4601" xr:uid="{00000000-0005-0000-0000-000073100000}"/>
    <cellStyle name="一般 3 3 3 2 2 4 3 2" xfId="4602" xr:uid="{00000000-0005-0000-0000-000074100000}"/>
    <cellStyle name="一般 3 3 3 2 2 4 3 3" xfId="4603" xr:uid="{00000000-0005-0000-0000-000075100000}"/>
    <cellStyle name="一般 3 3 3 2 2 4 4" xfId="4604" xr:uid="{00000000-0005-0000-0000-000076100000}"/>
    <cellStyle name="一般 3 3 3 2 2 4 5" xfId="4605" xr:uid="{00000000-0005-0000-0000-000077100000}"/>
    <cellStyle name="一般 3 3 3 2 2 5" xfId="4606" xr:uid="{00000000-0005-0000-0000-000078100000}"/>
    <cellStyle name="一般 3 3 3 2 2 5 2" xfId="4607" xr:uid="{00000000-0005-0000-0000-000079100000}"/>
    <cellStyle name="一般 3 3 3 2 2 5 2 2" xfId="4608" xr:uid="{00000000-0005-0000-0000-00007A100000}"/>
    <cellStyle name="一般 3 3 3 2 2 5 2 2 2" xfId="4609" xr:uid="{00000000-0005-0000-0000-00007B100000}"/>
    <cellStyle name="一般 3 3 3 2 2 5 2 2 3" xfId="4610" xr:uid="{00000000-0005-0000-0000-00007C100000}"/>
    <cellStyle name="一般 3 3 3 2 2 5 2 3" xfId="4611" xr:uid="{00000000-0005-0000-0000-00007D100000}"/>
    <cellStyle name="一般 3 3 3 2 2 5 2 4" xfId="4612" xr:uid="{00000000-0005-0000-0000-00007E100000}"/>
    <cellStyle name="一般 3 3 3 2 2 5 3" xfId="4613" xr:uid="{00000000-0005-0000-0000-00007F100000}"/>
    <cellStyle name="一般 3 3 3 2 2 5 3 2" xfId="4614" xr:uid="{00000000-0005-0000-0000-000080100000}"/>
    <cellStyle name="一般 3 3 3 2 2 5 3 3" xfId="4615" xr:uid="{00000000-0005-0000-0000-000081100000}"/>
    <cellStyle name="一般 3 3 3 2 2 5 4" xfId="4616" xr:uid="{00000000-0005-0000-0000-000082100000}"/>
    <cellStyle name="一般 3 3 3 2 2 5 5" xfId="4617" xr:uid="{00000000-0005-0000-0000-000083100000}"/>
    <cellStyle name="一般 3 3 3 2 2 6" xfId="4618" xr:uid="{00000000-0005-0000-0000-000084100000}"/>
    <cellStyle name="一般 3 3 3 2 2 6 2" xfId="4619" xr:uid="{00000000-0005-0000-0000-000085100000}"/>
    <cellStyle name="一般 3 3 3 2 2 6 2 2" xfId="4620" xr:uid="{00000000-0005-0000-0000-000086100000}"/>
    <cellStyle name="一般 3 3 3 2 2 6 2 3" xfId="4621" xr:uid="{00000000-0005-0000-0000-000087100000}"/>
    <cellStyle name="一般 3 3 3 2 2 6 3" xfId="4622" xr:uid="{00000000-0005-0000-0000-000088100000}"/>
    <cellStyle name="一般 3 3 3 2 2 6 4" xfId="4623" xr:uid="{00000000-0005-0000-0000-000089100000}"/>
    <cellStyle name="一般 3 3 3 2 2 7" xfId="4624" xr:uid="{00000000-0005-0000-0000-00008A100000}"/>
    <cellStyle name="一般 3 3 3 2 2 7 2" xfId="4625" xr:uid="{00000000-0005-0000-0000-00008B100000}"/>
    <cellStyle name="一般 3 3 3 2 2 7 3" xfId="4626" xr:uid="{00000000-0005-0000-0000-00008C100000}"/>
    <cellStyle name="一般 3 3 3 2 2 8" xfId="4627" xr:uid="{00000000-0005-0000-0000-00008D100000}"/>
    <cellStyle name="一般 3 3 3 2 2 9" xfId="4628" xr:uid="{00000000-0005-0000-0000-00008E100000}"/>
    <cellStyle name="一般 3 3 3 2 3" xfId="152" xr:uid="{00000000-0005-0000-0000-00008F100000}"/>
    <cellStyle name="一般 3 3 3 2 3 2" xfId="153" xr:uid="{00000000-0005-0000-0000-000090100000}"/>
    <cellStyle name="一般 3 3 3 2 3 2 2" xfId="4629" xr:uid="{00000000-0005-0000-0000-000091100000}"/>
    <cellStyle name="一般 3 3 3 2 3 2 2 2" xfId="4630" xr:uid="{00000000-0005-0000-0000-000092100000}"/>
    <cellStyle name="一般 3 3 3 2 3 2 2 2 2" xfId="4631" xr:uid="{00000000-0005-0000-0000-000093100000}"/>
    <cellStyle name="一般 3 3 3 2 3 2 2 2 2 2" xfId="4632" xr:uid="{00000000-0005-0000-0000-000094100000}"/>
    <cellStyle name="一般 3 3 3 2 3 2 2 2 2 2 2" xfId="4633" xr:uid="{00000000-0005-0000-0000-000095100000}"/>
    <cellStyle name="一般 3 3 3 2 3 2 2 2 2 2 3" xfId="4634" xr:uid="{00000000-0005-0000-0000-000096100000}"/>
    <cellStyle name="一般 3 3 3 2 3 2 2 2 2 3" xfId="4635" xr:uid="{00000000-0005-0000-0000-000097100000}"/>
    <cellStyle name="一般 3 3 3 2 3 2 2 2 2 4" xfId="4636" xr:uid="{00000000-0005-0000-0000-000098100000}"/>
    <cellStyle name="一般 3 3 3 2 3 2 2 2 3" xfId="4637" xr:uid="{00000000-0005-0000-0000-000099100000}"/>
    <cellStyle name="一般 3 3 3 2 3 2 2 2 3 2" xfId="4638" xr:uid="{00000000-0005-0000-0000-00009A100000}"/>
    <cellStyle name="一般 3 3 3 2 3 2 2 2 3 3" xfId="4639" xr:uid="{00000000-0005-0000-0000-00009B100000}"/>
    <cellStyle name="一般 3 3 3 2 3 2 2 2 4" xfId="4640" xr:uid="{00000000-0005-0000-0000-00009C100000}"/>
    <cellStyle name="一般 3 3 3 2 3 2 2 2 5" xfId="4641" xr:uid="{00000000-0005-0000-0000-00009D100000}"/>
    <cellStyle name="一般 3 3 3 2 3 2 2 3" xfId="4642" xr:uid="{00000000-0005-0000-0000-00009E100000}"/>
    <cellStyle name="一般 3 3 3 2 3 2 2 3 2" xfId="4643" xr:uid="{00000000-0005-0000-0000-00009F100000}"/>
    <cellStyle name="一般 3 3 3 2 3 2 2 3 2 2" xfId="4644" xr:uid="{00000000-0005-0000-0000-0000A0100000}"/>
    <cellStyle name="一般 3 3 3 2 3 2 2 3 2 3" xfId="4645" xr:uid="{00000000-0005-0000-0000-0000A1100000}"/>
    <cellStyle name="一般 3 3 3 2 3 2 2 3 3" xfId="4646" xr:uid="{00000000-0005-0000-0000-0000A2100000}"/>
    <cellStyle name="一般 3 3 3 2 3 2 2 3 4" xfId="4647" xr:uid="{00000000-0005-0000-0000-0000A3100000}"/>
    <cellStyle name="一般 3 3 3 2 3 2 2 4" xfId="4648" xr:uid="{00000000-0005-0000-0000-0000A4100000}"/>
    <cellStyle name="一般 3 3 3 2 3 2 2 4 2" xfId="4649" xr:uid="{00000000-0005-0000-0000-0000A5100000}"/>
    <cellStyle name="一般 3 3 3 2 3 2 2 4 3" xfId="4650" xr:uid="{00000000-0005-0000-0000-0000A6100000}"/>
    <cellStyle name="一般 3 3 3 2 3 2 2 5" xfId="4651" xr:uid="{00000000-0005-0000-0000-0000A7100000}"/>
    <cellStyle name="一般 3 3 3 2 3 2 2 6" xfId="4652" xr:uid="{00000000-0005-0000-0000-0000A8100000}"/>
    <cellStyle name="一般 3 3 3 2 3 2 3" xfId="4653" xr:uid="{00000000-0005-0000-0000-0000A9100000}"/>
    <cellStyle name="一般 3 3 3 2 3 2 3 2" xfId="4654" xr:uid="{00000000-0005-0000-0000-0000AA100000}"/>
    <cellStyle name="一般 3 3 3 2 3 2 3 2 2" xfId="4655" xr:uid="{00000000-0005-0000-0000-0000AB100000}"/>
    <cellStyle name="一般 3 3 3 2 3 2 3 2 2 2" xfId="4656" xr:uid="{00000000-0005-0000-0000-0000AC100000}"/>
    <cellStyle name="一般 3 3 3 2 3 2 3 2 2 3" xfId="4657" xr:uid="{00000000-0005-0000-0000-0000AD100000}"/>
    <cellStyle name="一般 3 3 3 2 3 2 3 2 3" xfId="4658" xr:uid="{00000000-0005-0000-0000-0000AE100000}"/>
    <cellStyle name="一般 3 3 3 2 3 2 3 2 4" xfId="4659" xr:uid="{00000000-0005-0000-0000-0000AF100000}"/>
    <cellStyle name="一般 3 3 3 2 3 2 3 3" xfId="4660" xr:uid="{00000000-0005-0000-0000-0000B0100000}"/>
    <cellStyle name="一般 3 3 3 2 3 2 3 3 2" xfId="4661" xr:uid="{00000000-0005-0000-0000-0000B1100000}"/>
    <cellStyle name="一般 3 3 3 2 3 2 3 3 3" xfId="4662" xr:uid="{00000000-0005-0000-0000-0000B2100000}"/>
    <cellStyle name="一般 3 3 3 2 3 2 3 4" xfId="4663" xr:uid="{00000000-0005-0000-0000-0000B3100000}"/>
    <cellStyle name="一般 3 3 3 2 3 2 3 5" xfId="4664" xr:uid="{00000000-0005-0000-0000-0000B4100000}"/>
    <cellStyle name="一般 3 3 3 2 3 2 4" xfId="4665" xr:uid="{00000000-0005-0000-0000-0000B5100000}"/>
    <cellStyle name="一般 3 3 3 2 3 2 4 2" xfId="4666" xr:uid="{00000000-0005-0000-0000-0000B6100000}"/>
    <cellStyle name="一般 3 3 3 2 3 2 4 2 2" xfId="4667" xr:uid="{00000000-0005-0000-0000-0000B7100000}"/>
    <cellStyle name="一般 3 3 3 2 3 2 4 2 2 2" xfId="4668" xr:uid="{00000000-0005-0000-0000-0000B8100000}"/>
    <cellStyle name="一般 3 3 3 2 3 2 4 2 2 3" xfId="4669" xr:uid="{00000000-0005-0000-0000-0000B9100000}"/>
    <cellStyle name="一般 3 3 3 2 3 2 4 2 3" xfId="4670" xr:uid="{00000000-0005-0000-0000-0000BA100000}"/>
    <cellStyle name="一般 3 3 3 2 3 2 4 2 4" xfId="4671" xr:uid="{00000000-0005-0000-0000-0000BB100000}"/>
    <cellStyle name="一般 3 3 3 2 3 2 4 3" xfId="4672" xr:uid="{00000000-0005-0000-0000-0000BC100000}"/>
    <cellStyle name="一般 3 3 3 2 3 2 4 3 2" xfId="4673" xr:uid="{00000000-0005-0000-0000-0000BD100000}"/>
    <cellStyle name="一般 3 3 3 2 3 2 4 3 3" xfId="4674" xr:uid="{00000000-0005-0000-0000-0000BE100000}"/>
    <cellStyle name="一般 3 3 3 2 3 2 4 4" xfId="4675" xr:uid="{00000000-0005-0000-0000-0000BF100000}"/>
    <cellStyle name="一般 3 3 3 2 3 2 4 5" xfId="4676" xr:uid="{00000000-0005-0000-0000-0000C0100000}"/>
    <cellStyle name="一般 3 3 3 2 3 2 5" xfId="4677" xr:uid="{00000000-0005-0000-0000-0000C1100000}"/>
    <cellStyle name="一般 3 3 3 2 3 2 5 2" xfId="4678" xr:uid="{00000000-0005-0000-0000-0000C2100000}"/>
    <cellStyle name="一般 3 3 3 2 3 2 5 2 2" xfId="4679" xr:uid="{00000000-0005-0000-0000-0000C3100000}"/>
    <cellStyle name="一般 3 3 3 2 3 2 5 2 3" xfId="4680" xr:uid="{00000000-0005-0000-0000-0000C4100000}"/>
    <cellStyle name="一般 3 3 3 2 3 2 5 3" xfId="4681" xr:uid="{00000000-0005-0000-0000-0000C5100000}"/>
    <cellStyle name="一般 3 3 3 2 3 2 5 4" xfId="4682" xr:uid="{00000000-0005-0000-0000-0000C6100000}"/>
    <cellStyle name="一般 3 3 3 2 3 2 6" xfId="4683" xr:uid="{00000000-0005-0000-0000-0000C7100000}"/>
    <cellStyle name="一般 3 3 3 2 3 2 6 2" xfId="4684" xr:uid="{00000000-0005-0000-0000-0000C8100000}"/>
    <cellStyle name="一般 3 3 3 2 3 2 6 3" xfId="4685" xr:uid="{00000000-0005-0000-0000-0000C9100000}"/>
    <cellStyle name="一般 3 3 3 2 3 2 7" xfId="4686" xr:uid="{00000000-0005-0000-0000-0000CA100000}"/>
    <cellStyle name="一般 3 3 3 2 3 2 8" xfId="4687" xr:uid="{00000000-0005-0000-0000-0000CB100000}"/>
    <cellStyle name="一般 3 3 3 2 3 3" xfId="4688" xr:uid="{00000000-0005-0000-0000-0000CC100000}"/>
    <cellStyle name="一般 3 3 3 2 3 3 2" xfId="4689" xr:uid="{00000000-0005-0000-0000-0000CD100000}"/>
    <cellStyle name="一般 3 3 3 2 3 3 2 2" xfId="4690" xr:uid="{00000000-0005-0000-0000-0000CE100000}"/>
    <cellStyle name="一般 3 3 3 2 3 3 2 2 2" xfId="4691" xr:uid="{00000000-0005-0000-0000-0000CF100000}"/>
    <cellStyle name="一般 3 3 3 2 3 3 2 2 2 2" xfId="4692" xr:uid="{00000000-0005-0000-0000-0000D0100000}"/>
    <cellStyle name="一般 3 3 3 2 3 3 2 2 2 3" xfId="4693" xr:uid="{00000000-0005-0000-0000-0000D1100000}"/>
    <cellStyle name="一般 3 3 3 2 3 3 2 2 3" xfId="4694" xr:uid="{00000000-0005-0000-0000-0000D2100000}"/>
    <cellStyle name="一般 3 3 3 2 3 3 2 2 4" xfId="4695" xr:uid="{00000000-0005-0000-0000-0000D3100000}"/>
    <cellStyle name="一般 3 3 3 2 3 3 2 3" xfId="4696" xr:uid="{00000000-0005-0000-0000-0000D4100000}"/>
    <cellStyle name="一般 3 3 3 2 3 3 2 3 2" xfId="4697" xr:uid="{00000000-0005-0000-0000-0000D5100000}"/>
    <cellStyle name="一般 3 3 3 2 3 3 2 3 3" xfId="4698" xr:uid="{00000000-0005-0000-0000-0000D6100000}"/>
    <cellStyle name="一般 3 3 3 2 3 3 2 4" xfId="4699" xr:uid="{00000000-0005-0000-0000-0000D7100000}"/>
    <cellStyle name="一般 3 3 3 2 3 3 2 5" xfId="4700" xr:uid="{00000000-0005-0000-0000-0000D8100000}"/>
    <cellStyle name="一般 3 3 3 2 3 3 3" xfId="4701" xr:uid="{00000000-0005-0000-0000-0000D9100000}"/>
    <cellStyle name="一般 3 3 3 2 3 3 3 2" xfId="4702" xr:uid="{00000000-0005-0000-0000-0000DA100000}"/>
    <cellStyle name="一般 3 3 3 2 3 3 3 2 2" xfId="4703" xr:uid="{00000000-0005-0000-0000-0000DB100000}"/>
    <cellStyle name="一般 3 3 3 2 3 3 3 2 3" xfId="4704" xr:uid="{00000000-0005-0000-0000-0000DC100000}"/>
    <cellStyle name="一般 3 3 3 2 3 3 3 3" xfId="4705" xr:uid="{00000000-0005-0000-0000-0000DD100000}"/>
    <cellStyle name="一般 3 3 3 2 3 3 3 4" xfId="4706" xr:uid="{00000000-0005-0000-0000-0000DE100000}"/>
    <cellStyle name="一般 3 3 3 2 3 3 4" xfId="4707" xr:uid="{00000000-0005-0000-0000-0000DF100000}"/>
    <cellStyle name="一般 3 3 3 2 3 3 4 2" xfId="4708" xr:uid="{00000000-0005-0000-0000-0000E0100000}"/>
    <cellStyle name="一般 3 3 3 2 3 3 4 3" xfId="4709" xr:uid="{00000000-0005-0000-0000-0000E1100000}"/>
    <cellStyle name="一般 3 3 3 2 3 3 5" xfId="4710" xr:uid="{00000000-0005-0000-0000-0000E2100000}"/>
    <cellStyle name="一般 3 3 3 2 3 3 6" xfId="4711" xr:uid="{00000000-0005-0000-0000-0000E3100000}"/>
    <cellStyle name="一般 3 3 3 2 3 4" xfId="4712" xr:uid="{00000000-0005-0000-0000-0000E4100000}"/>
    <cellStyle name="一般 3 3 3 2 3 4 2" xfId="4713" xr:uid="{00000000-0005-0000-0000-0000E5100000}"/>
    <cellStyle name="一般 3 3 3 2 3 4 2 2" xfId="4714" xr:uid="{00000000-0005-0000-0000-0000E6100000}"/>
    <cellStyle name="一般 3 3 3 2 3 4 2 2 2" xfId="4715" xr:uid="{00000000-0005-0000-0000-0000E7100000}"/>
    <cellStyle name="一般 3 3 3 2 3 4 2 2 3" xfId="4716" xr:uid="{00000000-0005-0000-0000-0000E8100000}"/>
    <cellStyle name="一般 3 3 3 2 3 4 2 3" xfId="4717" xr:uid="{00000000-0005-0000-0000-0000E9100000}"/>
    <cellStyle name="一般 3 3 3 2 3 4 2 4" xfId="4718" xr:uid="{00000000-0005-0000-0000-0000EA100000}"/>
    <cellStyle name="一般 3 3 3 2 3 4 3" xfId="4719" xr:uid="{00000000-0005-0000-0000-0000EB100000}"/>
    <cellStyle name="一般 3 3 3 2 3 4 3 2" xfId="4720" xr:uid="{00000000-0005-0000-0000-0000EC100000}"/>
    <cellStyle name="一般 3 3 3 2 3 4 3 3" xfId="4721" xr:uid="{00000000-0005-0000-0000-0000ED100000}"/>
    <cellStyle name="一般 3 3 3 2 3 4 4" xfId="4722" xr:uid="{00000000-0005-0000-0000-0000EE100000}"/>
    <cellStyle name="一般 3 3 3 2 3 4 5" xfId="4723" xr:uid="{00000000-0005-0000-0000-0000EF100000}"/>
    <cellStyle name="一般 3 3 3 2 3 5" xfId="4724" xr:uid="{00000000-0005-0000-0000-0000F0100000}"/>
    <cellStyle name="一般 3 3 3 2 3 5 2" xfId="4725" xr:uid="{00000000-0005-0000-0000-0000F1100000}"/>
    <cellStyle name="一般 3 3 3 2 3 5 2 2" xfId="4726" xr:uid="{00000000-0005-0000-0000-0000F2100000}"/>
    <cellStyle name="一般 3 3 3 2 3 5 2 2 2" xfId="4727" xr:uid="{00000000-0005-0000-0000-0000F3100000}"/>
    <cellStyle name="一般 3 3 3 2 3 5 2 2 3" xfId="4728" xr:uid="{00000000-0005-0000-0000-0000F4100000}"/>
    <cellStyle name="一般 3 3 3 2 3 5 2 3" xfId="4729" xr:uid="{00000000-0005-0000-0000-0000F5100000}"/>
    <cellStyle name="一般 3 3 3 2 3 5 2 4" xfId="4730" xr:uid="{00000000-0005-0000-0000-0000F6100000}"/>
    <cellStyle name="一般 3 3 3 2 3 5 3" xfId="4731" xr:uid="{00000000-0005-0000-0000-0000F7100000}"/>
    <cellStyle name="一般 3 3 3 2 3 5 3 2" xfId="4732" xr:uid="{00000000-0005-0000-0000-0000F8100000}"/>
    <cellStyle name="一般 3 3 3 2 3 5 3 3" xfId="4733" xr:uid="{00000000-0005-0000-0000-0000F9100000}"/>
    <cellStyle name="一般 3 3 3 2 3 5 4" xfId="4734" xr:uid="{00000000-0005-0000-0000-0000FA100000}"/>
    <cellStyle name="一般 3 3 3 2 3 5 5" xfId="4735" xr:uid="{00000000-0005-0000-0000-0000FB100000}"/>
    <cellStyle name="一般 3 3 3 2 3 6" xfId="4736" xr:uid="{00000000-0005-0000-0000-0000FC100000}"/>
    <cellStyle name="一般 3 3 3 2 3 6 2" xfId="4737" xr:uid="{00000000-0005-0000-0000-0000FD100000}"/>
    <cellStyle name="一般 3 3 3 2 3 6 2 2" xfId="4738" xr:uid="{00000000-0005-0000-0000-0000FE100000}"/>
    <cellStyle name="一般 3 3 3 2 3 6 2 3" xfId="4739" xr:uid="{00000000-0005-0000-0000-0000FF100000}"/>
    <cellStyle name="一般 3 3 3 2 3 6 3" xfId="4740" xr:uid="{00000000-0005-0000-0000-000000110000}"/>
    <cellStyle name="一般 3 3 3 2 3 6 4" xfId="4741" xr:uid="{00000000-0005-0000-0000-000001110000}"/>
    <cellStyle name="一般 3 3 3 2 3 7" xfId="4742" xr:uid="{00000000-0005-0000-0000-000002110000}"/>
    <cellStyle name="一般 3 3 3 2 3 7 2" xfId="4743" xr:uid="{00000000-0005-0000-0000-000003110000}"/>
    <cellStyle name="一般 3 3 3 2 3 7 3" xfId="4744" xr:uid="{00000000-0005-0000-0000-000004110000}"/>
    <cellStyle name="一般 3 3 3 2 3 8" xfId="4745" xr:uid="{00000000-0005-0000-0000-000005110000}"/>
    <cellStyle name="一般 3 3 3 2 3 9" xfId="4746" xr:uid="{00000000-0005-0000-0000-000006110000}"/>
    <cellStyle name="一般 3 3 3 2 4" xfId="154" xr:uid="{00000000-0005-0000-0000-000007110000}"/>
    <cellStyle name="一般 3 3 3 2 4 2" xfId="4747" xr:uid="{00000000-0005-0000-0000-000008110000}"/>
    <cellStyle name="一般 3 3 3 2 4 2 2" xfId="4748" xr:uid="{00000000-0005-0000-0000-000009110000}"/>
    <cellStyle name="一般 3 3 3 2 4 2 2 2" xfId="4749" xr:uid="{00000000-0005-0000-0000-00000A110000}"/>
    <cellStyle name="一般 3 3 3 2 4 2 2 2 2" xfId="4750" xr:uid="{00000000-0005-0000-0000-00000B110000}"/>
    <cellStyle name="一般 3 3 3 2 4 2 2 2 2 2" xfId="4751" xr:uid="{00000000-0005-0000-0000-00000C110000}"/>
    <cellStyle name="一般 3 3 3 2 4 2 2 2 2 3" xfId="4752" xr:uid="{00000000-0005-0000-0000-00000D110000}"/>
    <cellStyle name="一般 3 3 3 2 4 2 2 2 3" xfId="4753" xr:uid="{00000000-0005-0000-0000-00000E110000}"/>
    <cellStyle name="一般 3 3 3 2 4 2 2 2 4" xfId="4754" xr:uid="{00000000-0005-0000-0000-00000F110000}"/>
    <cellStyle name="一般 3 3 3 2 4 2 2 3" xfId="4755" xr:uid="{00000000-0005-0000-0000-000010110000}"/>
    <cellStyle name="一般 3 3 3 2 4 2 2 3 2" xfId="4756" xr:uid="{00000000-0005-0000-0000-000011110000}"/>
    <cellStyle name="一般 3 3 3 2 4 2 2 3 3" xfId="4757" xr:uid="{00000000-0005-0000-0000-000012110000}"/>
    <cellStyle name="一般 3 3 3 2 4 2 2 4" xfId="4758" xr:uid="{00000000-0005-0000-0000-000013110000}"/>
    <cellStyle name="一般 3 3 3 2 4 2 2 5" xfId="4759" xr:uid="{00000000-0005-0000-0000-000014110000}"/>
    <cellStyle name="一般 3 3 3 2 4 2 3" xfId="4760" xr:uid="{00000000-0005-0000-0000-000015110000}"/>
    <cellStyle name="一般 3 3 3 2 4 2 3 2" xfId="4761" xr:uid="{00000000-0005-0000-0000-000016110000}"/>
    <cellStyle name="一般 3 3 3 2 4 2 3 2 2" xfId="4762" xr:uid="{00000000-0005-0000-0000-000017110000}"/>
    <cellStyle name="一般 3 3 3 2 4 2 3 2 3" xfId="4763" xr:uid="{00000000-0005-0000-0000-000018110000}"/>
    <cellStyle name="一般 3 3 3 2 4 2 3 3" xfId="4764" xr:uid="{00000000-0005-0000-0000-000019110000}"/>
    <cellStyle name="一般 3 3 3 2 4 2 3 4" xfId="4765" xr:uid="{00000000-0005-0000-0000-00001A110000}"/>
    <cellStyle name="一般 3 3 3 2 4 2 4" xfId="4766" xr:uid="{00000000-0005-0000-0000-00001B110000}"/>
    <cellStyle name="一般 3 3 3 2 4 2 4 2" xfId="4767" xr:uid="{00000000-0005-0000-0000-00001C110000}"/>
    <cellStyle name="一般 3 3 3 2 4 2 4 3" xfId="4768" xr:uid="{00000000-0005-0000-0000-00001D110000}"/>
    <cellStyle name="一般 3 3 3 2 4 2 5" xfId="4769" xr:uid="{00000000-0005-0000-0000-00001E110000}"/>
    <cellStyle name="一般 3 3 3 2 4 2 6" xfId="4770" xr:uid="{00000000-0005-0000-0000-00001F110000}"/>
    <cellStyle name="一般 3 3 3 2 4 3" xfId="4771" xr:uid="{00000000-0005-0000-0000-000020110000}"/>
    <cellStyle name="一般 3 3 3 2 4 3 2" xfId="4772" xr:uid="{00000000-0005-0000-0000-000021110000}"/>
    <cellStyle name="一般 3 3 3 2 4 3 2 2" xfId="4773" xr:uid="{00000000-0005-0000-0000-000022110000}"/>
    <cellStyle name="一般 3 3 3 2 4 3 2 2 2" xfId="4774" xr:uid="{00000000-0005-0000-0000-000023110000}"/>
    <cellStyle name="一般 3 3 3 2 4 3 2 2 3" xfId="4775" xr:uid="{00000000-0005-0000-0000-000024110000}"/>
    <cellStyle name="一般 3 3 3 2 4 3 2 3" xfId="4776" xr:uid="{00000000-0005-0000-0000-000025110000}"/>
    <cellStyle name="一般 3 3 3 2 4 3 2 4" xfId="4777" xr:uid="{00000000-0005-0000-0000-000026110000}"/>
    <cellStyle name="一般 3 3 3 2 4 3 3" xfId="4778" xr:uid="{00000000-0005-0000-0000-000027110000}"/>
    <cellStyle name="一般 3 3 3 2 4 3 3 2" xfId="4779" xr:uid="{00000000-0005-0000-0000-000028110000}"/>
    <cellStyle name="一般 3 3 3 2 4 3 3 3" xfId="4780" xr:uid="{00000000-0005-0000-0000-000029110000}"/>
    <cellStyle name="一般 3 3 3 2 4 3 4" xfId="4781" xr:uid="{00000000-0005-0000-0000-00002A110000}"/>
    <cellStyle name="一般 3 3 3 2 4 3 5" xfId="4782" xr:uid="{00000000-0005-0000-0000-00002B110000}"/>
    <cellStyle name="一般 3 3 3 2 4 4" xfId="4783" xr:uid="{00000000-0005-0000-0000-00002C110000}"/>
    <cellStyle name="一般 3 3 3 2 4 4 2" xfId="4784" xr:uid="{00000000-0005-0000-0000-00002D110000}"/>
    <cellStyle name="一般 3 3 3 2 4 4 2 2" xfId="4785" xr:uid="{00000000-0005-0000-0000-00002E110000}"/>
    <cellStyle name="一般 3 3 3 2 4 4 2 2 2" xfId="4786" xr:uid="{00000000-0005-0000-0000-00002F110000}"/>
    <cellStyle name="一般 3 3 3 2 4 4 2 2 3" xfId="4787" xr:uid="{00000000-0005-0000-0000-000030110000}"/>
    <cellStyle name="一般 3 3 3 2 4 4 2 3" xfId="4788" xr:uid="{00000000-0005-0000-0000-000031110000}"/>
    <cellStyle name="一般 3 3 3 2 4 4 2 4" xfId="4789" xr:uid="{00000000-0005-0000-0000-000032110000}"/>
    <cellStyle name="一般 3 3 3 2 4 4 3" xfId="4790" xr:uid="{00000000-0005-0000-0000-000033110000}"/>
    <cellStyle name="一般 3 3 3 2 4 4 3 2" xfId="4791" xr:uid="{00000000-0005-0000-0000-000034110000}"/>
    <cellStyle name="一般 3 3 3 2 4 4 3 3" xfId="4792" xr:uid="{00000000-0005-0000-0000-000035110000}"/>
    <cellStyle name="一般 3 3 3 2 4 4 4" xfId="4793" xr:uid="{00000000-0005-0000-0000-000036110000}"/>
    <cellStyle name="一般 3 3 3 2 4 4 5" xfId="4794" xr:uid="{00000000-0005-0000-0000-000037110000}"/>
    <cellStyle name="一般 3 3 3 2 4 5" xfId="4795" xr:uid="{00000000-0005-0000-0000-000038110000}"/>
    <cellStyle name="一般 3 3 3 2 4 5 2" xfId="4796" xr:uid="{00000000-0005-0000-0000-000039110000}"/>
    <cellStyle name="一般 3 3 3 2 4 5 2 2" xfId="4797" xr:uid="{00000000-0005-0000-0000-00003A110000}"/>
    <cellStyle name="一般 3 3 3 2 4 5 2 3" xfId="4798" xr:uid="{00000000-0005-0000-0000-00003B110000}"/>
    <cellStyle name="一般 3 3 3 2 4 5 3" xfId="4799" xr:uid="{00000000-0005-0000-0000-00003C110000}"/>
    <cellStyle name="一般 3 3 3 2 4 5 4" xfId="4800" xr:uid="{00000000-0005-0000-0000-00003D110000}"/>
    <cellStyle name="一般 3 3 3 2 4 6" xfId="4801" xr:uid="{00000000-0005-0000-0000-00003E110000}"/>
    <cellStyle name="一般 3 3 3 2 4 6 2" xfId="4802" xr:uid="{00000000-0005-0000-0000-00003F110000}"/>
    <cellStyle name="一般 3 3 3 2 4 6 3" xfId="4803" xr:uid="{00000000-0005-0000-0000-000040110000}"/>
    <cellStyle name="一般 3 3 3 2 4 7" xfId="4804" xr:uid="{00000000-0005-0000-0000-000041110000}"/>
    <cellStyle name="一般 3 3 3 2 4 8" xfId="4805" xr:uid="{00000000-0005-0000-0000-000042110000}"/>
    <cellStyle name="一般 3 3 3 2 5" xfId="4806" xr:uid="{00000000-0005-0000-0000-000043110000}"/>
    <cellStyle name="一般 3 3 3 2 5 2" xfId="4807" xr:uid="{00000000-0005-0000-0000-000044110000}"/>
    <cellStyle name="一般 3 3 3 2 5 2 2" xfId="4808" xr:uid="{00000000-0005-0000-0000-000045110000}"/>
    <cellStyle name="一般 3 3 3 2 5 2 2 2" xfId="4809" xr:uid="{00000000-0005-0000-0000-000046110000}"/>
    <cellStyle name="一般 3 3 3 2 5 2 2 2 2" xfId="4810" xr:uid="{00000000-0005-0000-0000-000047110000}"/>
    <cellStyle name="一般 3 3 3 2 5 2 2 2 2 2" xfId="4811" xr:uid="{00000000-0005-0000-0000-000048110000}"/>
    <cellStyle name="一般 3 3 3 2 5 2 2 2 2 3" xfId="4812" xr:uid="{00000000-0005-0000-0000-000049110000}"/>
    <cellStyle name="一般 3 3 3 2 5 2 2 2 3" xfId="4813" xr:uid="{00000000-0005-0000-0000-00004A110000}"/>
    <cellStyle name="一般 3 3 3 2 5 2 2 2 4" xfId="4814" xr:uid="{00000000-0005-0000-0000-00004B110000}"/>
    <cellStyle name="一般 3 3 3 2 5 2 2 3" xfId="4815" xr:uid="{00000000-0005-0000-0000-00004C110000}"/>
    <cellStyle name="一般 3 3 3 2 5 2 2 3 2" xfId="4816" xr:uid="{00000000-0005-0000-0000-00004D110000}"/>
    <cellStyle name="一般 3 3 3 2 5 2 2 3 3" xfId="4817" xr:uid="{00000000-0005-0000-0000-00004E110000}"/>
    <cellStyle name="一般 3 3 3 2 5 2 2 4" xfId="4818" xr:uid="{00000000-0005-0000-0000-00004F110000}"/>
    <cellStyle name="一般 3 3 3 2 5 2 2 5" xfId="4819" xr:uid="{00000000-0005-0000-0000-000050110000}"/>
    <cellStyle name="一般 3 3 3 2 5 2 3" xfId="4820" xr:uid="{00000000-0005-0000-0000-000051110000}"/>
    <cellStyle name="一般 3 3 3 2 5 2 3 2" xfId="4821" xr:uid="{00000000-0005-0000-0000-000052110000}"/>
    <cellStyle name="一般 3 3 3 2 5 2 3 2 2" xfId="4822" xr:uid="{00000000-0005-0000-0000-000053110000}"/>
    <cellStyle name="一般 3 3 3 2 5 2 3 2 3" xfId="4823" xr:uid="{00000000-0005-0000-0000-000054110000}"/>
    <cellStyle name="一般 3 3 3 2 5 2 3 3" xfId="4824" xr:uid="{00000000-0005-0000-0000-000055110000}"/>
    <cellStyle name="一般 3 3 3 2 5 2 3 4" xfId="4825" xr:uid="{00000000-0005-0000-0000-000056110000}"/>
    <cellStyle name="一般 3 3 3 2 5 2 4" xfId="4826" xr:uid="{00000000-0005-0000-0000-000057110000}"/>
    <cellStyle name="一般 3 3 3 2 5 2 4 2" xfId="4827" xr:uid="{00000000-0005-0000-0000-000058110000}"/>
    <cellStyle name="一般 3 3 3 2 5 2 4 3" xfId="4828" xr:uid="{00000000-0005-0000-0000-000059110000}"/>
    <cellStyle name="一般 3 3 3 2 5 2 5" xfId="4829" xr:uid="{00000000-0005-0000-0000-00005A110000}"/>
    <cellStyle name="一般 3 3 3 2 5 2 6" xfId="4830" xr:uid="{00000000-0005-0000-0000-00005B110000}"/>
    <cellStyle name="一般 3 3 3 2 5 3" xfId="4831" xr:uid="{00000000-0005-0000-0000-00005C110000}"/>
    <cellStyle name="一般 3 3 3 2 5 3 2" xfId="4832" xr:uid="{00000000-0005-0000-0000-00005D110000}"/>
    <cellStyle name="一般 3 3 3 2 5 3 2 2" xfId="4833" xr:uid="{00000000-0005-0000-0000-00005E110000}"/>
    <cellStyle name="一般 3 3 3 2 5 3 2 2 2" xfId="4834" xr:uid="{00000000-0005-0000-0000-00005F110000}"/>
    <cellStyle name="一般 3 3 3 2 5 3 2 2 3" xfId="4835" xr:uid="{00000000-0005-0000-0000-000060110000}"/>
    <cellStyle name="一般 3 3 3 2 5 3 2 3" xfId="4836" xr:uid="{00000000-0005-0000-0000-000061110000}"/>
    <cellStyle name="一般 3 3 3 2 5 3 2 4" xfId="4837" xr:uid="{00000000-0005-0000-0000-000062110000}"/>
    <cellStyle name="一般 3 3 3 2 5 3 3" xfId="4838" xr:uid="{00000000-0005-0000-0000-000063110000}"/>
    <cellStyle name="一般 3 3 3 2 5 3 3 2" xfId="4839" xr:uid="{00000000-0005-0000-0000-000064110000}"/>
    <cellStyle name="一般 3 3 3 2 5 3 3 3" xfId="4840" xr:uid="{00000000-0005-0000-0000-000065110000}"/>
    <cellStyle name="一般 3 3 3 2 5 3 4" xfId="4841" xr:uid="{00000000-0005-0000-0000-000066110000}"/>
    <cellStyle name="一般 3 3 3 2 5 3 5" xfId="4842" xr:uid="{00000000-0005-0000-0000-000067110000}"/>
    <cellStyle name="一般 3 3 3 2 5 4" xfId="4843" xr:uid="{00000000-0005-0000-0000-000068110000}"/>
    <cellStyle name="一般 3 3 3 2 5 4 2" xfId="4844" xr:uid="{00000000-0005-0000-0000-000069110000}"/>
    <cellStyle name="一般 3 3 3 2 5 4 2 2" xfId="4845" xr:uid="{00000000-0005-0000-0000-00006A110000}"/>
    <cellStyle name="一般 3 3 3 2 5 4 2 2 2" xfId="4846" xr:uid="{00000000-0005-0000-0000-00006B110000}"/>
    <cellStyle name="一般 3 3 3 2 5 4 2 2 3" xfId="4847" xr:uid="{00000000-0005-0000-0000-00006C110000}"/>
    <cellStyle name="一般 3 3 3 2 5 4 2 3" xfId="4848" xr:uid="{00000000-0005-0000-0000-00006D110000}"/>
    <cellStyle name="一般 3 3 3 2 5 4 2 4" xfId="4849" xr:uid="{00000000-0005-0000-0000-00006E110000}"/>
    <cellStyle name="一般 3 3 3 2 5 4 3" xfId="4850" xr:uid="{00000000-0005-0000-0000-00006F110000}"/>
    <cellStyle name="一般 3 3 3 2 5 4 3 2" xfId="4851" xr:uid="{00000000-0005-0000-0000-000070110000}"/>
    <cellStyle name="一般 3 3 3 2 5 4 3 3" xfId="4852" xr:uid="{00000000-0005-0000-0000-000071110000}"/>
    <cellStyle name="一般 3 3 3 2 5 4 4" xfId="4853" xr:uid="{00000000-0005-0000-0000-000072110000}"/>
    <cellStyle name="一般 3 3 3 2 5 4 5" xfId="4854" xr:uid="{00000000-0005-0000-0000-000073110000}"/>
    <cellStyle name="一般 3 3 3 2 5 5" xfId="4855" xr:uid="{00000000-0005-0000-0000-000074110000}"/>
    <cellStyle name="一般 3 3 3 2 5 5 2" xfId="4856" xr:uid="{00000000-0005-0000-0000-000075110000}"/>
    <cellStyle name="一般 3 3 3 2 5 5 2 2" xfId="4857" xr:uid="{00000000-0005-0000-0000-000076110000}"/>
    <cellStyle name="一般 3 3 3 2 5 5 2 3" xfId="4858" xr:uid="{00000000-0005-0000-0000-000077110000}"/>
    <cellStyle name="一般 3 3 3 2 5 5 3" xfId="4859" xr:uid="{00000000-0005-0000-0000-000078110000}"/>
    <cellStyle name="一般 3 3 3 2 5 5 4" xfId="4860" xr:uid="{00000000-0005-0000-0000-000079110000}"/>
    <cellStyle name="一般 3 3 3 2 5 6" xfId="4861" xr:uid="{00000000-0005-0000-0000-00007A110000}"/>
    <cellStyle name="一般 3 3 3 2 5 6 2" xfId="4862" xr:uid="{00000000-0005-0000-0000-00007B110000}"/>
    <cellStyle name="一般 3 3 3 2 5 6 3" xfId="4863" xr:uid="{00000000-0005-0000-0000-00007C110000}"/>
    <cellStyle name="一般 3 3 3 2 5 7" xfId="4864" xr:uid="{00000000-0005-0000-0000-00007D110000}"/>
    <cellStyle name="一般 3 3 3 2 5 8" xfId="4865" xr:uid="{00000000-0005-0000-0000-00007E110000}"/>
    <cellStyle name="一般 3 3 3 2 6" xfId="4866" xr:uid="{00000000-0005-0000-0000-00007F110000}"/>
    <cellStyle name="一般 3 3 3 2 6 2" xfId="4867" xr:uid="{00000000-0005-0000-0000-000080110000}"/>
    <cellStyle name="一般 3 3 3 2 6 2 2" xfId="4868" xr:uid="{00000000-0005-0000-0000-000081110000}"/>
    <cellStyle name="一般 3 3 3 2 6 2 2 2" xfId="4869" xr:uid="{00000000-0005-0000-0000-000082110000}"/>
    <cellStyle name="一般 3 3 3 2 6 2 2 2 2" xfId="4870" xr:uid="{00000000-0005-0000-0000-000083110000}"/>
    <cellStyle name="一般 3 3 3 2 6 2 2 2 3" xfId="4871" xr:uid="{00000000-0005-0000-0000-000084110000}"/>
    <cellStyle name="一般 3 3 3 2 6 2 2 3" xfId="4872" xr:uid="{00000000-0005-0000-0000-000085110000}"/>
    <cellStyle name="一般 3 3 3 2 6 2 2 4" xfId="4873" xr:uid="{00000000-0005-0000-0000-000086110000}"/>
    <cellStyle name="一般 3 3 3 2 6 2 3" xfId="4874" xr:uid="{00000000-0005-0000-0000-000087110000}"/>
    <cellStyle name="一般 3 3 3 2 6 2 3 2" xfId="4875" xr:uid="{00000000-0005-0000-0000-000088110000}"/>
    <cellStyle name="一般 3 3 3 2 6 2 3 3" xfId="4876" xr:uid="{00000000-0005-0000-0000-000089110000}"/>
    <cellStyle name="一般 3 3 3 2 6 2 4" xfId="4877" xr:uid="{00000000-0005-0000-0000-00008A110000}"/>
    <cellStyle name="一般 3 3 3 2 6 2 5" xfId="4878" xr:uid="{00000000-0005-0000-0000-00008B110000}"/>
    <cellStyle name="一般 3 3 3 2 6 3" xfId="4879" xr:uid="{00000000-0005-0000-0000-00008C110000}"/>
    <cellStyle name="一般 3 3 3 2 6 3 2" xfId="4880" xr:uid="{00000000-0005-0000-0000-00008D110000}"/>
    <cellStyle name="一般 3 3 3 2 6 3 2 2" xfId="4881" xr:uid="{00000000-0005-0000-0000-00008E110000}"/>
    <cellStyle name="一般 3 3 3 2 6 3 2 2 2" xfId="4882" xr:uid="{00000000-0005-0000-0000-00008F110000}"/>
    <cellStyle name="一般 3 3 3 2 6 3 2 2 3" xfId="4883" xr:uid="{00000000-0005-0000-0000-000090110000}"/>
    <cellStyle name="一般 3 3 3 2 6 3 2 3" xfId="4884" xr:uid="{00000000-0005-0000-0000-000091110000}"/>
    <cellStyle name="一般 3 3 3 2 6 3 2 4" xfId="4885" xr:uid="{00000000-0005-0000-0000-000092110000}"/>
    <cellStyle name="一般 3 3 3 2 6 3 3" xfId="4886" xr:uid="{00000000-0005-0000-0000-000093110000}"/>
    <cellStyle name="一般 3 3 3 2 6 3 3 2" xfId="4887" xr:uid="{00000000-0005-0000-0000-000094110000}"/>
    <cellStyle name="一般 3 3 3 2 6 3 3 3" xfId="4888" xr:uid="{00000000-0005-0000-0000-000095110000}"/>
    <cellStyle name="一般 3 3 3 2 6 3 4" xfId="4889" xr:uid="{00000000-0005-0000-0000-000096110000}"/>
    <cellStyle name="一般 3 3 3 2 6 3 5" xfId="4890" xr:uid="{00000000-0005-0000-0000-000097110000}"/>
    <cellStyle name="一般 3 3 3 2 6 4" xfId="4891" xr:uid="{00000000-0005-0000-0000-000098110000}"/>
    <cellStyle name="一般 3 3 3 2 6 4 2" xfId="4892" xr:uid="{00000000-0005-0000-0000-000099110000}"/>
    <cellStyle name="一般 3 3 3 2 6 4 2 2" xfId="4893" xr:uid="{00000000-0005-0000-0000-00009A110000}"/>
    <cellStyle name="一般 3 3 3 2 6 4 2 3" xfId="4894" xr:uid="{00000000-0005-0000-0000-00009B110000}"/>
    <cellStyle name="一般 3 3 3 2 6 4 3" xfId="4895" xr:uid="{00000000-0005-0000-0000-00009C110000}"/>
    <cellStyle name="一般 3 3 3 2 6 4 4" xfId="4896" xr:uid="{00000000-0005-0000-0000-00009D110000}"/>
    <cellStyle name="一般 3 3 3 2 6 5" xfId="4897" xr:uid="{00000000-0005-0000-0000-00009E110000}"/>
    <cellStyle name="一般 3 3 3 2 6 5 2" xfId="4898" xr:uid="{00000000-0005-0000-0000-00009F110000}"/>
    <cellStyle name="一般 3 3 3 2 6 5 3" xfId="4899" xr:uid="{00000000-0005-0000-0000-0000A0110000}"/>
    <cellStyle name="一般 3 3 3 2 6 6" xfId="4900" xr:uid="{00000000-0005-0000-0000-0000A1110000}"/>
    <cellStyle name="一般 3 3 3 2 6 7" xfId="4901" xr:uid="{00000000-0005-0000-0000-0000A2110000}"/>
    <cellStyle name="一般 3 3 3 2 7" xfId="4902" xr:uid="{00000000-0005-0000-0000-0000A3110000}"/>
    <cellStyle name="一般 3 3 3 2 7 2" xfId="4903" xr:uid="{00000000-0005-0000-0000-0000A4110000}"/>
    <cellStyle name="一般 3 3 3 2 7 2 2" xfId="4904" xr:uid="{00000000-0005-0000-0000-0000A5110000}"/>
    <cellStyle name="一般 3 3 3 2 7 2 2 2" xfId="4905" xr:uid="{00000000-0005-0000-0000-0000A6110000}"/>
    <cellStyle name="一般 3 3 3 2 7 2 2 2 2" xfId="4906" xr:uid="{00000000-0005-0000-0000-0000A7110000}"/>
    <cellStyle name="一般 3 3 3 2 7 2 2 2 3" xfId="4907" xr:uid="{00000000-0005-0000-0000-0000A8110000}"/>
    <cellStyle name="一般 3 3 3 2 7 2 2 3" xfId="4908" xr:uid="{00000000-0005-0000-0000-0000A9110000}"/>
    <cellStyle name="一般 3 3 3 2 7 2 2 4" xfId="4909" xr:uid="{00000000-0005-0000-0000-0000AA110000}"/>
    <cellStyle name="一般 3 3 3 2 7 2 3" xfId="4910" xr:uid="{00000000-0005-0000-0000-0000AB110000}"/>
    <cellStyle name="一般 3 3 3 2 7 2 3 2" xfId="4911" xr:uid="{00000000-0005-0000-0000-0000AC110000}"/>
    <cellStyle name="一般 3 3 3 2 7 2 3 3" xfId="4912" xr:uid="{00000000-0005-0000-0000-0000AD110000}"/>
    <cellStyle name="一般 3 3 3 2 7 2 4" xfId="4913" xr:uid="{00000000-0005-0000-0000-0000AE110000}"/>
    <cellStyle name="一般 3 3 3 2 7 2 5" xfId="4914" xr:uid="{00000000-0005-0000-0000-0000AF110000}"/>
    <cellStyle name="一般 3 3 3 2 7 3" xfId="4915" xr:uid="{00000000-0005-0000-0000-0000B0110000}"/>
    <cellStyle name="一般 3 3 3 2 7 3 2" xfId="4916" xr:uid="{00000000-0005-0000-0000-0000B1110000}"/>
    <cellStyle name="一般 3 3 3 2 7 3 2 2" xfId="4917" xr:uid="{00000000-0005-0000-0000-0000B2110000}"/>
    <cellStyle name="一般 3 3 3 2 7 3 2 3" xfId="4918" xr:uid="{00000000-0005-0000-0000-0000B3110000}"/>
    <cellStyle name="一般 3 3 3 2 7 3 3" xfId="4919" xr:uid="{00000000-0005-0000-0000-0000B4110000}"/>
    <cellStyle name="一般 3 3 3 2 7 3 4" xfId="4920" xr:uid="{00000000-0005-0000-0000-0000B5110000}"/>
    <cellStyle name="一般 3 3 3 2 7 4" xfId="4921" xr:uid="{00000000-0005-0000-0000-0000B6110000}"/>
    <cellStyle name="一般 3 3 3 2 7 4 2" xfId="4922" xr:uid="{00000000-0005-0000-0000-0000B7110000}"/>
    <cellStyle name="一般 3 3 3 2 7 4 3" xfId="4923" xr:uid="{00000000-0005-0000-0000-0000B8110000}"/>
    <cellStyle name="一般 3 3 3 2 7 5" xfId="4924" xr:uid="{00000000-0005-0000-0000-0000B9110000}"/>
    <cellStyle name="一般 3 3 3 2 7 6" xfId="4925" xr:uid="{00000000-0005-0000-0000-0000BA110000}"/>
    <cellStyle name="一般 3 3 3 2 8" xfId="4926" xr:uid="{00000000-0005-0000-0000-0000BB110000}"/>
    <cellStyle name="一般 3 3 3 2 8 2" xfId="4927" xr:uid="{00000000-0005-0000-0000-0000BC110000}"/>
    <cellStyle name="一般 3 3 3 2 8 2 2" xfId="4928" xr:uid="{00000000-0005-0000-0000-0000BD110000}"/>
    <cellStyle name="一般 3 3 3 2 8 2 2 2" xfId="4929" xr:uid="{00000000-0005-0000-0000-0000BE110000}"/>
    <cellStyle name="一般 3 3 3 2 8 2 2 3" xfId="4930" xr:uid="{00000000-0005-0000-0000-0000BF110000}"/>
    <cellStyle name="一般 3 3 3 2 8 2 3" xfId="4931" xr:uid="{00000000-0005-0000-0000-0000C0110000}"/>
    <cellStyle name="一般 3 3 3 2 8 2 4" xfId="4932" xr:uid="{00000000-0005-0000-0000-0000C1110000}"/>
    <cellStyle name="一般 3 3 3 2 8 3" xfId="4933" xr:uid="{00000000-0005-0000-0000-0000C2110000}"/>
    <cellStyle name="一般 3 3 3 2 8 3 2" xfId="4934" xr:uid="{00000000-0005-0000-0000-0000C3110000}"/>
    <cellStyle name="一般 3 3 3 2 8 3 3" xfId="4935" xr:uid="{00000000-0005-0000-0000-0000C4110000}"/>
    <cellStyle name="一般 3 3 3 2 8 4" xfId="4936" xr:uid="{00000000-0005-0000-0000-0000C5110000}"/>
    <cellStyle name="一般 3 3 3 2 8 5" xfId="4937" xr:uid="{00000000-0005-0000-0000-0000C6110000}"/>
    <cellStyle name="一般 3 3 3 2 9" xfId="4938" xr:uid="{00000000-0005-0000-0000-0000C7110000}"/>
    <cellStyle name="一般 3 3 3 2 9 2" xfId="4939" xr:uid="{00000000-0005-0000-0000-0000C8110000}"/>
    <cellStyle name="一般 3 3 3 2 9 2 2" xfId="4940" xr:uid="{00000000-0005-0000-0000-0000C9110000}"/>
    <cellStyle name="一般 3 3 3 2 9 2 2 2" xfId="4941" xr:uid="{00000000-0005-0000-0000-0000CA110000}"/>
    <cellStyle name="一般 3 3 3 2 9 2 2 3" xfId="4942" xr:uid="{00000000-0005-0000-0000-0000CB110000}"/>
    <cellStyle name="一般 3 3 3 2 9 2 3" xfId="4943" xr:uid="{00000000-0005-0000-0000-0000CC110000}"/>
    <cellStyle name="一般 3 3 3 2 9 2 4" xfId="4944" xr:uid="{00000000-0005-0000-0000-0000CD110000}"/>
    <cellStyle name="一般 3 3 3 2 9 3" xfId="4945" xr:uid="{00000000-0005-0000-0000-0000CE110000}"/>
    <cellStyle name="一般 3 3 3 2 9 3 2" xfId="4946" xr:uid="{00000000-0005-0000-0000-0000CF110000}"/>
    <cellStyle name="一般 3 3 3 2 9 3 3" xfId="4947" xr:uid="{00000000-0005-0000-0000-0000D0110000}"/>
    <cellStyle name="一般 3 3 3 2 9 4" xfId="4948" xr:uid="{00000000-0005-0000-0000-0000D1110000}"/>
    <cellStyle name="一般 3 3 3 2 9 5" xfId="4949" xr:uid="{00000000-0005-0000-0000-0000D2110000}"/>
    <cellStyle name="一般 3 3 3 3" xfId="155" xr:uid="{00000000-0005-0000-0000-0000D3110000}"/>
    <cellStyle name="一般 3 3 3 3 2" xfId="156" xr:uid="{00000000-0005-0000-0000-0000D4110000}"/>
    <cellStyle name="一般 3 3 3 3 2 2" xfId="4950" xr:uid="{00000000-0005-0000-0000-0000D5110000}"/>
    <cellStyle name="一般 3 3 3 3 2 2 2" xfId="4951" xr:uid="{00000000-0005-0000-0000-0000D6110000}"/>
    <cellStyle name="一般 3 3 3 3 2 2 2 2" xfId="4952" xr:uid="{00000000-0005-0000-0000-0000D7110000}"/>
    <cellStyle name="一般 3 3 3 3 2 2 2 2 2" xfId="4953" xr:uid="{00000000-0005-0000-0000-0000D8110000}"/>
    <cellStyle name="一般 3 3 3 3 2 2 2 2 2 2" xfId="4954" xr:uid="{00000000-0005-0000-0000-0000D9110000}"/>
    <cellStyle name="一般 3 3 3 3 2 2 2 2 2 3" xfId="4955" xr:uid="{00000000-0005-0000-0000-0000DA110000}"/>
    <cellStyle name="一般 3 3 3 3 2 2 2 2 3" xfId="4956" xr:uid="{00000000-0005-0000-0000-0000DB110000}"/>
    <cellStyle name="一般 3 3 3 3 2 2 2 2 4" xfId="4957" xr:uid="{00000000-0005-0000-0000-0000DC110000}"/>
    <cellStyle name="一般 3 3 3 3 2 2 2 3" xfId="4958" xr:uid="{00000000-0005-0000-0000-0000DD110000}"/>
    <cellStyle name="一般 3 3 3 3 2 2 2 3 2" xfId="4959" xr:uid="{00000000-0005-0000-0000-0000DE110000}"/>
    <cellStyle name="一般 3 3 3 3 2 2 2 3 3" xfId="4960" xr:uid="{00000000-0005-0000-0000-0000DF110000}"/>
    <cellStyle name="一般 3 3 3 3 2 2 2 4" xfId="4961" xr:uid="{00000000-0005-0000-0000-0000E0110000}"/>
    <cellStyle name="一般 3 3 3 3 2 2 2 5" xfId="4962" xr:uid="{00000000-0005-0000-0000-0000E1110000}"/>
    <cellStyle name="一般 3 3 3 3 2 2 3" xfId="4963" xr:uid="{00000000-0005-0000-0000-0000E2110000}"/>
    <cellStyle name="一般 3 3 3 3 2 2 3 2" xfId="4964" xr:uid="{00000000-0005-0000-0000-0000E3110000}"/>
    <cellStyle name="一般 3 3 3 3 2 2 3 2 2" xfId="4965" xr:uid="{00000000-0005-0000-0000-0000E4110000}"/>
    <cellStyle name="一般 3 3 3 3 2 2 3 2 3" xfId="4966" xr:uid="{00000000-0005-0000-0000-0000E5110000}"/>
    <cellStyle name="一般 3 3 3 3 2 2 3 3" xfId="4967" xr:uid="{00000000-0005-0000-0000-0000E6110000}"/>
    <cellStyle name="一般 3 3 3 3 2 2 3 4" xfId="4968" xr:uid="{00000000-0005-0000-0000-0000E7110000}"/>
    <cellStyle name="一般 3 3 3 3 2 2 4" xfId="4969" xr:uid="{00000000-0005-0000-0000-0000E8110000}"/>
    <cellStyle name="一般 3 3 3 3 2 2 4 2" xfId="4970" xr:uid="{00000000-0005-0000-0000-0000E9110000}"/>
    <cellStyle name="一般 3 3 3 3 2 2 4 3" xfId="4971" xr:uid="{00000000-0005-0000-0000-0000EA110000}"/>
    <cellStyle name="一般 3 3 3 3 2 2 5" xfId="4972" xr:uid="{00000000-0005-0000-0000-0000EB110000}"/>
    <cellStyle name="一般 3 3 3 3 2 2 6" xfId="4973" xr:uid="{00000000-0005-0000-0000-0000EC110000}"/>
    <cellStyle name="一般 3 3 3 3 2 3" xfId="4974" xr:uid="{00000000-0005-0000-0000-0000ED110000}"/>
    <cellStyle name="一般 3 3 3 3 2 3 2" xfId="4975" xr:uid="{00000000-0005-0000-0000-0000EE110000}"/>
    <cellStyle name="一般 3 3 3 3 2 3 2 2" xfId="4976" xr:uid="{00000000-0005-0000-0000-0000EF110000}"/>
    <cellStyle name="一般 3 3 3 3 2 3 2 2 2" xfId="4977" xr:uid="{00000000-0005-0000-0000-0000F0110000}"/>
    <cellStyle name="一般 3 3 3 3 2 3 2 2 3" xfId="4978" xr:uid="{00000000-0005-0000-0000-0000F1110000}"/>
    <cellStyle name="一般 3 3 3 3 2 3 2 3" xfId="4979" xr:uid="{00000000-0005-0000-0000-0000F2110000}"/>
    <cellStyle name="一般 3 3 3 3 2 3 2 4" xfId="4980" xr:uid="{00000000-0005-0000-0000-0000F3110000}"/>
    <cellStyle name="一般 3 3 3 3 2 3 3" xfId="4981" xr:uid="{00000000-0005-0000-0000-0000F4110000}"/>
    <cellStyle name="一般 3 3 3 3 2 3 3 2" xfId="4982" xr:uid="{00000000-0005-0000-0000-0000F5110000}"/>
    <cellStyle name="一般 3 3 3 3 2 3 3 3" xfId="4983" xr:uid="{00000000-0005-0000-0000-0000F6110000}"/>
    <cellStyle name="一般 3 3 3 3 2 3 4" xfId="4984" xr:uid="{00000000-0005-0000-0000-0000F7110000}"/>
    <cellStyle name="一般 3 3 3 3 2 3 5" xfId="4985" xr:uid="{00000000-0005-0000-0000-0000F8110000}"/>
    <cellStyle name="一般 3 3 3 3 2 4" xfId="4986" xr:uid="{00000000-0005-0000-0000-0000F9110000}"/>
    <cellStyle name="一般 3 3 3 3 2 4 2" xfId="4987" xr:uid="{00000000-0005-0000-0000-0000FA110000}"/>
    <cellStyle name="一般 3 3 3 3 2 4 2 2" xfId="4988" xr:uid="{00000000-0005-0000-0000-0000FB110000}"/>
    <cellStyle name="一般 3 3 3 3 2 4 2 2 2" xfId="4989" xr:uid="{00000000-0005-0000-0000-0000FC110000}"/>
    <cellStyle name="一般 3 3 3 3 2 4 2 2 3" xfId="4990" xr:uid="{00000000-0005-0000-0000-0000FD110000}"/>
    <cellStyle name="一般 3 3 3 3 2 4 2 3" xfId="4991" xr:uid="{00000000-0005-0000-0000-0000FE110000}"/>
    <cellStyle name="一般 3 3 3 3 2 4 2 4" xfId="4992" xr:uid="{00000000-0005-0000-0000-0000FF110000}"/>
    <cellStyle name="一般 3 3 3 3 2 4 3" xfId="4993" xr:uid="{00000000-0005-0000-0000-000000120000}"/>
    <cellStyle name="一般 3 3 3 3 2 4 3 2" xfId="4994" xr:uid="{00000000-0005-0000-0000-000001120000}"/>
    <cellStyle name="一般 3 3 3 3 2 4 3 3" xfId="4995" xr:uid="{00000000-0005-0000-0000-000002120000}"/>
    <cellStyle name="一般 3 3 3 3 2 4 4" xfId="4996" xr:uid="{00000000-0005-0000-0000-000003120000}"/>
    <cellStyle name="一般 3 3 3 3 2 4 5" xfId="4997" xr:uid="{00000000-0005-0000-0000-000004120000}"/>
    <cellStyle name="一般 3 3 3 3 2 5" xfId="4998" xr:uid="{00000000-0005-0000-0000-000005120000}"/>
    <cellStyle name="一般 3 3 3 3 2 5 2" xfId="4999" xr:uid="{00000000-0005-0000-0000-000006120000}"/>
    <cellStyle name="一般 3 3 3 3 2 5 2 2" xfId="5000" xr:uid="{00000000-0005-0000-0000-000007120000}"/>
    <cellStyle name="一般 3 3 3 3 2 5 2 3" xfId="5001" xr:uid="{00000000-0005-0000-0000-000008120000}"/>
    <cellStyle name="一般 3 3 3 3 2 5 3" xfId="5002" xr:uid="{00000000-0005-0000-0000-000009120000}"/>
    <cellStyle name="一般 3 3 3 3 2 5 4" xfId="5003" xr:uid="{00000000-0005-0000-0000-00000A120000}"/>
    <cellStyle name="一般 3 3 3 3 2 6" xfId="5004" xr:uid="{00000000-0005-0000-0000-00000B120000}"/>
    <cellStyle name="一般 3 3 3 3 2 6 2" xfId="5005" xr:uid="{00000000-0005-0000-0000-00000C120000}"/>
    <cellStyle name="一般 3 3 3 3 2 6 3" xfId="5006" xr:uid="{00000000-0005-0000-0000-00000D120000}"/>
    <cellStyle name="一般 3 3 3 3 2 7" xfId="5007" xr:uid="{00000000-0005-0000-0000-00000E120000}"/>
    <cellStyle name="一般 3 3 3 3 2 8" xfId="5008" xr:uid="{00000000-0005-0000-0000-00000F120000}"/>
    <cellStyle name="一般 3 3 3 3 3" xfId="5009" xr:uid="{00000000-0005-0000-0000-000010120000}"/>
    <cellStyle name="一般 3 3 3 3 3 2" xfId="5010" xr:uid="{00000000-0005-0000-0000-000011120000}"/>
    <cellStyle name="一般 3 3 3 3 3 2 2" xfId="5011" xr:uid="{00000000-0005-0000-0000-000012120000}"/>
    <cellStyle name="一般 3 3 3 3 3 2 2 2" xfId="5012" xr:uid="{00000000-0005-0000-0000-000013120000}"/>
    <cellStyle name="一般 3 3 3 3 3 2 2 2 2" xfId="5013" xr:uid="{00000000-0005-0000-0000-000014120000}"/>
    <cellStyle name="一般 3 3 3 3 3 2 2 2 3" xfId="5014" xr:uid="{00000000-0005-0000-0000-000015120000}"/>
    <cellStyle name="一般 3 3 3 3 3 2 2 3" xfId="5015" xr:uid="{00000000-0005-0000-0000-000016120000}"/>
    <cellStyle name="一般 3 3 3 3 3 2 2 4" xfId="5016" xr:uid="{00000000-0005-0000-0000-000017120000}"/>
    <cellStyle name="一般 3 3 3 3 3 2 3" xfId="5017" xr:uid="{00000000-0005-0000-0000-000018120000}"/>
    <cellStyle name="一般 3 3 3 3 3 2 3 2" xfId="5018" xr:uid="{00000000-0005-0000-0000-000019120000}"/>
    <cellStyle name="一般 3 3 3 3 3 2 3 3" xfId="5019" xr:uid="{00000000-0005-0000-0000-00001A120000}"/>
    <cellStyle name="一般 3 3 3 3 3 2 4" xfId="5020" xr:uid="{00000000-0005-0000-0000-00001B120000}"/>
    <cellStyle name="一般 3 3 3 3 3 2 5" xfId="5021" xr:uid="{00000000-0005-0000-0000-00001C120000}"/>
    <cellStyle name="一般 3 3 3 3 3 3" xfId="5022" xr:uid="{00000000-0005-0000-0000-00001D120000}"/>
    <cellStyle name="一般 3 3 3 3 3 3 2" xfId="5023" xr:uid="{00000000-0005-0000-0000-00001E120000}"/>
    <cellStyle name="一般 3 3 3 3 3 3 2 2" xfId="5024" xr:uid="{00000000-0005-0000-0000-00001F120000}"/>
    <cellStyle name="一般 3 3 3 3 3 3 2 3" xfId="5025" xr:uid="{00000000-0005-0000-0000-000020120000}"/>
    <cellStyle name="一般 3 3 3 3 3 3 3" xfId="5026" xr:uid="{00000000-0005-0000-0000-000021120000}"/>
    <cellStyle name="一般 3 3 3 3 3 3 4" xfId="5027" xr:uid="{00000000-0005-0000-0000-000022120000}"/>
    <cellStyle name="一般 3 3 3 3 3 4" xfId="5028" xr:uid="{00000000-0005-0000-0000-000023120000}"/>
    <cellStyle name="一般 3 3 3 3 3 4 2" xfId="5029" xr:uid="{00000000-0005-0000-0000-000024120000}"/>
    <cellStyle name="一般 3 3 3 3 3 4 3" xfId="5030" xr:uid="{00000000-0005-0000-0000-000025120000}"/>
    <cellStyle name="一般 3 3 3 3 3 5" xfId="5031" xr:uid="{00000000-0005-0000-0000-000026120000}"/>
    <cellStyle name="一般 3 3 3 3 3 6" xfId="5032" xr:uid="{00000000-0005-0000-0000-000027120000}"/>
    <cellStyle name="一般 3 3 3 3 4" xfId="5033" xr:uid="{00000000-0005-0000-0000-000028120000}"/>
    <cellStyle name="一般 3 3 3 3 4 2" xfId="5034" xr:uid="{00000000-0005-0000-0000-000029120000}"/>
    <cellStyle name="一般 3 3 3 3 4 2 2" xfId="5035" xr:uid="{00000000-0005-0000-0000-00002A120000}"/>
    <cellStyle name="一般 3 3 3 3 4 2 2 2" xfId="5036" xr:uid="{00000000-0005-0000-0000-00002B120000}"/>
    <cellStyle name="一般 3 3 3 3 4 2 2 3" xfId="5037" xr:uid="{00000000-0005-0000-0000-00002C120000}"/>
    <cellStyle name="一般 3 3 3 3 4 2 3" xfId="5038" xr:uid="{00000000-0005-0000-0000-00002D120000}"/>
    <cellStyle name="一般 3 3 3 3 4 2 4" xfId="5039" xr:uid="{00000000-0005-0000-0000-00002E120000}"/>
    <cellStyle name="一般 3 3 3 3 4 3" xfId="5040" xr:uid="{00000000-0005-0000-0000-00002F120000}"/>
    <cellStyle name="一般 3 3 3 3 4 3 2" xfId="5041" xr:uid="{00000000-0005-0000-0000-000030120000}"/>
    <cellStyle name="一般 3 3 3 3 4 3 3" xfId="5042" xr:uid="{00000000-0005-0000-0000-000031120000}"/>
    <cellStyle name="一般 3 3 3 3 4 4" xfId="5043" xr:uid="{00000000-0005-0000-0000-000032120000}"/>
    <cellStyle name="一般 3 3 3 3 4 5" xfId="5044" xr:uid="{00000000-0005-0000-0000-000033120000}"/>
    <cellStyle name="一般 3 3 3 3 5" xfId="5045" xr:uid="{00000000-0005-0000-0000-000034120000}"/>
    <cellStyle name="一般 3 3 3 3 5 2" xfId="5046" xr:uid="{00000000-0005-0000-0000-000035120000}"/>
    <cellStyle name="一般 3 3 3 3 5 2 2" xfId="5047" xr:uid="{00000000-0005-0000-0000-000036120000}"/>
    <cellStyle name="一般 3 3 3 3 5 2 2 2" xfId="5048" xr:uid="{00000000-0005-0000-0000-000037120000}"/>
    <cellStyle name="一般 3 3 3 3 5 2 2 3" xfId="5049" xr:uid="{00000000-0005-0000-0000-000038120000}"/>
    <cellStyle name="一般 3 3 3 3 5 2 3" xfId="5050" xr:uid="{00000000-0005-0000-0000-000039120000}"/>
    <cellStyle name="一般 3 3 3 3 5 2 4" xfId="5051" xr:uid="{00000000-0005-0000-0000-00003A120000}"/>
    <cellStyle name="一般 3 3 3 3 5 3" xfId="5052" xr:uid="{00000000-0005-0000-0000-00003B120000}"/>
    <cellStyle name="一般 3 3 3 3 5 3 2" xfId="5053" xr:uid="{00000000-0005-0000-0000-00003C120000}"/>
    <cellStyle name="一般 3 3 3 3 5 3 3" xfId="5054" xr:uid="{00000000-0005-0000-0000-00003D120000}"/>
    <cellStyle name="一般 3 3 3 3 5 4" xfId="5055" xr:uid="{00000000-0005-0000-0000-00003E120000}"/>
    <cellStyle name="一般 3 3 3 3 5 5" xfId="5056" xr:uid="{00000000-0005-0000-0000-00003F120000}"/>
    <cellStyle name="一般 3 3 3 3 6" xfId="5057" xr:uid="{00000000-0005-0000-0000-000040120000}"/>
    <cellStyle name="一般 3 3 3 3 6 2" xfId="5058" xr:uid="{00000000-0005-0000-0000-000041120000}"/>
    <cellStyle name="一般 3 3 3 3 6 2 2" xfId="5059" xr:uid="{00000000-0005-0000-0000-000042120000}"/>
    <cellStyle name="一般 3 3 3 3 6 2 3" xfId="5060" xr:uid="{00000000-0005-0000-0000-000043120000}"/>
    <cellStyle name="一般 3 3 3 3 6 3" xfId="5061" xr:uid="{00000000-0005-0000-0000-000044120000}"/>
    <cellStyle name="一般 3 3 3 3 6 4" xfId="5062" xr:uid="{00000000-0005-0000-0000-000045120000}"/>
    <cellStyle name="一般 3 3 3 3 7" xfId="5063" xr:uid="{00000000-0005-0000-0000-000046120000}"/>
    <cellStyle name="一般 3 3 3 3 7 2" xfId="5064" xr:uid="{00000000-0005-0000-0000-000047120000}"/>
    <cellStyle name="一般 3 3 3 3 7 3" xfId="5065" xr:uid="{00000000-0005-0000-0000-000048120000}"/>
    <cellStyle name="一般 3 3 3 3 8" xfId="5066" xr:uid="{00000000-0005-0000-0000-000049120000}"/>
    <cellStyle name="一般 3 3 3 3 9" xfId="5067" xr:uid="{00000000-0005-0000-0000-00004A120000}"/>
    <cellStyle name="一般 3 3 3 4" xfId="157" xr:uid="{00000000-0005-0000-0000-00004B120000}"/>
    <cellStyle name="一般 3 3 3 4 2" xfId="158" xr:uid="{00000000-0005-0000-0000-00004C120000}"/>
    <cellStyle name="一般 3 3 3 4 2 2" xfId="5068" xr:uid="{00000000-0005-0000-0000-00004D120000}"/>
    <cellStyle name="一般 3 3 3 4 2 2 2" xfId="5069" xr:uid="{00000000-0005-0000-0000-00004E120000}"/>
    <cellStyle name="一般 3 3 3 4 2 2 2 2" xfId="5070" xr:uid="{00000000-0005-0000-0000-00004F120000}"/>
    <cellStyle name="一般 3 3 3 4 2 2 2 2 2" xfId="5071" xr:uid="{00000000-0005-0000-0000-000050120000}"/>
    <cellStyle name="一般 3 3 3 4 2 2 2 2 2 2" xfId="5072" xr:uid="{00000000-0005-0000-0000-000051120000}"/>
    <cellStyle name="一般 3 3 3 4 2 2 2 2 2 3" xfId="5073" xr:uid="{00000000-0005-0000-0000-000052120000}"/>
    <cellStyle name="一般 3 3 3 4 2 2 2 2 3" xfId="5074" xr:uid="{00000000-0005-0000-0000-000053120000}"/>
    <cellStyle name="一般 3 3 3 4 2 2 2 2 4" xfId="5075" xr:uid="{00000000-0005-0000-0000-000054120000}"/>
    <cellStyle name="一般 3 3 3 4 2 2 2 3" xfId="5076" xr:uid="{00000000-0005-0000-0000-000055120000}"/>
    <cellStyle name="一般 3 3 3 4 2 2 2 3 2" xfId="5077" xr:uid="{00000000-0005-0000-0000-000056120000}"/>
    <cellStyle name="一般 3 3 3 4 2 2 2 3 3" xfId="5078" xr:uid="{00000000-0005-0000-0000-000057120000}"/>
    <cellStyle name="一般 3 3 3 4 2 2 2 4" xfId="5079" xr:uid="{00000000-0005-0000-0000-000058120000}"/>
    <cellStyle name="一般 3 3 3 4 2 2 2 5" xfId="5080" xr:uid="{00000000-0005-0000-0000-000059120000}"/>
    <cellStyle name="一般 3 3 3 4 2 2 3" xfId="5081" xr:uid="{00000000-0005-0000-0000-00005A120000}"/>
    <cellStyle name="一般 3 3 3 4 2 2 3 2" xfId="5082" xr:uid="{00000000-0005-0000-0000-00005B120000}"/>
    <cellStyle name="一般 3 3 3 4 2 2 3 2 2" xfId="5083" xr:uid="{00000000-0005-0000-0000-00005C120000}"/>
    <cellStyle name="一般 3 3 3 4 2 2 3 2 3" xfId="5084" xr:uid="{00000000-0005-0000-0000-00005D120000}"/>
    <cellStyle name="一般 3 3 3 4 2 2 3 3" xfId="5085" xr:uid="{00000000-0005-0000-0000-00005E120000}"/>
    <cellStyle name="一般 3 3 3 4 2 2 3 4" xfId="5086" xr:uid="{00000000-0005-0000-0000-00005F120000}"/>
    <cellStyle name="一般 3 3 3 4 2 2 4" xfId="5087" xr:uid="{00000000-0005-0000-0000-000060120000}"/>
    <cellStyle name="一般 3 3 3 4 2 2 4 2" xfId="5088" xr:uid="{00000000-0005-0000-0000-000061120000}"/>
    <cellStyle name="一般 3 3 3 4 2 2 4 3" xfId="5089" xr:uid="{00000000-0005-0000-0000-000062120000}"/>
    <cellStyle name="一般 3 3 3 4 2 2 5" xfId="5090" xr:uid="{00000000-0005-0000-0000-000063120000}"/>
    <cellStyle name="一般 3 3 3 4 2 2 6" xfId="5091" xr:uid="{00000000-0005-0000-0000-000064120000}"/>
    <cellStyle name="一般 3 3 3 4 2 3" xfId="5092" xr:uid="{00000000-0005-0000-0000-000065120000}"/>
    <cellStyle name="一般 3 3 3 4 2 3 2" xfId="5093" xr:uid="{00000000-0005-0000-0000-000066120000}"/>
    <cellStyle name="一般 3 3 3 4 2 3 2 2" xfId="5094" xr:uid="{00000000-0005-0000-0000-000067120000}"/>
    <cellStyle name="一般 3 3 3 4 2 3 2 2 2" xfId="5095" xr:uid="{00000000-0005-0000-0000-000068120000}"/>
    <cellStyle name="一般 3 3 3 4 2 3 2 2 3" xfId="5096" xr:uid="{00000000-0005-0000-0000-000069120000}"/>
    <cellStyle name="一般 3 3 3 4 2 3 2 3" xfId="5097" xr:uid="{00000000-0005-0000-0000-00006A120000}"/>
    <cellStyle name="一般 3 3 3 4 2 3 2 4" xfId="5098" xr:uid="{00000000-0005-0000-0000-00006B120000}"/>
    <cellStyle name="一般 3 3 3 4 2 3 3" xfId="5099" xr:uid="{00000000-0005-0000-0000-00006C120000}"/>
    <cellStyle name="一般 3 3 3 4 2 3 3 2" xfId="5100" xr:uid="{00000000-0005-0000-0000-00006D120000}"/>
    <cellStyle name="一般 3 3 3 4 2 3 3 3" xfId="5101" xr:uid="{00000000-0005-0000-0000-00006E120000}"/>
    <cellStyle name="一般 3 3 3 4 2 3 4" xfId="5102" xr:uid="{00000000-0005-0000-0000-00006F120000}"/>
    <cellStyle name="一般 3 3 3 4 2 3 5" xfId="5103" xr:uid="{00000000-0005-0000-0000-000070120000}"/>
    <cellStyle name="一般 3 3 3 4 2 4" xfId="5104" xr:uid="{00000000-0005-0000-0000-000071120000}"/>
    <cellStyle name="一般 3 3 3 4 2 4 2" xfId="5105" xr:uid="{00000000-0005-0000-0000-000072120000}"/>
    <cellStyle name="一般 3 3 3 4 2 4 2 2" xfId="5106" xr:uid="{00000000-0005-0000-0000-000073120000}"/>
    <cellStyle name="一般 3 3 3 4 2 4 2 2 2" xfId="5107" xr:uid="{00000000-0005-0000-0000-000074120000}"/>
    <cellStyle name="一般 3 3 3 4 2 4 2 2 3" xfId="5108" xr:uid="{00000000-0005-0000-0000-000075120000}"/>
    <cellStyle name="一般 3 3 3 4 2 4 2 3" xfId="5109" xr:uid="{00000000-0005-0000-0000-000076120000}"/>
    <cellStyle name="一般 3 3 3 4 2 4 2 4" xfId="5110" xr:uid="{00000000-0005-0000-0000-000077120000}"/>
    <cellStyle name="一般 3 3 3 4 2 4 3" xfId="5111" xr:uid="{00000000-0005-0000-0000-000078120000}"/>
    <cellStyle name="一般 3 3 3 4 2 4 3 2" xfId="5112" xr:uid="{00000000-0005-0000-0000-000079120000}"/>
    <cellStyle name="一般 3 3 3 4 2 4 3 3" xfId="5113" xr:uid="{00000000-0005-0000-0000-00007A120000}"/>
    <cellStyle name="一般 3 3 3 4 2 4 4" xfId="5114" xr:uid="{00000000-0005-0000-0000-00007B120000}"/>
    <cellStyle name="一般 3 3 3 4 2 4 5" xfId="5115" xr:uid="{00000000-0005-0000-0000-00007C120000}"/>
    <cellStyle name="一般 3 3 3 4 2 5" xfId="5116" xr:uid="{00000000-0005-0000-0000-00007D120000}"/>
    <cellStyle name="一般 3 3 3 4 2 5 2" xfId="5117" xr:uid="{00000000-0005-0000-0000-00007E120000}"/>
    <cellStyle name="一般 3 3 3 4 2 5 2 2" xfId="5118" xr:uid="{00000000-0005-0000-0000-00007F120000}"/>
    <cellStyle name="一般 3 3 3 4 2 5 2 3" xfId="5119" xr:uid="{00000000-0005-0000-0000-000080120000}"/>
    <cellStyle name="一般 3 3 3 4 2 5 3" xfId="5120" xr:uid="{00000000-0005-0000-0000-000081120000}"/>
    <cellStyle name="一般 3 3 3 4 2 5 4" xfId="5121" xr:uid="{00000000-0005-0000-0000-000082120000}"/>
    <cellStyle name="一般 3 3 3 4 2 6" xfId="5122" xr:uid="{00000000-0005-0000-0000-000083120000}"/>
    <cellStyle name="一般 3 3 3 4 2 6 2" xfId="5123" xr:uid="{00000000-0005-0000-0000-000084120000}"/>
    <cellStyle name="一般 3 3 3 4 2 6 3" xfId="5124" xr:uid="{00000000-0005-0000-0000-000085120000}"/>
    <cellStyle name="一般 3 3 3 4 2 7" xfId="5125" xr:uid="{00000000-0005-0000-0000-000086120000}"/>
    <cellStyle name="一般 3 3 3 4 2 8" xfId="5126" xr:uid="{00000000-0005-0000-0000-000087120000}"/>
    <cellStyle name="一般 3 3 3 4 3" xfId="5127" xr:uid="{00000000-0005-0000-0000-000088120000}"/>
    <cellStyle name="一般 3 3 3 4 3 2" xfId="5128" xr:uid="{00000000-0005-0000-0000-000089120000}"/>
    <cellStyle name="一般 3 3 3 4 3 2 2" xfId="5129" xr:uid="{00000000-0005-0000-0000-00008A120000}"/>
    <cellStyle name="一般 3 3 3 4 3 2 2 2" xfId="5130" xr:uid="{00000000-0005-0000-0000-00008B120000}"/>
    <cellStyle name="一般 3 3 3 4 3 2 2 2 2" xfId="5131" xr:uid="{00000000-0005-0000-0000-00008C120000}"/>
    <cellStyle name="一般 3 3 3 4 3 2 2 2 3" xfId="5132" xr:uid="{00000000-0005-0000-0000-00008D120000}"/>
    <cellStyle name="一般 3 3 3 4 3 2 2 3" xfId="5133" xr:uid="{00000000-0005-0000-0000-00008E120000}"/>
    <cellStyle name="一般 3 3 3 4 3 2 2 4" xfId="5134" xr:uid="{00000000-0005-0000-0000-00008F120000}"/>
    <cellStyle name="一般 3 3 3 4 3 2 3" xfId="5135" xr:uid="{00000000-0005-0000-0000-000090120000}"/>
    <cellStyle name="一般 3 3 3 4 3 2 3 2" xfId="5136" xr:uid="{00000000-0005-0000-0000-000091120000}"/>
    <cellStyle name="一般 3 3 3 4 3 2 3 3" xfId="5137" xr:uid="{00000000-0005-0000-0000-000092120000}"/>
    <cellStyle name="一般 3 3 3 4 3 2 4" xfId="5138" xr:uid="{00000000-0005-0000-0000-000093120000}"/>
    <cellStyle name="一般 3 3 3 4 3 2 5" xfId="5139" xr:uid="{00000000-0005-0000-0000-000094120000}"/>
    <cellStyle name="一般 3 3 3 4 3 3" xfId="5140" xr:uid="{00000000-0005-0000-0000-000095120000}"/>
    <cellStyle name="一般 3 3 3 4 3 3 2" xfId="5141" xr:uid="{00000000-0005-0000-0000-000096120000}"/>
    <cellStyle name="一般 3 3 3 4 3 3 2 2" xfId="5142" xr:uid="{00000000-0005-0000-0000-000097120000}"/>
    <cellStyle name="一般 3 3 3 4 3 3 2 3" xfId="5143" xr:uid="{00000000-0005-0000-0000-000098120000}"/>
    <cellStyle name="一般 3 3 3 4 3 3 3" xfId="5144" xr:uid="{00000000-0005-0000-0000-000099120000}"/>
    <cellStyle name="一般 3 3 3 4 3 3 4" xfId="5145" xr:uid="{00000000-0005-0000-0000-00009A120000}"/>
    <cellStyle name="一般 3 3 3 4 3 4" xfId="5146" xr:uid="{00000000-0005-0000-0000-00009B120000}"/>
    <cellStyle name="一般 3 3 3 4 3 4 2" xfId="5147" xr:uid="{00000000-0005-0000-0000-00009C120000}"/>
    <cellStyle name="一般 3 3 3 4 3 4 3" xfId="5148" xr:uid="{00000000-0005-0000-0000-00009D120000}"/>
    <cellStyle name="一般 3 3 3 4 3 5" xfId="5149" xr:uid="{00000000-0005-0000-0000-00009E120000}"/>
    <cellStyle name="一般 3 3 3 4 3 6" xfId="5150" xr:uid="{00000000-0005-0000-0000-00009F120000}"/>
    <cellStyle name="一般 3 3 3 4 4" xfId="5151" xr:uid="{00000000-0005-0000-0000-0000A0120000}"/>
    <cellStyle name="一般 3 3 3 4 4 2" xfId="5152" xr:uid="{00000000-0005-0000-0000-0000A1120000}"/>
    <cellStyle name="一般 3 3 3 4 4 2 2" xfId="5153" xr:uid="{00000000-0005-0000-0000-0000A2120000}"/>
    <cellStyle name="一般 3 3 3 4 4 2 2 2" xfId="5154" xr:uid="{00000000-0005-0000-0000-0000A3120000}"/>
    <cellStyle name="一般 3 3 3 4 4 2 2 3" xfId="5155" xr:uid="{00000000-0005-0000-0000-0000A4120000}"/>
    <cellStyle name="一般 3 3 3 4 4 2 3" xfId="5156" xr:uid="{00000000-0005-0000-0000-0000A5120000}"/>
    <cellStyle name="一般 3 3 3 4 4 2 4" xfId="5157" xr:uid="{00000000-0005-0000-0000-0000A6120000}"/>
    <cellStyle name="一般 3 3 3 4 4 3" xfId="5158" xr:uid="{00000000-0005-0000-0000-0000A7120000}"/>
    <cellStyle name="一般 3 3 3 4 4 3 2" xfId="5159" xr:uid="{00000000-0005-0000-0000-0000A8120000}"/>
    <cellStyle name="一般 3 3 3 4 4 3 3" xfId="5160" xr:uid="{00000000-0005-0000-0000-0000A9120000}"/>
    <cellStyle name="一般 3 3 3 4 4 4" xfId="5161" xr:uid="{00000000-0005-0000-0000-0000AA120000}"/>
    <cellStyle name="一般 3 3 3 4 4 5" xfId="5162" xr:uid="{00000000-0005-0000-0000-0000AB120000}"/>
    <cellStyle name="一般 3 3 3 4 5" xfId="5163" xr:uid="{00000000-0005-0000-0000-0000AC120000}"/>
    <cellStyle name="一般 3 3 3 4 5 2" xfId="5164" xr:uid="{00000000-0005-0000-0000-0000AD120000}"/>
    <cellStyle name="一般 3 3 3 4 5 2 2" xfId="5165" xr:uid="{00000000-0005-0000-0000-0000AE120000}"/>
    <cellStyle name="一般 3 3 3 4 5 2 2 2" xfId="5166" xr:uid="{00000000-0005-0000-0000-0000AF120000}"/>
    <cellStyle name="一般 3 3 3 4 5 2 2 3" xfId="5167" xr:uid="{00000000-0005-0000-0000-0000B0120000}"/>
    <cellStyle name="一般 3 3 3 4 5 2 3" xfId="5168" xr:uid="{00000000-0005-0000-0000-0000B1120000}"/>
    <cellStyle name="一般 3 3 3 4 5 2 4" xfId="5169" xr:uid="{00000000-0005-0000-0000-0000B2120000}"/>
    <cellStyle name="一般 3 3 3 4 5 3" xfId="5170" xr:uid="{00000000-0005-0000-0000-0000B3120000}"/>
    <cellStyle name="一般 3 3 3 4 5 3 2" xfId="5171" xr:uid="{00000000-0005-0000-0000-0000B4120000}"/>
    <cellStyle name="一般 3 3 3 4 5 3 3" xfId="5172" xr:uid="{00000000-0005-0000-0000-0000B5120000}"/>
    <cellStyle name="一般 3 3 3 4 5 4" xfId="5173" xr:uid="{00000000-0005-0000-0000-0000B6120000}"/>
    <cellStyle name="一般 3 3 3 4 5 5" xfId="5174" xr:uid="{00000000-0005-0000-0000-0000B7120000}"/>
    <cellStyle name="一般 3 3 3 4 6" xfId="5175" xr:uid="{00000000-0005-0000-0000-0000B8120000}"/>
    <cellStyle name="一般 3 3 3 4 6 2" xfId="5176" xr:uid="{00000000-0005-0000-0000-0000B9120000}"/>
    <cellStyle name="一般 3 3 3 4 6 2 2" xfId="5177" xr:uid="{00000000-0005-0000-0000-0000BA120000}"/>
    <cellStyle name="一般 3 3 3 4 6 2 3" xfId="5178" xr:uid="{00000000-0005-0000-0000-0000BB120000}"/>
    <cellStyle name="一般 3 3 3 4 6 3" xfId="5179" xr:uid="{00000000-0005-0000-0000-0000BC120000}"/>
    <cellStyle name="一般 3 3 3 4 6 4" xfId="5180" xr:uid="{00000000-0005-0000-0000-0000BD120000}"/>
    <cellStyle name="一般 3 3 3 4 7" xfId="5181" xr:uid="{00000000-0005-0000-0000-0000BE120000}"/>
    <cellStyle name="一般 3 3 3 4 7 2" xfId="5182" xr:uid="{00000000-0005-0000-0000-0000BF120000}"/>
    <cellStyle name="一般 3 3 3 4 7 3" xfId="5183" xr:uid="{00000000-0005-0000-0000-0000C0120000}"/>
    <cellStyle name="一般 3 3 3 4 8" xfId="5184" xr:uid="{00000000-0005-0000-0000-0000C1120000}"/>
    <cellStyle name="一般 3 3 3 4 9" xfId="5185" xr:uid="{00000000-0005-0000-0000-0000C2120000}"/>
    <cellStyle name="一般 3 3 3 5" xfId="159" xr:uid="{00000000-0005-0000-0000-0000C3120000}"/>
    <cellStyle name="一般 3 3 3 5 2" xfId="5186" xr:uid="{00000000-0005-0000-0000-0000C4120000}"/>
    <cellStyle name="一般 3 3 3 5 2 2" xfId="5187" xr:uid="{00000000-0005-0000-0000-0000C5120000}"/>
    <cellStyle name="一般 3 3 3 5 2 2 2" xfId="5188" xr:uid="{00000000-0005-0000-0000-0000C6120000}"/>
    <cellStyle name="一般 3 3 3 5 2 2 2 2" xfId="5189" xr:uid="{00000000-0005-0000-0000-0000C7120000}"/>
    <cellStyle name="一般 3 3 3 5 2 2 2 2 2" xfId="5190" xr:uid="{00000000-0005-0000-0000-0000C8120000}"/>
    <cellStyle name="一般 3 3 3 5 2 2 2 2 3" xfId="5191" xr:uid="{00000000-0005-0000-0000-0000C9120000}"/>
    <cellStyle name="一般 3 3 3 5 2 2 2 3" xfId="5192" xr:uid="{00000000-0005-0000-0000-0000CA120000}"/>
    <cellStyle name="一般 3 3 3 5 2 2 2 4" xfId="5193" xr:uid="{00000000-0005-0000-0000-0000CB120000}"/>
    <cellStyle name="一般 3 3 3 5 2 2 3" xfId="5194" xr:uid="{00000000-0005-0000-0000-0000CC120000}"/>
    <cellStyle name="一般 3 3 3 5 2 2 3 2" xfId="5195" xr:uid="{00000000-0005-0000-0000-0000CD120000}"/>
    <cellStyle name="一般 3 3 3 5 2 2 3 3" xfId="5196" xr:uid="{00000000-0005-0000-0000-0000CE120000}"/>
    <cellStyle name="一般 3 3 3 5 2 2 4" xfId="5197" xr:uid="{00000000-0005-0000-0000-0000CF120000}"/>
    <cellStyle name="一般 3 3 3 5 2 2 5" xfId="5198" xr:uid="{00000000-0005-0000-0000-0000D0120000}"/>
    <cellStyle name="一般 3 3 3 5 2 3" xfId="5199" xr:uid="{00000000-0005-0000-0000-0000D1120000}"/>
    <cellStyle name="一般 3 3 3 5 2 3 2" xfId="5200" xr:uid="{00000000-0005-0000-0000-0000D2120000}"/>
    <cellStyle name="一般 3 3 3 5 2 3 2 2" xfId="5201" xr:uid="{00000000-0005-0000-0000-0000D3120000}"/>
    <cellStyle name="一般 3 3 3 5 2 3 2 3" xfId="5202" xr:uid="{00000000-0005-0000-0000-0000D4120000}"/>
    <cellStyle name="一般 3 3 3 5 2 3 3" xfId="5203" xr:uid="{00000000-0005-0000-0000-0000D5120000}"/>
    <cellStyle name="一般 3 3 3 5 2 3 4" xfId="5204" xr:uid="{00000000-0005-0000-0000-0000D6120000}"/>
    <cellStyle name="一般 3 3 3 5 2 4" xfId="5205" xr:uid="{00000000-0005-0000-0000-0000D7120000}"/>
    <cellStyle name="一般 3 3 3 5 2 4 2" xfId="5206" xr:uid="{00000000-0005-0000-0000-0000D8120000}"/>
    <cellStyle name="一般 3 3 3 5 2 4 3" xfId="5207" xr:uid="{00000000-0005-0000-0000-0000D9120000}"/>
    <cellStyle name="一般 3 3 3 5 2 5" xfId="5208" xr:uid="{00000000-0005-0000-0000-0000DA120000}"/>
    <cellStyle name="一般 3 3 3 5 2 6" xfId="5209" xr:uid="{00000000-0005-0000-0000-0000DB120000}"/>
    <cellStyle name="一般 3 3 3 5 3" xfId="5210" xr:uid="{00000000-0005-0000-0000-0000DC120000}"/>
    <cellStyle name="一般 3 3 3 5 3 2" xfId="5211" xr:uid="{00000000-0005-0000-0000-0000DD120000}"/>
    <cellStyle name="一般 3 3 3 5 3 2 2" xfId="5212" xr:uid="{00000000-0005-0000-0000-0000DE120000}"/>
    <cellStyle name="一般 3 3 3 5 3 2 2 2" xfId="5213" xr:uid="{00000000-0005-0000-0000-0000DF120000}"/>
    <cellStyle name="一般 3 3 3 5 3 2 2 3" xfId="5214" xr:uid="{00000000-0005-0000-0000-0000E0120000}"/>
    <cellStyle name="一般 3 3 3 5 3 2 3" xfId="5215" xr:uid="{00000000-0005-0000-0000-0000E1120000}"/>
    <cellStyle name="一般 3 3 3 5 3 2 4" xfId="5216" xr:uid="{00000000-0005-0000-0000-0000E2120000}"/>
    <cellStyle name="一般 3 3 3 5 3 3" xfId="5217" xr:uid="{00000000-0005-0000-0000-0000E3120000}"/>
    <cellStyle name="一般 3 3 3 5 3 3 2" xfId="5218" xr:uid="{00000000-0005-0000-0000-0000E4120000}"/>
    <cellStyle name="一般 3 3 3 5 3 3 3" xfId="5219" xr:uid="{00000000-0005-0000-0000-0000E5120000}"/>
    <cellStyle name="一般 3 3 3 5 3 4" xfId="5220" xr:uid="{00000000-0005-0000-0000-0000E6120000}"/>
    <cellStyle name="一般 3 3 3 5 3 5" xfId="5221" xr:uid="{00000000-0005-0000-0000-0000E7120000}"/>
    <cellStyle name="一般 3 3 3 5 4" xfId="5222" xr:uid="{00000000-0005-0000-0000-0000E8120000}"/>
    <cellStyle name="一般 3 3 3 5 4 2" xfId="5223" xr:uid="{00000000-0005-0000-0000-0000E9120000}"/>
    <cellStyle name="一般 3 3 3 5 4 2 2" xfId="5224" xr:uid="{00000000-0005-0000-0000-0000EA120000}"/>
    <cellStyle name="一般 3 3 3 5 4 2 2 2" xfId="5225" xr:uid="{00000000-0005-0000-0000-0000EB120000}"/>
    <cellStyle name="一般 3 3 3 5 4 2 2 3" xfId="5226" xr:uid="{00000000-0005-0000-0000-0000EC120000}"/>
    <cellStyle name="一般 3 3 3 5 4 2 3" xfId="5227" xr:uid="{00000000-0005-0000-0000-0000ED120000}"/>
    <cellStyle name="一般 3 3 3 5 4 2 4" xfId="5228" xr:uid="{00000000-0005-0000-0000-0000EE120000}"/>
    <cellStyle name="一般 3 3 3 5 4 3" xfId="5229" xr:uid="{00000000-0005-0000-0000-0000EF120000}"/>
    <cellStyle name="一般 3 3 3 5 4 3 2" xfId="5230" xr:uid="{00000000-0005-0000-0000-0000F0120000}"/>
    <cellStyle name="一般 3 3 3 5 4 3 3" xfId="5231" xr:uid="{00000000-0005-0000-0000-0000F1120000}"/>
    <cellStyle name="一般 3 3 3 5 4 4" xfId="5232" xr:uid="{00000000-0005-0000-0000-0000F2120000}"/>
    <cellStyle name="一般 3 3 3 5 4 5" xfId="5233" xr:uid="{00000000-0005-0000-0000-0000F3120000}"/>
    <cellStyle name="一般 3 3 3 5 5" xfId="5234" xr:uid="{00000000-0005-0000-0000-0000F4120000}"/>
    <cellStyle name="一般 3 3 3 5 5 2" xfId="5235" xr:uid="{00000000-0005-0000-0000-0000F5120000}"/>
    <cellStyle name="一般 3 3 3 5 5 2 2" xfId="5236" xr:uid="{00000000-0005-0000-0000-0000F6120000}"/>
    <cellStyle name="一般 3 3 3 5 5 2 3" xfId="5237" xr:uid="{00000000-0005-0000-0000-0000F7120000}"/>
    <cellStyle name="一般 3 3 3 5 5 3" xfId="5238" xr:uid="{00000000-0005-0000-0000-0000F8120000}"/>
    <cellStyle name="一般 3 3 3 5 5 4" xfId="5239" xr:uid="{00000000-0005-0000-0000-0000F9120000}"/>
    <cellStyle name="一般 3 3 3 5 6" xfId="5240" xr:uid="{00000000-0005-0000-0000-0000FA120000}"/>
    <cellStyle name="一般 3 3 3 5 6 2" xfId="5241" xr:uid="{00000000-0005-0000-0000-0000FB120000}"/>
    <cellStyle name="一般 3 3 3 5 6 3" xfId="5242" xr:uid="{00000000-0005-0000-0000-0000FC120000}"/>
    <cellStyle name="一般 3 3 3 5 7" xfId="5243" xr:uid="{00000000-0005-0000-0000-0000FD120000}"/>
    <cellStyle name="一般 3 3 3 5 8" xfId="5244" xr:uid="{00000000-0005-0000-0000-0000FE120000}"/>
    <cellStyle name="一般 3 3 3 6" xfId="5245" xr:uid="{00000000-0005-0000-0000-0000FF120000}"/>
    <cellStyle name="一般 3 3 3 6 2" xfId="5246" xr:uid="{00000000-0005-0000-0000-000000130000}"/>
    <cellStyle name="一般 3 3 3 6 2 2" xfId="5247" xr:uid="{00000000-0005-0000-0000-000001130000}"/>
    <cellStyle name="一般 3 3 3 6 2 2 2" xfId="5248" xr:uid="{00000000-0005-0000-0000-000002130000}"/>
    <cellStyle name="一般 3 3 3 6 2 2 2 2" xfId="5249" xr:uid="{00000000-0005-0000-0000-000003130000}"/>
    <cellStyle name="一般 3 3 3 6 2 2 2 2 2" xfId="5250" xr:uid="{00000000-0005-0000-0000-000004130000}"/>
    <cellStyle name="一般 3 3 3 6 2 2 2 2 3" xfId="5251" xr:uid="{00000000-0005-0000-0000-000005130000}"/>
    <cellStyle name="一般 3 3 3 6 2 2 2 3" xfId="5252" xr:uid="{00000000-0005-0000-0000-000006130000}"/>
    <cellStyle name="一般 3 3 3 6 2 2 2 4" xfId="5253" xr:uid="{00000000-0005-0000-0000-000007130000}"/>
    <cellStyle name="一般 3 3 3 6 2 2 3" xfId="5254" xr:uid="{00000000-0005-0000-0000-000008130000}"/>
    <cellStyle name="一般 3 3 3 6 2 2 3 2" xfId="5255" xr:uid="{00000000-0005-0000-0000-000009130000}"/>
    <cellStyle name="一般 3 3 3 6 2 2 3 3" xfId="5256" xr:uid="{00000000-0005-0000-0000-00000A130000}"/>
    <cellStyle name="一般 3 3 3 6 2 2 4" xfId="5257" xr:uid="{00000000-0005-0000-0000-00000B130000}"/>
    <cellStyle name="一般 3 3 3 6 2 2 5" xfId="5258" xr:uid="{00000000-0005-0000-0000-00000C130000}"/>
    <cellStyle name="一般 3 3 3 6 2 3" xfId="5259" xr:uid="{00000000-0005-0000-0000-00000D130000}"/>
    <cellStyle name="一般 3 3 3 6 2 3 2" xfId="5260" xr:uid="{00000000-0005-0000-0000-00000E130000}"/>
    <cellStyle name="一般 3 3 3 6 2 3 2 2" xfId="5261" xr:uid="{00000000-0005-0000-0000-00000F130000}"/>
    <cellStyle name="一般 3 3 3 6 2 3 2 3" xfId="5262" xr:uid="{00000000-0005-0000-0000-000010130000}"/>
    <cellStyle name="一般 3 3 3 6 2 3 3" xfId="5263" xr:uid="{00000000-0005-0000-0000-000011130000}"/>
    <cellStyle name="一般 3 3 3 6 2 3 4" xfId="5264" xr:uid="{00000000-0005-0000-0000-000012130000}"/>
    <cellStyle name="一般 3 3 3 6 2 4" xfId="5265" xr:uid="{00000000-0005-0000-0000-000013130000}"/>
    <cellStyle name="一般 3 3 3 6 2 4 2" xfId="5266" xr:uid="{00000000-0005-0000-0000-000014130000}"/>
    <cellStyle name="一般 3 3 3 6 2 4 3" xfId="5267" xr:uid="{00000000-0005-0000-0000-000015130000}"/>
    <cellStyle name="一般 3 3 3 6 2 5" xfId="5268" xr:uid="{00000000-0005-0000-0000-000016130000}"/>
    <cellStyle name="一般 3 3 3 6 2 6" xfId="5269" xr:uid="{00000000-0005-0000-0000-000017130000}"/>
    <cellStyle name="一般 3 3 3 6 3" xfId="5270" xr:uid="{00000000-0005-0000-0000-000018130000}"/>
    <cellStyle name="一般 3 3 3 6 3 2" xfId="5271" xr:uid="{00000000-0005-0000-0000-000019130000}"/>
    <cellStyle name="一般 3 3 3 6 3 2 2" xfId="5272" xr:uid="{00000000-0005-0000-0000-00001A130000}"/>
    <cellStyle name="一般 3 3 3 6 3 2 2 2" xfId="5273" xr:uid="{00000000-0005-0000-0000-00001B130000}"/>
    <cellStyle name="一般 3 3 3 6 3 2 2 3" xfId="5274" xr:uid="{00000000-0005-0000-0000-00001C130000}"/>
    <cellStyle name="一般 3 3 3 6 3 2 3" xfId="5275" xr:uid="{00000000-0005-0000-0000-00001D130000}"/>
    <cellStyle name="一般 3 3 3 6 3 2 4" xfId="5276" xr:uid="{00000000-0005-0000-0000-00001E130000}"/>
    <cellStyle name="一般 3 3 3 6 3 3" xfId="5277" xr:uid="{00000000-0005-0000-0000-00001F130000}"/>
    <cellStyle name="一般 3 3 3 6 3 3 2" xfId="5278" xr:uid="{00000000-0005-0000-0000-000020130000}"/>
    <cellStyle name="一般 3 3 3 6 3 3 3" xfId="5279" xr:uid="{00000000-0005-0000-0000-000021130000}"/>
    <cellStyle name="一般 3 3 3 6 3 4" xfId="5280" xr:uid="{00000000-0005-0000-0000-000022130000}"/>
    <cellStyle name="一般 3 3 3 6 3 5" xfId="5281" xr:uid="{00000000-0005-0000-0000-000023130000}"/>
    <cellStyle name="一般 3 3 3 6 4" xfId="5282" xr:uid="{00000000-0005-0000-0000-000024130000}"/>
    <cellStyle name="一般 3 3 3 6 4 2" xfId="5283" xr:uid="{00000000-0005-0000-0000-000025130000}"/>
    <cellStyle name="一般 3 3 3 6 4 2 2" xfId="5284" xr:uid="{00000000-0005-0000-0000-000026130000}"/>
    <cellStyle name="一般 3 3 3 6 4 2 2 2" xfId="5285" xr:uid="{00000000-0005-0000-0000-000027130000}"/>
    <cellStyle name="一般 3 3 3 6 4 2 2 3" xfId="5286" xr:uid="{00000000-0005-0000-0000-000028130000}"/>
    <cellStyle name="一般 3 3 3 6 4 2 3" xfId="5287" xr:uid="{00000000-0005-0000-0000-000029130000}"/>
    <cellStyle name="一般 3 3 3 6 4 2 4" xfId="5288" xr:uid="{00000000-0005-0000-0000-00002A130000}"/>
    <cellStyle name="一般 3 3 3 6 4 3" xfId="5289" xr:uid="{00000000-0005-0000-0000-00002B130000}"/>
    <cellStyle name="一般 3 3 3 6 4 3 2" xfId="5290" xr:uid="{00000000-0005-0000-0000-00002C130000}"/>
    <cellStyle name="一般 3 3 3 6 4 3 3" xfId="5291" xr:uid="{00000000-0005-0000-0000-00002D130000}"/>
    <cellStyle name="一般 3 3 3 6 4 4" xfId="5292" xr:uid="{00000000-0005-0000-0000-00002E130000}"/>
    <cellStyle name="一般 3 3 3 6 4 5" xfId="5293" xr:uid="{00000000-0005-0000-0000-00002F130000}"/>
    <cellStyle name="一般 3 3 3 6 5" xfId="5294" xr:uid="{00000000-0005-0000-0000-000030130000}"/>
    <cellStyle name="一般 3 3 3 6 5 2" xfId="5295" xr:uid="{00000000-0005-0000-0000-000031130000}"/>
    <cellStyle name="一般 3 3 3 6 5 2 2" xfId="5296" xr:uid="{00000000-0005-0000-0000-000032130000}"/>
    <cellStyle name="一般 3 3 3 6 5 2 3" xfId="5297" xr:uid="{00000000-0005-0000-0000-000033130000}"/>
    <cellStyle name="一般 3 3 3 6 5 3" xfId="5298" xr:uid="{00000000-0005-0000-0000-000034130000}"/>
    <cellStyle name="一般 3 3 3 6 5 4" xfId="5299" xr:uid="{00000000-0005-0000-0000-000035130000}"/>
    <cellStyle name="一般 3 3 3 6 6" xfId="5300" xr:uid="{00000000-0005-0000-0000-000036130000}"/>
    <cellStyle name="一般 3 3 3 6 6 2" xfId="5301" xr:uid="{00000000-0005-0000-0000-000037130000}"/>
    <cellStyle name="一般 3 3 3 6 6 3" xfId="5302" xr:uid="{00000000-0005-0000-0000-000038130000}"/>
    <cellStyle name="一般 3 3 3 6 7" xfId="5303" xr:uid="{00000000-0005-0000-0000-000039130000}"/>
    <cellStyle name="一般 3 3 3 6 8" xfId="5304" xr:uid="{00000000-0005-0000-0000-00003A130000}"/>
    <cellStyle name="一般 3 3 3 7" xfId="5305" xr:uid="{00000000-0005-0000-0000-00003B130000}"/>
    <cellStyle name="一般 3 3 3 7 2" xfId="5306" xr:uid="{00000000-0005-0000-0000-00003C130000}"/>
    <cellStyle name="一般 3 3 3 7 2 2" xfId="5307" xr:uid="{00000000-0005-0000-0000-00003D130000}"/>
    <cellStyle name="一般 3 3 3 7 2 2 2" xfId="5308" xr:uid="{00000000-0005-0000-0000-00003E130000}"/>
    <cellStyle name="一般 3 3 3 7 2 2 2 2" xfId="5309" xr:uid="{00000000-0005-0000-0000-00003F130000}"/>
    <cellStyle name="一般 3 3 3 7 2 2 2 3" xfId="5310" xr:uid="{00000000-0005-0000-0000-000040130000}"/>
    <cellStyle name="一般 3 3 3 7 2 2 3" xfId="5311" xr:uid="{00000000-0005-0000-0000-000041130000}"/>
    <cellStyle name="一般 3 3 3 7 2 2 4" xfId="5312" xr:uid="{00000000-0005-0000-0000-000042130000}"/>
    <cellStyle name="一般 3 3 3 7 2 3" xfId="5313" xr:uid="{00000000-0005-0000-0000-000043130000}"/>
    <cellStyle name="一般 3 3 3 7 2 3 2" xfId="5314" xr:uid="{00000000-0005-0000-0000-000044130000}"/>
    <cellStyle name="一般 3 3 3 7 2 3 3" xfId="5315" xr:uid="{00000000-0005-0000-0000-000045130000}"/>
    <cellStyle name="一般 3 3 3 7 2 4" xfId="5316" xr:uid="{00000000-0005-0000-0000-000046130000}"/>
    <cellStyle name="一般 3 3 3 7 2 5" xfId="5317" xr:uid="{00000000-0005-0000-0000-000047130000}"/>
    <cellStyle name="一般 3 3 3 7 3" xfId="5318" xr:uid="{00000000-0005-0000-0000-000048130000}"/>
    <cellStyle name="一般 3 3 3 7 3 2" xfId="5319" xr:uid="{00000000-0005-0000-0000-000049130000}"/>
    <cellStyle name="一般 3 3 3 7 3 2 2" xfId="5320" xr:uid="{00000000-0005-0000-0000-00004A130000}"/>
    <cellStyle name="一般 3 3 3 7 3 2 2 2" xfId="5321" xr:uid="{00000000-0005-0000-0000-00004B130000}"/>
    <cellStyle name="一般 3 3 3 7 3 2 2 3" xfId="5322" xr:uid="{00000000-0005-0000-0000-00004C130000}"/>
    <cellStyle name="一般 3 3 3 7 3 2 3" xfId="5323" xr:uid="{00000000-0005-0000-0000-00004D130000}"/>
    <cellStyle name="一般 3 3 3 7 3 2 4" xfId="5324" xr:uid="{00000000-0005-0000-0000-00004E130000}"/>
    <cellStyle name="一般 3 3 3 7 3 3" xfId="5325" xr:uid="{00000000-0005-0000-0000-00004F130000}"/>
    <cellStyle name="一般 3 3 3 7 3 3 2" xfId="5326" xr:uid="{00000000-0005-0000-0000-000050130000}"/>
    <cellStyle name="一般 3 3 3 7 3 3 3" xfId="5327" xr:uid="{00000000-0005-0000-0000-000051130000}"/>
    <cellStyle name="一般 3 3 3 7 3 4" xfId="5328" xr:uid="{00000000-0005-0000-0000-000052130000}"/>
    <cellStyle name="一般 3 3 3 7 3 5" xfId="5329" xr:uid="{00000000-0005-0000-0000-000053130000}"/>
    <cellStyle name="一般 3 3 3 7 4" xfId="5330" xr:uid="{00000000-0005-0000-0000-000054130000}"/>
    <cellStyle name="一般 3 3 3 7 4 2" xfId="5331" xr:uid="{00000000-0005-0000-0000-000055130000}"/>
    <cellStyle name="一般 3 3 3 7 4 2 2" xfId="5332" xr:uid="{00000000-0005-0000-0000-000056130000}"/>
    <cellStyle name="一般 3 3 3 7 4 2 3" xfId="5333" xr:uid="{00000000-0005-0000-0000-000057130000}"/>
    <cellStyle name="一般 3 3 3 7 4 3" xfId="5334" xr:uid="{00000000-0005-0000-0000-000058130000}"/>
    <cellStyle name="一般 3 3 3 7 4 4" xfId="5335" xr:uid="{00000000-0005-0000-0000-000059130000}"/>
    <cellStyle name="一般 3 3 3 7 5" xfId="5336" xr:uid="{00000000-0005-0000-0000-00005A130000}"/>
    <cellStyle name="一般 3 3 3 7 5 2" xfId="5337" xr:uid="{00000000-0005-0000-0000-00005B130000}"/>
    <cellStyle name="一般 3 3 3 7 5 3" xfId="5338" xr:uid="{00000000-0005-0000-0000-00005C130000}"/>
    <cellStyle name="一般 3 3 3 7 6" xfId="5339" xr:uid="{00000000-0005-0000-0000-00005D130000}"/>
    <cellStyle name="一般 3 3 3 7 7" xfId="5340" xr:uid="{00000000-0005-0000-0000-00005E130000}"/>
    <cellStyle name="一般 3 3 3 8" xfId="5341" xr:uid="{00000000-0005-0000-0000-00005F130000}"/>
    <cellStyle name="一般 3 3 3 8 2" xfId="5342" xr:uid="{00000000-0005-0000-0000-000060130000}"/>
    <cellStyle name="一般 3 3 3 8 2 2" xfId="5343" xr:uid="{00000000-0005-0000-0000-000061130000}"/>
    <cellStyle name="一般 3 3 3 8 2 2 2" xfId="5344" xr:uid="{00000000-0005-0000-0000-000062130000}"/>
    <cellStyle name="一般 3 3 3 8 2 2 2 2" xfId="5345" xr:uid="{00000000-0005-0000-0000-000063130000}"/>
    <cellStyle name="一般 3 3 3 8 2 2 2 3" xfId="5346" xr:uid="{00000000-0005-0000-0000-000064130000}"/>
    <cellStyle name="一般 3 3 3 8 2 2 3" xfId="5347" xr:uid="{00000000-0005-0000-0000-000065130000}"/>
    <cellStyle name="一般 3 3 3 8 2 2 4" xfId="5348" xr:uid="{00000000-0005-0000-0000-000066130000}"/>
    <cellStyle name="一般 3 3 3 8 2 3" xfId="5349" xr:uid="{00000000-0005-0000-0000-000067130000}"/>
    <cellStyle name="一般 3 3 3 8 2 3 2" xfId="5350" xr:uid="{00000000-0005-0000-0000-000068130000}"/>
    <cellStyle name="一般 3 3 3 8 2 3 3" xfId="5351" xr:uid="{00000000-0005-0000-0000-000069130000}"/>
    <cellStyle name="一般 3 3 3 8 2 4" xfId="5352" xr:uid="{00000000-0005-0000-0000-00006A130000}"/>
    <cellStyle name="一般 3 3 3 8 2 5" xfId="5353" xr:uid="{00000000-0005-0000-0000-00006B130000}"/>
    <cellStyle name="一般 3 3 3 8 3" xfId="5354" xr:uid="{00000000-0005-0000-0000-00006C130000}"/>
    <cellStyle name="一般 3 3 3 8 3 2" xfId="5355" xr:uid="{00000000-0005-0000-0000-00006D130000}"/>
    <cellStyle name="一般 3 3 3 8 3 2 2" xfId="5356" xr:uid="{00000000-0005-0000-0000-00006E130000}"/>
    <cellStyle name="一般 3 3 3 8 3 2 3" xfId="5357" xr:uid="{00000000-0005-0000-0000-00006F130000}"/>
    <cellStyle name="一般 3 3 3 8 3 3" xfId="5358" xr:uid="{00000000-0005-0000-0000-000070130000}"/>
    <cellStyle name="一般 3 3 3 8 3 4" xfId="5359" xr:uid="{00000000-0005-0000-0000-000071130000}"/>
    <cellStyle name="一般 3 3 3 8 4" xfId="5360" xr:uid="{00000000-0005-0000-0000-000072130000}"/>
    <cellStyle name="一般 3 3 3 8 4 2" xfId="5361" xr:uid="{00000000-0005-0000-0000-000073130000}"/>
    <cellStyle name="一般 3 3 3 8 4 3" xfId="5362" xr:uid="{00000000-0005-0000-0000-000074130000}"/>
    <cellStyle name="一般 3 3 3 8 5" xfId="5363" xr:uid="{00000000-0005-0000-0000-000075130000}"/>
    <cellStyle name="一般 3 3 3 8 6" xfId="5364" xr:uid="{00000000-0005-0000-0000-000076130000}"/>
    <cellStyle name="一般 3 3 3 9" xfId="5365" xr:uid="{00000000-0005-0000-0000-000077130000}"/>
    <cellStyle name="一般 3 3 3 9 2" xfId="5366" xr:uid="{00000000-0005-0000-0000-000078130000}"/>
    <cellStyle name="一般 3 3 3 9 2 2" xfId="5367" xr:uid="{00000000-0005-0000-0000-000079130000}"/>
    <cellStyle name="一般 3 3 3 9 2 2 2" xfId="5368" xr:uid="{00000000-0005-0000-0000-00007A130000}"/>
    <cellStyle name="一般 3 3 3 9 2 2 3" xfId="5369" xr:uid="{00000000-0005-0000-0000-00007B130000}"/>
    <cellStyle name="一般 3 3 3 9 2 3" xfId="5370" xr:uid="{00000000-0005-0000-0000-00007C130000}"/>
    <cellStyle name="一般 3 3 3 9 2 4" xfId="5371" xr:uid="{00000000-0005-0000-0000-00007D130000}"/>
    <cellStyle name="一般 3 3 3 9 3" xfId="5372" xr:uid="{00000000-0005-0000-0000-00007E130000}"/>
    <cellStyle name="一般 3 3 3 9 3 2" xfId="5373" xr:uid="{00000000-0005-0000-0000-00007F130000}"/>
    <cellStyle name="一般 3 3 3 9 3 3" xfId="5374" xr:uid="{00000000-0005-0000-0000-000080130000}"/>
    <cellStyle name="一般 3 3 3 9 4" xfId="5375" xr:uid="{00000000-0005-0000-0000-000081130000}"/>
    <cellStyle name="一般 3 3 3 9 5" xfId="5376" xr:uid="{00000000-0005-0000-0000-000082130000}"/>
    <cellStyle name="一般 3 3 4" xfId="160" xr:uid="{00000000-0005-0000-0000-000083130000}"/>
    <cellStyle name="一般 3 3 4 10" xfId="5377" xr:uid="{00000000-0005-0000-0000-000084130000}"/>
    <cellStyle name="一般 3 3 4 10 2" xfId="5378" xr:uid="{00000000-0005-0000-0000-000085130000}"/>
    <cellStyle name="一般 3 3 4 10 2 2" xfId="5379" xr:uid="{00000000-0005-0000-0000-000086130000}"/>
    <cellStyle name="一般 3 3 4 10 2 3" xfId="5380" xr:uid="{00000000-0005-0000-0000-000087130000}"/>
    <cellStyle name="一般 3 3 4 10 3" xfId="5381" xr:uid="{00000000-0005-0000-0000-000088130000}"/>
    <cellStyle name="一般 3 3 4 10 4" xfId="5382" xr:uid="{00000000-0005-0000-0000-000089130000}"/>
    <cellStyle name="一般 3 3 4 11" xfId="5383" xr:uid="{00000000-0005-0000-0000-00008A130000}"/>
    <cellStyle name="一般 3 3 4 11 2" xfId="5384" xr:uid="{00000000-0005-0000-0000-00008B130000}"/>
    <cellStyle name="一般 3 3 4 11 3" xfId="5385" xr:uid="{00000000-0005-0000-0000-00008C130000}"/>
    <cellStyle name="一般 3 3 4 12" xfId="5386" xr:uid="{00000000-0005-0000-0000-00008D130000}"/>
    <cellStyle name="一般 3 3 4 13" xfId="5387" xr:uid="{00000000-0005-0000-0000-00008E130000}"/>
    <cellStyle name="一般 3 3 4 2" xfId="161" xr:uid="{00000000-0005-0000-0000-00008F130000}"/>
    <cellStyle name="一般 3 3 4 2 2" xfId="162" xr:uid="{00000000-0005-0000-0000-000090130000}"/>
    <cellStyle name="一般 3 3 4 2 2 2" xfId="5388" xr:uid="{00000000-0005-0000-0000-000091130000}"/>
    <cellStyle name="一般 3 3 4 2 2 2 2" xfId="5389" xr:uid="{00000000-0005-0000-0000-000092130000}"/>
    <cellStyle name="一般 3 3 4 2 2 2 2 2" xfId="5390" xr:uid="{00000000-0005-0000-0000-000093130000}"/>
    <cellStyle name="一般 3 3 4 2 2 2 2 2 2" xfId="5391" xr:uid="{00000000-0005-0000-0000-000094130000}"/>
    <cellStyle name="一般 3 3 4 2 2 2 2 2 2 2" xfId="5392" xr:uid="{00000000-0005-0000-0000-000095130000}"/>
    <cellStyle name="一般 3 3 4 2 2 2 2 2 2 3" xfId="5393" xr:uid="{00000000-0005-0000-0000-000096130000}"/>
    <cellStyle name="一般 3 3 4 2 2 2 2 2 3" xfId="5394" xr:uid="{00000000-0005-0000-0000-000097130000}"/>
    <cellStyle name="一般 3 3 4 2 2 2 2 2 4" xfId="5395" xr:uid="{00000000-0005-0000-0000-000098130000}"/>
    <cellStyle name="一般 3 3 4 2 2 2 2 3" xfId="5396" xr:uid="{00000000-0005-0000-0000-000099130000}"/>
    <cellStyle name="一般 3 3 4 2 2 2 2 3 2" xfId="5397" xr:uid="{00000000-0005-0000-0000-00009A130000}"/>
    <cellStyle name="一般 3 3 4 2 2 2 2 3 3" xfId="5398" xr:uid="{00000000-0005-0000-0000-00009B130000}"/>
    <cellStyle name="一般 3 3 4 2 2 2 2 4" xfId="5399" xr:uid="{00000000-0005-0000-0000-00009C130000}"/>
    <cellStyle name="一般 3 3 4 2 2 2 2 5" xfId="5400" xr:uid="{00000000-0005-0000-0000-00009D130000}"/>
    <cellStyle name="一般 3 3 4 2 2 2 3" xfId="5401" xr:uid="{00000000-0005-0000-0000-00009E130000}"/>
    <cellStyle name="一般 3 3 4 2 2 2 3 2" xfId="5402" xr:uid="{00000000-0005-0000-0000-00009F130000}"/>
    <cellStyle name="一般 3 3 4 2 2 2 3 2 2" xfId="5403" xr:uid="{00000000-0005-0000-0000-0000A0130000}"/>
    <cellStyle name="一般 3 3 4 2 2 2 3 2 3" xfId="5404" xr:uid="{00000000-0005-0000-0000-0000A1130000}"/>
    <cellStyle name="一般 3 3 4 2 2 2 3 3" xfId="5405" xr:uid="{00000000-0005-0000-0000-0000A2130000}"/>
    <cellStyle name="一般 3 3 4 2 2 2 3 4" xfId="5406" xr:uid="{00000000-0005-0000-0000-0000A3130000}"/>
    <cellStyle name="一般 3 3 4 2 2 2 4" xfId="5407" xr:uid="{00000000-0005-0000-0000-0000A4130000}"/>
    <cellStyle name="一般 3 3 4 2 2 2 4 2" xfId="5408" xr:uid="{00000000-0005-0000-0000-0000A5130000}"/>
    <cellStyle name="一般 3 3 4 2 2 2 4 3" xfId="5409" xr:uid="{00000000-0005-0000-0000-0000A6130000}"/>
    <cellStyle name="一般 3 3 4 2 2 2 5" xfId="5410" xr:uid="{00000000-0005-0000-0000-0000A7130000}"/>
    <cellStyle name="一般 3 3 4 2 2 2 6" xfId="5411" xr:uid="{00000000-0005-0000-0000-0000A8130000}"/>
    <cellStyle name="一般 3 3 4 2 2 3" xfId="5412" xr:uid="{00000000-0005-0000-0000-0000A9130000}"/>
    <cellStyle name="一般 3 3 4 2 2 3 2" xfId="5413" xr:uid="{00000000-0005-0000-0000-0000AA130000}"/>
    <cellStyle name="一般 3 3 4 2 2 3 2 2" xfId="5414" xr:uid="{00000000-0005-0000-0000-0000AB130000}"/>
    <cellStyle name="一般 3 3 4 2 2 3 2 2 2" xfId="5415" xr:uid="{00000000-0005-0000-0000-0000AC130000}"/>
    <cellStyle name="一般 3 3 4 2 2 3 2 2 3" xfId="5416" xr:uid="{00000000-0005-0000-0000-0000AD130000}"/>
    <cellStyle name="一般 3 3 4 2 2 3 2 3" xfId="5417" xr:uid="{00000000-0005-0000-0000-0000AE130000}"/>
    <cellStyle name="一般 3 3 4 2 2 3 2 4" xfId="5418" xr:uid="{00000000-0005-0000-0000-0000AF130000}"/>
    <cellStyle name="一般 3 3 4 2 2 3 3" xfId="5419" xr:uid="{00000000-0005-0000-0000-0000B0130000}"/>
    <cellStyle name="一般 3 3 4 2 2 3 3 2" xfId="5420" xr:uid="{00000000-0005-0000-0000-0000B1130000}"/>
    <cellStyle name="一般 3 3 4 2 2 3 3 3" xfId="5421" xr:uid="{00000000-0005-0000-0000-0000B2130000}"/>
    <cellStyle name="一般 3 3 4 2 2 3 4" xfId="5422" xr:uid="{00000000-0005-0000-0000-0000B3130000}"/>
    <cellStyle name="一般 3 3 4 2 2 3 5" xfId="5423" xr:uid="{00000000-0005-0000-0000-0000B4130000}"/>
    <cellStyle name="一般 3 3 4 2 2 4" xfId="5424" xr:uid="{00000000-0005-0000-0000-0000B5130000}"/>
    <cellStyle name="一般 3 3 4 2 2 4 2" xfId="5425" xr:uid="{00000000-0005-0000-0000-0000B6130000}"/>
    <cellStyle name="一般 3 3 4 2 2 4 2 2" xfId="5426" xr:uid="{00000000-0005-0000-0000-0000B7130000}"/>
    <cellStyle name="一般 3 3 4 2 2 4 2 2 2" xfId="5427" xr:uid="{00000000-0005-0000-0000-0000B8130000}"/>
    <cellStyle name="一般 3 3 4 2 2 4 2 2 3" xfId="5428" xr:uid="{00000000-0005-0000-0000-0000B9130000}"/>
    <cellStyle name="一般 3 3 4 2 2 4 2 3" xfId="5429" xr:uid="{00000000-0005-0000-0000-0000BA130000}"/>
    <cellStyle name="一般 3 3 4 2 2 4 2 4" xfId="5430" xr:uid="{00000000-0005-0000-0000-0000BB130000}"/>
    <cellStyle name="一般 3 3 4 2 2 4 3" xfId="5431" xr:uid="{00000000-0005-0000-0000-0000BC130000}"/>
    <cellStyle name="一般 3 3 4 2 2 4 3 2" xfId="5432" xr:uid="{00000000-0005-0000-0000-0000BD130000}"/>
    <cellStyle name="一般 3 3 4 2 2 4 3 3" xfId="5433" xr:uid="{00000000-0005-0000-0000-0000BE130000}"/>
    <cellStyle name="一般 3 3 4 2 2 4 4" xfId="5434" xr:uid="{00000000-0005-0000-0000-0000BF130000}"/>
    <cellStyle name="一般 3 3 4 2 2 4 5" xfId="5435" xr:uid="{00000000-0005-0000-0000-0000C0130000}"/>
    <cellStyle name="一般 3 3 4 2 2 5" xfId="5436" xr:uid="{00000000-0005-0000-0000-0000C1130000}"/>
    <cellStyle name="一般 3 3 4 2 2 5 2" xfId="5437" xr:uid="{00000000-0005-0000-0000-0000C2130000}"/>
    <cellStyle name="一般 3 3 4 2 2 5 2 2" xfId="5438" xr:uid="{00000000-0005-0000-0000-0000C3130000}"/>
    <cellStyle name="一般 3 3 4 2 2 5 2 3" xfId="5439" xr:uid="{00000000-0005-0000-0000-0000C4130000}"/>
    <cellStyle name="一般 3 3 4 2 2 5 3" xfId="5440" xr:uid="{00000000-0005-0000-0000-0000C5130000}"/>
    <cellStyle name="一般 3 3 4 2 2 5 4" xfId="5441" xr:uid="{00000000-0005-0000-0000-0000C6130000}"/>
    <cellStyle name="一般 3 3 4 2 2 6" xfId="5442" xr:uid="{00000000-0005-0000-0000-0000C7130000}"/>
    <cellStyle name="一般 3 3 4 2 2 6 2" xfId="5443" xr:uid="{00000000-0005-0000-0000-0000C8130000}"/>
    <cellStyle name="一般 3 3 4 2 2 6 3" xfId="5444" xr:uid="{00000000-0005-0000-0000-0000C9130000}"/>
    <cellStyle name="一般 3 3 4 2 2 7" xfId="5445" xr:uid="{00000000-0005-0000-0000-0000CA130000}"/>
    <cellStyle name="一般 3 3 4 2 2 8" xfId="5446" xr:uid="{00000000-0005-0000-0000-0000CB130000}"/>
    <cellStyle name="一般 3 3 4 2 3" xfId="5447" xr:uid="{00000000-0005-0000-0000-0000CC130000}"/>
    <cellStyle name="一般 3 3 4 2 3 2" xfId="5448" xr:uid="{00000000-0005-0000-0000-0000CD130000}"/>
    <cellStyle name="一般 3 3 4 2 3 2 2" xfId="5449" xr:uid="{00000000-0005-0000-0000-0000CE130000}"/>
    <cellStyle name="一般 3 3 4 2 3 2 2 2" xfId="5450" xr:uid="{00000000-0005-0000-0000-0000CF130000}"/>
    <cellStyle name="一般 3 3 4 2 3 2 2 2 2" xfId="5451" xr:uid="{00000000-0005-0000-0000-0000D0130000}"/>
    <cellStyle name="一般 3 3 4 2 3 2 2 2 3" xfId="5452" xr:uid="{00000000-0005-0000-0000-0000D1130000}"/>
    <cellStyle name="一般 3 3 4 2 3 2 2 3" xfId="5453" xr:uid="{00000000-0005-0000-0000-0000D2130000}"/>
    <cellStyle name="一般 3 3 4 2 3 2 2 4" xfId="5454" xr:uid="{00000000-0005-0000-0000-0000D3130000}"/>
    <cellStyle name="一般 3 3 4 2 3 2 3" xfId="5455" xr:uid="{00000000-0005-0000-0000-0000D4130000}"/>
    <cellStyle name="一般 3 3 4 2 3 2 3 2" xfId="5456" xr:uid="{00000000-0005-0000-0000-0000D5130000}"/>
    <cellStyle name="一般 3 3 4 2 3 2 3 3" xfId="5457" xr:uid="{00000000-0005-0000-0000-0000D6130000}"/>
    <cellStyle name="一般 3 3 4 2 3 2 4" xfId="5458" xr:uid="{00000000-0005-0000-0000-0000D7130000}"/>
    <cellStyle name="一般 3 3 4 2 3 2 5" xfId="5459" xr:uid="{00000000-0005-0000-0000-0000D8130000}"/>
    <cellStyle name="一般 3 3 4 2 3 3" xfId="5460" xr:uid="{00000000-0005-0000-0000-0000D9130000}"/>
    <cellStyle name="一般 3 3 4 2 3 3 2" xfId="5461" xr:uid="{00000000-0005-0000-0000-0000DA130000}"/>
    <cellStyle name="一般 3 3 4 2 3 3 2 2" xfId="5462" xr:uid="{00000000-0005-0000-0000-0000DB130000}"/>
    <cellStyle name="一般 3 3 4 2 3 3 2 3" xfId="5463" xr:uid="{00000000-0005-0000-0000-0000DC130000}"/>
    <cellStyle name="一般 3 3 4 2 3 3 3" xfId="5464" xr:uid="{00000000-0005-0000-0000-0000DD130000}"/>
    <cellStyle name="一般 3 3 4 2 3 3 4" xfId="5465" xr:uid="{00000000-0005-0000-0000-0000DE130000}"/>
    <cellStyle name="一般 3 3 4 2 3 4" xfId="5466" xr:uid="{00000000-0005-0000-0000-0000DF130000}"/>
    <cellStyle name="一般 3 3 4 2 3 4 2" xfId="5467" xr:uid="{00000000-0005-0000-0000-0000E0130000}"/>
    <cellStyle name="一般 3 3 4 2 3 4 3" xfId="5468" xr:uid="{00000000-0005-0000-0000-0000E1130000}"/>
    <cellStyle name="一般 3 3 4 2 3 5" xfId="5469" xr:uid="{00000000-0005-0000-0000-0000E2130000}"/>
    <cellStyle name="一般 3 3 4 2 3 6" xfId="5470" xr:uid="{00000000-0005-0000-0000-0000E3130000}"/>
    <cellStyle name="一般 3 3 4 2 4" xfId="5471" xr:uid="{00000000-0005-0000-0000-0000E4130000}"/>
    <cellStyle name="一般 3 3 4 2 4 2" xfId="5472" xr:uid="{00000000-0005-0000-0000-0000E5130000}"/>
    <cellStyle name="一般 3 3 4 2 4 2 2" xfId="5473" xr:uid="{00000000-0005-0000-0000-0000E6130000}"/>
    <cellStyle name="一般 3 3 4 2 4 2 2 2" xfId="5474" xr:uid="{00000000-0005-0000-0000-0000E7130000}"/>
    <cellStyle name="一般 3 3 4 2 4 2 2 3" xfId="5475" xr:uid="{00000000-0005-0000-0000-0000E8130000}"/>
    <cellStyle name="一般 3 3 4 2 4 2 3" xfId="5476" xr:uid="{00000000-0005-0000-0000-0000E9130000}"/>
    <cellStyle name="一般 3 3 4 2 4 2 4" xfId="5477" xr:uid="{00000000-0005-0000-0000-0000EA130000}"/>
    <cellStyle name="一般 3 3 4 2 4 3" xfId="5478" xr:uid="{00000000-0005-0000-0000-0000EB130000}"/>
    <cellStyle name="一般 3 3 4 2 4 3 2" xfId="5479" xr:uid="{00000000-0005-0000-0000-0000EC130000}"/>
    <cellStyle name="一般 3 3 4 2 4 3 3" xfId="5480" xr:uid="{00000000-0005-0000-0000-0000ED130000}"/>
    <cellStyle name="一般 3 3 4 2 4 4" xfId="5481" xr:uid="{00000000-0005-0000-0000-0000EE130000}"/>
    <cellStyle name="一般 3 3 4 2 4 5" xfId="5482" xr:uid="{00000000-0005-0000-0000-0000EF130000}"/>
    <cellStyle name="一般 3 3 4 2 5" xfId="5483" xr:uid="{00000000-0005-0000-0000-0000F0130000}"/>
    <cellStyle name="一般 3 3 4 2 5 2" xfId="5484" xr:uid="{00000000-0005-0000-0000-0000F1130000}"/>
    <cellStyle name="一般 3 3 4 2 5 2 2" xfId="5485" xr:uid="{00000000-0005-0000-0000-0000F2130000}"/>
    <cellStyle name="一般 3 3 4 2 5 2 2 2" xfId="5486" xr:uid="{00000000-0005-0000-0000-0000F3130000}"/>
    <cellStyle name="一般 3 3 4 2 5 2 2 3" xfId="5487" xr:uid="{00000000-0005-0000-0000-0000F4130000}"/>
    <cellStyle name="一般 3 3 4 2 5 2 3" xfId="5488" xr:uid="{00000000-0005-0000-0000-0000F5130000}"/>
    <cellStyle name="一般 3 3 4 2 5 2 4" xfId="5489" xr:uid="{00000000-0005-0000-0000-0000F6130000}"/>
    <cellStyle name="一般 3 3 4 2 5 3" xfId="5490" xr:uid="{00000000-0005-0000-0000-0000F7130000}"/>
    <cellStyle name="一般 3 3 4 2 5 3 2" xfId="5491" xr:uid="{00000000-0005-0000-0000-0000F8130000}"/>
    <cellStyle name="一般 3 3 4 2 5 3 3" xfId="5492" xr:uid="{00000000-0005-0000-0000-0000F9130000}"/>
    <cellStyle name="一般 3 3 4 2 5 4" xfId="5493" xr:uid="{00000000-0005-0000-0000-0000FA130000}"/>
    <cellStyle name="一般 3 3 4 2 5 5" xfId="5494" xr:uid="{00000000-0005-0000-0000-0000FB130000}"/>
    <cellStyle name="一般 3 3 4 2 6" xfId="5495" xr:uid="{00000000-0005-0000-0000-0000FC130000}"/>
    <cellStyle name="一般 3 3 4 2 6 2" xfId="5496" xr:uid="{00000000-0005-0000-0000-0000FD130000}"/>
    <cellStyle name="一般 3 3 4 2 6 2 2" xfId="5497" xr:uid="{00000000-0005-0000-0000-0000FE130000}"/>
    <cellStyle name="一般 3 3 4 2 6 2 3" xfId="5498" xr:uid="{00000000-0005-0000-0000-0000FF130000}"/>
    <cellStyle name="一般 3 3 4 2 6 3" xfId="5499" xr:uid="{00000000-0005-0000-0000-000000140000}"/>
    <cellStyle name="一般 3 3 4 2 6 4" xfId="5500" xr:uid="{00000000-0005-0000-0000-000001140000}"/>
    <cellStyle name="一般 3 3 4 2 7" xfId="5501" xr:uid="{00000000-0005-0000-0000-000002140000}"/>
    <cellStyle name="一般 3 3 4 2 7 2" xfId="5502" xr:uid="{00000000-0005-0000-0000-000003140000}"/>
    <cellStyle name="一般 3 3 4 2 7 3" xfId="5503" xr:uid="{00000000-0005-0000-0000-000004140000}"/>
    <cellStyle name="一般 3 3 4 2 8" xfId="5504" xr:uid="{00000000-0005-0000-0000-000005140000}"/>
    <cellStyle name="一般 3 3 4 2 9" xfId="5505" xr:uid="{00000000-0005-0000-0000-000006140000}"/>
    <cellStyle name="一般 3 3 4 3" xfId="163" xr:uid="{00000000-0005-0000-0000-000007140000}"/>
    <cellStyle name="一般 3 3 4 3 2" xfId="164" xr:uid="{00000000-0005-0000-0000-000008140000}"/>
    <cellStyle name="一般 3 3 4 3 2 2" xfId="5506" xr:uid="{00000000-0005-0000-0000-000009140000}"/>
    <cellStyle name="一般 3 3 4 3 2 2 2" xfId="5507" xr:uid="{00000000-0005-0000-0000-00000A140000}"/>
    <cellStyle name="一般 3 3 4 3 2 2 2 2" xfId="5508" xr:uid="{00000000-0005-0000-0000-00000B140000}"/>
    <cellStyle name="一般 3 3 4 3 2 2 2 2 2" xfId="5509" xr:uid="{00000000-0005-0000-0000-00000C140000}"/>
    <cellStyle name="一般 3 3 4 3 2 2 2 2 2 2" xfId="5510" xr:uid="{00000000-0005-0000-0000-00000D140000}"/>
    <cellStyle name="一般 3 3 4 3 2 2 2 2 2 3" xfId="5511" xr:uid="{00000000-0005-0000-0000-00000E140000}"/>
    <cellStyle name="一般 3 3 4 3 2 2 2 2 3" xfId="5512" xr:uid="{00000000-0005-0000-0000-00000F140000}"/>
    <cellStyle name="一般 3 3 4 3 2 2 2 2 4" xfId="5513" xr:uid="{00000000-0005-0000-0000-000010140000}"/>
    <cellStyle name="一般 3 3 4 3 2 2 2 3" xfId="5514" xr:uid="{00000000-0005-0000-0000-000011140000}"/>
    <cellStyle name="一般 3 3 4 3 2 2 2 3 2" xfId="5515" xr:uid="{00000000-0005-0000-0000-000012140000}"/>
    <cellStyle name="一般 3 3 4 3 2 2 2 3 3" xfId="5516" xr:uid="{00000000-0005-0000-0000-000013140000}"/>
    <cellStyle name="一般 3 3 4 3 2 2 2 4" xfId="5517" xr:uid="{00000000-0005-0000-0000-000014140000}"/>
    <cellStyle name="一般 3 3 4 3 2 2 2 5" xfId="5518" xr:uid="{00000000-0005-0000-0000-000015140000}"/>
    <cellStyle name="一般 3 3 4 3 2 2 3" xfId="5519" xr:uid="{00000000-0005-0000-0000-000016140000}"/>
    <cellStyle name="一般 3 3 4 3 2 2 3 2" xfId="5520" xr:uid="{00000000-0005-0000-0000-000017140000}"/>
    <cellStyle name="一般 3 3 4 3 2 2 3 2 2" xfId="5521" xr:uid="{00000000-0005-0000-0000-000018140000}"/>
    <cellStyle name="一般 3 3 4 3 2 2 3 2 3" xfId="5522" xr:uid="{00000000-0005-0000-0000-000019140000}"/>
    <cellStyle name="一般 3 3 4 3 2 2 3 3" xfId="5523" xr:uid="{00000000-0005-0000-0000-00001A140000}"/>
    <cellStyle name="一般 3 3 4 3 2 2 3 4" xfId="5524" xr:uid="{00000000-0005-0000-0000-00001B140000}"/>
    <cellStyle name="一般 3 3 4 3 2 2 4" xfId="5525" xr:uid="{00000000-0005-0000-0000-00001C140000}"/>
    <cellStyle name="一般 3 3 4 3 2 2 4 2" xfId="5526" xr:uid="{00000000-0005-0000-0000-00001D140000}"/>
    <cellStyle name="一般 3 3 4 3 2 2 4 3" xfId="5527" xr:uid="{00000000-0005-0000-0000-00001E140000}"/>
    <cellStyle name="一般 3 3 4 3 2 2 5" xfId="5528" xr:uid="{00000000-0005-0000-0000-00001F140000}"/>
    <cellStyle name="一般 3 3 4 3 2 2 6" xfId="5529" xr:uid="{00000000-0005-0000-0000-000020140000}"/>
    <cellStyle name="一般 3 3 4 3 2 3" xfId="5530" xr:uid="{00000000-0005-0000-0000-000021140000}"/>
    <cellStyle name="一般 3 3 4 3 2 3 2" xfId="5531" xr:uid="{00000000-0005-0000-0000-000022140000}"/>
    <cellStyle name="一般 3 3 4 3 2 3 2 2" xfId="5532" xr:uid="{00000000-0005-0000-0000-000023140000}"/>
    <cellStyle name="一般 3 3 4 3 2 3 2 2 2" xfId="5533" xr:uid="{00000000-0005-0000-0000-000024140000}"/>
    <cellStyle name="一般 3 3 4 3 2 3 2 2 3" xfId="5534" xr:uid="{00000000-0005-0000-0000-000025140000}"/>
    <cellStyle name="一般 3 3 4 3 2 3 2 3" xfId="5535" xr:uid="{00000000-0005-0000-0000-000026140000}"/>
    <cellStyle name="一般 3 3 4 3 2 3 2 4" xfId="5536" xr:uid="{00000000-0005-0000-0000-000027140000}"/>
    <cellStyle name="一般 3 3 4 3 2 3 3" xfId="5537" xr:uid="{00000000-0005-0000-0000-000028140000}"/>
    <cellStyle name="一般 3 3 4 3 2 3 3 2" xfId="5538" xr:uid="{00000000-0005-0000-0000-000029140000}"/>
    <cellStyle name="一般 3 3 4 3 2 3 3 3" xfId="5539" xr:uid="{00000000-0005-0000-0000-00002A140000}"/>
    <cellStyle name="一般 3 3 4 3 2 3 4" xfId="5540" xr:uid="{00000000-0005-0000-0000-00002B140000}"/>
    <cellStyle name="一般 3 3 4 3 2 3 5" xfId="5541" xr:uid="{00000000-0005-0000-0000-00002C140000}"/>
    <cellStyle name="一般 3 3 4 3 2 4" xfId="5542" xr:uid="{00000000-0005-0000-0000-00002D140000}"/>
    <cellStyle name="一般 3 3 4 3 2 4 2" xfId="5543" xr:uid="{00000000-0005-0000-0000-00002E140000}"/>
    <cellStyle name="一般 3 3 4 3 2 4 2 2" xfId="5544" xr:uid="{00000000-0005-0000-0000-00002F140000}"/>
    <cellStyle name="一般 3 3 4 3 2 4 2 2 2" xfId="5545" xr:uid="{00000000-0005-0000-0000-000030140000}"/>
    <cellStyle name="一般 3 3 4 3 2 4 2 2 3" xfId="5546" xr:uid="{00000000-0005-0000-0000-000031140000}"/>
    <cellStyle name="一般 3 3 4 3 2 4 2 3" xfId="5547" xr:uid="{00000000-0005-0000-0000-000032140000}"/>
    <cellStyle name="一般 3 3 4 3 2 4 2 4" xfId="5548" xr:uid="{00000000-0005-0000-0000-000033140000}"/>
    <cellStyle name="一般 3 3 4 3 2 4 3" xfId="5549" xr:uid="{00000000-0005-0000-0000-000034140000}"/>
    <cellStyle name="一般 3 3 4 3 2 4 3 2" xfId="5550" xr:uid="{00000000-0005-0000-0000-000035140000}"/>
    <cellStyle name="一般 3 3 4 3 2 4 3 3" xfId="5551" xr:uid="{00000000-0005-0000-0000-000036140000}"/>
    <cellStyle name="一般 3 3 4 3 2 4 4" xfId="5552" xr:uid="{00000000-0005-0000-0000-000037140000}"/>
    <cellStyle name="一般 3 3 4 3 2 4 5" xfId="5553" xr:uid="{00000000-0005-0000-0000-000038140000}"/>
    <cellStyle name="一般 3 3 4 3 2 5" xfId="5554" xr:uid="{00000000-0005-0000-0000-000039140000}"/>
    <cellStyle name="一般 3 3 4 3 2 5 2" xfId="5555" xr:uid="{00000000-0005-0000-0000-00003A140000}"/>
    <cellStyle name="一般 3 3 4 3 2 5 2 2" xfId="5556" xr:uid="{00000000-0005-0000-0000-00003B140000}"/>
    <cellStyle name="一般 3 3 4 3 2 5 2 3" xfId="5557" xr:uid="{00000000-0005-0000-0000-00003C140000}"/>
    <cellStyle name="一般 3 3 4 3 2 5 3" xfId="5558" xr:uid="{00000000-0005-0000-0000-00003D140000}"/>
    <cellStyle name="一般 3 3 4 3 2 5 4" xfId="5559" xr:uid="{00000000-0005-0000-0000-00003E140000}"/>
    <cellStyle name="一般 3 3 4 3 2 6" xfId="5560" xr:uid="{00000000-0005-0000-0000-00003F140000}"/>
    <cellStyle name="一般 3 3 4 3 2 6 2" xfId="5561" xr:uid="{00000000-0005-0000-0000-000040140000}"/>
    <cellStyle name="一般 3 3 4 3 2 6 3" xfId="5562" xr:uid="{00000000-0005-0000-0000-000041140000}"/>
    <cellStyle name="一般 3 3 4 3 2 7" xfId="5563" xr:uid="{00000000-0005-0000-0000-000042140000}"/>
    <cellStyle name="一般 3 3 4 3 2 8" xfId="5564" xr:uid="{00000000-0005-0000-0000-000043140000}"/>
    <cellStyle name="一般 3 3 4 3 3" xfId="5565" xr:uid="{00000000-0005-0000-0000-000044140000}"/>
    <cellStyle name="一般 3 3 4 3 3 2" xfId="5566" xr:uid="{00000000-0005-0000-0000-000045140000}"/>
    <cellStyle name="一般 3 3 4 3 3 2 2" xfId="5567" xr:uid="{00000000-0005-0000-0000-000046140000}"/>
    <cellStyle name="一般 3 3 4 3 3 2 2 2" xfId="5568" xr:uid="{00000000-0005-0000-0000-000047140000}"/>
    <cellStyle name="一般 3 3 4 3 3 2 2 2 2" xfId="5569" xr:uid="{00000000-0005-0000-0000-000048140000}"/>
    <cellStyle name="一般 3 3 4 3 3 2 2 2 3" xfId="5570" xr:uid="{00000000-0005-0000-0000-000049140000}"/>
    <cellStyle name="一般 3 3 4 3 3 2 2 3" xfId="5571" xr:uid="{00000000-0005-0000-0000-00004A140000}"/>
    <cellStyle name="一般 3 3 4 3 3 2 2 4" xfId="5572" xr:uid="{00000000-0005-0000-0000-00004B140000}"/>
    <cellStyle name="一般 3 3 4 3 3 2 3" xfId="5573" xr:uid="{00000000-0005-0000-0000-00004C140000}"/>
    <cellStyle name="一般 3 3 4 3 3 2 3 2" xfId="5574" xr:uid="{00000000-0005-0000-0000-00004D140000}"/>
    <cellStyle name="一般 3 3 4 3 3 2 3 3" xfId="5575" xr:uid="{00000000-0005-0000-0000-00004E140000}"/>
    <cellStyle name="一般 3 3 4 3 3 2 4" xfId="5576" xr:uid="{00000000-0005-0000-0000-00004F140000}"/>
    <cellStyle name="一般 3 3 4 3 3 2 5" xfId="5577" xr:uid="{00000000-0005-0000-0000-000050140000}"/>
    <cellStyle name="一般 3 3 4 3 3 3" xfId="5578" xr:uid="{00000000-0005-0000-0000-000051140000}"/>
    <cellStyle name="一般 3 3 4 3 3 3 2" xfId="5579" xr:uid="{00000000-0005-0000-0000-000052140000}"/>
    <cellStyle name="一般 3 3 4 3 3 3 2 2" xfId="5580" xr:uid="{00000000-0005-0000-0000-000053140000}"/>
    <cellStyle name="一般 3 3 4 3 3 3 2 3" xfId="5581" xr:uid="{00000000-0005-0000-0000-000054140000}"/>
    <cellStyle name="一般 3 3 4 3 3 3 3" xfId="5582" xr:uid="{00000000-0005-0000-0000-000055140000}"/>
    <cellStyle name="一般 3 3 4 3 3 3 4" xfId="5583" xr:uid="{00000000-0005-0000-0000-000056140000}"/>
    <cellStyle name="一般 3 3 4 3 3 4" xfId="5584" xr:uid="{00000000-0005-0000-0000-000057140000}"/>
    <cellStyle name="一般 3 3 4 3 3 4 2" xfId="5585" xr:uid="{00000000-0005-0000-0000-000058140000}"/>
    <cellStyle name="一般 3 3 4 3 3 4 3" xfId="5586" xr:uid="{00000000-0005-0000-0000-000059140000}"/>
    <cellStyle name="一般 3 3 4 3 3 5" xfId="5587" xr:uid="{00000000-0005-0000-0000-00005A140000}"/>
    <cellStyle name="一般 3 3 4 3 3 6" xfId="5588" xr:uid="{00000000-0005-0000-0000-00005B140000}"/>
    <cellStyle name="一般 3 3 4 3 4" xfId="5589" xr:uid="{00000000-0005-0000-0000-00005C140000}"/>
    <cellStyle name="一般 3 3 4 3 4 2" xfId="5590" xr:uid="{00000000-0005-0000-0000-00005D140000}"/>
    <cellStyle name="一般 3 3 4 3 4 2 2" xfId="5591" xr:uid="{00000000-0005-0000-0000-00005E140000}"/>
    <cellStyle name="一般 3 3 4 3 4 2 2 2" xfId="5592" xr:uid="{00000000-0005-0000-0000-00005F140000}"/>
    <cellStyle name="一般 3 3 4 3 4 2 2 3" xfId="5593" xr:uid="{00000000-0005-0000-0000-000060140000}"/>
    <cellStyle name="一般 3 3 4 3 4 2 3" xfId="5594" xr:uid="{00000000-0005-0000-0000-000061140000}"/>
    <cellStyle name="一般 3 3 4 3 4 2 4" xfId="5595" xr:uid="{00000000-0005-0000-0000-000062140000}"/>
    <cellStyle name="一般 3 3 4 3 4 3" xfId="5596" xr:uid="{00000000-0005-0000-0000-000063140000}"/>
    <cellStyle name="一般 3 3 4 3 4 3 2" xfId="5597" xr:uid="{00000000-0005-0000-0000-000064140000}"/>
    <cellStyle name="一般 3 3 4 3 4 3 3" xfId="5598" xr:uid="{00000000-0005-0000-0000-000065140000}"/>
    <cellStyle name="一般 3 3 4 3 4 4" xfId="5599" xr:uid="{00000000-0005-0000-0000-000066140000}"/>
    <cellStyle name="一般 3 3 4 3 4 5" xfId="5600" xr:uid="{00000000-0005-0000-0000-000067140000}"/>
    <cellStyle name="一般 3 3 4 3 5" xfId="5601" xr:uid="{00000000-0005-0000-0000-000068140000}"/>
    <cellStyle name="一般 3 3 4 3 5 2" xfId="5602" xr:uid="{00000000-0005-0000-0000-000069140000}"/>
    <cellStyle name="一般 3 3 4 3 5 2 2" xfId="5603" xr:uid="{00000000-0005-0000-0000-00006A140000}"/>
    <cellStyle name="一般 3 3 4 3 5 2 2 2" xfId="5604" xr:uid="{00000000-0005-0000-0000-00006B140000}"/>
    <cellStyle name="一般 3 3 4 3 5 2 2 3" xfId="5605" xr:uid="{00000000-0005-0000-0000-00006C140000}"/>
    <cellStyle name="一般 3 3 4 3 5 2 3" xfId="5606" xr:uid="{00000000-0005-0000-0000-00006D140000}"/>
    <cellStyle name="一般 3 3 4 3 5 2 4" xfId="5607" xr:uid="{00000000-0005-0000-0000-00006E140000}"/>
    <cellStyle name="一般 3 3 4 3 5 3" xfId="5608" xr:uid="{00000000-0005-0000-0000-00006F140000}"/>
    <cellStyle name="一般 3 3 4 3 5 3 2" xfId="5609" xr:uid="{00000000-0005-0000-0000-000070140000}"/>
    <cellStyle name="一般 3 3 4 3 5 3 3" xfId="5610" xr:uid="{00000000-0005-0000-0000-000071140000}"/>
    <cellStyle name="一般 3 3 4 3 5 4" xfId="5611" xr:uid="{00000000-0005-0000-0000-000072140000}"/>
    <cellStyle name="一般 3 3 4 3 5 5" xfId="5612" xr:uid="{00000000-0005-0000-0000-000073140000}"/>
    <cellStyle name="一般 3 3 4 3 6" xfId="5613" xr:uid="{00000000-0005-0000-0000-000074140000}"/>
    <cellStyle name="一般 3 3 4 3 6 2" xfId="5614" xr:uid="{00000000-0005-0000-0000-000075140000}"/>
    <cellStyle name="一般 3 3 4 3 6 2 2" xfId="5615" xr:uid="{00000000-0005-0000-0000-000076140000}"/>
    <cellStyle name="一般 3 3 4 3 6 2 3" xfId="5616" xr:uid="{00000000-0005-0000-0000-000077140000}"/>
    <cellStyle name="一般 3 3 4 3 6 3" xfId="5617" xr:uid="{00000000-0005-0000-0000-000078140000}"/>
    <cellStyle name="一般 3 3 4 3 6 4" xfId="5618" xr:uid="{00000000-0005-0000-0000-000079140000}"/>
    <cellStyle name="一般 3 3 4 3 7" xfId="5619" xr:uid="{00000000-0005-0000-0000-00007A140000}"/>
    <cellStyle name="一般 3 3 4 3 7 2" xfId="5620" xr:uid="{00000000-0005-0000-0000-00007B140000}"/>
    <cellStyle name="一般 3 3 4 3 7 3" xfId="5621" xr:uid="{00000000-0005-0000-0000-00007C140000}"/>
    <cellStyle name="一般 3 3 4 3 8" xfId="5622" xr:uid="{00000000-0005-0000-0000-00007D140000}"/>
    <cellStyle name="一般 3 3 4 3 9" xfId="5623" xr:uid="{00000000-0005-0000-0000-00007E140000}"/>
    <cellStyle name="一般 3 3 4 4" xfId="165" xr:uid="{00000000-0005-0000-0000-00007F140000}"/>
    <cellStyle name="一般 3 3 4 4 2" xfId="5624" xr:uid="{00000000-0005-0000-0000-000080140000}"/>
    <cellStyle name="一般 3 3 4 4 2 2" xfId="5625" xr:uid="{00000000-0005-0000-0000-000081140000}"/>
    <cellStyle name="一般 3 3 4 4 2 2 2" xfId="5626" xr:uid="{00000000-0005-0000-0000-000082140000}"/>
    <cellStyle name="一般 3 3 4 4 2 2 2 2" xfId="5627" xr:uid="{00000000-0005-0000-0000-000083140000}"/>
    <cellStyle name="一般 3 3 4 4 2 2 2 2 2" xfId="5628" xr:uid="{00000000-0005-0000-0000-000084140000}"/>
    <cellStyle name="一般 3 3 4 4 2 2 2 2 3" xfId="5629" xr:uid="{00000000-0005-0000-0000-000085140000}"/>
    <cellStyle name="一般 3 3 4 4 2 2 2 3" xfId="5630" xr:uid="{00000000-0005-0000-0000-000086140000}"/>
    <cellStyle name="一般 3 3 4 4 2 2 2 4" xfId="5631" xr:uid="{00000000-0005-0000-0000-000087140000}"/>
    <cellStyle name="一般 3 3 4 4 2 2 3" xfId="5632" xr:uid="{00000000-0005-0000-0000-000088140000}"/>
    <cellStyle name="一般 3 3 4 4 2 2 3 2" xfId="5633" xr:uid="{00000000-0005-0000-0000-000089140000}"/>
    <cellStyle name="一般 3 3 4 4 2 2 3 3" xfId="5634" xr:uid="{00000000-0005-0000-0000-00008A140000}"/>
    <cellStyle name="一般 3 3 4 4 2 2 4" xfId="5635" xr:uid="{00000000-0005-0000-0000-00008B140000}"/>
    <cellStyle name="一般 3 3 4 4 2 2 5" xfId="5636" xr:uid="{00000000-0005-0000-0000-00008C140000}"/>
    <cellStyle name="一般 3 3 4 4 2 3" xfId="5637" xr:uid="{00000000-0005-0000-0000-00008D140000}"/>
    <cellStyle name="一般 3 3 4 4 2 3 2" xfId="5638" xr:uid="{00000000-0005-0000-0000-00008E140000}"/>
    <cellStyle name="一般 3 3 4 4 2 3 2 2" xfId="5639" xr:uid="{00000000-0005-0000-0000-00008F140000}"/>
    <cellStyle name="一般 3 3 4 4 2 3 2 3" xfId="5640" xr:uid="{00000000-0005-0000-0000-000090140000}"/>
    <cellStyle name="一般 3 3 4 4 2 3 3" xfId="5641" xr:uid="{00000000-0005-0000-0000-000091140000}"/>
    <cellStyle name="一般 3 3 4 4 2 3 4" xfId="5642" xr:uid="{00000000-0005-0000-0000-000092140000}"/>
    <cellStyle name="一般 3 3 4 4 2 4" xfId="5643" xr:uid="{00000000-0005-0000-0000-000093140000}"/>
    <cellStyle name="一般 3 3 4 4 2 4 2" xfId="5644" xr:uid="{00000000-0005-0000-0000-000094140000}"/>
    <cellStyle name="一般 3 3 4 4 2 4 3" xfId="5645" xr:uid="{00000000-0005-0000-0000-000095140000}"/>
    <cellStyle name="一般 3 3 4 4 2 5" xfId="5646" xr:uid="{00000000-0005-0000-0000-000096140000}"/>
    <cellStyle name="一般 3 3 4 4 2 6" xfId="5647" xr:uid="{00000000-0005-0000-0000-000097140000}"/>
    <cellStyle name="一般 3 3 4 4 3" xfId="5648" xr:uid="{00000000-0005-0000-0000-000098140000}"/>
    <cellStyle name="一般 3 3 4 4 3 2" xfId="5649" xr:uid="{00000000-0005-0000-0000-000099140000}"/>
    <cellStyle name="一般 3 3 4 4 3 2 2" xfId="5650" xr:uid="{00000000-0005-0000-0000-00009A140000}"/>
    <cellStyle name="一般 3 3 4 4 3 2 2 2" xfId="5651" xr:uid="{00000000-0005-0000-0000-00009B140000}"/>
    <cellStyle name="一般 3 3 4 4 3 2 2 3" xfId="5652" xr:uid="{00000000-0005-0000-0000-00009C140000}"/>
    <cellStyle name="一般 3 3 4 4 3 2 3" xfId="5653" xr:uid="{00000000-0005-0000-0000-00009D140000}"/>
    <cellStyle name="一般 3 3 4 4 3 2 4" xfId="5654" xr:uid="{00000000-0005-0000-0000-00009E140000}"/>
    <cellStyle name="一般 3 3 4 4 3 3" xfId="5655" xr:uid="{00000000-0005-0000-0000-00009F140000}"/>
    <cellStyle name="一般 3 3 4 4 3 3 2" xfId="5656" xr:uid="{00000000-0005-0000-0000-0000A0140000}"/>
    <cellStyle name="一般 3 3 4 4 3 3 3" xfId="5657" xr:uid="{00000000-0005-0000-0000-0000A1140000}"/>
    <cellStyle name="一般 3 3 4 4 3 4" xfId="5658" xr:uid="{00000000-0005-0000-0000-0000A2140000}"/>
    <cellStyle name="一般 3 3 4 4 3 5" xfId="5659" xr:uid="{00000000-0005-0000-0000-0000A3140000}"/>
    <cellStyle name="一般 3 3 4 4 4" xfId="5660" xr:uid="{00000000-0005-0000-0000-0000A4140000}"/>
    <cellStyle name="一般 3 3 4 4 4 2" xfId="5661" xr:uid="{00000000-0005-0000-0000-0000A5140000}"/>
    <cellStyle name="一般 3 3 4 4 4 2 2" xfId="5662" xr:uid="{00000000-0005-0000-0000-0000A6140000}"/>
    <cellStyle name="一般 3 3 4 4 4 2 2 2" xfId="5663" xr:uid="{00000000-0005-0000-0000-0000A7140000}"/>
    <cellStyle name="一般 3 3 4 4 4 2 2 3" xfId="5664" xr:uid="{00000000-0005-0000-0000-0000A8140000}"/>
    <cellStyle name="一般 3 3 4 4 4 2 3" xfId="5665" xr:uid="{00000000-0005-0000-0000-0000A9140000}"/>
    <cellStyle name="一般 3 3 4 4 4 2 4" xfId="5666" xr:uid="{00000000-0005-0000-0000-0000AA140000}"/>
    <cellStyle name="一般 3 3 4 4 4 3" xfId="5667" xr:uid="{00000000-0005-0000-0000-0000AB140000}"/>
    <cellStyle name="一般 3 3 4 4 4 3 2" xfId="5668" xr:uid="{00000000-0005-0000-0000-0000AC140000}"/>
    <cellStyle name="一般 3 3 4 4 4 3 3" xfId="5669" xr:uid="{00000000-0005-0000-0000-0000AD140000}"/>
    <cellStyle name="一般 3 3 4 4 4 4" xfId="5670" xr:uid="{00000000-0005-0000-0000-0000AE140000}"/>
    <cellStyle name="一般 3 3 4 4 4 5" xfId="5671" xr:uid="{00000000-0005-0000-0000-0000AF140000}"/>
    <cellStyle name="一般 3 3 4 4 5" xfId="5672" xr:uid="{00000000-0005-0000-0000-0000B0140000}"/>
    <cellStyle name="一般 3 3 4 4 5 2" xfId="5673" xr:uid="{00000000-0005-0000-0000-0000B1140000}"/>
    <cellStyle name="一般 3 3 4 4 5 2 2" xfId="5674" xr:uid="{00000000-0005-0000-0000-0000B2140000}"/>
    <cellStyle name="一般 3 3 4 4 5 2 3" xfId="5675" xr:uid="{00000000-0005-0000-0000-0000B3140000}"/>
    <cellStyle name="一般 3 3 4 4 5 3" xfId="5676" xr:uid="{00000000-0005-0000-0000-0000B4140000}"/>
    <cellStyle name="一般 3 3 4 4 5 4" xfId="5677" xr:uid="{00000000-0005-0000-0000-0000B5140000}"/>
    <cellStyle name="一般 3 3 4 4 6" xfId="5678" xr:uid="{00000000-0005-0000-0000-0000B6140000}"/>
    <cellStyle name="一般 3 3 4 4 6 2" xfId="5679" xr:uid="{00000000-0005-0000-0000-0000B7140000}"/>
    <cellStyle name="一般 3 3 4 4 6 3" xfId="5680" xr:uid="{00000000-0005-0000-0000-0000B8140000}"/>
    <cellStyle name="一般 3 3 4 4 7" xfId="5681" xr:uid="{00000000-0005-0000-0000-0000B9140000}"/>
    <cellStyle name="一般 3 3 4 4 8" xfId="5682" xr:uid="{00000000-0005-0000-0000-0000BA140000}"/>
    <cellStyle name="一般 3 3 4 5" xfId="5683" xr:uid="{00000000-0005-0000-0000-0000BB140000}"/>
    <cellStyle name="一般 3 3 4 5 2" xfId="5684" xr:uid="{00000000-0005-0000-0000-0000BC140000}"/>
    <cellStyle name="一般 3 3 4 5 2 2" xfId="5685" xr:uid="{00000000-0005-0000-0000-0000BD140000}"/>
    <cellStyle name="一般 3 3 4 5 2 2 2" xfId="5686" xr:uid="{00000000-0005-0000-0000-0000BE140000}"/>
    <cellStyle name="一般 3 3 4 5 2 2 2 2" xfId="5687" xr:uid="{00000000-0005-0000-0000-0000BF140000}"/>
    <cellStyle name="一般 3 3 4 5 2 2 2 2 2" xfId="5688" xr:uid="{00000000-0005-0000-0000-0000C0140000}"/>
    <cellStyle name="一般 3 3 4 5 2 2 2 2 3" xfId="5689" xr:uid="{00000000-0005-0000-0000-0000C1140000}"/>
    <cellStyle name="一般 3 3 4 5 2 2 2 3" xfId="5690" xr:uid="{00000000-0005-0000-0000-0000C2140000}"/>
    <cellStyle name="一般 3 3 4 5 2 2 2 4" xfId="5691" xr:uid="{00000000-0005-0000-0000-0000C3140000}"/>
    <cellStyle name="一般 3 3 4 5 2 2 3" xfId="5692" xr:uid="{00000000-0005-0000-0000-0000C4140000}"/>
    <cellStyle name="一般 3 3 4 5 2 2 3 2" xfId="5693" xr:uid="{00000000-0005-0000-0000-0000C5140000}"/>
    <cellStyle name="一般 3 3 4 5 2 2 3 3" xfId="5694" xr:uid="{00000000-0005-0000-0000-0000C6140000}"/>
    <cellStyle name="一般 3 3 4 5 2 2 4" xfId="5695" xr:uid="{00000000-0005-0000-0000-0000C7140000}"/>
    <cellStyle name="一般 3 3 4 5 2 2 5" xfId="5696" xr:uid="{00000000-0005-0000-0000-0000C8140000}"/>
    <cellStyle name="一般 3 3 4 5 2 3" xfId="5697" xr:uid="{00000000-0005-0000-0000-0000C9140000}"/>
    <cellStyle name="一般 3 3 4 5 2 3 2" xfId="5698" xr:uid="{00000000-0005-0000-0000-0000CA140000}"/>
    <cellStyle name="一般 3 3 4 5 2 3 2 2" xfId="5699" xr:uid="{00000000-0005-0000-0000-0000CB140000}"/>
    <cellStyle name="一般 3 3 4 5 2 3 2 3" xfId="5700" xr:uid="{00000000-0005-0000-0000-0000CC140000}"/>
    <cellStyle name="一般 3 3 4 5 2 3 3" xfId="5701" xr:uid="{00000000-0005-0000-0000-0000CD140000}"/>
    <cellStyle name="一般 3 3 4 5 2 3 4" xfId="5702" xr:uid="{00000000-0005-0000-0000-0000CE140000}"/>
    <cellStyle name="一般 3 3 4 5 2 4" xfId="5703" xr:uid="{00000000-0005-0000-0000-0000CF140000}"/>
    <cellStyle name="一般 3 3 4 5 2 4 2" xfId="5704" xr:uid="{00000000-0005-0000-0000-0000D0140000}"/>
    <cellStyle name="一般 3 3 4 5 2 4 3" xfId="5705" xr:uid="{00000000-0005-0000-0000-0000D1140000}"/>
    <cellStyle name="一般 3 3 4 5 2 5" xfId="5706" xr:uid="{00000000-0005-0000-0000-0000D2140000}"/>
    <cellStyle name="一般 3 3 4 5 2 6" xfId="5707" xr:uid="{00000000-0005-0000-0000-0000D3140000}"/>
    <cellStyle name="一般 3 3 4 5 3" xfId="5708" xr:uid="{00000000-0005-0000-0000-0000D4140000}"/>
    <cellStyle name="一般 3 3 4 5 3 2" xfId="5709" xr:uid="{00000000-0005-0000-0000-0000D5140000}"/>
    <cellStyle name="一般 3 3 4 5 3 2 2" xfId="5710" xr:uid="{00000000-0005-0000-0000-0000D6140000}"/>
    <cellStyle name="一般 3 3 4 5 3 2 2 2" xfId="5711" xr:uid="{00000000-0005-0000-0000-0000D7140000}"/>
    <cellStyle name="一般 3 3 4 5 3 2 2 3" xfId="5712" xr:uid="{00000000-0005-0000-0000-0000D8140000}"/>
    <cellStyle name="一般 3 3 4 5 3 2 3" xfId="5713" xr:uid="{00000000-0005-0000-0000-0000D9140000}"/>
    <cellStyle name="一般 3 3 4 5 3 2 4" xfId="5714" xr:uid="{00000000-0005-0000-0000-0000DA140000}"/>
    <cellStyle name="一般 3 3 4 5 3 3" xfId="5715" xr:uid="{00000000-0005-0000-0000-0000DB140000}"/>
    <cellStyle name="一般 3 3 4 5 3 3 2" xfId="5716" xr:uid="{00000000-0005-0000-0000-0000DC140000}"/>
    <cellStyle name="一般 3 3 4 5 3 3 3" xfId="5717" xr:uid="{00000000-0005-0000-0000-0000DD140000}"/>
    <cellStyle name="一般 3 3 4 5 3 4" xfId="5718" xr:uid="{00000000-0005-0000-0000-0000DE140000}"/>
    <cellStyle name="一般 3 3 4 5 3 5" xfId="5719" xr:uid="{00000000-0005-0000-0000-0000DF140000}"/>
    <cellStyle name="一般 3 3 4 5 4" xfId="5720" xr:uid="{00000000-0005-0000-0000-0000E0140000}"/>
    <cellStyle name="一般 3 3 4 5 4 2" xfId="5721" xr:uid="{00000000-0005-0000-0000-0000E1140000}"/>
    <cellStyle name="一般 3 3 4 5 4 2 2" xfId="5722" xr:uid="{00000000-0005-0000-0000-0000E2140000}"/>
    <cellStyle name="一般 3 3 4 5 4 2 2 2" xfId="5723" xr:uid="{00000000-0005-0000-0000-0000E3140000}"/>
    <cellStyle name="一般 3 3 4 5 4 2 2 3" xfId="5724" xr:uid="{00000000-0005-0000-0000-0000E4140000}"/>
    <cellStyle name="一般 3 3 4 5 4 2 3" xfId="5725" xr:uid="{00000000-0005-0000-0000-0000E5140000}"/>
    <cellStyle name="一般 3 3 4 5 4 2 4" xfId="5726" xr:uid="{00000000-0005-0000-0000-0000E6140000}"/>
    <cellStyle name="一般 3 3 4 5 4 3" xfId="5727" xr:uid="{00000000-0005-0000-0000-0000E7140000}"/>
    <cellStyle name="一般 3 3 4 5 4 3 2" xfId="5728" xr:uid="{00000000-0005-0000-0000-0000E8140000}"/>
    <cellStyle name="一般 3 3 4 5 4 3 3" xfId="5729" xr:uid="{00000000-0005-0000-0000-0000E9140000}"/>
    <cellStyle name="一般 3 3 4 5 4 4" xfId="5730" xr:uid="{00000000-0005-0000-0000-0000EA140000}"/>
    <cellStyle name="一般 3 3 4 5 4 5" xfId="5731" xr:uid="{00000000-0005-0000-0000-0000EB140000}"/>
    <cellStyle name="一般 3 3 4 5 5" xfId="5732" xr:uid="{00000000-0005-0000-0000-0000EC140000}"/>
    <cellStyle name="一般 3 3 4 5 5 2" xfId="5733" xr:uid="{00000000-0005-0000-0000-0000ED140000}"/>
    <cellStyle name="一般 3 3 4 5 5 2 2" xfId="5734" xr:uid="{00000000-0005-0000-0000-0000EE140000}"/>
    <cellStyle name="一般 3 3 4 5 5 2 3" xfId="5735" xr:uid="{00000000-0005-0000-0000-0000EF140000}"/>
    <cellStyle name="一般 3 3 4 5 5 3" xfId="5736" xr:uid="{00000000-0005-0000-0000-0000F0140000}"/>
    <cellStyle name="一般 3 3 4 5 5 4" xfId="5737" xr:uid="{00000000-0005-0000-0000-0000F1140000}"/>
    <cellStyle name="一般 3 3 4 5 6" xfId="5738" xr:uid="{00000000-0005-0000-0000-0000F2140000}"/>
    <cellStyle name="一般 3 3 4 5 6 2" xfId="5739" xr:uid="{00000000-0005-0000-0000-0000F3140000}"/>
    <cellStyle name="一般 3 3 4 5 6 3" xfId="5740" xr:uid="{00000000-0005-0000-0000-0000F4140000}"/>
    <cellStyle name="一般 3 3 4 5 7" xfId="5741" xr:uid="{00000000-0005-0000-0000-0000F5140000}"/>
    <cellStyle name="一般 3 3 4 5 8" xfId="5742" xr:uid="{00000000-0005-0000-0000-0000F6140000}"/>
    <cellStyle name="一般 3 3 4 6" xfId="5743" xr:uid="{00000000-0005-0000-0000-0000F7140000}"/>
    <cellStyle name="一般 3 3 4 6 2" xfId="5744" xr:uid="{00000000-0005-0000-0000-0000F8140000}"/>
    <cellStyle name="一般 3 3 4 6 2 2" xfId="5745" xr:uid="{00000000-0005-0000-0000-0000F9140000}"/>
    <cellStyle name="一般 3 3 4 6 2 2 2" xfId="5746" xr:uid="{00000000-0005-0000-0000-0000FA140000}"/>
    <cellStyle name="一般 3 3 4 6 2 2 2 2" xfId="5747" xr:uid="{00000000-0005-0000-0000-0000FB140000}"/>
    <cellStyle name="一般 3 3 4 6 2 2 2 3" xfId="5748" xr:uid="{00000000-0005-0000-0000-0000FC140000}"/>
    <cellStyle name="一般 3 3 4 6 2 2 3" xfId="5749" xr:uid="{00000000-0005-0000-0000-0000FD140000}"/>
    <cellStyle name="一般 3 3 4 6 2 2 4" xfId="5750" xr:uid="{00000000-0005-0000-0000-0000FE140000}"/>
    <cellStyle name="一般 3 3 4 6 2 3" xfId="5751" xr:uid="{00000000-0005-0000-0000-0000FF140000}"/>
    <cellStyle name="一般 3 3 4 6 2 3 2" xfId="5752" xr:uid="{00000000-0005-0000-0000-000000150000}"/>
    <cellStyle name="一般 3 3 4 6 2 3 3" xfId="5753" xr:uid="{00000000-0005-0000-0000-000001150000}"/>
    <cellStyle name="一般 3 3 4 6 2 4" xfId="5754" xr:uid="{00000000-0005-0000-0000-000002150000}"/>
    <cellStyle name="一般 3 3 4 6 2 5" xfId="5755" xr:uid="{00000000-0005-0000-0000-000003150000}"/>
    <cellStyle name="一般 3 3 4 6 3" xfId="5756" xr:uid="{00000000-0005-0000-0000-000004150000}"/>
    <cellStyle name="一般 3 3 4 6 3 2" xfId="5757" xr:uid="{00000000-0005-0000-0000-000005150000}"/>
    <cellStyle name="一般 3 3 4 6 3 2 2" xfId="5758" xr:uid="{00000000-0005-0000-0000-000006150000}"/>
    <cellStyle name="一般 3 3 4 6 3 2 2 2" xfId="5759" xr:uid="{00000000-0005-0000-0000-000007150000}"/>
    <cellStyle name="一般 3 3 4 6 3 2 2 3" xfId="5760" xr:uid="{00000000-0005-0000-0000-000008150000}"/>
    <cellStyle name="一般 3 3 4 6 3 2 3" xfId="5761" xr:uid="{00000000-0005-0000-0000-000009150000}"/>
    <cellStyle name="一般 3 3 4 6 3 2 4" xfId="5762" xr:uid="{00000000-0005-0000-0000-00000A150000}"/>
    <cellStyle name="一般 3 3 4 6 3 3" xfId="5763" xr:uid="{00000000-0005-0000-0000-00000B150000}"/>
    <cellStyle name="一般 3 3 4 6 3 3 2" xfId="5764" xr:uid="{00000000-0005-0000-0000-00000C150000}"/>
    <cellStyle name="一般 3 3 4 6 3 3 3" xfId="5765" xr:uid="{00000000-0005-0000-0000-00000D150000}"/>
    <cellStyle name="一般 3 3 4 6 3 4" xfId="5766" xr:uid="{00000000-0005-0000-0000-00000E150000}"/>
    <cellStyle name="一般 3 3 4 6 3 5" xfId="5767" xr:uid="{00000000-0005-0000-0000-00000F150000}"/>
    <cellStyle name="一般 3 3 4 6 4" xfId="5768" xr:uid="{00000000-0005-0000-0000-000010150000}"/>
    <cellStyle name="一般 3 3 4 6 4 2" xfId="5769" xr:uid="{00000000-0005-0000-0000-000011150000}"/>
    <cellStyle name="一般 3 3 4 6 4 2 2" xfId="5770" xr:uid="{00000000-0005-0000-0000-000012150000}"/>
    <cellStyle name="一般 3 3 4 6 4 2 3" xfId="5771" xr:uid="{00000000-0005-0000-0000-000013150000}"/>
    <cellStyle name="一般 3 3 4 6 4 3" xfId="5772" xr:uid="{00000000-0005-0000-0000-000014150000}"/>
    <cellStyle name="一般 3 3 4 6 4 4" xfId="5773" xr:uid="{00000000-0005-0000-0000-000015150000}"/>
    <cellStyle name="一般 3 3 4 6 5" xfId="5774" xr:uid="{00000000-0005-0000-0000-000016150000}"/>
    <cellStyle name="一般 3 3 4 6 5 2" xfId="5775" xr:uid="{00000000-0005-0000-0000-000017150000}"/>
    <cellStyle name="一般 3 3 4 6 5 3" xfId="5776" xr:uid="{00000000-0005-0000-0000-000018150000}"/>
    <cellStyle name="一般 3 3 4 6 6" xfId="5777" xr:uid="{00000000-0005-0000-0000-000019150000}"/>
    <cellStyle name="一般 3 3 4 6 7" xfId="5778" xr:uid="{00000000-0005-0000-0000-00001A150000}"/>
    <cellStyle name="一般 3 3 4 7" xfId="5779" xr:uid="{00000000-0005-0000-0000-00001B150000}"/>
    <cellStyle name="一般 3 3 4 7 2" xfId="5780" xr:uid="{00000000-0005-0000-0000-00001C150000}"/>
    <cellStyle name="一般 3 3 4 7 2 2" xfId="5781" xr:uid="{00000000-0005-0000-0000-00001D150000}"/>
    <cellStyle name="一般 3 3 4 7 2 2 2" xfId="5782" xr:uid="{00000000-0005-0000-0000-00001E150000}"/>
    <cellStyle name="一般 3 3 4 7 2 2 2 2" xfId="5783" xr:uid="{00000000-0005-0000-0000-00001F150000}"/>
    <cellStyle name="一般 3 3 4 7 2 2 2 3" xfId="5784" xr:uid="{00000000-0005-0000-0000-000020150000}"/>
    <cellStyle name="一般 3 3 4 7 2 2 3" xfId="5785" xr:uid="{00000000-0005-0000-0000-000021150000}"/>
    <cellStyle name="一般 3 3 4 7 2 2 4" xfId="5786" xr:uid="{00000000-0005-0000-0000-000022150000}"/>
    <cellStyle name="一般 3 3 4 7 2 3" xfId="5787" xr:uid="{00000000-0005-0000-0000-000023150000}"/>
    <cellStyle name="一般 3 3 4 7 2 3 2" xfId="5788" xr:uid="{00000000-0005-0000-0000-000024150000}"/>
    <cellStyle name="一般 3 3 4 7 2 3 3" xfId="5789" xr:uid="{00000000-0005-0000-0000-000025150000}"/>
    <cellStyle name="一般 3 3 4 7 2 4" xfId="5790" xr:uid="{00000000-0005-0000-0000-000026150000}"/>
    <cellStyle name="一般 3 3 4 7 2 5" xfId="5791" xr:uid="{00000000-0005-0000-0000-000027150000}"/>
    <cellStyle name="一般 3 3 4 7 3" xfId="5792" xr:uid="{00000000-0005-0000-0000-000028150000}"/>
    <cellStyle name="一般 3 3 4 7 3 2" xfId="5793" xr:uid="{00000000-0005-0000-0000-000029150000}"/>
    <cellStyle name="一般 3 3 4 7 3 2 2" xfId="5794" xr:uid="{00000000-0005-0000-0000-00002A150000}"/>
    <cellStyle name="一般 3 3 4 7 3 2 3" xfId="5795" xr:uid="{00000000-0005-0000-0000-00002B150000}"/>
    <cellStyle name="一般 3 3 4 7 3 3" xfId="5796" xr:uid="{00000000-0005-0000-0000-00002C150000}"/>
    <cellStyle name="一般 3 3 4 7 3 4" xfId="5797" xr:uid="{00000000-0005-0000-0000-00002D150000}"/>
    <cellStyle name="一般 3 3 4 7 4" xfId="5798" xr:uid="{00000000-0005-0000-0000-00002E150000}"/>
    <cellStyle name="一般 3 3 4 7 4 2" xfId="5799" xr:uid="{00000000-0005-0000-0000-00002F150000}"/>
    <cellStyle name="一般 3 3 4 7 4 3" xfId="5800" xr:uid="{00000000-0005-0000-0000-000030150000}"/>
    <cellStyle name="一般 3 3 4 7 5" xfId="5801" xr:uid="{00000000-0005-0000-0000-000031150000}"/>
    <cellStyle name="一般 3 3 4 7 6" xfId="5802" xr:uid="{00000000-0005-0000-0000-000032150000}"/>
    <cellStyle name="一般 3 3 4 8" xfId="5803" xr:uid="{00000000-0005-0000-0000-000033150000}"/>
    <cellStyle name="一般 3 3 4 8 2" xfId="5804" xr:uid="{00000000-0005-0000-0000-000034150000}"/>
    <cellStyle name="一般 3 3 4 8 2 2" xfId="5805" xr:uid="{00000000-0005-0000-0000-000035150000}"/>
    <cellStyle name="一般 3 3 4 8 2 2 2" xfId="5806" xr:uid="{00000000-0005-0000-0000-000036150000}"/>
    <cellStyle name="一般 3 3 4 8 2 2 3" xfId="5807" xr:uid="{00000000-0005-0000-0000-000037150000}"/>
    <cellStyle name="一般 3 3 4 8 2 3" xfId="5808" xr:uid="{00000000-0005-0000-0000-000038150000}"/>
    <cellStyle name="一般 3 3 4 8 2 4" xfId="5809" xr:uid="{00000000-0005-0000-0000-000039150000}"/>
    <cellStyle name="一般 3 3 4 8 3" xfId="5810" xr:uid="{00000000-0005-0000-0000-00003A150000}"/>
    <cellStyle name="一般 3 3 4 8 3 2" xfId="5811" xr:uid="{00000000-0005-0000-0000-00003B150000}"/>
    <cellStyle name="一般 3 3 4 8 3 3" xfId="5812" xr:uid="{00000000-0005-0000-0000-00003C150000}"/>
    <cellStyle name="一般 3 3 4 8 4" xfId="5813" xr:uid="{00000000-0005-0000-0000-00003D150000}"/>
    <cellStyle name="一般 3 3 4 8 5" xfId="5814" xr:uid="{00000000-0005-0000-0000-00003E150000}"/>
    <cellStyle name="一般 3 3 4 9" xfId="5815" xr:uid="{00000000-0005-0000-0000-00003F150000}"/>
    <cellStyle name="一般 3 3 4 9 2" xfId="5816" xr:uid="{00000000-0005-0000-0000-000040150000}"/>
    <cellStyle name="一般 3 3 4 9 2 2" xfId="5817" xr:uid="{00000000-0005-0000-0000-000041150000}"/>
    <cellStyle name="一般 3 3 4 9 2 2 2" xfId="5818" xr:uid="{00000000-0005-0000-0000-000042150000}"/>
    <cellStyle name="一般 3 3 4 9 2 2 3" xfId="5819" xr:uid="{00000000-0005-0000-0000-000043150000}"/>
    <cellStyle name="一般 3 3 4 9 2 3" xfId="5820" xr:uid="{00000000-0005-0000-0000-000044150000}"/>
    <cellStyle name="一般 3 3 4 9 2 4" xfId="5821" xr:uid="{00000000-0005-0000-0000-000045150000}"/>
    <cellStyle name="一般 3 3 4 9 3" xfId="5822" xr:uid="{00000000-0005-0000-0000-000046150000}"/>
    <cellStyle name="一般 3 3 4 9 3 2" xfId="5823" xr:uid="{00000000-0005-0000-0000-000047150000}"/>
    <cellStyle name="一般 3 3 4 9 3 3" xfId="5824" xr:uid="{00000000-0005-0000-0000-000048150000}"/>
    <cellStyle name="一般 3 3 4 9 4" xfId="5825" xr:uid="{00000000-0005-0000-0000-000049150000}"/>
    <cellStyle name="一般 3 3 4 9 5" xfId="5826" xr:uid="{00000000-0005-0000-0000-00004A150000}"/>
    <cellStyle name="一般 3 3 5" xfId="166" xr:uid="{00000000-0005-0000-0000-00004B150000}"/>
    <cellStyle name="一般 3 3 5 2" xfId="167" xr:uid="{00000000-0005-0000-0000-00004C150000}"/>
    <cellStyle name="一般 3 3 5 2 2" xfId="5827" xr:uid="{00000000-0005-0000-0000-00004D150000}"/>
    <cellStyle name="一般 3 3 5 2 2 2" xfId="5828" xr:uid="{00000000-0005-0000-0000-00004E150000}"/>
    <cellStyle name="一般 3 3 5 2 2 2 2" xfId="5829" xr:uid="{00000000-0005-0000-0000-00004F150000}"/>
    <cellStyle name="一般 3 3 5 2 2 2 2 2" xfId="5830" xr:uid="{00000000-0005-0000-0000-000050150000}"/>
    <cellStyle name="一般 3 3 5 2 2 2 2 2 2" xfId="5831" xr:uid="{00000000-0005-0000-0000-000051150000}"/>
    <cellStyle name="一般 3 3 5 2 2 2 2 2 3" xfId="5832" xr:uid="{00000000-0005-0000-0000-000052150000}"/>
    <cellStyle name="一般 3 3 5 2 2 2 2 3" xfId="5833" xr:uid="{00000000-0005-0000-0000-000053150000}"/>
    <cellStyle name="一般 3 3 5 2 2 2 2 4" xfId="5834" xr:uid="{00000000-0005-0000-0000-000054150000}"/>
    <cellStyle name="一般 3 3 5 2 2 2 3" xfId="5835" xr:uid="{00000000-0005-0000-0000-000055150000}"/>
    <cellStyle name="一般 3 3 5 2 2 2 3 2" xfId="5836" xr:uid="{00000000-0005-0000-0000-000056150000}"/>
    <cellStyle name="一般 3 3 5 2 2 2 3 3" xfId="5837" xr:uid="{00000000-0005-0000-0000-000057150000}"/>
    <cellStyle name="一般 3 3 5 2 2 2 4" xfId="5838" xr:uid="{00000000-0005-0000-0000-000058150000}"/>
    <cellStyle name="一般 3 3 5 2 2 2 5" xfId="5839" xr:uid="{00000000-0005-0000-0000-000059150000}"/>
    <cellStyle name="一般 3 3 5 2 2 3" xfId="5840" xr:uid="{00000000-0005-0000-0000-00005A150000}"/>
    <cellStyle name="一般 3 3 5 2 2 3 2" xfId="5841" xr:uid="{00000000-0005-0000-0000-00005B150000}"/>
    <cellStyle name="一般 3 3 5 2 2 3 2 2" xfId="5842" xr:uid="{00000000-0005-0000-0000-00005C150000}"/>
    <cellStyle name="一般 3 3 5 2 2 3 2 3" xfId="5843" xr:uid="{00000000-0005-0000-0000-00005D150000}"/>
    <cellStyle name="一般 3 3 5 2 2 3 3" xfId="5844" xr:uid="{00000000-0005-0000-0000-00005E150000}"/>
    <cellStyle name="一般 3 3 5 2 2 3 4" xfId="5845" xr:uid="{00000000-0005-0000-0000-00005F150000}"/>
    <cellStyle name="一般 3 3 5 2 2 4" xfId="5846" xr:uid="{00000000-0005-0000-0000-000060150000}"/>
    <cellStyle name="一般 3 3 5 2 2 4 2" xfId="5847" xr:uid="{00000000-0005-0000-0000-000061150000}"/>
    <cellStyle name="一般 3 3 5 2 2 4 3" xfId="5848" xr:uid="{00000000-0005-0000-0000-000062150000}"/>
    <cellStyle name="一般 3 3 5 2 2 5" xfId="5849" xr:uid="{00000000-0005-0000-0000-000063150000}"/>
    <cellStyle name="一般 3 3 5 2 2 6" xfId="5850" xr:uid="{00000000-0005-0000-0000-000064150000}"/>
    <cellStyle name="一般 3 3 5 2 3" xfId="5851" xr:uid="{00000000-0005-0000-0000-000065150000}"/>
    <cellStyle name="一般 3 3 5 2 3 2" xfId="5852" xr:uid="{00000000-0005-0000-0000-000066150000}"/>
    <cellStyle name="一般 3 3 5 2 3 2 2" xfId="5853" xr:uid="{00000000-0005-0000-0000-000067150000}"/>
    <cellStyle name="一般 3 3 5 2 3 2 2 2" xfId="5854" xr:uid="{00000000-0005-0000-0000-000068150000}"/>
    <cellStyle name="一般 3 3 5 2 3 2 2 3" xfId="5855" xr:uid="{00000000-0005-0000-0000-000069150000}"/>
    <cellStyle name="一般 3 3 5 2 3 2 3" xfId="5856" xr:uid="{00000000-0005-0000-0000-00006A150000}"/>
    <cellStyle name="一般 3 3 5 2 3 2 4" xfId="5857" xr:uid="{00000000-0005-0000-0000-00006B150000}"/>
    <cellStyle name="一般 3 3 5 2 3 3" xfId="5858" xr:uid="{00000000-0005-0000-0000-00006C150000}"/>
    <cellStyle name="一般 3 3 5 2 3 3 2" xfId="5859" xr:uid="{00000000-0005-0000-0000-00006D150000}"/>
    <cellStyle name="一般 3 3 5 2 3 3 3" xfId="5860" xr:uid="{00000000-0005-0000-0000-00006E150000}"/>
    <cellStyle name="一般 3 3 5 2 3 4" xfId="5861" xr:uid="{00000000-0005-0000-0000-00006F150000}"/>
    <cellStyle name="一般 3 3 5 2 3 5" xfId="5862" xr:uid="{00000000-0005-0000-0000-000070150000}"/>
    <cellStyle name="一般 3 3 5 2 4" xfId="5863" xr:uid="{00000000-0005-0000-0000-000071150000}"/>
    <cellStyle name="一般 3 3 5 2 4 2" xfId="5864" xr:uid="{00000000-0005-0000-0000-000072150000}"/>
    <cellStyle name="一般 3 3 5 2 4 2 2" xfId="5865" xr:uid="{00000000-0005-0000-0000-000073150000}"/>
    <cellStyle name="一般 3 3 5 2 4 2 2 2" xfId="5866" xr:uid="{00000000-0005-0000-0000-000074150000}"/>
    <cellStyle name="一般 3 3 5 2 4 2 2 3" xfId="5867" xr:uid="{00000000-0005-0000-0000-000075150000}"/>
    <cellStyle name="一般 3 3 5 2 4 2 3" xfId="5868" xr:uid="{00000000-0005-0000-0000-000076150000}"/>
    <cellStyle name="一般 3 3 5 2 4 2 4" xfId="5869" xr:uid="{00000000-0005-0000-0000-000077150000}"/>
    <cellStyle name="一般 3 3 5 2 4 3" xfId="5870" xr:uid="{00000000-0005-0000-0000-000078150000}"/>
    <cellStyle name="一般 3 3 5 2 4 3 2" xfId="5871" xr:uid="{00000000-0005-0000-0000-000079150000}"/>
    <cellStyle name="一般 3 3 5 2 4 3 3" xfId="5872" xr:uid="{00000000-0005-0000-0000-00007A150000}"/>
    <cellStyle name="一般 3 3 5 2 4 4" xfId="5873" xr:uid="{00000000-0005-0000-0000-00007B150000}"/>
    <cellStyle name="一般 3 3 5 2 4 5" xfId="5874" xr:uid="{00000000-0005-0000-0000-00007C150000}"/>
    <cellStyle name="一般 3 3 5 2 5" xfId="5875" xr:uid="{00000000-0005-0000-0000-00007D150000}"/>
    <cellStyle name="一般 3 3 5 2 5 2" xfId="5876" xr:uid="{00000000-0005-0000-0000-00007E150000}"/>
    <cellStyle name="一般 3 3 5 2 5 2 2" xfId="5877" xr:uid="{00000000-0005-0000-0000-00007F150000}"/>
    <cellStyle name="一般 3 3 5 2 5 2 3" xfId="5878" xr:uid="{00000000-0005-0000-0000-000080150000}"/>
    <cellStyle name="一般 3 3 5 2 5 3" xfId="5879" xr:uid="{00000000-0005-0000-0000-000081150000}"/>
    <cellStyle name="一般 3 3 5 2 5 4" xfId="5880" xr:uid="{00000000-0005-0000-0000-000082150000}"/>
    <cellStyle name="一般 3 3 5 2 6" xfId="5881" xr:uid="{00000000-0005-0000-0000-000083150000}"/>
    <cellStyle name="一般 3 3 5 2 6 2" xfId="5882" xr:uid="{00000000-0005-0000-0000-000084150000}"/>
    <cellStyle name="一般 3 3 5 2 6 3" xfId="5883" xr:uid="{00000000-0005-0000-0000-000085150000}"/>
    <cellStyle name="一般 3 3 5 2 7" xfId="5884" xr:uid="{00000000-0005-0000-0000-000086150000}"/>
    <cellStyle name="一般 3 3 5 2 8" xfId="5885" xr:uid="{00000000-0005-0000-0000-000087150000}"/>
    <cellStyle name="一般 3 3 5 3" xfId="5886" xr:uid="{00000000-0005-0000-0000-000088150000}"/>
    <cellStyle name="一般 3 3 5 3 2" xfId="5887" xr:uid="{00000000-0005-0000-0000-000089150000}"/>
    <cellStyle name="一般 3 3 5 3 2 2" xfId="5888" xr:uid="{00000000-0005-0000-0000-00008A150000}"/>
    <cellStyle name="一般 3 3 5 3 2 2 2" xfId="5889" xr:uid="{00000000-0005-0000-0000-00008B150000}"/>
    <cellStyle name="一般 3 3 5 3 2 2 2 2" xfId="5890" xr:uid="{00000000-0005-0000-0000-00008C150000}"/>
    <cellStyle name="一般 3 3 5 3 2 2 2 3" xfId="5891" xr:uid="{00000000-0005-0000-0000-00008D150000}"/>
    <cellStyle name="一般 3 3 5 3 2 2 3" xfId="5892" xr:uid="{00000000-0005-0000-0000-00008E150000}"/>
    <cellStyle name="一般 3 3 5 3 2 2 4" xfId="5893" xr:uid="{00000000-0005-0000-0000-00008F150000}"/>
    <cellStyle name="一般 3 3 5 3 2 3" xfId="5894" xr:uid="{00000000-0005-0000-0000-000090150000}"/>
    <cellStyle name="一般 3 3 5 3 2 3 2" xfId="5895" xr:uid="{00000000-0005-0000-0000-000091150000}"/>
    <cellStyle name="一般 3 3 5 3 2 3 3" xfId="5896" xr:uid="{00000000-0005-0000-0000-000092150000}"/>
    <cellStyle name="一般 3 3 5 3 2 4" xfId="5897" xr:uid="{00000000-0005-0000-0000-000093150000}"/>
    <cellStyle name="一般 3 3 5 3 2 5" xfId="5898" xr:uid="{00000000-0005-0000-0000-000094150000}"/>
    <cellStyle name="一般 3 3 5 3 3" xfId="5899" xr:uid="{00000000-0005-0000-0000-000095150000}"/>
    <cellStyle name="一般 3 3 5 3 3 2" xfId="5900" xr:uid="{00000000-0005-0000-0000-000096150000}"/>
    <cellStyle name="一般 3 3 5 3 3 2 2" xfId="5901" xr:uid="{00000000-0005-0000-0000-000097150000}"/>
    <cellStyle name="一般 3 3 5 3 3 2 3" xfId="5902" xr:uid="{00000000-0005-0000-0000-000098150000}"/>
    <cellStyle name="一般 3 3 5 3 3 3" xfId="5903" xr:uid="{00000000-0005-0000-0000-000099150000}"/>
    <cellStyle name="一般 3 3 5 3 3 4" xfId="5904" xr:uid="{00000000-0005-0000-0000-00009A150000}"/>
    <cellStyle name="一般 3 3 5 3 4" xfId="5905" xr:uid="{00000000-0005-0000-0000-00009B150000}"/>
    <cellStyle name="一般 3 3 5 3 4 2" xfId="5906" xr:uid="{00000000-0005-0000-0000-00009C150000}"/>
    <cellStyle name="一般 3 3 5 3 4 3" xfId="5907" xr:uid="{00000000-0005-0000-0000-00009D150000}"/>
    <cellStyle name="一般 3 3 5 3 5" xfId="5908" xr:uid="{00000000-0005-0000-0000-00009E150000}"/>
    <cellStyle name="一般 3 3 5 3 6" xfId="5909" xr:uid="{00000000-0005-0000-0000-00009F150000}"/>
    <cellStyle name="一般 3 3 5 4" xfId="5910" xr:uid="{00000000-0005-0000-0000-0000A0150000}"/>
    <cellStyle name="一般 3 3 5 4 2" xfId="5911" xr:uid="{00000000-0005-0000-0000-0000A1150000}"/>
    <cellStyle name="一般 3 3 5 4 2 2" xfId="5912" xr:uid="{00000000-0005-0000-0000-0000A2150000}"/>
    <cellStyle name="一般 3 3 5 4 2 2 2" xfId="5913" xr:uid="{00000000-0005-0000-0000-0000A3150000}"/>
    <cellStyle name="一般 3 3 5 4 2 2 3" xfId="5914" xr:uid="{00000000-0005-0000-0000-0000A4150000}"/>
    <cellStyle name="一般 3 3 5 4 2 3" xfId="5915" xr:uid="{00000000-0005-0000-0000-0000A5150000}"/>
    <cellStyle name="一般 3 3 5 4 2 4" xfId="5916" xr:uid="{00000000-0005-0000-0000-0000A6150000}"/>
    <cellStyle name="一般 3 3 5 4 3" xfId="5917" xr:uid="{00000000-0005-0000-0000-0000A7150000}"/>
    <cellStyle name="一般 3 3 5 4 3 2" xfId="5918" xr:uid="{00000000-0005-0000-0000-0000A8150000}"/>
    <cellStyle name="一般 3 3 5 4 3 3" xfId="5919" xr:uid="{00000000-0005-0000-0000-0000A9150000}"/>
    <cellStyle name="一般 3 3 5 4 4" xfId="5920" xr:uid="{00000000-0005-0000-0000-0000AA150000}"/>
    <cellStyle name="一般 3 3 5 4 5" xfId="5921" xr:uid="{00000000-0005-0000-0000-0000AB150000}"/>
    <cellStyle name="一般 3 3 5 5" xfId="5922" xr:uid="{00000000-0005-0000-0000-0000AC150000}"/>
    <cellStyle name="一般 3 3 5 5 2" xfId="5923" xr:uid="{00000000-0005-0000-0000-0000AD150000}"/>
    <cellStyle name="一般 3 3 5 5 2 2" xfId="5924" xr:uid="{00000000-0005-0000-0000-0000AE150000}"/>
    <cellStyle name="一般 3 3 5 5 2 2 2" xfId="5925" xr:uid="{00000000-0005-0000-0000-0000AF150000}"/>
    <cellStyle name="一般 3 3 5 5 2 2 3" xfId="5926" xr:uid="{00000000-0005-0000-0000-0000B0150000}"/>
    <cellStyle name="一般 3 3 5 5 2 3" xfId="5927" xr:uid="{00000000-0005-0000-0000-0000B1150000}"/>
    <cellStyle name="一般 3 3 5 5 2 4" xfId="5928" xr:uid="{00000000-0005-0000-0000-0000B2150000}"/>
    <cellStyle name="一般 3 3 5 5 3" xfId="5929" xr:uid="{00000000-0005-0000-0000-0000B3150000}"/>
    <cellStyle name="一般 3 3 5 5 3 2" xfId="5930" xr:uid="{00000000-0005-0000-0000-0000B4150000}"/>
    <cellStyle name="一般 3 3 5 5 3 3" xfId="5931" xr:uid="{00000000-0005-0000-0000-0000B5150000}"/>
    <cellStyle name="一般 3 3 5 5 4" xfId="5932" xr:uid="{00000000-0005-0000-0000-0000B6150000}"/>
    <cellStyle name="一般 3 3 5 5 5" xfId="5933" xr:uid="{00000000-0005-0000-0000-0000B7150000}"/>
    <cellStyle name="一般 3 3 5 6" xfId="5934" xr:uid="{00000000-0005-0000-0000-0000B8150000}"/>
    <cellStyle name="一般 3 3 5 6 2" xfId="5935" xr:uid="{00000000-0005-0000-0000-0000B9150000}"/>
    <cellStyle name="一般 3 3 5 6 2 2" xfId="5936" xr:uid="{00000000-0005-0000-0000-0000BA150000}"/>
    <cellStyle name="一般 3 3 5 6 2 3" xfId="5937" xr:uid="{00000000-0005-0000-0000-0000BB150000}"/>
    <cellStyle name="一般 3 3 5 6 3" xfId="5938" xr:uid="{00000000-0005-0000-0000-0000BC150000}"/>
    <cellStyle name="一般 3 3 5 6 4" xfId="5939" xr:uid="{00000000-0005-0000-0000-0000BD150000}"/>
    <cellStyle name="一般 3 3 5 7" xfId="5940" xr:uid="{00000000-0005-0000-0000-0000BE150000}"/>
    <cellStyle name="一般 3 3 5 7 2" xfId="5941" xr:uid="{00000000-0005-0000-0000-0000BF150000}"/>
    <cellStyle name="一般 3 3 5 7 3" xfId="5942" xr:uid="{00000000-0005-0000-0000-0000C0150000}"/>
    <cellStyle name="一般 3 3 5 8" xfId="5943" xr:uid="{00000000-0005-0000-0000-0000C1150000}"/>
    <cellStyle name="一般 3 3 5 9" xfId="5944" xr:uid="{00000000-0005-0000-0000-0000C2150000}"/>
    <cellStyle name="一般 3 3 6" xfId="168" xr:uid="{00000000-0005-0000-0000-0000C3150000}"/>
    <cellStyle name="一般 3 3 6 2" xfId="169" xr:uid="{00000000-0005-0000-0000-0000C4150000}"/>
    <cellStyle name="一般 3 3 6 2 2" xfId="5945" xr:uid="{00000000-0005-0000-0000-0000C5150000}"/>
    <cellStyle name="一般 3 3 6 2 2 2" xfId="5946" xr:uid="{00000000-0005-0000-0000-0000C6150000}"/>
    <cellStyle name="一般 3 3 6 2 2 2 2" xfId="5947" xr:uid="{00000000-0005-0000-0000-0000C7150000}"/>
    <cellStyle name="一般 3 3 6 2 2 2 2 2" xfId="5948" xr:uid="{00000000-0005-0000-0000-0000C8150000}"/>
    <cellStyle name="一般 3 3 6 2 2 2 2 2 2" xfId="5949" xr:uid="{00000000-0005-0000-0000-0000C9150000}"/>
    <cellStyle name="一般 3 3 6 2 2 2 2 2 3" xfId="5950" xr:uid="{00000000-0005-0000-0000-0000CA150000}"/>
    <cellStyle name="一般 3 3 6 2 2 2 2 3" xfId="5951" xr:uid="{00000000-0005-0000-0000-0000CB150000}"/>
    <cellStyle name="一般 3 3 6 2 2 2 2 4" xfId="5952" xr:uid="{00000000-0005-0000-0000-0000CC150000}"/>
    <cellStyle name="一般 3 3 6 2 2 2 3" xfId="5953" xr:uid="{00000000-0005-0000-0000-0000CD150000}"/>
    <cellStyle name="一般 3 3 6 2 2 2 3 2" xfId="5954" xr:uid="{00000000-0005-0000-0000-0000CE150000}"/>
    <cellStyle name="一般 3 3 6 2 2 2 3 3" xfId="5955" xr:uid="{00000000-0005-0000-0000-0000CF150000}"/>
    <cellStyle name="一般 3 3 6 2 2 2 4" xfId="5956" xr:uid="{00000000-0005-0000-0000-0000D0150000}"/>
    <cellStyle name="一般 3 3 6 2 2 2 5" xfId="5957" xr:uid="{00000000-0005-0000-0000-0000D1150000}"/>
    <cellStyle name="一般 3 3 6 2 2 3" xfId="5958" xr:uid="{00000000-0005-0000-0000-0000D2150000}"/>
    <cellStyle name="一般 3 3 6 2 2 3 2" xfId="5959" xr:uid="{00000000-0005-0000-0000-0000D3150000}"/>
    <cellStyle name="一般 3 3 6 2 2 3 2 2" xfId="5960" xr:uid="{00000000-0005-0000-0000-0000D4150000}"/>
    <cellStyle name="一般 3 3 6 2 2 3 2 3" xfId="5961" xr:uid="{00000000-0005-0000-0000-0000D5150000}"/>
    <cellStyle name="一般 3 3 6 2 2 3 3" xfId="5962" xr:uid="{00000000-0005-0000-0000-0000D6150000}"/>
    <cellStyle name="一般 3 3 6 2 2 3 4" xfId="5963" xr:uid="{00000000-0005-0000-0000-0000D7150000}"/>
    <cellStyle name="一般 3 3 6 2 2 4" xfId="5964" xr:uid="{00000000-0005-0000-0000-0000D8150000}"/>
    <cellStyle name="一般 3 3 6 2 2 4 2" xfId="5965" xr:uid="{00000000-0005-0000-0000-0000D9150000}"/>
    <cellStyle name="一般 3 3 6 2 2 4 3" xfId="5966" xr:uid="{00000000-0005-0000-0000-0000DA150000}"/>
    <cellStyle name="一般 3 3 6 2 2 5" xfId="5967" xr:uid="{00000000-0005-0000-0000-0000DB150000}"/>
    <cellStyle name="一般 3 3 6 2 2 6" xfId="5968" xr:uid="{00000000-0005-0000-0000-0000DC150000}"/>
    <cellStyle name="一般 3 3 6 2 3" xfId="5969" xr:uid="{00000000-0005-0000-0000-0000DD150000}"/>
    <cellStyle name="一般 3 3 6 2 3 2" xfId="5970" xr:uid="{00000000-0005-0000-0000-0000DE150000}"/>
    <cellStyle name="一般 3 3 6 2 3 2 2" xfId="5971" xr:uid="{00000000-0005-0000-0000-0000DF150000}"/>
    <cellStyle name="一般 3 3 6 2 3 2 2 2" xfId="5972" xr:uid="{00000000-0005-0000-0000-0000E0150000}"/>
    <cellStyle name="一般 3 3 6 2 3 2 2 3" xfId="5973" xr:uid="{00000000-0005-0000-0000-0000E1150000}"/>
    <cellStyle name="一般 3 3 6 2 3 2 3" xfId="5974" xr:uid="{00000000-0005-0000-0000-0000E2150000}"/>
    <cellStyle name="一般 3 3 6 2 3 2 4" xfId="5975" xr:uid="{00000000-0005-0000-0000-0000E3150000}"/>
    <cellStyle name="一般 3 3 6 2 3 3" xfId="5976" xr:uid="{00000000-0005-0000-0000-0000E4150000}"/>
    <cellStyle name="一般 3 3 6 2 3 3 2" xfId="5977" xr:uid="{00000000-0005-0000-0000-0000E5150000}"/>
    <cellStyle name="一般 3 3 6 2 3 3 3" xfId="5978" xr:uid="{00000000-0005-0000-0000-0000E6150000}"/>
    <cellStyle name="一般 3 3 6 2 3 4" xfId="5979" xr:uid="{00000000-0005-0000-0000-0000E7150000}"/>
    <cellStyle name="一般 3 3 6 2 3 5" xfId="5980" xr:uid="{00000000-0005-0000-0000-0000E8150000}"/>
    <cellStyle name="一般 3 3 6 2 4" xfId="5981" xr:uid="{00000000-0005-0000-0000-0000E9150000}"/>
    <cellStyle name="一般 3 3 6 2 4 2" xfId="5982" xr:uid="{00000000-0005-0000-0000-0000EA150000}"/>
    <cellStyle name="一般 3 3 6 2 4 2 2" xfId="5983" xr:uid="{00000000-0005-0000-0000-0000EB150000}"/>
    <cellStyle name="一般 3 3 6 2 4 2 2 2" xfId="5984" xr:uid="{00000000-0005-0000-0000-0000EC150000}"/>
    <cellStyle name="一般 3 3 6 2 4 2 2 3" xfId="5985" xr:uid="{00000000-0005-0000-0000-0000ED150000}"/>
    <cellStyle name="一般 3 3 6 2 4 2 3" xfId="5986" xr:uid="{00000000-0005-0000-0000-0000EE150000}"/>
    <cellStyle name="一般 3 3 6 2 4 2 4" xfId="5987" xr:uid="{00000000-0005-0000-0000-0000EF150000}"/>
    <cellStyle name="一般 3 3 6 2 4 3" xfId="5988" xr:uid="{00000000-0005-0000-0000-0000F0150000}"/>
    <cellStyle name="一般 3 3 6 2 4 3 2" xfId="5989" xr:uid="{00000000-0005-0000-0000-0000F1150000}"/>
    <cellStyle name="一般 3 3 6 2 4 3 3" xfId="5990" xr:uid="{00000000-0005-0000-0000-0000F2150000}"/>
    <cellStyle name="一般 3 3 6 2 4 4" xfId="5991" xr:uid="{00000000-0005-0000-0000-0000F3150000}"/>
    <cellStyle name="一般 3 3 6 2 4 5" xfId="5992" xr:uid="{00000000-0005-0000-0000-0000F4150000}"/>
    <cellStyle name="一般 3 3 6 2 5" xfId="5993" xr:uid="{00000000-0005-0000-0000-0000F5150000}"/>
    <cellStyle name="一般 3 3 6 2 5 2" xfId="5994" xr:uid="{00000000-0005-0000-0000-0000F6150000}"/>
    <cellStyle name="一般 3 3 6 2 5 2 2" xfId="5995" xr:uid="{00000000-0005-0000-0000-0000F7150000}"/>
    <cellStyle name="一般 3 3 6 2 5 2 3" xfId="5996" xr:uid="{00000000-0005-0000-0000-0000F8150000}"/>
    <cellStyle name="一般 3 3 6 2 5 3" xfId="5997" xr:uid="{00000000-0005-0000-0000-0000F9150000}"/>
    <cellStyle name="一般 3 3 6 2 5 4" xfId="5998" xr:uid="{00000000-0005-0000-0000-0000FA150000}"/>
    <cellStyle name="一般 3 3 6 2 6" xfId="5999" xr:uid="{00000000-0005-0000-0000-0000FB150000}"/>
    <cellStyle name="一般 3 3 6 2 6 2" xfId="6000" xr:uid="{00000000-0005-0000-0000-0000FC150000}"/>
    <cellStyle name="一般 3 3 6 2 6 3" xfId="6001" xr:uid="{00000000-0005-0000-0000-0000FD150000}"/>
    <cellStyle name="一般 3 3 6 2 7" xfId="6002" xr:uid="{00000000-0005-0000-0000-0000FE150000}"/>
    <cellStyle name="一般 3 3 6 2 8" xfId="6003" xr:uid="{00000000-0005-0000-0000-0000FF150000}"/>
    <cellStyle name="一般 3 3 6 3" xfId="6004" xr:uid="{00000000-0005-0000-0000-000000160000}"/>
    <cellStyle name="一般 3 3 6 3 2" xfId="6005" xr:uid="{00000000-0005-0000-0000-000001160000}"/>
    <cellStyle name="一般 3 3 6 3 2 2" xfId="6006" xr:uid="{00000000-0005-0000-0000-000002160000}"/>
    <cellStyle name="一般 3 3 6 3 2 2 2" xfId="6007" xr:uid="{00000000-0005-0000-0000-000003160000}"/>
    <cellStyle name="一般 3 3 6 3 2 2 2 2" xfId="6008" xr:uid="{00000000-0005-0000-0000-000004160000}"/>
    <cellStyle name="一般 3 3 6 3 2 2 2 3" xfId="6009" xr:uid="{00000000-0005-0000-0000-000005160000}"/>
    <cellStyle name="一般 3 3 6 3 2 2 3" xfId="6010" xr:uid="{00000000-0005-0000-0000-000006160000}"/>
    <cellStyle name="一般 3 3 6 3 2 2 4" xfId="6011" xr:uid="{00000000-0005-0000-0000-000007160000}"/>
    <cellStyle name="一般 3 3 6 3 2 3" xfId="6012" xr:uid="{00000000-0005-0000-0000-000008160000}"/>
    <cellStyle name="一般 3 3 6 3 2 3 2" xfId="6013" xr:uid="{00000000-0005-0000-0000-000009160000}"/>
    <cellStyle name="一般 3 3 6 3 2 3 3" xfId="6014" xr:uid="{00000000-0005-0000-0000-00000A160000}"/>
    <cellStyle name="一般 3 3 6 3 2 4" xfId="6015" xr:uid="{00000000-0005-0000-0000-00000B160000}"/>
    <cellStyle name="一般 3 3 6 3 2 5" xfId="6016" xr:uid="{00000000-0005-0000-0000-00000C160000}"/>
    <cellStyle name="一般 3 3 6 3 3" xfId="6017" xr:uid="{00000000-0005-0000-0000-00000D160000}"/>
    <cellStyle name="一般 3 3 6 3 3 2" xfId="6018" xr:uid="{00000000-0005-0000-0000-00000E160000}"/>
    <cellStyle name="一般 3 3 6 3 3 2 2" xfId="6019" xr:uid="{00000000-0005-0000-0000-00000F160000}"/>
    <cellStyle name="一般 3 3 6 3 3 2 3" xfId="6020" xr:uid="{00000000-0005-0000-0000-000010160000}"/>
    <cellStyle name="一般 3 3 6 3 3 3" xfId="6021" xr:uid="{00000000-0005-0000-0000-000011160000}"/>
    <cellStyle name="一般 3 3 6 3 3 4" xfId="6022" xr:uid="{00000000-0005-0000-0000-000012160000}"/>
    <cellStyle name="一般 3 3 6 3 4" xfId="6023" xr:uid="{00000000-0005-0000-0000-000013160000}"/>
    <cellStyle name="一般 3 3 6 3 4 2" xfId="6024" xr:uid="{00000000-0005-0000-0000-000014160000}"/>
    <cellStyle name="一般 3 3 6 3 4 3" xfId="6025" xr:uid="{00000000-0005-0000-0000-000015160000}"/>
    <cellStyle name="一般 3 3 6 3 5" xfId="6026" xr:uid="{00000000-0005-0000-0000-000016160000}"/>
    <cellStyle name="一般 3 3 6 3 6" xfId="6027" xr:uid="{00000000-0005-0000-0000-000017160000}"/>
    <cellStyle name="一般 3 3 6 4" xfId="6028" xr:uid="{00000000-0005-0000-0000-000018160000}"/>
    <cellStyle name="一般 3 3 6 4 2" xfId="6029" xr:uid="{00000000-0005-0000-0000-000019160000}"/>
    <cellStyle name="一般 3 3 6 4 2 2" xfId="6030" xr:uid="{00000000-0005-0000-0000-00001A160000}"/>
    <cellStyle name="一般 3 3 6 4 2 2 2" xfId="6031" xr:uid="{00000000-0005-0000-0000-00001B160000}"/>
    <cellStyle name="一般 3 3 6 4 2 2 3" xfId="6032" xr:uid="{00000000-0005-0000-0000-00001C160000}"/>
    <cellStyle name="一般 3 3 6 4 2 3" xfId="6033" xr:uid="{00000000-0005-0000-0000-00001D160000}"/>
    <cellStyle name="一般 3 3 6 4 2 4" xfId="6034" xr:uid="{00000000-0005-0000-0000-00001E160000}"/>
    <cellStyle name="一般 3 3 6 4 3" xfId="6035" xr:uid="{00000000-0005-0000-0000-00001F160000}"/>
    <cellStyle name="一般 3 3 6 4 3 2" xfId="6036" xr:uid="{00000000-0005-0000-0000-000020160000}"/>
    <cellStyle name="一般 3 3 6 4 3 3" xfId="6037" xr:uid="{00000000-0005-0000-0000-000021160000}"/>
    <cellStyle name="一般 3 3 6 4 4" xfId="6038" xr:uid="{00000000-0005-0000-0000-000022160000}"/>
    <cellStyle name="一般 3 3 6 4 5" xfId="6039" xr:uid="{00000000-0005-0000-0000-000023160000}"/>
    <cellStyle name="一般 3 3 6 5" xfId="6040" xr:uid="{00000000-0005-0000-0000-000024160000}"/>
    <cellStyle name="一般 3 3 6 5 2" xfId="6041" xr:uid="{00000000-0005-0000-0000-000025160000}"/>
    <cellStyle name="一般 3 3 6 5 2 2" xfId="6042" xr:uid="{00000000-0005-0000-0000-000026160000}"/>
    <cellStyle name="一般 3 3 6 5 2 2 2" xfId="6043" xr:uid="{00000000-0005-0000-0000-000027160000}"/>
    <cellStyle name="一般 3 3 6 5 2 2 3" xfId="6044" xr:uid="{00000000-0005-0000-0000-000028160000}"/>
    <cellStyle name="一般 3 3 6 5 2 3" xfId="6045" xr:uid="{00000000-0005-0000-0000-000029160000}"/>
    <cellStyle name="一般 3 3 6 5 2 4" xfId="6046" xr:uid="{00000000-0005-0000-0000-00002A160000}"/>
    <cellStyle name="一般 3 3 6 5 3" xfId="6047" xr:uid="{00000000-0005-0000-0000-00002B160000}"/>
    <cellStyle name="一般 3 3 6 5 3 2" xfId="6048" xr:uid="{00000000-0005-0000-0000-00002C160000}"/>
    <cellStyle name="一般 3 3 6 5 3 3" xfId="6049" xr:uid="{00000000-0005-0000-0000-00002D160000}"/>
    <cellStyle name="一般 3 3 6 5 4" xfId="6050" xr:uid="{00000000-0005-0000-0000-00002E160000}"/>
    <cellStyle name="一般 3 3 6 5 5" xfId="6051" xr:uid="{00000000-0005-0000-0000-00002F160000}"/>
    <cellStyle name="一般 3 3 6 6" xfId="6052" xr:uid="{00000000-0005-0000-0000-000030160000}"/>
    <cellStyle name="一般 3 3 6 6 2" xfId="6053" xr:uid="{00000000-0005-0000-0000-000031160000}"/>
    <cellStyle name="一般 3 3 6 6 2 2" xfId="6054" xr:uid="{00000000-0005-0000-0000-000032160000}"/>
    <cellStyle name="一般 3 3 6 6 2 3" xfId="6055" xr:uid="{00000000-0005-0000-0000-000033160000}"/>
    <cellStyle name="一般 3 3 6 6 3" xfId="6056" xr:uid="{00000000-0005-0000-0000-000034160000}"/>
    <cellStyle name="一般 3 3 6 6 4" xfId="6057" xr:uid="{00000000-0005-0000-0000-000035160000}"/>
    <cellStyle name="一般 3 3 6 7" xfId="6058" xr:uid="{00000000-0005-0000-0000-000036160000}"/>
    <cellStyle name="一般 3 3 6 7 2" xfId="6059" xr:uid="{00000000-0005-0000-0000-000037160000}"/>
    <cellStyle name="一般 3 3 6 7 3" xfId="6060" xr:uid="{00000000-0005-0000-0000-000038160000}"/>
    <cellStyle name="一般 3 3 6 8" xfId="6061" xr:uid="{00000000-0005-0000-0000-000039160000}"/>
    <cellStyle name="一般 3 3 6 9" xfId="6062" xr:uid="{00000000-0005-0000-0000-00003A160000}"/>
    <cellStyle name="一般 3 3 7" xfId="170" xr:uid="{00000000-0005-0000-0000-00003B160000}"/>
    <cellStyle name="一般 3 3 7 2" xfId="6063" xr:uid="{00000000-0005-0000-0000-00003C160000}"/>
    <cellStyle name="一般 3 3 7 2 2" xfId="6064" xr:uid="{00000000-0005-0000-0000-00003D160000}"/>
    <cellStyle name="一般 3 3 7 2 2 2" xfId="6065" xr:uid="{00000000-0005-0000-0000-00003E160000}"/>
    <cellStyle name="一般 3 3 7 2 2 2 2" xfId="6066" xr:uid="{00000000-0005-0000-0000-00003F160000}"/>
    <cellStyle name="一般 3 3 7 2 2 2 2 2" xfId="6067" xr:uid="{00000000-0005-0000-0000-000040160000}"/>
    <cellStyle name="一般 3 3 7 2 2 2 2 3" xfId="6068" xr:uid="{00000000-0005-0000-0000-000041160000}"/>
    <cellStyle name="一般 3 3 7 2 2 2 3" xfId="6069" xr:uid="{00000000-0005-0000-0000-000042160000}"/>
    <cellStyle name="一般 3 3 7 2 2 2 4" xfId="6070" xr:uid="{00000000-0005-0000-0000-000043160000}"/>
    <cellStyle name="一般 3 3 7 2 2 3" xfId="6071" xr:uid="{00000000-0005-0000-0000-000044160000}"/>
    <cellStyle name="一般 3 3 7 2 2 3 2" xfId="6072" xr:uid="{00000000-0005-0000-0000-000045160000}"/>
    <cellStyle name="一般 3 3 7 2 2 3 3" xfId="6073" xr:uid="{00000000-0005-0000-0000-000046160000}"/>
    <cellStyle name="一般 3 3 7 2 2 4" xfId="6074" xr:uid="{00000000-0005-0000-0000-000047160000}"/>
    <cellStyle name="一般 3 3 7 2 2 5" xfId="6075" xr:uid="{00000000-0005-0000-0000-000048160000}"/>
    <cellStyle name="一般 3 3 7 2 3" xfId="6076" xr:uid="{00000000-0005-0000-0000-000049160000}"/>
    <cellStyle name="一般 3 3 7 2 3 2" xfId="6077" xr:uid="{00000000-0005-0000-0000-00004A160000}"/>
    <cellStyle name="一般 3 3 7 2 3 2 2" xfId="6078" xr:uid="{00000000-0005-0000-0000-00004B160000}"/>
    <cellStyle name="一般 3 3 7 2 3 2 3" xfId="6079" xr:uid="{00000000-0005-0000-0000-00004C160000}"/>
    <cellStyle name="一般 3 3 7 2 3 3" xfId="6080" xr:uid="{00000000-0005-0000-0000-00004D160000}"/>
    <cellStyle name="一般 3 3 7 2 3 4" xfId="6081" xr:uid="{00000000-0005-0000-0000-00004E160000}"/>
    <cellStyle name="一般 3 3 7 2 4" xfId="6082" xr:uid="{00000000-0005-0000-0000-00004F160000}"/>
    <cellStyle name="一般 3 3 7 2 4 2" xfId="6083" xr:uid="{00000000-0005-0000-0000-000050160000}"/>
    <cellStyle name="一般 3 3 7 2 4 3" xfId="6084" xr:uid="{00000000-0005-0000-0000-000051160000}"/>
    <cellStyle name="一般 3 3 7 2 5" xfId="6085" xr:uid="{00000000-0005-0000-0000-000052160000}"/>
    <cellStyle name="一般 3 3 7 2 6" xfId="6086" xr:uid="{00000000-0005-0000-0000-000053160000}"/>
    <cellStyle name="一般 3 3 7 3" xfId="6087" xr:uid="{00000000-0005-0000-0000-000054160000}"/>
    <cellStyle name="一般 3 3 7 3 2" xfId="6088" xr:uid="{00000000-0005-0000-0000-000055160000}"/>
    <cellStyle name="一般 3 3 7 3 2 2" xfId="6089" xr:uid="{00000000-0005-0000-0000-000056160000}"/>
    <cellStyle name="一般 3 3 7 3 2 2 2" xfId="6090" xr:uid="{00000000-0005-0000-0000-000057160000}"/>
    <cellStyle name="一般 3 3 7 3 2 2 3" xfId="6091" xr:uid="{00000000-0005-0000-0000-000058160000}"/>
    <cellStyle name="一般 3 3 7 3 2 3" xfId="6092" xr:uid="{00000000-0005-0000-0000-000059160000}"/>
    <cellStyle name="一般 3 3 7 3 2 4" xfId="6093" xr:uid="{00000000-0005-0000-0000-00005A160000}"/>
    <cellStyle name="一般 3 3 7 3 3" xfId="6094" xr:uid="{00000000-0005-0000-0000-00005B160000}"/>
    <cellStyle name="一般 3 3 7 3 3 2" xfId="6095" xr:uid="{00000000-0005-0000-0000-00005C160000}"/>
    <cellStyle name="一般 3 3 7 3 3 3" xfId="6096" xr:uid="{00000000-0005-0000-0000-00005D160000}"/>
    <cellStyle name="一般 3 3 7 3 4" xfId="6097" xr:uid="{00000000-0005-0000-0000-00005E160000}"/>
    <cellStyle name="一般 3 3 7 3 5" xfId="6098" xr:uid="{00000000-0005-0000-0000-00005F160000}"/>
    <cellStyle name="一般 3 3 7 4" xfId="6099" xr:uid="{00000000-0005-0000-0000-000060160000}"/>
    <cellStyle name="一般 3 3 7 4 2" xfId="6100" xr:uid="{00000000-0005-0000-0000-000061160000}"/>
    <cellStyle name="一般 3 3 7 4 2 2" xfId="6101" xr:uid="{00000000-0005-0000-0000-000062160000}"/>
    <cellStyle name="一般 3 3 7 4 2 2 2" xfId="6102" xr:uid="{00000000-0005-0000-0000-000063160000}"/>
    <cellStyle name="一般 3 3 7 4 2 2 3" xfId="6103" xr:uid="{00000000-0005-0000-0000-000064160000}"/>
    <cellStyle name="一般 3 3 7 4 2 3" xfId="6104" xr:uid="{00000000-0005-0000-0000-000065160000}"/>
    <cellStyle name="一般 3 3 7 4 2 4" xfId="6105" xr:uid="{00000000-0005-0000-0000-000066160000}"/>
    <cellStyle name="一般 3 3 7 4 3" xfId="6106" xr:uid="{00000000-0005-0000-0000-000067160000}"/>
    <cellStyle name="一般 3 3 7 4 3 2" xfId="6107" xr:uid="{00000000-0005-0000-0000-000068160000}"/>
    <cellStyle name="一般 3 3 7 4 3 3" xfId="6108" xr:uid="{00000000-0005-0000-0000-000069160000}"/>
    <cellStyle name="一般 3 3 7 4 4" xfId="6109" xr:uid="{00000000-0005-0000-0000-00006A160000}"/>
    <cellStyle name="一般 3 3 7 4 5" xfId="6110" xr:uid="{00000000-0005-0000-0000-00006B160000}"/>
    <cellStyle name="一般 3 3 7 5" xfId="6111" xr:uid="{00000000-0005-0000-0000-00006C160000}"/>
    <cellStyle name="一般 3 3 7 5 2" xfId="6112" xr:uid="{00000000-0005-0000-0000-00006D160000}"/>
    <cellStyle name="一般 3 3 7 5 2 2" xfId="6113" xr:uid="{00000000-0005-0000-0000-00006E160000}"/>
    <cellStyle name="一般 3 3 7 5 2 3" xfId="6114" xr:uid="{00000000-0005-0000-0000-00006F160000}"/>
    <cellStyle name="一般 3 3 7 5 3" xfId="6115" xr:uid="{00000000-0005-0000-0000-000070160000}"/>
    <cellStyle name="一般 3 3 7 5 4" xfId="6116" xr:uid="{00000000-0005-0000-0000-000071160000}"/>
    <cellStyle name="一般 3 3 7 6" xfId="6117" xr:uid="{00000000-0005-0000-0000-000072160000}"/>
    <cellStyle name="一般 3 3 7 6 2" xfId="6118" xr:uid="{00000000-0005-0000-0000-000073160000}"/>
    <cellStyle name="一般 3 3 7 6 3" xfId="6119" xr:uid="{00000000-0005-0000-0000-000074160000}"/>
    <cellStyle name="一般 3 3 7 7" xfId="6120" xr:uid="{00000000-0005-0000-0000-000075160000}"/>
    <cellStyle name="一般 3 3 7 8" xfId="6121" xr:uid="{00000000-0005-0000-0000-000076160000}"/>
    <cellStyle name="一般 3 3 8" xfId="6122" xr:uid="{00000000-0005-0000-0000-000077160000}"/>
    <cellStyle name="一般 3 3 8 2" xfId="6123" xr:uid="{00000000-0005-0000-0000-000078160000}"/>
    <cellStyle name="一般 3 3 8 2 2" xfId="6124" xr:uid="{00000000-0005-0000-0000-000079160000}"/>
    <cellStyle name="一般 3 3 8 2 2 2" xfId="6125" xr:uid="{00000000-0005-0000-0000-00007A160000}"/>
    <cellStyle name="一般 3 3 8 2 2 2 2" xfId="6126" xr:uid="{00000000-0005-0000-0000-00007B160000}"/>
    <cellStyle name="一般 3 3 8 2 2 2 2 2" xfId="6127" xr:uid="{00000000-0005-0000-0000-00007C160000}"/>
    <cellStyle name="一般 3 3 8 2 2 2 2 3" xfId="6128" xr:uid="{00000000-0005-0000-0000-00007D160000}"/>
    <cellStyle name="一般 3 3 8 2 2 2 3" xfId="6129" xr:uid="{00000000-0005-0000-0000-00007E160000}"/>
    <cellStyle name="一般 3 3 8 2 2 2 4" xfId="6130" xr:uid="{00000000-0005-0000-0000-00007F160000}"/>
    <cellStyle name="一般 3 3 8 2 2 3" xfId="6131" xr:uid="{00000000-0005-0000-0000-000080160000}"/>
    <cellStyle name="一般 3 3 8 2 2 3 2" xfId="6132" xr:uid="{00000000-0005-0000-0000-000081160000}"/>
    <cellStyle name="一般 3 3 8 2 2 3 3" xfId="6133" xr:uid="{00000000-0005-0000-0000-000082160000}"/>
    <cellStyle name="一般 3 3 8 2 2 4" xfId="6134" xr:uid="{00000000-0005-0000-0000-000083160000}"/>
    <cellStyle name="一般 3 3 8 2 2 5" xfId="6135" xr:uid="{00000000-0005-0000-0000-000084160000}"/>
    <cellStyle name="一般 3 3 8 2 3" xfId="6136" xr:uid="{00000000-0005-0000-0000-000085160000}"/>
    <cellStyle name="一般 3 3 8 2 3 2" xfId="6137" xr:uid="{00000000-0005-0000-0000-000086160000}"/>
    <cellStyle name="一般 3 3 8 2 3 2 2" xfId="6138" xr:uid="{00000000-0005-0000-0000-000087160000}"/>
    <cellStyle name="一般 3 3 8 2 3 2 3" xfId="6139" xr:uid="{00000000-0005-0000-0000-000088160000}"/>
    <cellStyle name="一般 3 3 8 2 3 3" xfId="6140" xr:uid="{00000000-0005-0000-0000-000089160000}"/>
    <cellStyle name="一般 3 3 8 2 3 4" xfId="6141" xr:uid="{00000000-0005-0000-0000-00008A160000}"/>
    <cellStyle name="一般 3 3 8 2 4" xfId="6142" xr:uid="{00000000-0005-0000-0000-00008B160000}"/>
    <cellStyle name="一般 3 3 8 2 4 2" xfId="6143" xr:uid="{00000000-0005-0000-0000-00008C160000}"/>
    <cellStyle name="一般 3 3 8 2 4 3" xfId="6144" xr:uid="{00000000-0005-0000-0000-00008D160000}"/>
    <cellStyle name="一般 3 3 8 2 5" xfId="6145" xr:uid="{00000000-0005-0000-0000-00008E160000}"/>
    <cellStyle name="一般 3 3 8 2 6" xfId="6146" xr:uid="{00000000-0005-0000-0000-00008F160000}"/>
    <cellStyle name="一般 3 3 8 3" xfId="6147" xr:uid="{00000000-0005-0000-0000-000090160000}"/>
    <cellStyle name="一般 3 3 8 3 2" xfId="6148" xr:uid="{00000000-0005-0000-0000-000091160000}"/>
    <cellStyle name="一般 3 3 8 3 2 2" xfId="6149" xr:uid="{00000000-0005-0000-0000-000092160000}"/>
    <cellStyle name="一般 3 3 8 3 2 2 2" xfId="6150" xr:uid="{00000000-0005-0000-0000-000093160000}"/>
    <cellStyle name="一般 3 3 8 3 2 2 3" xfId="6151" xr:uid="{00000000-0005-0000-0000-000094160000}"/>
    <cellStyle name="一般 3 3 8 3 2 3" xfId="6152" xr:uid="{00000000-0005-0000-0000-000095160000}"/>
    <cellStyle name="一般 3 3 8 3 2 4" xfId="6153" xr:uid="{00000000-0005-0000-0000-000096160000}"/>
    <cellStyle name="一般 3 3 8 3 3" xfId="6154" xr:uid="{00000000-0005-0000-0000-000097160000}"/>
    <cellStyle name="一般 3 3 8 3 3 2" xfId="6155" xr:uid="{00000000-0005-0000-0000-000098160000}"/>
    <cellStyle name="一般 3 3 8 3 3 3" xfId="6156" xr:uid="{00000000-0005-0000-0000-000099160000}"/>
    <cellStyle name="一般 3 3 8 3 4" xfId="6157" xr:uid="{00000000-0005-0000-0000-00009A160000}"/>
    <cellStyle name="一般 3 3 8 3 5" xfId="6158" xr:uid="{00000000-0005-0000-0000-00009B160000}"/>
    <cellStyle name="一般 3 3 8 4" xfId="6159" xr:uid="{00000000-0005-0000-0000-00009C160000}"/>
    <cellStyle name="一般 3 3 8 4 2" xfId="6160" xr:uid="{00000000-0005-0000-0000-00009D160000}"/>
    <cellStyle name="一般 3 3 8 4 2 2" xfId="6161" xr:uid="{00000000-0005-0000-0000-00009E160000}"/>
    <cellStyle name="一般 3 3 8 4 2 2 2" xfId="6162" xr:uid="{00000000-0005-0000-0000-00009F160000}"/>
    <cellStyle name="一般 3 3 8 4 2 2 3" xfId="6163" xr:uid="{00000000-0005-0000-0000-0000A0160000}"/>
    <cellStyle name="一般 3 3 8 4 2 3" xfId="6164" xr:uid="{00000000-0005-0000-0000-0000A1160000}"/>
    <cellStyle name="一般 3 3 8 4 2 4" xfId="6165" xr:uid="{00000000-0005-0000-0000-0000A2160000}"/>
    <cellStyle name="一般 3 3 8 4 3" xfId="6166" xr:uid="{00000000-0005-0000-0000-0000A3160000}"/>
    <cellStyle name="一般 3 3 8 4 3 2" xfId="6167" xr:uid="{00000000-0005-0000-0000-0000A4160000}"/>
    <cellStyle name="一般 3 3 8 4 3 3" xfId="6168" xr:uid="{00000000-0005-0000-0000-0000A5160000}"/>
    <cellStyle name="一般 3 3 8 4 4" xfId="6169" xr:uid="{00000000-0005-0000-0000-0000A6160000}"/>
    <cellStyle name="一般 3 3 8 4 5" xfId="6170" xr:uid="{00000000-0005-0000-0000-0000A7160000}"/>
    <cellStyle name="一般 3 3 8 5" xfId="6171" xr:uid="{00000000-0005-0000-0000-0000A8160000}"/>
    <cellStyle name="一般 3 3 8 5 2" xfId="6172" xr:uid="{00000000-0005-0000-0000-0000A9160000}"/>
    <cellStyle name="一般 3 3 8 5 2 2" xfId="6173" xr:uid="{00000000-0005-0000-0000-0000AA160000}"/>
    <cellStyle name="一般 3 3 8 5 2 3" xfId="6174" xr:uid="{00000000-0005-0000-0000-0000AB160000}"/>
    <cellStyle name="一般 3 3 8 5 3" xfId="6175" xr:uid="{00000000-0005-0000-0000-0000AC160000}"/>
    <cellStyle name="一般 3 3 8 5 4" xfId="6176" xr:uid="{00000000-0005-0000-0000-0000AD160000}"/>
    <cellStyle name="一般 3 3 8 6" xfId="6177" xr:uid="{00000000-0005-0000-0000-0000AE160000}"/>
    <cellStyle name="一般 3 3 8 6 2" xfId="6178" xr:uid="{00000000-0005-0000-0000-0000AF160000}"/>
    <cellStyle name="一般 3 3 8 6 3" xfId="6179" xr:uid="{00000000-0005-0000-0000-0000B0160000}"/>
    <cellStyle name="一般 3 3 8 7" xfId="6180" xr:uid="{00000000-0005-0000-0000-0000B1160000}"/>
    <cellStyle name="一般 3 3 8 8" xfId="6181" xr:uid="{00000000-0005-0000-0000-0000B2160000}"/>
    <cellStyle name="一般 3 3 9" xfId="6182" xr:uid="{00000000-0005-0000-0000-0000B3160000}"/>
    <cellStyle name="一般 3 3 9 2" xfId="6183" xr:uid="{00000000-0005-0000-0000-0000B4160000}"/>
    <cellStyle name="一般 3 3 9 2 2" xfId="6184" xr:uid="{00000000-0005-0000-0000-0000B5160000}"/>
    <cellStyle name="一般 3 3 9 2 2 2" xfId="6185" xr:uid="{00000000-0005-0000-0000-0000B6160000}"/>
    <cellStyle name="一般 3 3 9 2 2 2 2" xfId="6186" xr:uid="{00000000-0005-0000-0000-0000B7160000}"/>
    <cellStyle name="一般 3 3 9 2 2 2 3" xfId="6187" xr:uid="{00000000-0005-0000-0000-0000B8160000}"/>
    <cellStyle name="一般 3 3 9 2 2 3" xfId="6188" xr:uid="{00000000-0005-0000-0000-0000B9160000}"/>
    <cellStyle name="一般 3 3 9 2 2 4" xfId="6189" xr:uid="{00000000-0005-0000-0000-0000BA160000}"/>
    <cellStyle name="一般 3 3 9 2 3" xfId="6190" xr:uid="{00000000-0005-0000-0000-0000BB160000}"/>
    <cellStyle name="一般 3 3 9 2 3 2" xfId="6191" xr:uid="{00000000-0005-0000-0000-0000BC160000}"/>
    <cellStyle name="一般 3 3 9 2 3 3" xfId="6192" xr:uid="{00000000-0005-0000-0000-0000BD160000}"/>
    <cellStyle name="一般 3 3 9 2 4" xfId="6193" xr:uid="{00000000-0005-0000-0000-0000BE160000}"/>
    <cellStyle name="一般 3 3 9 2 5" xfId="6194" xr:uid="{00000000-0005-0000-0000-0000BF160000}"/>
    <cellStyle name="一般 3 3 9 3" xfId="6195" xr:uid="{00000000-0005-0000-0000-0000C0160000}"/>
    <cellStyle name="一般 3 3 9 3 2" xfId="6196" xr:uid="{00000000-0005-0000-0000-0000C1160000}"/>
    <cellStyle name="一般 3 3 9 3 2 2" xfId="6197" xr:uid="{00000000-0005-0000-0000-0000C2160000}"/>
    <cellStyle name="一般 3 3 9 3 2 2 2" xfId="6198" xr:uid="{00000000-0005-0000-0000-0000C3160000}"/>
    <cellStyle name="一般 3 3 9 3 2 2 3" xfId="6199" xr:uid="{00000000-0005-0000-0000-0000C4160000}"/>
    <cellStyle name="一般 3 3 9 3 2 3" xfId="6200" xr:uid="{00000000-0005-0000-0000-0000C5160000}"/>
    <cellStyle name="一般 3 3 9 3 2 4" xfId="6201" xr:uid="{00000000-0005-0000-0000-0000C6160000}"/>
    <cellStyle name="一般 3 3 9 3 3" xfId="6202" xr:uid="{00000000-0005-0000-0000-0000C7160000}"/>
    <cellStyle name="一般 3 3 9 3 3 2" xfId="6203" xr:uid="{00000000-0005-0000-0000-0000C8160000}"/>
    <cellStyle name="一般 3 3 9 3 3 3" xfId="6204" xr:uid="{00000000-0005-0000-0000-0000C9160000}"/>
    <cellStyle name="一般 3 3 9 3 4" xfId="6205" xr:uid="{00000000-0005-0000-0000-0000CA160000}"/>
    <cellStyle name="一般 3 3 9 3 5" xfId="6206" xr:uid="{00000000-0005-0000-0000-0000CB160000}"/>
    <cellStyle name="一般 3 3 9 4" xfId="6207" xr:uid="{00000000-0005-0000-0000-0000CC160000}"/>
    <cellStyle name="一般 3 3 9 4 2" xfId="6208" xr:uid="{00000000-0005-0000-0000-0000CD160000}"/>
    <cellStyle name="一般 3 3 9 4 2 2" xfId="6209" xr:uid="{00000000-0005-0000-0000-0000CE160000}"/>
    <cellStyle name="一般 3 3 9 4 2 3" xfId="6210" xr:uid="{00000000-0005-0000-0000-0000CF160000}"/>
    <cellStyle name="一般 3 3 9 4 3" xfId="6211" xr:uid="{00000000-0005-0000-0000-0000D0160000}"/>
    <cellStyle name="一般 3 3 9 4 4" xfId="6212" xr:uid="{00000000-0005-0000-0000-0000D1160000}"/>
    <cellStyle name="一般 3 3 9 5" xfId="6213" xr:uid="{00000000-0005-0000-0000-0000D2160000}"/>
    <cellStyle name="一般 3 3 9 5 2" xfId="6214" xr:uid="{00000000-0005-0000-0000-0000D3160000}"/>
    <cellStyle name="一般 3 3 9 5 3" xfId="6215" xr:uid="{00000000-0005-0000-0000-0000D4160000}"/>
    <cellStyle name="一般 3 3 9 6" xfId="6216" xr:uid="{00000000-0005-0000-0000-0000D5160000}"/>
    <cellStyle name="一般 3 3 9 7" xfId="6217" xr:uid="{00000000-0005-0000-0000-0000D6160000}"/>
    <cellStyle name="一般 3 4" xfId="171" xr:uid="{00000000-0005-0000-0000-0000D7160000}"/>
    <cellStyle name="一般 3 4 10" xfId="6218" xr:uid="{00000000-0005-0000-0000-0000D8160000}"/>
    <cellStyle name="一般 3 4 10 2" xfId="6219" xr:uid="{00000000-0005-0000-0000-0000D9160000}"/>
    <cellStyle name="一般 3 4 10 2 2" xfId="6220" xr:uid="{00000000-0005-0000-0000-0000DA160000}"/>
    <cellStyle name="一般 3 4 10 2 2 2" xfId="6221" xr:uid="{00000000-0005-0000-0000-0000DB160000}"/>
    <cellStyle name="一般 3 4 10 2 2 3" xfId="6222" xr:uid="{00000000-0005-0000-0000-0000DC160000}"/>
    <cellStyle name="一般 3 4 10 2 3" xfId="6223" xr:uid="{00000000-0005-0000-0000-0000DD160000}"/>
    <cellStyle name="一般 3 4 10 2 4" xfId="6224" xr:uid="{00000000-0005-0000-0000-0000DE160000}"/>
    <cellStyle name="一般 3 4 10 3" xfId="6225" xr:uid="{00000000-0005-0000-0000-0000DF160000}"/>
    <cellStyle name="一般 3 4 10 3 2" xfId="6226" xr:uid="{00000000-0005-0000-0000-0000E0160000}"/>
    <cellStyle name="一般 3 4 10 3 3" xfId="6227" xr:uid="{00000000-0005-0000-0000-0000E1160000}"/>
    <cellStyle name="一般 3 4 10 4" xfId="6228" xr:uid="{00000000-0005-0000-0000-0000E2160000}"/>
    <cellStyle name="一般 3 4 10 5" xfId="6229" xr:uid="{00000000-0005-0000-0000-0000E3160000}"/>
    <cellStyle name="一般 3 4 11" xfId="6230" xr:uid="{00000000-0005-0000-0000-0000E4160000}"/>
    <cellStyle name="一般 3 4 11 2" xfId="6231" xr:uid="{00000000-0005-0000-0000-0000E5160000}"/>
    <cellStyle name="一般 3 4 11 2 2" xfId="6232" xr:uid="{00000000-0005-0000-0000-0000E6160000}"/>
    <cellStyle name="一般 3 4 11 2 2 2" xfId="6233" xr:uid="{00000000-0005-0000-0000-0000E7160000}"/>
    <cellStyle name="一般 3 4 11 2 2 3" xfId="6234" xr:uid="{00000000-0005-0000-0000-0000E8160000}"/>
    <cellStyle name="一般 3 4 11 2 3" xfId="6235" xr:uid="{00000000-0005-0000-0000-0000E9160000}"/>
    <cellStyle name="一般 3 4 11 2 4" xfId="6236" xr:uid="{00000000-0005-0000-0000-0000EA160000}"/>
    <cellStyle name="一般 3 4 11 3" xfId="6237" xr:uid="{00000000-0005-0000-0000-0000EB160000}"/>
    <cellStyle name="一般 3 4 11 3 2" xfId="6238" xr:uid="{00000000-0005-0000-0000-0000EC160000}"/>
    <cellStyle name="一般 3 4 11 3 3" xfId="6239" xr:uid="{00000000-0005-0000-0000-0000ED160000}"/>
    <cellStyle name="一般 3 4 11 4" xfId="6240" xr:uid="{00000000-0005-0000-0000-0000EE160000}"/>
    <cellStyle name="一般 3 4 11 5" xfId="6241" xr:uid="{00000000-0005-0000-0000-0000EF160000}"/>
    <cellStyle name="一般 3 4 12" xfId="6242" xr:uid="{00000000-0005-0000-0000-0000F0160000}"/>
    <cellStyle name="一般 3 4 12 2" xfId="6243" xr:uid="{00000000-0005-0000-0000-0000F1160000}"/>
    <cellStyle name="一般 3 4 12 2 2" xfId="6244" xr:uid="{00000000-0005-0000-0000-0000F2160000}"/>
    <cellStyle name="一般 3 4 12 2 3" xfId="6245" xr:uid="{00000000-0005-0000-0000-0000F3160000}"/>
    <cellStyle name="一般 3 4 12 3" xfId="6246" xr:uid="{00000000-0005-0000-0000-0000F4160000}"/>
    <cellStyle name="一般 3 4 12 4" xfId="6247" xr:uid="{00000000-0005-0000-0000-0000F5160000}"/>
    <cellStyle name="一般 3 4 13" xfId="6248" xr:uid="{00000000-0005-0000-0000-0000F6160000}"/>
    <cellStyle name="一般 3 4 13 2" xfId="6249" xr:uid="{00000000-0005-0000-0000-0000F7160000}"/>
    <cellStyle name="一般 3 4 13 3" xfId="6250" xr:uid="{00000000-0005-0000-0000-0000F8160000}"/>
    <cellStyle name="一般 3 4 14" xfId="6251" xr:uid="{00000000-0005-0000-0000-0000F9160000}"/>
    <cellStyle name="一般 3 4 15" xfId="6252" xr:uid="{00000000-0005-0000-0000-0000FA160000}"/>
    <cellStyle name="一般 3 4 2" xfId="172" xr:uid="{00000000-0005-0000-0000-0000FB160000}"/>
    <cellStyle name="一般 3 4 2 10" xfId="6253" xr:uid="{00000000-0005-0000-0000-0000FC160000}"/>
    <cellStyle name="一般 3 4 2 10 2" xfId="6254" xr:uid="{00000000-0005-0000-0000-0000FD160000}"/>
    <cellStyle name="一般 3 4 2 10 2 2" xfId="6255" xr:uid="{00000000-0005-0000-0000-0000FE160000}"/>
    <cellStyle name="一般 3 4 2 10 2 2 2" xfId="6256" xr:uid="{00000000-0005-0000-0000-0000FF160000}"/>
    <cellStyle name="一般 3 4 2 10 2 2 3" xfId="6257" xr:uid="{00000000-0005-0000-0000-000000170000}"/>
    <cellStyle name="一般 3 4 2 10 2 3" xfId="6258" xr:uid="{00000000-0005-0000-0000-000001170000}"/>
    <cellStyle name="一般 3 4 2 10 2 4" xfId="6259" xr:uid="{00000000-0005-0000-0000-000002170000}"/>
    <cellStyle name="一般 3 4 2 10 3" xfId="6260" xr:uid="{00000000-0005-0000-0000-000003170000}"/>
    <cellStyle name="一般 3 4 2 10 3 2" xfId="6261" xr:uid="{00000000-0005-0000-0000-000004170000}"/>
    <cellStyle name="一般 3 4 2 10 3 3" xfId="6262" xr:uid="{00000000-0005-0000-0000-000005170000}"/>
    <cellStyle name="一般 3 4 2 10 4" xfId="6263" xr:uid="{00000000-0005-0000-0000-000006170000}"/>
    <cellStyle name="一般 3 4 2 10 5" xfId="6264" xr:uid="{00000000-0005-0000-0000-000007170000}"/>
    <cellStyle name="一般 3 4 2 11" xfId="6265" xr:uid="{00000000-0005-0000-0000-000008170000}"/>
    <cellStyle name="一般 3 4 2 11 2" xfId="6266" xr:uid="{00000000-0005-0000-0000-000009170000}"/>
    <cellStyle name="一般 3 4 2 11 2 2" xfId="6267" xr:uid="{00000000-0005-0000-0000-00000A170000}"/>
    <cellStyle name="一般 3 4 2 11 2 3" xfId="6268" xr:uid="{00000000-0005-0000-0000-00000B170000}"/>
    <cellStyle name="一般 3 4 2 11 3" xfId="6269" xr:uid="{00000000-0005-0000-0000-00000C170000}"/>
    <cellStyle name="一般 3 4 2 11 4" xfId="6270" xr:uid="{00000000-0005-0000-0000-00000D170000}"/>
    <cellStyle name="一般 3 4 2 12" xfId="6271" xr:uid="{00000000-0005-0000-0000-00000E170000}"/>
    <cellStyle name="一般 3 4 2 12 2" xfId="6272" xr:uid="{00000000-0005-0000-0000-00000F170000}"/>
    <cellStyle name="一般 3 4 2 12 3" xfId="6273" xr:uid="{00000000-0005-0000-0000-000010170000}"/>
    <cellStyle name="一般 3 4 2 13" xfId="6274" xr:uid="{00000000-0005-0000-0000-000011170000}"/>
    <cellStyle name="一般 3 4 2 14" xfId="6275" xr:uid="{00000000-0005-0000-0000-000012170000}"/>
    <cellStyle name="一般 3 4 2 2" xfId="173" xr:uid="{00000000-0005-0000-0000-000013170000}"/>
    <cellStyle name="一般 3 4 2 2 10" xfId="6276" xr:uid="{00000000-0005-0000-0000-000014170000}"/>
    <cellStyle name="一般 3 4 2 2 10 2" xfId="6277" xr:uid="{00000000-0005-0000-0000-000015170000}"/>
    <cellStyle name="一般 3 4 2 2 10 2 2" xfId="6278" xr:uid="{00000000-0005-0000-0000-000016170000}"/>
    <cellStyle name="一般 3 4 2 2 10 2 3" xfId="6279" xr:uid="{00000000-0005-0000-0000-000017170000}"/>
    <cellStyle name="一般 3 4 2 2 10 3" xfId="6280" xr:uid="{00000000-0005-0000-0000-000018170000}"/>
    <cellStyle name="一般 3 4 2 2 10 4" xfId="6281" xr:uid="{00000000-0005-0000-0000-000019170000}"/>
    <cellStyle name="一般 3 4 2 2 11" xfId="6282" xr:uid="{00000000-0005-0000-0000-00001A170000}"/>
    <cellStyle name="一般 3 4 2 2 11 2" xfId="6283" xr:uid="{00000000-0005-0000-0000-00001B170000}"/>
    <cellStyle name="一般 3 4 2 2 11 3" xfId="6284" xr:uid="{00000000-0005-0000-0000-00001C170000}"/>
    <cellStyle name="一般 3 4 2 2 12" xfId="6285" xr:uid="{00000000-0005-0000-0000-00001D170000}"/>
    <cellStyle name="一般 3 4 2 2 13" xfId="6286" xr:uid="{00000000-0005-0000-0000-00001E170000}"/>
    <cellStyle name="一般 3 4 2 2 2" xfId="174" xr:uid="{00000000-0005-0000-0000-00001F170000}"/>
    <cellStyle name="一般 3 4 2 2 2 2" xfId="175" xr:uid="{00000000-0005-0000-0000-000020170000}"/>
    <cellStyle name="一般 3 4 2 2 2 2 2" xfId="6287" xr:uid="{00000000-0005-0000-0000-000021170000}"/>
    <cellStyle name="一般 3 4 2 2 2 2 2 2" xfId="6288" xr:uid="{00000000-0005-0000-0000-000022170000}"/>
    <cellStyle name="一般 3 4 2 2 2 2 2 2 2" xfId="6289" xr:uid="{00000000-0005-0000-0000-000023170000}"/>
    <cellStyle name="一般 3 4 2 2 2 2 2 2 2 2" xfId="6290" xr:uid="{00000000-0005-0000-0000-000024170000}"/>
    <cellStyle name="一般 3 4 2 2 2 2 2 2 2 2 2" xfId="6291" xr:uid="{00000000-0005-0000-0000-000025170000}"/>
    <cellStyle name="一般 3 4 2 2 2 2 2 2 2 2 3" xfId="6292" xr:uid="{00000000-0005-0000-0000-000026170000}"/>
    <cellStyle name="一般 3 4 2 2 2 2 2 2 2 3" xfId="6293" xr:uid="{00000000-0005-0000-0000-000027170000}"/>
    <cellStyle name="一般 3 4 2 2 2 2 2 2 2 4" xfId="6294" xr:uid="{00000000-0005-0000-0000-000028170000}"/>
    <cellStyle name="一般 3 4 2 2 2 2 2 2 3" xfId="6295" xr:uid="{00000000-0005-0000-0000-000029170000}"/>
    <cellStyle name="一般 3 4 2 2 2 2 2 2 3 2" xfId="6296" xr:uid="{00000000-0005-0000-0000-00002A170000}"/>
    <cellStyle name="一般 3 4 2 2 2 2 2 2 3 3" xfId="6297" xr:uid="{00000000-0005-0000-0000-00002B170000}"/>
    <cellStyle name="一般 3 4 2 2 2 2 2 2 4" xfId="6298" xr:uid="{00000000-0005-0000-0000-00002C170000}"/>
    <cellStyle name="一般 3 4 2 2 2 2 2 2 5" xfId="6299" xr:uid="{00000000-0005-0000-0000-00002D170000}"/>
    <cellStyle name="一般 3 4 2 2 2 2 2 3" xfId="6300" xr:uid="{00000000-0005-0000-0000-00002E170000}"/>
    <cellStyle name="一般 3 4 2 2 2 2 2 3 2" xfId="6301" xr:uid="{00000000-0005-0000-0000-00002F170000}"/>
    <cellStyle name="一般 3 4 2 2 2 2 2 3 2 2" xfId="6302" xr:uid="{00000000-0005-0000-0000-000030170000}"/>
    <cellStyle name="一般 3 4 2 2 2 2 2 3 2 3" xfId="6303" xr:uid="{00000000-0005-0000-0000-000031170000}"/>
    <cellStyle name="一般 3 4 2 2 2 2 2 3 3" xfId="6304" xr:uid="{00000000-0005-0000-0000-000032170000}"/>
    <cellStyle name="一般 3 4 2 2 2 2 2 3 4" xfId="6305" xr:uid="{00000000-0005-0000-0000-000033170000}"/>
    <cellStyle name="一般 3 4 2 2 2 2 2 4" xfId="6306" xr:uid="{00000000-0005-0000-0000-000034170000}"/>
    <cellStyle name="一般 3 4 2 2 2 2 2 4 2" xfId="6307" xr:uid="{00000000-0005-0000-0000-000035170000}"/>
    <cellStyle name="一般 3 4 2 2 2 2 2 4 3" xfId="6308" xr:uid="{00000000-0005-0000-0000-000036170000}"/>
    <cellStyle name="一般 3 4 2 2 2 2 2 5" xfId="6309" xr:uid="{00000000-0005-0000-0000-000037170000}"/>
    <cellStyle name="一般 3 4 2 2 2 2 2 6" xfId="6310" xr:uid="{00000000-0005-0000-0000-000038170000}"/>
    <cellStyle name="一般 3 4 2 2 2 2 3" xfId="6311" xr:uid="{00000000-0005-0000-0000-000039170000}"/>
    <cellStyle name="一般 3 4 2 2 2 2 3 2" xfId="6312" xr:uid="{00000000-0005-0000-0000-00003A170000}"/>
    <cellStyle name="一般 3 4 2 2 2 2 3 2 2" xfId="6313" xr:uid="{00000000-0005-0000-0000-00003B170000}"/>
    <cellStyle name="一般 3 4 2 2 2 2 3 2 2 2" xfId="6314" xr:uid="{00000000-0005-0000-0000-00003C170000}"/>
    <cellStyle name="一般 3 4 2 2 2 2 3 2 2 3" xfId="6315" xr:uid="{00000000-0005-0000-0000-00003D170000}"/>
    <cellStyle name="一般 3 4 2 2 2 2 3 2 3" xfId="6316" xr:uid="{00000000-0005-0000-0000-00003E170000}"/>
    <cellStyle name="一般 3 4 2 2 2 2 3 2 4" xfId="6317" xr:uid="{00000000-0005-0000-0000-00003F170000}"/>
    <cellStyle name="一般 3 4 2 2 2 2 3 3" xfId="6318" xr:uid="{00000000-0005-0000-0000-000040170000}"/>
    <cellStyle name="一般 3 4 2 2 2 2 3 3 2" xfId="6319" xr:uid="{00000000-0005-0000-0000-000041170000}"/>
    <cellStyle name="一般 3 4 2 2 2 2 3 3 3" xfId="6320" xr:uid="{00000000-0005-0000-0000-000042170000}"/>
    <cellStyle name="一般 3 4 2 2 2 2 3 4" xfId="6321" xr:uid="{00000000-0005-0000-0000-000043170000}"/>
    <cellStyle name="一般 3 4 2 2 2 2 3 5" xfId="6322" xr:uid="{00000000-0005-0000-0000-000044170000}"/>
    <cellStyle name="一般 3 4 2 2 2 2 4" xfId="6323" xr:uid="{00000000-0005-0000-0000-000045170000}"/>
    <cellStyle name="一般 3 4 2 2 2 2 4 2" xfId="6324" xr:uid="{00000000-0005-0000-0000-000046170000}"/>
    <cellStyle name="一般 3 4 2 2 2 2 4 2 2" xfId="6325" xr:uid="{00000000-0005-0000-0000-000047170000}"/>
    <cellStyle name="一般 3 4 2 2 2 2 4 2 2 2" xfId="6326" xr:uid="{00000000-0005-0000-0000-000048170000}"/>
    <cellStyle name="一般 3 4 2 2 2 2 4 2 2 3" xfId="6327" xr:uid="{00000000-0005-0000-0000-000049170000}"/>
    <cellStyle name="一般 3 4 2 2 2 2 4 2 3" xfId="6328" xr:uid="{00000000-0005-0000-0000-00004A170000}"/>
    <cellStyle name="一般 3 4 2 2 2 2 4 2 4" xfId="6329" xr:uid="{00000000-0005-0000-0000-00004B170000}"/>
    <cellStyle name="一般 3 4 2 2 2 2 4 3" xfId="6330" xr:uid="{00000000-0005-0000-0000-00004C170000}"/>
    <cellStyle name="一般 3 4 2 2 2 2 4 3 2" xfId="6331" xr:uid="{00000000-0005-0000-0000-00004D170000}"/>
    <cellStyle name="一般 3 4 2 2 2 2 4 3 3" xfId="6332" xr:uid="{00000000-0005-0000-0000-00004E170000}"/>
    <cellStyle name="一般 3 4 2 2 2 2 4 4" xfId="6333" xr:uid="{00000000-0005-0000-0000-00004F170000}"/>
    <cellStyle name="一般 3 4 2 2 2 2 4 5" xfId="6334" xr:uid="{00000000-0005-0000-0000-000050170000}"/>
    <cellStyle name="一般 3 4 2 2 2 2 5" xfId="6335" xr:uid="{00000000-0005-0000-0000-000051170000}"/>
    <cellStyle name="一般 3 4 2 2 2 2 5 2" xfId="6336" xr:uid="{00000000-0005-0000-0000-000052170000}"/>
    <cellStyle name="一般 3 4 2 2 2 2 5 2 2" xfId="6337" xr:uid="{00000000-0005-0000-0000-000053170000}"/>
    <cellStyle name="一般 3 4 2 2 2 2 5 2 3" xfId="6338" xr:uid="{00000000-0005-0000-0000-000054170000}"/>
    <cellStyle name="一般 3 4 2 2 2 2 5 3" xfId="6339" xr:uid="{00000000-0005-0000-0000-000055170000}"/>
    <cellStyle name="一般 3 4 2 2 2 2 5 4" xfId="6340" xr:uid="{00000000-0005-0000-0000-000056170000}"/>
    <cellStyle name="一般 3 4 2 2 2 2 6" xfId="6341" xr:uid="{00000000-0005-0000-0000-000057170000}"/>
    <cellStyle name="一般 3 4 2 2 2 2 6 2" xfId="6342" xr:uid="{00000000-0005-0000-0000-000058170000}"/>
    <cellStyle name="一般 3 4 2 2 2 2 6 3" xfId="6343" xr:uid="{00000000-0005-0000-0000-000059170000}"/>
    <cellStyle name="一般 3 4 2 2 2 2 7" xfId="6344" xr:uid="{00000000-0005-0000-0000-00005A170000}"/>
    <cellStyle name="一般 3 4 2 2 2 2 8" xfId="6345" xr:uid="{00000000-0005-0000-0000-00005B170000}"/>
    <cellStyle name="一般 3 4 2 2 2 3" xfId="6346" xr:uid="{00000000-0005-0000-0000-00005C170000}"/>
    <cellStyle name="一般 3 4 2 2 2 3 2" xfId="6347" xr:uid="{00000000-0005-0000-0000-00005D170000}"/>
    <cellStyle name="一般 3 4 2 2 2 3 2 2" xfId="6348" xr:uid="{00000000-0005-0000-0000-00005E170000}"/>
    <cellStyle name="一般 3 4 2 2 2 3 2 2 2" xfId="6349" xr:uid="{00000000-0005-0000-0000-00005F170000}"/>
    <cellStyle name="一般 3 4 2 2 2 3 2 2 2 2" xfId="6350" xr:uid="{00000000-0005-0000-0000-000060170000}"/>
    <cellStyle name="一般 3 4 2 2 2 3 2 2 2 3" xfId="6351" xr:uid="{00000000-0005-0000-0000-000061170000}"/>
    <cellStyle name="一般 3 4 2 2 2 3 2 2 3" xfId="6352" xr:uid="{00000000-0005-0000-0000-000062170000}"/>
    <cellStyle name="一般 3 4 2 2 2 3 2 2 4" xfId="6353" xr:uid="{00000000-0005-0000-0000-000063170000}"/>
    <cellStyle name="一般 3 4 2 2 2 3 2 3" xfId="6354" xr:uid="{00000000-0005-0000-0000-000064170000}"/>
    <cellStyle name="一般 3 4 2 2 2 3 2 3 2" xfId="6355" xr:uid="{00000000-0005-0000-0000-000065170000}"/>
    <cellStyle name="一般 3 4 2 2 2 3 2 3 3" xfId="6356" xr:uid="{00000000-0005-0000-0000-000066170000}"/>
    <cellStyle name="一般 3 4 2 2 2 3 2 4" xfId="6357" xr:uid="{00000000-0005-0000-0000-000067170000}"/>
    <cellStyle name="一般 3 4 2 2 2 3 2 5" xfId="6358" xr:uid="{00000000-0005-0000-0000-000068170000}"/>
    <cellStyle name="一般 3 4 2 2 2 3 3" xfId="6359" xr:uid="{00000000-0005-0000-0000-000069170000}"/>
    <cellStyle name="一般 3 4 2 2 2 3 3 2" xfId="6360" xr:uid="{00000000-0005-0000-0000-00006A170000}"/>
    <cellStyle name="一般 3 4 2 2 2 3 3 2 2" xfId="6361" xr:uid="{00000000-0005-0000-0000-00006B170000}"/>
    <cellStyle name="一般 3 4 2 2 2 3 3 2 3" xfId="6362" xr:uid="{00000000-0005-0000-0000-00006C170000}"/>
    <cellStyle name="一般 3 4 2 2 2 3 3 3" xfId="6363" xr:uid="{00000000-0005-0000-0000-00006D170000}"/>
    <cellStyle name="一般 3 4 2 2 2 3 3 4" xfId="6364" xr:uid="{00000000-0005-0000-0000-00006E170000}"/>
    <cellStyle name="一般 3 4 2 2 2 3 4" xfId="6365" xr:uid="{00000000-0005-0000-0000-00006F170000}"/>
    <cellStyle name="一般 3 4 2 2 2 3 4 2" xfId="6366" xr:uid="{00000000-0005-0000-0000-000070170000}"/>
    <cellStyle name="一般 3 4 2 2 2 3 4 3" xfId="6367" xr:uid="{00000000-0005-0000-0000-000071170000}"/>
    <cellStyle name="一般 3 4 2 2 2 3 5" xfId="6368" xr:uid="{00000000-0005-0000-0000-000072170000}"/>
    <cellStyle name="一般 3 4 2 2 2 3 6" xfId="6369" xr:uid="{00000000-0005-0000-0000-000073170000}"/>
    <cellStyle name="一般 3 4 2 2 2 4" xfId="6370" xr:uid="{00000000-0005-0000-0000-000074170000}"/>
    <cellStyle name="一般 3 4 2 2 2 4 2" xfId="6371" xr:uid="{00000000-0005-0000-0000-000075170000}"/>
    <cellStyle name="一般 3 4 2 2 2 4 2 2" xfId="6372" xr:uid="{00000000-0005-0000-0000-000076170000}"/>
    <cellStyle name="一般 3 4 2 2 2 4 2 2 2" xfId="6373" xr:uid="{00000000-0005-0000-0000-000077170000}"/>
    <cellStyle name="一般 3 4 2 2 2 4 2 2 3" xfId="6374" xr:uid="{00000000-0005-0000-0000-000078170000}"/>
    <cellStyle name="一般 3 4 2 2 2 4 2 3" xfId="6375" xr:uid="{00000000-0005-0000-0000-000079170000}"/>
    <cellStyle name="一般 3 4 2 2 2 4 2 4" xfId="6376" xr:uid="{00000000-0005-0000-0000-00007A170000}"/>
    <cellStyle name="一般 3 4 2 2 2 4 3" xfId="6377" xr:uid="{00000000-0005-0000-0000-00007B170000}"/>
    <cellStyle name="一般 3 4 2 2 2 4 3 2" xfId="6378" xr:uid="{00000000-0005-0000-0000-00007C170000}"/>
    <cellStyle name="一般 3 4 2 2 2 4 3 3" xfId="6379" xr:uid="{00000000-0005-0000-0000-00007D170000}"/>
    <cellStyle name="一般 3 4 2 2 2 4 4" xfId="6380" xr:uid="{00000000-0005-0000-0000-00007E170000}"/>
    <cellStyle name="一般 3 4 2 2 2 4 5" xfId="6381" xr:uid="{00000000-0005-0000-0000-00007F170000}"/>
    <cellStyle name="一般 3 4 2 2 2 5" xfId="6382" xr:uid="{00000000-0005-0000-0000-000080170000}"/>
    <cellStyle name="一般 3 4 2 2 2 5 2" xfId="6383" xr:uid="{00000000-0005-0000-0000-000081170000}"/>
    <cellStyle name="一般 3 4 2 2 2 5 2 2" xfId="6384" xr:uid="{00000000-0005-0000-0000-000082170000}"/>
    <cellStyle name="一般 3 4 2 2 2 5 2 2 2" xfId="6385" xr:uid="{00000000-0005-0000-0000-000083170000}"/>
    <cellStyle name="一般 3 4 2 2 2 5 2 2 3" xfId="6386" xr:uid="{00000000-0005-0000-0000-000084170000}"/>
    <cellStyle name="一般 3 4 2 2 2 5 2 3" xfId="6387" xr:uid="{00000000-0005-0000-0000-000085170000}"/>
    <cellStyle name="一般 3 4 2 2 2 5 2 4" xfId="6388" xr:uid="{00000000-0005-0000-0000-000086170000}"/>
    <cellStyle name="一般 3 4 2 2 2 5 3" xfId="6389" xr:uid="{00000000-0005-0000-0000-000087170000}"/>
    <cellStyle name="一般 3 4 2 2 2 5 3 2" xfId="6390" xr:uid="{00000000-0005-0000-0000-000088170000}"/>
    <cellStyle name="一般 3 4 2 2 2 5 3 3" xfId="6391" xr:uid="{00000000-0005-0000-0000-000089170000}"/>
    <cellStyle name="一般 3 4 2 2 2 5 4" xfId="6392" xr:uid="{00000000-0005-0000-0000-00008A170000}"/>
    <cellStyle name="一般 3 4 2 2 2 5 5" xfId="6393" xr:uid="{00000000-0005-0000-0000-00008B170000}"/>
    <cellStyle name="一般 3 4 2 2 2 6" xfId="6394" xr:uid="{00000000-0005-0000-0000-00008C170000}"/>
    <cellStyle name="一般 3 4 2 2 2 6 2" xfId="6395" xr:uid="{00000000-0005-0000-0000-00008D170000}"/>
    <cellStyle name="一般 3 4 2 2 2 6 2 2" xfId="6396" xr:uid="{00000000-0005-0000-0000-00008E170000}"/>
    <cellStyle name="一般 3 4 2 2 2 6 2 3" xfId="6397" xr:uid="{00000000-0005-0000-0000-00008F170000}"/>
    <cellStyle name="一般 3 4 2 2 2 6 3" xfId="6398" xr:uid="{00000000-0005-0000-0000-000090170000}"/>
    <cellStyle name="一般 3 4 2 2 2 6 4" xfId="6399" xr:uid="{00000000-0005-0000-0000-000091170000}"/>
    <cellStyle name="一般 3 4 2 2 2 7" xfId="6400" xr:uid="{00000000-0005-0000-0000-000092170000}"/>
    <cellStyle name="一般 3 4 2 2 2 7 2" xfId="6401" xr:uid="{00000000-0005-0000-0000-000093170000}"/>
    <cellStyle name="一般 3 4 2 2 2 7 3" xfId="6402" xr:uid="{00000000-0005-0000-0000-000094170000}"/>
    <cellStyle name="一般 3 4 2 2 2 8" xfId="6403" xr:uid="{00000000-0005-0000-0000-000095170000}"/>
    <cellStyle name="一般 3 4 2 2 2 9" xfId="6404" xr:uid="{00000000-0005-0000-0000-000096170000}"/>
    <cellStyle name="一般 3 4 2 2 3" xfId="176" xr:uid="{00000000-0005-0000-0000-000097170000}"/>
    <cellStyle name="一般 3 4 2 2 3 2" xfId="177" xr:uid="{00000000-0005-0000-0000-000098170000}"/>
    <cellStyle name="一般 3 4 2 2 3 2 2" xfId="6405" xr:uid="{00000000-0005-0000-0000-000099170000}"/>
    <cellStyle name="一般 3 4 2 2 3 2 2 2" xfId="6406" xr:uid="{00000000-0005-0000-0000-00009A170000}"/>
    <cellStyle name="一般 3 4 2 2 3 2 2 2 2" xfId="6407" xr:uid="{00000000-0005-0000-0000-00009B170000}"/>
    <cellStyle name="一般 3 4 2 2 3 2 2 2 2 2" xfId="6408" xr:uid="{00000000-0005-0000-0000-00009C170000}"/>
    <cellStyle name="一般 3 4 2 2 3 2 2 2 2 2 2" xfId="6409" xr:uid="{00000000-0005-0000-0000-00009D170000}"/>
    <cellStyle name="一般 3 4 2 2 3 2 2 2 2 2 3" xfId="6410" xr:uid="{00000000-0005-0000-0000-00009E170000}"/>
    <cellStyle name="一般 3 4 2 2 3 2 2 2 2 3" xfId="6411" xr:uid="{00000000-0005-0000-0000-00009F170000}"/>
    <cellStyle name="一般 3 4 2 2 3 2 2 2 2 4" xfId="6412" xr:uid="{00000000-0005-0000-0000-0000A0170000}"/>
    <cellStyle name="一般 3 4 2 2 3 2 2 2 3" xfId="6413" xr:uid="{00000000-0005-0000-0000-0000A1170000}"/>
    <cellStyle name="一般 3 4 2 2 3 2 2 2 3 2" xfId="6414" xr:uid="{00000000-0005-0000-0000-0000A2170000}"/>
    <cellStyle name="一般 3 4 2 2 3 2 2 2 3 3" xfId="6415" xr:uid="{00000000-0005-0000-0000-0000A3170000}"/>
    <cellStyle name="一般 3 4 2 2 3 2 2 2 4" xfId="6416" xr:uid="{00000000-0005-0000-0000-0000A4170000}"/>
    <cellStyle name="一般 3 4 2 2 3 2 2 2 5" xfId="6417" xr:uid="{00000000-0005-0000-0000-0000A5170000}"/>
    <cellStyle name="一般 3 4 2 2 3 2 2 3" xfId="6418" xr:uid="{00000000-0005-0000-0000-0000A6170000}"/>
    <cellStyle name="一般 3 4 2 2 3 2 2 3 2" xfId="6419" xr:uid="{00000000-0005-0000-0000-0000A7170000}"/>
    <cellStyle name="一般 3 4 2 2 3 2 2 3 2 2" xfId="6420" xr:uid="{00000000-0005-0000-0000-0000A8170000}"/>
    <cellStyle name="一般 3 4 2 2 3 2 2 3 2 3" xfId="6421" xr:uid="{00000000-0005-0000-0000-0000A9170000}"/>
    <cellStyle name="一般 3 4 2 2 3 2 2 3 3" xfId="6422" xr:uid="{00000000-0005-0000-0000-0000AA170000}"/>
    <cellStyle name="一般 3 4 2 2 3 2 2 3 4" xfId="6423" xr:uid="{00000000-0005-0000-0000-0000AB170000}"/>
    <cellStyle name="一般 3 4 2 2 3 2 2 4" xfId="6424" xr:uid="{00000000-0005-0000-0000-0000AC170000}"/>
    <cellStyle name="一般 3 4 2 2 3 2 2 4 2" xfId="6425" xr:uid="{00000000-0005-0000-0000-0000AD170000}"/>
    <cellStyle name="一般 3 4 2 2 3 2 2 4 3" xfId="6426" xr:uid="{00000000-0005-0000-0000-0000AE170000}"/>
    <cellStyle name="一般 3 4 2 2 3 2 2 5" xfId="6427" xr:uid="{00000000-0005-0000-0000-0000AF170000}"/>
    <cellStyle name="一般 3 4 2 2 3 2 2 6" xfId="6428" xr:uid="{00000000-0005-0000-0000-0000B0170000}"/>
    <cellStyle name="一般 3 4 2 2 3 2 3" xfId="6429" xr:uid="{00000000-0005-0000-0000-0000B1170000}"/>
    <cellStyle name="一般 3 4 2 2 3 2 3 2" xfId="6430" xr:uid="{00000000-0005-0000-0000-0000B2170000}"/>
    <cellStyle name="一般 3 4 2 2 3 2 3 2 2" xfId="6431" xr:uid="{00000000-0005-0000-0000-0000B3170000}"/>
    <cellStyle name="一般 3 4 2 2 3 2 3 2 2 2" xfId="6432" xr:uid="{00000000-0005-0000-0000-0000B4170000}"/>
    <cellStyle name="一般 3 4 2 2 3 2 3 2 2 3" xfId="6433" xr:uid="{00000000-0005-0000-0000-0000B5170000}"/>
    <cellStyle name="一般 3 4 2 2 3 2 3 2 3" xfId="6434" xr:uid="{00000000-0005-0000-0000-0000B6170000}"/>
    <cellStyle name="一般 3 4 2 2 3 2 3 2 4" xfId="6435" xr:uid="{00000000-0005-0000-0000-0000B7170000}"/>
    <cellStyle name="一般 3 4 2 2 3 2 3 3" xfId="6436" xr:uid="{00000000-0005-0000-0000-0000B8170000}"/>
    <cellStyle name="一般 3 4 2 2 3 2 3 3 2" xfId="6437" xr:uid="{00000000-0005-0000-0000-0000B9170000}"/>
    <cellStyle name="一般 3 4 2 2 3 2 3 3 3" xfId="6438" xr:uid="{00000000-0005-0000-0000-0000BA170000}"/>
    <cellStyle name="一般 3 4 2 2 3 2 3 4" xfId="6439" xr:uid="{00000000-0005-0000-0000-0000BB170000}"/>
    <cellStyle name="一般 3 4 2 2 3 2 3 5" xfId="6440" xr:uid="{00000000-0005-0000-0000-0000BC170000}"/>
    <cellStyle name="一般 3 4 2 2 3 2 4" xfId="6441" xr:uid="{00000000-0005-0000-0000-0000BD170000}"/>
    <cellStyle name="一般 3 4 2 2 3 2 4 2" xfId="6442" xr:uid="{00000000-0005-0000-0000-0000BE170000}"/>
    <cellStyle name="一般 3 4 2 2 3 2 4 2 2" xfId="6443" xr:uid="{00000000-0005-0000-0000-0000BF170000}"/>
    <cellStyle name="一般 3 4 2 2 3 2 4 2 2 2" xfId="6444" xr:uid="{00000000-0005-0000-0000-0000C0170000}"/>
    <cellStyle name="一般 3 4 2 2 3 2 4 2 2 3" xfId="6445" xr:uid="{00000000-0005-0000-0000-0000C1170000}"/>
    <cellStyle name="一般 3 4 2 2 3 2 4 2 3" xfId="6446" xr:uid="{00000000-0005-0000-0000-0000C2170000}"/>
    <cellStyle name="一般 3 4 2 2 3 2 4 2 4" xfId="6447" xr:uid="{00000000-0005-0000-0000-0000C3170000}"/>
    <cellStyle name="一般 3 4 2 2 3 2 4 3" xfId="6448" xr:uid="{00000000-0005-0000-0000-0000C4170000}"/>
    <cellStyle name="一般 3 4 2 2 3 2 4 3 2" xfId="6449" xr:uid="{00000000-0005-0000-0000-0000C5170000}"/>
    <cellStyle name="一般 3 4 2 2 3 2 4 3 3" xfId="6450" xr:uid="{00000000-0005-0000-0000-0000C6170000}"/>
    <cellStyle name="一般 3 4 2 2 3 2 4 4" xfId="6451" xr:uid="{00000000-0005-0000-0000-0000C7170000}"/>
    <cellStyle name="一般 3 4 2 2 3 2 4 5" xfId="6452" xr:uid="{00000000-0005-0000-0000-0000C8170000}"/>
    <cellStyle name="一般 3 4 2 2 3 2 5" xfId="6453" xr:uid="{00000000-0005-0000-0000-0000C9170000}"/>
    <cellStyle name="一般 3 4 2 2 3 2 5 2" xfId="6454" xr:uid="{00000000-0005-0000-0000-0000CA170000}"/>
    <cellStyle name="一般 3 4 2 2 3 2 5 2 2" xfId="6455" xr:uid="{00000000-0005-0000-0000-0000CB170000}"/>
    <cellStyle name="一般 3 4 2 2 3 2 5 2 3" xfId="6456" xr:uid="{00000000-0005-0000-0000-0000CC170000}"/>
    <cellStyle name="一般 3 4 2 2 3 2 5 3" xfId="6457" xr:uid="{00000000-0005-0000-0000-0000CD170000}"/>
    <cellStyle name="一般 3 4 2 2 3 2 5 4" xfId="6458" xr:uid="{00000000-0005-0000-0000-0000CE170000}"/>
    <cellStyle name="一般 3 4 2 2 3 2 6" xfId="6459" xr:uid="{00000000-0005-0000-0000-0000CF170000}"/>
    <cellStyle name="一般 3 4 2 2 3 2 6 2" xfId="6460" xr:uid="{00000000-0005-0000-0000-0000D0170000}"/>
    <cellStyle name="一般 3 4 2 2 3 2 6 3" xfId="6461" xr:uid="{00000000-0005-0000-0000-0000D1170000}"/>
    <cellStyle name="一般 3 4 2 2 3 2 7" xfId="6462" xr:uid="{00000000-0005-0000-0000-0000D2170000}"/>
    <cellStyle name="一般 3 4 2 2 3 2 8" xfId="6463" xr:uid="{00000000-0005-0000-0000-0000D3170000}"/>
    <cellStyle name="一般 3 4 2 2 3 3" xfId="6464" xr:uid="{00000000-0005-0000-0000-0000D4170000}"/>
    <cellStyle name="一般 3 4 2 2 3 3 2" xfId="6465" xr:uid="{00000000-0005-0000-0000-0000D5170000}"/>
    <cellStyle name="一般 3 4 2 2 3 3 2 2" xfId="6466" xr:uid="{00000000-0005-0000-0000-0000D6170000}"/>
    <cellStyle name="一般 3 4 2 2 3 3 2 2 2" xfId="6467" xr:uid="{00000000-0005-0000-0000-0000D7170000}"/>
    <cellStyle name="一般 3 4 2 2 3 3 2 2 2 2" xfId="6468" xr:uid="{00000000-0005-0000-0000-0000D8170000}"/>
    <cellStyle name="一般 3 4 2 2 3 3 2 2 2 3" xfId="6469" xr:uid="{00000000-0005-0000-0000-0000D9170000}"/>
    <cellStyle name="一般 3 4 2 2 3 3 2 2 3" xfId="6470" xr:uid="{00000000-0005-0000-0000-0000DA170000}"/>
    <cellStyle name="一般 3 4 2 2 3 3 2 2 4" xfId="6471" xr:uid="{00000000-0005-0000-0000-0000DB170000}"/>
    <cellStyle name="一般 3 4 2 2 3 3 2 3" xfId="6472" xr:uid="{00000000-0005-0000-0000-0000DC170000}"/>
    <cellStyle name="一般 3 4 2 2 3 3 2 3 2" xfId="6473" xr:uid="{00000000-0005-0000-0000-0000DD170000}"/>
    <cellStyle name="一般 3 4 2 2 3 3 2 3 3" xfId="6474" xr:uid="{00000000-0005-0000-0000-0000DE170000}"/>
    <cellStyle name="一般 3 4 2 2 3 3 2 4" xfId="6475" xr:uid="{00000000-0005-0000-0000-0000DF170000}"/>
    <cellStyle name="一般 3 4 2 2 3 3 2 5" xfId="6476" xr:uid="{00000000-0005-0000-0000-0000E0170000}"/>
    <cellStyle name="一般 3 4 2 2 3 3 3" xfId="6477" xr:uid="{00000000-0005-0000-0000-0000E1170000}"/>
    <cellStyle name="一般 3 4 2 2 3 3 3 2" xfId="6478" xr:uid="{00000000-0005-0000-0000-0000E2170000}"/>
    <cellStyle name="一般 3 4 2 2 3 3 3 2 2" xfId="6479" xr:uid="{00000000-0005-0000-0000-0000E3170000}"/>
    <cellStyle name="一般 3 4 2 2 3 3 3 2 3" xfId="6480" xr:uid="{00000000-0005-0000-0000-0000E4170000}"/>
    <cellStyle name="一般 3 4 2 2 3 3 3 3" xfId="6481" xr:uid="{00000000-0005-0000-0000-0000E5170000}"/>
    <cellStyle name="一般 3 4 2 2 3 3 3 4" xfId="6482" xr:uid="{00000000-0005-0000-0000-0000E6170000}"/>
    <cellStyle name="一般 3 4 2 2 3 3 4" xfId="6483" xr:uid="{00000000-0005-0000-0000-0000E7170000}"/>
    <cellStyle name="一般 3 4 2 2 3 3 4 2" xfId="6484" xr:uid="{00000000-0005-0000-0000-0000E8170000}"/>
    <cellStyle name="一般 3 4 2 2 3 3 4 3" xfId="6485" xr:uid="{00000000-0005-0000-0000-0000E9170000}"/>
    <cellStyle name="一般 3 4 2 2 3 3 5" xfId="6486" xr:uid="{00000000-0005-0000-0000-0000EA170000}"/>
    <cellStyle name="一般 3 4 2 2 3 3 6" xfId="6487" xr:uid="{00000000-0005-0000-0000-0000EB170000}"/>
    <cellStyle name="一般 3 4 2 2 3 4" xfId="6488" xr:uid="{00000000-0005-0000-0000-0000EC170000}"/>
    <cellStyle name="一般 3 4 2 2 3 4 2" xfId="6489" xr:uid="{00000000-0005-0000-0000-0000ED170000}"/>
    <cellStyle name="一般 3 4 2 2 3 4 2 2" xfId="6490" xr:uid="{00000000-0005-0000-0000-0000EE170000}"/>
    <cellStyle name="一般 3 4 2 2 3 4 2 2 2" xfId="6491" xr:uid="{00000000-0005-0000-0000-0000EF170000}"/>
    <cellStyle name="一般 3 4 2 2 3 4 2 2 3" xfId="6492" xr:uid="{00000000-0005-0000-0000-0000F0170000}"/>
    <cellStyle name="一般 3 4 2 2 3 4 2 3" xfId="6493" xr:uid="{00000000-0005-0000-0000-0000F1170000}"/>
    <cellStyle name="一般 3 4 2 2 3 4 2 4" xfId="6494" xr:uid="{00000000-0005-0000-0000-0000F2170000}"/>
    <cellStyle name="一般 3 4 2 2 3 4 3" xfId="6495" xr:uid="{00000000-0005-0000-0000-0000F3170000}"/>
    <cellStyle name="一般 3 4 2 2 3 4 3 2" xfId="6496" xr:uid="{00000000-0005-0000-0000-0000F4170000}"/>
    <cellStyle name="一般 3 4 2 2 3 4 3 3" xfId="6497" xr:uid="{00000000-0005-0000-0000-0000F5170000}"/>
    <cellStyle name="一般 3 4 2 2 3 4 4" xfId="6498" xr:uid="{00000000-0005-0000-0000-0000F6170000}"/>
    <cellStyle name="一般 3 4 2 2 3 4 5" xfId="6499" xr:uid="{00000000-0005-0000-0000-0000F7170000}"/>
    <cellStyle name="一般 3 4 2 2 3 5" xfId="6500" xr:uid="{00000000-0005-0000-0000-0000F8170000}"/>
    <cellStyle name="一般 3 4 2 2 3 5 2" xfId="6501" xr:uid="{00000000-0005-0000-0000-0000F9170000}"/>
    <cellStyle name="一般 3 4 2 2 3 5 2 2" xfId="6502" xr:uid="{00000000-0005-0000-0000-0000FA170000}"/>
    <cellStyle name="一般 3 4 2 2 3 5 2 2 2" xfId="6503" xr:uid="{00000000-0005-0000-0000-0000FB170000}"/>
    <cellStyle name="一般 3 4 2 2 3 5 2 2 3" xfId="6504" xr:uid="{00000000-0005-0000-0000-0000FC170000}"/>
    <cellStyle name="一般 3 4 2 2 3 5 2 3" xfId="6505" xr:uid="{00000000-0005-0000-0000-0000FD170000}"/>
    <cellStyle name="一般 3 4 2 2 3 5 2 4" xfId="6506" xr:uid="{00000000-0005-0000-0000-0000FE170000}"/>
    <cellStyle name="一般 3 4 2 2 3 5 3" xfId="6507" xr:uid="{00000000-0005-0000-0000-0000FF170000}"/>
    <cellStyle name="一般 3 4 2 2 3 5 3 2" xfId="6508" xr:uid="{00000000-0005-0000-0000-000000180000}"/>
    <cellStyle name="一般 3 4 2 2 3 5 3 3" xfId="6509" xr:uid="{00000000-0005-0000-0000-000001180000}"/>
    <cellStyle name="一般 3 4 2 2 3 5 4" xfId="6510" xr:uid="{00000000-0005-0000-0000-000002180000}"/>
    <cellStyle name="一般 3 4 2 2 3 5 5" xfId="6511" xr:uid="{00000000-0005-0000-0000-000003180000}"/>
    <cellStyle name="一般 3 4 2 2 3 6" xfId="6512" xr:uid="{00000000-0005-0000-0000-000004180000}"/>
    <cellStyle name="一般 3 4 2 2 3 6 2" xfId="6513" xr:uid="{00000000-0005-0000-0000-000005180000}"/>
    <cellStyle name="一般 3 4 2 2 3 6 2 2" xfId="6514" xr:uid="{00000000-0005-0000-0000-000006180000}"/>
    <cellStyle name="一般 3 4 2 2 3 6 2 3" xfId="6515" xr:uid="{00000000-0005-0000-0000-000007180000}"/>
    <cellStyle name="一般 3 4 2 2 3 6 3" xfId="6516" xr:uid="{00000000-0005-0000-0000-000008180000}"/>
    <cellStyle name="一般 3 4 2 2 3 6 4" xfId="6517" xr:uid="{00000000-0005-0000-0000-000009180000}"/>
    <cellStyle name="一般 3 4 2 2 3 7" xfId="6518" xr:uid="{00000000-0005-0000-0000-00000A180000}"/>
    <cellStyle name="一般 3 4 2 2 3 7 2" xfId="6519" xr:uid="{00000000-0005-0000-0000-00000B180000}"/>
    <cellStyle name="一般 3 4 2 2 3 7 3" xfId="6520" xr:uid="{00000000-0005-0000-0000-00000C180000}"/>
    <cellStyle name="一般 3 4 2 2 3 8" xfId="6521" xr:uid="{00000000-0005-0000-0000-00000D180000}"/>
    <cellStyle name="一般 3 4 2 2 3 9" xfId="6522" xr:uid="{00000000-0005-0000-0000-00000E180000}"/>
    <cellStyle name="一般 3 4 2 2 4" xfId="178" xr:uid="{00000000-0005-0000-0000-00000F180000}"/>
    <cellStyle name="一般 3 4 2 2 4 2" xfId="6523" xr:uid="{00000000-0005-0000-0000-000010180000}"/>
    <cellStyle name="一般 3 4 2 2 4 2 2" xfId="6524" xr:uid="{00000000-0005-0000-0000-000011180000}"/>
    <cellStyle name="一般 3 4 2 2 4 2 2 2" xfId="6525" xr:uid="{00000000-0005-0000-0000-000012180000}"/>
    <cellStyle name="一般 3 4 2 2 4 2 2 2 2" xfId="6526" xr:uid="{00000000-0005-0000-0000-000013180000}"/>
    <cellStyle name="一般 3 4 2 2 4 2 2 2 2 2" xfId="6527" xr:uid="{00000000-0005-0000-0000-000014180000}"/>
    <cellStyle name="一般 3 4 2 2 4 2 2 2 2 3" xfId="6528" xr:uid="{00000000-0005-0000-0000-000015180000}"/>
    <cellStyle name="一般 3 4 2 2 4 2 2 2 3" xfId="6529" xr:uid="{00000000-0005-0000-0000-000016180000}"/>
    <cellStyle name="一般 3 4 2 2 4 2 2 2 4" xfId="6530" xr:uid="{00000000-0005-0000-0000-000017180000}"/>
    <cellStyle name="一般 3 4 2 2 4 2 2 3" xfId="6531" xr:uid="{00000000-0005-0000-0000-000018180000}"/>
    <cellStyle name="一般 3 4 2 2 4 2 2 3 2" xfId="6532" xr:uid="{00000000-0005-0000-0000-000019180000}"/>
    <cellStyle name="一般 3 4 2 2 4 2 2 3 3" xfId="6533" xr:uid="{00000000-0005-0000-0000-00001A180000}"/>
    <cellStyle name="一般 3 4 2 2 4 2 2 4" xfId="6534" xr:uid="{00000000-0005-0000-0000-00001B180000}"/>
    <cellStyle name="一般 3 4 2 2 4 2 2 5" xfId="6535" xr:uid="{00000000-0005-0000-0000-00001C180000}"/>
    <cellStyle name="一般 3 4 2 2 4 2 3" xfId="6536" xr:uid="{00000000-0005-0000-0000-00001D180000}"/>
    <cellStyle name="一般 3 4 2 2 4 2 3 2" xfId="6537" xr:uid="{00000000-0005-0000-0000-00001E180000}"/>
    <cellStyle name="一般 3 4 2 2 4 2 3 2 2" xfId="6538" xr:uid="{00000000-0005-0000-0000-00001F180000}"/>
    <cellStyle name="一般 3 4 2 2 4 2 3 2 3" xfId="6539" xr:uid="{00000000-0005-0000-0000-000020180000}"/>
    <cellStyle name="一般 3 4 2 2 4 2 3 3" xfId="6540" xr:uid="{00000000-0005-0000-0000-000021180000}"/>
    <cellStyle name="一般 3 4 2 2 4 2 3 4" xfId="6541" xr:uid="{00000000-0005-0000-0000-000022180000}"/>
    <cellStyle name="一般 3 4 2 2 4 2 4" xfId="6542" xr:uid="{00000000-0005-0000-0000-000023180000}"/>
    <cellStyle name="一般 3 4 2 2 4 2 4 2" xfId="6543" xr:uid="{00000000-0005-0000-0000-000024180000}"/>
    <cellStyle name="一般 3 4 2 2 4 2 4 3" xfId="6544" xr:uid="{00000000-0005-0000-0000-000025180000}"/>
    <cellStyle name="一般 3 4 2 2 4 2 5" xfId="6545" xr:uid="{00000000-0005-0000-0000-000026180000}"/>
    <cellStyle name="一般 3 4 2 2 4 2 6" xfId="6546" xr:uid="{00000000-0005-0000-0000-000027180000}"/>
    <cellStyle name="一般 3 4 2 2 4 3" xfId="6547" xr:uid="{00000000-0005-0000-0000-000028180000}"/>
    <cellStyle name="一般 3 4 2 2 4 3 2" xfId="6548" xr:uid="{00000000-0005-0000-0000-000029180000}"/>
    <cellStyle name="一般 3 4 2 2 4 3 2 2" xfId="6549" xr:uid="{00000000-0005-0000-0000-00002A180000}"/>
    <cellStyle name="一般 3 4 2 2 4 3 2 2 2" xfId="6550" xr:uid="{00000000-0005-0000-0000-00002B180000}"/>
    <cellStyle name="一般 3 4 2 2 4 3 2 2 3" xfId="6551" xr:uid="{00000000-0005-0000-0000-00002C180000}"/>
    <cellStyle name="一般 3 4 2 2 4 3 2 3" xfId="6552" xr:uid="{00000000-0005-0000-0000-00002D180000}"/>
    <cellStyle name="一般 3 4 2 2 4 3 2 4" xfId="6553" xr:uid="{00000000-0005-0000-0000-00002E180000}"/>
    <cellStyle name="一般 3 4 2 2 4 3 3" xfId="6554" xr:uid="{00000000-0005-0000-0000-00002F180000}"/>
    <cellStyle name="一般 3 4 2 2 4 3 3 2" xfId="6555" xr:uid="{00000000-0005-0000-0000-000030180000}"/>
    <cellStyle name="一般 3 4 2 2 4 3 3 3" xfId="6556" xr:uid="{00000000-0005-0000-0000-000031180000}"/>
    <cellStyle name="一般 3 4 2 2 4 3 4" xfId="6557" xr:uid="{00000000-0005-0000-0000-000032180000}"/>
    <cellStyle name="一般 3 4 2 2 4 3 5" xfId="6558" xr:uid="{00000000-0005-0000-0000-000033180000}"/>
    <cellStyle name="一般 3 4 2 2 4 4" xfId="6559" xr:uid="{00000000-0005-0000-0000-000034180000}"/>
    <cellStyle name="一般 3 4 2 2 4 4 2" xfId="6560" xr:uid="{00000000-0005-0000-0000-000035180000}"/>
    <cellStyle name="一般 3 4 2 2 4 4 2 2" xfId="6561" xr:uid="{00000000-0005-0000-0000-000036180000}"/>
    <cellStyle name="一般 3 4 2 2 4 4 2 2 2" xfId="6562" xr:uid="{00000000-0005-0000-0000-000037180000}"/>
    <cellStyle name="一般 3 4 2 2 4 4 2 2 3" xfId="6563" xr:uid="{00000000-0005-0000-0000-000038180000}"/>
    <cellStyle name="一般 3 4 2 2 4 4 2 3" xfId="6564" xr:uid="{00000000-0005-0000-0000-000039180000}"/>
    <cellStyle name="一般 3 4 2 2 4 4 2 4" xfId="6565" xr:uid="{00000000-0005-0000-0000-00003A180000}"/>
    <cellStyle name="一般 3 4 2 2 4 4 3" xfId="6566" xr:uid="{00000000-0005-0000-0000-00003B180000}"/>
    <cellStyle name="一般 3 4 2 2 4 4 3 2" xfId="6567" xr:uid="{00000000-0005-0000-0000-00003C180000}"/>
    <cellStyle name="一般 3 4 2 2 4 4 3 3" xfId="6568" xr:uid="{00000000-0005-0000-0000-00003D180000}"/>
    <cellStyle name="一般 3 4 2 2 4 4 4" xfId="6569" xr:uid="{00000000-0005-0000-0000-00003E180000}"/>
    <cellStyle name="一般 3 4 2 2 4 4 5" xfId="6570" xr:uid="{00000000-0005-0000-0000-00003F180000}"/>
    <cellStyle name="一般 3 4 2 2 4 5" xfId="6571" xr:uid="{00000000-0005-0000-0000-000040180000}"/>
    <cellStyle name="一般 3 4 2 2 4 5 2" xfId="6572" xr:uid="{00000000-0005-0000-0000-000041180000}"/>
    <cellStyle name="一般 3 4 2 2 4 5 2 2" xfId="6573" xr:uid="{00000000-0005-0000-0000-000042180000}"/>
    <cellStyle name="一般 3 4 2 2 4 5 2 3" xfId="6574" xr:uid="{00000000-0005-0000-0000-000043180000}"/>
    <cellStyle name="一般 3 4 2 2 4 5 3" xfId="6575" xr:uid="{00000000-0005-0000-0000-000044180000}"/>
    <cellStyle name="一般 3 4 2 2 4 5 4" xfId="6576" xr:uid="{00000000-0005-0000-0000-000045180000}"/>
    <cellStyle name="一般 3 4 2 2 4 6" xfId="6577" xr:uid="{00000000-0005-0000-0000-000046180000}"/>
    <cellStyle name="一般 3 4 2 2 4 6 2" xfId="6578" xr:uid="{00000000-0005-0000-0000-000047180000}"/>
    <cellStyle name="一般 3 4 2 2 4 6 3" xfId="6579" xr:uid="{00000000-0005-0000-0000-000048180000}"/>
    <cellStyle name="一般 3 4 2 2 4 7" xfId="6580" xr:uid="{00000000-0005-0000-0000-000049180000}"/>
    <cellStyle name="一般 3 4 2 2 4 8" xfId="6581" xr:uid="{00000000-0005-0000-0000-00004A180000}"/>
    <cellStyle name="一般 3 4 2 2 5" xfId="6582" xr:uid="{00000000-0005-0000-0000-00004B180000}"/>
    <cellStyle name="一般 3 4 2 2 5 2" xfId="6583" xr:uid="{00000000-0005-0000-0000-00004C180000}"/>
    <cellStyle name="一般 3 4 2 2 5 2 2" xfId="6584" xr:uid="{00000000-0005-0000-0000-00004D180000}"/>
    <cellStyle name="一般 3 4 2 2 5 2 2 2" xfId="6585" xr:uid="{00000000-0005-0000-0000-00004E180000}"/>
    <cellStyle name="一般 3 4 2 2 5 2 2 2 2" xfId="6586" xr:uid="{00000000-0005-0000-0000-00004F180000}"/>
    <cellStyle name="一般 3 4 2 2 5 2 2 2 2 2" xfId="6587" xr:uid="{00000000-0005-0000-0000-000050180000}"/>
    <cellStyle name="一般 3 4 2 2 5 2 2 2 2 3" xfId="6588" xr:uid="{00000000-0005-0000-0000-000051180000}"/>
    <cellStyle name="一般 3 4 2 2 5 2 2 2 3" xfId="6589" xr:uid="{00000000-0005-0000-0000-000052180000}"/>
    <cellStyle name="一般 3 4 2 2 5 2 2 2 4" xfId="6590" xr:uid="{00000000-0005-0000-0000-000053180000}"/>
    <cellStyle name="一般 3 4 2 2 5 2 2 3" xfId="6591" xr:uid="{00000000-0005-0000-0000-000054180000}"/>
    <cellStyle name="一般 3 4 2 2 5 2 2 3 2" xfId="6592" xr:uid="{00000000-0005-0000-0000-000055180000}"/>
    <cellStyle name="一般 3 4 2 2 5 2 2 3 3" xfId="6593" xr:uid="{00000000-0005-0000-0000-000056180000}"/>
    <cellStyle name="一般 3 4 2 2 5 2 2 4" xfId="6594" xr:uid="{00000000-0005-0000-0000-000057180000}"/>
    <cellStyle name="一般 3 4 2 2 5 2 2 5" xfId="6595" xr:uid="{00000000-0005-0000-0000-000058180000}"/>
    <cellStyle name="一般 3 4 2 2 5 2 3" xfId="6596" xr:uid="{00000000-0005-0000-0000-000059180000}"/>
    <cellStyle name="一般 3 4 2 2 5 2 3 2" xfId="6597" xr:uid="{00000000-0005-0000-0000-00005A180000}"/>
    <cellStyle name="一般 3 4 2 2 5 2 3 2 2" xfId="6598" xr:uid="{00000000-0005-0000-0000-00005B180000}"/>
    <cellStyle name="一般 3 4 2 2 5 2 3 2 3" xfId="6599" xr:uid="{00000000-0005-0000-0000-00005C180000}"/>
    <cellStyle name="一般 3 4 2 2 5 2 3 3" xfId="6600" xr:uid="{00000000-0005-0000-0000-00005D180000}"/>
    <cellStyle name="一般 3 4 2 2 5 2 3 4" xfId="6601" xr:uid="{00000000-0005-0000-0000-00005E180000}"/>
    <cellStyle name="一般 3 4 2 2 5 2 4" xfId="6602" xr:uid="{00000000-0005-0000-0000-00005F180000}"/>
    <cellStyle name="一般 3 4 2 2 5 2 4 2" xfId="6603" xr:uid="{00000000-0005-0000-0000-000060180000}"/>
    <cellStyle name="一般 3 4 2 2 5 2 4 3" xfId="6604" xr:uid="{00000000-0005-0000-0000-000061180000}"/>
    <cellStyle name="一般 3 4 2 2 5 2 5" xfId="6605" xr:uid="{00000000-0005-0000-0000-000062180000}"/>
    <cellStyle name="一般 3 4 2 2 5 2 6" xfId="6606" xr:uid="{00000000-0005-0000-0000-000063180000}"/>
    <cellStyle name="一般 3 4 2 2 5 3" xfId="6607" xr:uid="{00000000-0005-0000-0000-000064180000}"/>
    <cellStyle name="一般 3 4 2 2 5 3 2" xfId="6608" xr:uid="{00000000-0005-0000-0000-000065180000}"/>
    <cellStyle name="一般 3 4 2 2 5 3 2 2" xfId="6609" xr:uid="{00000000-0005-0000-0000-000066180000}"/>
    <cellStyle name="一般 3 4 2 2 5 3 2 2 2" xfId="6610" xr:uid="{00000000-0005-0000-0000-000067180000}"/>
    <cellStyle name="一般 3 4 2 2 5 3 2 2 3" xfId="6611" xr:uid="{00000000-0005-0000-0000-000068180000}"/>
    <cellStyle name="一般 3 4 2 2 5 3 2 3" xfId="6612" xr:uid="{00000000-0005-0000-0000-000069180000}"/>
    <cellStyle name="一般 3 4 2 2 5 3 2 4" xfId="6613" xr:uid="{00000000-0005-0000-0000-00006A180000}"/>
    <cellStyle name="一般 3 4 2 2 5 3 3" xfId="6614" xr:uid="{00000000-0005-0000-0000-00006B180000}"/>
    <cellStyle name="一般 3 4 2 2 5 3 3 2" xfId="6615" xr:uid="{00000000-0005-0000-0000-00006C180000}"/>
    <cellStyle name="一般 3 4 2 2 5 3 3 3" xfId="6616" xr:uid="{00000000-0005-0000-0000-00006D180000}"/>
    <cellStyle name="一般 3 4 2 2 5 3 4" xfId="6617" xr:uid="{00000000-0005-0000-0000-00006E180000}"/>
    <cellStyle name="一般 3 4 2 2 5 3 5" xfId="6618" xr:uid="{00000000-0005-0000-0000-00006F180000}"/>
    <cellStyle name="一般 3 4 2 2 5 4" xfId="6619" xr:uid="{00000000-0005-0000-0000-000070180000}"/>
    <cellStyle name="一般 3 4 2 2 5 4 2" xfId="6620" xr:uid="{00000000-0005-0000-0000-000071180000}"/>
    <cellStyle name="一般 3 4 2 2 5 4 2 2" xfId="6621" xr:uid="{00000000-0005-0000-0000-000072180000}"/>
    <cellStyle name="一般 3 4 2 2 5 4 2 2 2" xfId="6622" xr:uid="{00000000-0005-0000-0000-000073180000}"/>
    <cellStyle name="一般 3 4 2 2 5 4 2 2 3" xfId="6623" xr:uid="{00000000-0005-0000-0000-000074180000}"/>
    <cellStyle name="一般 3 4 2 2 5 4 2 3" xfId="6624" xr:uid="{00000000-0005-0000-0000-000075180000}"/>
    <cellStyle name="一般 3 4 2 2 5 4 2 4" xfId="6625" xr:uid="{00000000-0005-0000-0000-000076180000}"/>
    <cellStyle name="一般 3 4 2 2 5 4 3" xfId="6626" xr:uid="{00000000-0005-0000-0000-000077180000}"/>
    <cellStyle name="一般 3 4 2 2 5 4 3 2" xfId="6627" xr:uid="{00000000-0005-0000-0000-000078180000}"/>
    <cellStyle name="一般 3 4 2 2 5 4 3 3" xfId="6628" xr:uid="{00000000-0005-0000-0000-000079180000}"/>
    <cellStyle name="一般 3 4 2 2 5 4 4" xfId="6629" xr:uid="{00000000-0005-0000-0000-00007A180000}"/>
    <cellStyle name="一般 3 4 2 2 5 4 5" xfId="6630" xr:uid="{00000000-0005-0000-0000-00007B180000}"/>
    <cellStyle name="一般 3 4 2 2 5 5" xfId="6631" xr:uid="{00000000-0005-0000-0000-00007C180000}"/>
    <cellStyle name="一般 3 4 2 2 5 5 2" xfId="6632" xr:uid="{00000000-0005-0000-0000-00007D180000}"/>
    <cellStyle name="一般 3 4 2 2 5 5 2 2" xfId="6633" xr:uid="{00000000-0005-0000-0000-00007E180000}"/>
    <cellStyle name="一般 3 4 2 2 5 5 2 3" xfId="6634" xr:uid="{00000000-0005-0000-0000-00007F180000}"/>
    <cellStyle name="一般 3 4 2 2 5 5 3" xfId="6635" xr:uid="{00000000-0005-0000-0000-000080180000}"/>
    <cellStyle name="一般 3 4 2 2 5 5 4" xfId="6636" xr:uid="{00000000-0005-0000-0000-000081180000}"/>
    <cellStyle name="一般 3 4 2 2 5 6" xfId="6637" xr:uid="{00000000-0005-0000-0000-000082180000}"/>
    <cellStyle name="一般 3 4 2 2 5 6 2" xfId="6638" xr:uid="{00000000-0005-0000-0000-000083180000}"/>
    <cellStyle name="一般 3 4 2 2 5 6 3" xfId="6639" xr:uid="{00000000-0005-0000-0000-000084180000}"/>
    <cellStyle name="一般 3 4 2 2 5 7" xfId="6640" xr:uid="{00000000-0005-0000-0000-000085180000}"/>
    <cellStyle name="一般 3 4 2 2 5 8" xfId="6641" xr:uid="{00000000-0005-0000-0000-000086180000}"/>
    <cellStyle name="一般 3 4 2 2 6" xfId="6642" xr:uid="{00000000-0005-0000-0000-000087180000}"/>
    <cellStyle name="一般 3 4 2 2 6 2" xfId="6643" xr:uid="{00000000-0005-0000-0000-000088180000}"/>
    <cellStyle name="一般 3 4 2 2 6 2 2" xfId="6644" xr:uid="{00000000-0005-0000-0000-000089180000}"/>
    <cellStyle name="一般 3 4 2 2 6 2 2 2" xfId="6645" xr:uid="{00000000-0005-0000-0000-00008A180000}"/>
    <cellStyle name="一般 3 4 2 2 6 2 2 2 2" xfId="6646" xr:uid="{00000000-0005-0000-0000-00008B180000}"/>
    <cellStyle name="一般 3 4 2 2 6 2 2 2 3" xfId="6647" xr:uid="{00000000-0005-0000-0000-00008C180000}"/>
    <cellStyle name="一般 3 4 2 2 6 2 2 3" xfId="6648" xr:uid="{00000000-0005-0000-0000-00008D180000}"/>
    <cellStyle name="一般 3 4 2 2 6 2 2 4" xfId="6649" xr:uid="{00000000-0005-0000-0000-00008E180000}"/>
    <cellStyle name="一般 3 4 2 2 6 2 3" xfId="6650" xr:uid="{00000000-0005-0000-0000-00008F180000}"/>
    <cellStyle name="一般 3 4 2 2 6 2 3 2" xfId="6651" xr:uid="{00000000-0005-0000-0000-000090180000}"/>
    <cellStyle name="一般 3 4 2 2 6 2 3 3" xfId="6652" xr:uid="{00000000-0005-0000-0000-000091180000}"/>
    <cellStyle name="一般 3 4 2 2 6 2 4" xfId="6653" xr:uid="{00000000-0005-0000-0000-000092180000}"/>
    <cellStyle name="一般 3 4 2 2 6 2 5" xfId="6654" xr:uid="{00000000-0005-0000-0000-000093180000}"/>
    <cellStyle name="一般 3 4 2 2 6 3" xfId="6655" xr:uid="{00000000-0005-0000-0000-000094180000}"/>
    <cellStyle name="一般 3 4 2 2 6 3 2" xfId="6656" xr:uid="{00000000-0005-0000-0000-000095180000}"/>
    <cellStyle name="一般 3 4 2 2 6 3 2 2" xfId="6657" xr:uid="{00000000-0005-0000-0000-000096180000}"/>
    <cellStyle name="一般 3 4 2 2 6 3 2 2 2" xfId="6658" xr:uid="{00000000-0005-0000-0000-000097180000}"/>
    <cellStyle name="一般 3 4 2 2 6 3 2 2 3" xfId="6659" xr:uid="{00000000-0005-0000-0000-000098180000}"/>
    <cellStyle name="一般 3 4 2 2 6 3 2 3" xfId="6660" xr:uid="{00000000-0005-0000-0000-000099180000}"/>
    <cellStyle name="一般 3 4 2 2 6 3 2 4" xfId="6661" xr:uid="{00000000-0005-0000-0000-00009A180000}"/>
    <cellStyle name="一般 3 4 2 2 6 3 3" xfId="6662" xr:uid="{00000000-0005-0000-0000-00009B180000}"/>
    <cellStyle name="一般 3 4 2 2 6 3 3 2" xfId="6663" xr:uid="{00000000-0005-0000-0000-00009C180000}"/>
    <cellStyle name="一般 3 4 2 2 6 3 3 3" xfId="6664" xr:uid="{00000000-0005-0000-0000-00009D180000}"/>
    <cellStyle name="一般 3 4 2 2 6 3 4" xfId="6665" xr:uid="{00000000-0005-0000-0000-00009E180000}"/>
    <cellStyle name="一般 3 4 2 2 6 3 5" xfId="6666" xr:uid="{00000000-0005-0000-0000-00009F180000}"/>
    <cellStyle name="一般 3 4 2 2 6 4" xfId="6667" xr:uid="{00000000-0005-0000-0000-0000A0180000}"/>
    <cellStyle name="一般 3 4 2 2 6 4 2" xfId="6668" xr:uid="{00000000-0005-0000-0000-0000A1180000}"/>
    <cellStyle name="一般 3 4 2 2 6 4 2 2" xfId="6669" xr:uid="{00000000-0005-0000-0000-0000A2180000}"/>
    <cellStyle name="一般 3 4 2 2 6 4 2 3" xfId="6670" xr:uid="{00000000-0005-0000-0000-0000A3180000}"/>
    <cellStyle name="一般 3 4 2 2 6 4 3" xfId="6671" xr:uid="{00000000-0005-0000-0000-0000A4180000}"/>
    <cellStyle name="一般 3 4 2 2 6 4 4" xfId="6672" xr:uid="{00000000-0005-0000-0000-0000A5180000}"/>
    <cellStyle name="一般 3 4 2 2 6 5" xfId="6673" xr:uid="{00000000-0005-0000-0000-0000A6180000}"/>
    <cellStyle name="一般 3 4 2 2 6 5 2" xfId="6674" xr:uid="{00000000-0005-0000-0000-0000A7180000}"/>
    <cellStyle name="一般 3 4 2 2 6 5 3" xfId="6675" xr:uid="{00000000-0005-0000-0000-0000A8180000}"/>
    <cellStyle name="一般 3 4 2 2 6 6" xfId="6676" xr:uid="{00000000-0005-0000-0000-0000A9180000}"/>
    <cellStyle name="一般 3 4 2 2 6 7" xfId="6677" xr:uid="{00000000-0005-0000-0000-0000AA180000}"/>
    <cellStyle name="一般 3 4 2 2 7" xfId="6678" xr:uid="{00000000-0005-0000-0000-0000AB180000}"/>
    <cellStyle name="一般 3 4 2 2 7 2" xfId="6679" xr:uid="{00000000-0005-0000-0000-0000AC180000}"/>
    <cellStyle name="一般 3 4 2 2 7 2 2" xfId="6680" xr:uid="{00000000-0005-0000-0000-0000AD180000}"/>
    <cellStyle name="一般 3 4 2 2 7 2 2 2" xfId="6681" xr:uid="{00000000-0005-0000-0000-0000AE180000}"/>
    <cellStyle name="一般 3 4 2 2 7 2 2 2 2" xfId="6682" xr:uid="{00000000-0005-0000-0000-0000AF180000}"/>
    <cellStyle name="一般 3 4 2 2 7 2 2 2 3" xfId="6683" xr:uid="{00000000-0005-0000-0000-0000B0180000}"/>
    <cellStyle name="一般 3 4 2 2 7 2 2 3" xfId="6684" xr:uid="{00000000-0005-0000-0000-0000B1180000}"/>
    <cellStyle name="一般 3 4 2 2 7 2 2 4" xfId="6685" xr:uid="{00000000-0005-0000-0000-0000B2180000}"/>
    <cellStyle name="一般 3 4 2 2 7 2 3" xfId="6686" xr:uid="{00000000-0005-0000-0000-0000B3180000}"/>
    <cellStyle name="一般 3 4 2 2 7 2 3 2" xfId="6687" xr:uid="{00000000-0005-0000-0000-0000B4180000}"/>
    <cellStyle name="一般 3 4 2 2 7 2 3 3" xfId="6688" xr:uid="{00000000-0005-0000-0000-0000B5180000}"/>
    <cellStyle name="一般 3 4 2 2 7 2 4" xfId="6689" xr:uid="{00000000-0005-0000-0000-0000B6180000}"/>
    <cellStyle name="一般 3 4 2 2 7 2 5" xfId="6690" xr:uid="{00000000-0005-0000-0000-0000B7180000}"/>
    <cellStyle name="一般 3 4 2 2 7 3" xfId="6691" xr:uid="{00000000-0005-0000-0000-0000B8180000}"/>
    <cellStyle name="一般 3 4 2 2 7 3 2" xfId="6692" xr:uid="{00000000-0005-0000-0000-0000B9180000}"/>
    <cellStyle name="一般 3 4 2 2 7 3 2 2" xfId="6693" xr:uid="{00000000-0005-0000-0000-0000BA180000}"/>
    <cellStyle name="一般 3 4 2 2 7 3 2 3" xfId="6694" xr:uid="{00000000-0005-0000-0000-0000BB180000}"/>
    <cellStyle name="一般 3 4 2 2 7 3 3" xfId="6695" xr:uid="{00000000-0005-0000-0000-0000BC180000}"/>
    <cellStyle name="一般 3 4 2 2 7 3 4" xfId="6696" xr:uid="{00000000-0005-0000-0000-0000BD180000}"/>
    <cellStyle name="一般 3 4 2 2 7 4" xfId="6697" xr:uid="{00000000-0005-0000-0000-0000BE180000}"/>
    <cellStyle name="一般 3 4 2 2 7 4 2" xfId="6698" xr:uid="{00000000-0005-0000-0000-0000BF180000}"/>
    <cellStyle name="一般 3 4 2 2 7 4 3" xfId="6699" xr:uid="{00000000-0005-0000-0000-0000C0180000}"/>
    <cellStyle name="一般 3 4 2 2 7 5" xfId="6700" xr:uid="{00000000-0005-0000-0000-0000C1180000}"/>
    <cellStyle name="一般 3 4 2 2 7 6" xfId="6701" xr:uid="{00000000-0005-0000-0000-0000C2180000}"/>
    <cellStyle name="一般 3 4 2 2 8" xfId="6702" xr:uid="{00000000-0005-0000-0000-0000C3180000}"/>
    <cellStyle name="一般 3 4 2 2 8 2" xfId="6703" xr:uid="{00000000-0005-0000-0000-0000C4180000}"/>
    <cellStyle name="一般 3 4 2 2 8 2 2" xfId="6704" xr:uid="{00000000-0005-0000-0000-0000C5180000}"/>
    <cellStyle name="一般 3 4 2 2 8 2 2 2" xfId="6705" xr:uid="{00000000-0005-0000-0000-0000C6180000}"/>
    <cellStyle name="一般 3 4 2 2 8 2 2 3" xfId="6706" xr:uid="{00000000-0005-0000-0000-0000C7180000}"/>
    <cellStyle name="一般 3 4 2 2 8 2 3" xfId="6707" xr:uid="{00000000-0005-0000-0000-0000C8180000}"/>
    <cellStyle name="一般 3 4 2 2 8 2 4" xfId="6708" xr:uid="{00000000-0005-0000-0000-0000C9180000}"/>
    <cellStyle name="一般 3 4 2 2 8 3" xfId="6709" xr:uid="{00000000-0005-0000-0000-0000CA180000}"/>
    <cellStyle name="一般 3 4 2 2 8 3 2" xfId="6710" xr:uid="{00000000-0005-0000-0000-0000CB180000}"/>
    <cellStyle name="一般 3 4 2 2 8 3 3" xfId="6711" xr:uid="{00000000-0005-0000-0000-0000CC180000}"/>
    <cellStyle name="一般 3 4 2 2 8 4" xfId="6712" xr:uid="{00000000-0005-0000-0000-0000CD180000}"/>
    <cellStyle name="一般 3 4 2 2 8 5" xfId="6713" xr:uid="{00000000-0005-0000-0000-0000CE180000}"/>
    <cellStyle name="一般 3 4 2 2 9" xfId="6714" xr:uid="{00000000-0005-0000-0000-0000CF180000}"/>
    <cellStyle name="一般 3 4 2 2 9 2" xfId="6715" xr:uid="{00000000-0005-0000-0000-0000D0180000}"/>
    <cellStyle name="一般 3 4 2 2 9 2 2" xfId="6716" xr:uid="{00000000-0005-0000-0000-0000D1180000}"/>
    <cellStyle name="一般 3 4 2 2 9 2 2 2" xfId="6717" xr:uid="{00000000-0005-0000-0000-0000D2180000}"/>
    <cellStyle name="一般 3 4 2 2 9 2 2 3" xfId="6718" xr:uid="{00000000-0005-0000-0000-0000D3180000}"/>
    <cellStyle name="一般 3 4 2 2 9 2 3" xfId="6719" xr:uid="{00000000-0005-0000-0000-0000D4180000}"/>
    <cellStyle name="一般 3 4 2 2 9 2 4" xfId="6720" xr:uid="{00000000-0005-0000-0000-0000D5180000}"/>
    <cellStyle name="一般 3 4 2 2 9 3" xfId="6721" xr:uid="{00000000-0005-0000-0000-0000D6180000}"/>
    <cellStyle name="一般 3 4 2 2 9 3 2" xfId="6722" xr:uid="{00000000-0005-0000-0000-0000D7180000}"/>
    <cellStyle name="一般 3 4 2 2 9 3 3" xfId="6723" xr:uid="{00000000-0005-0000-0000-0000D8180000}"/>
    <cellStyle name="一般 3 4 2 2 9 4" xfId="6724" xr:uid="{00000000-0005-0000-0000-0000D9180000}"/>
    <cellStyle name="一般 3 4 2 2 9 5" xfId="6725" xr:uid="{00000000-0005-0000-0000-0000DA180000}"/>
    <cellStyle name="一般 3 4 2 3" xfId="179" xr:uid="{00000000-0005-0000-0000-0000DB180000}"/>
    <cellStyle name="一般 3 4 2 3 2" xfId="180" xr:uid="{00000000-0005-0000-0000-0000DC180000}"/>
    <cellStyle name="一般 3 4 2 3 2 2" xfId="6726" xr:uid="{00000000-0005-0000-0000-0000DD180000}"/>
    <cellStyle name="一般 3 4 2 3 2 2 2" xfId="6727" xr:uid="{00000000-0005-0000-0000-0000DE180000}"/>
    <cellStyle name="一般 3 4 2 3 2 2 2 2" xfId="6728" xr:uid="{00000000-0005-0000-0000-0000DF180000}"/>
    <cellStyle name="一般 3 4 2 3 2 2 2 2 2" xfId="6729" xr:uid="{00000000-0005-0000-0000-0000E0180000}"/>
    <cellStyle name="一般 3 4 2 3 2 2 2 2 2 2" xfId="6730" xr:uid="{00000000-0005-0000-0000-0000E1180000}"/>
    <cellStyle name="一般 3 4 2 3 2 2 2 2 2 3" xfId="6731" xr:uid="{00000000-0005-0000-0000-0000E2180000}"/>
    <cellStyle name="一般 3 4 2 3 2 2 2 2 3" xfId="6732" xr:uid="{00000000-0005-0000-0000-0000E3180000}"/>
    <cellStyle name="一般 3 4 2 3 2 2 2 2 4" xfId="6733" xr:uid="{00000000-0005-0000-0000-0000E4180000}"/>
    <cellStyle name="一般 3 4 2 3 2 2 2 3" xfId="6734" xr:uid="{00000000-0005-0000-0000-0000E5180000}"/>
    <cellStyle name="一般 3 4 2 3 2 2 2 3 2" xfId="6735" xr:uid="{00000000-0005-0000-0000-0000E6180000}"/>
    <cellStyle name="一般 3 4 2 3 2 2 2 3 3" xfId="6736" xr:uid="{00000000-0005-0000-0000-0000E7180000}"/>
    <cellStyle name="一般 3 4 2 3 2 2 2 4" xfId="6737" xr:uid="{00000000-0005-0000-0000-0000E8180000}"/>
    <cellStyle name="一般 3 4 2 3 2 2 2 5" xfId="6738" xr:uid="{00000000-0005-0000-0000-0000E9180000}"/>
    <cellStyle name="一般 3 4 2 3 2 2 3" xfId="6739" xr:uid="{00000000-0005-0000-0000-0000EA180000}"/>
    <cellStyle name="一般 3 4 2 3 2 2 3 2" xfId="6740" xr:uid="{00000000-0005-0000-0000-0000EB180000}"/>
    <cellStyle name="一般 3 4 2 3 2 2 3 2 2" xfId="6741" xr:uid="{00000000-0005-0000-0000-0000EC180000}"/>
    <cellStyle name="一般 3 4 2 3 2 2 3 2 3" xfId="6742" xr:uid="{00000000-0005-0000-0000-0000ED180000}"/>
    <cellStyle name="一般 3 4 2 3 2 2 3 3" xfId="6743" xr:uid="{00000000-0005-0000-0000-0000EE180000}"/>
    <cellStyle name="一般 3 4 2 3 2 2 3 4" xfId="6744" xr:uid="{00000000-0005-0000-0000-0000EF180000}"/>
    <cellStyle name="一般 3 4 2 3 2 2 4" xfId="6745" xr:uid="{00000000-0005-0000-0000-0000F0180000}"/>
    <cellStyle name="一般 3 4 2 3 2 2 4 2" xfId="6746" xr:uid="{00000000-0005-0000-0000-0000F1180000}"/>
    <cellStyle name="一般 3 4 2 3 2 2 4 3" xfId="6747" xr:uid="{00000000-0005-0000-0000-0000F2180000}"/>
    <cellStyle name="一般 3 4 2 3 2 2 5" xfId="6748" xr:uid="{00000000-0005-0000-0000-0000F3180000}"/>
    <cellStyle name="一般 3 4 2 3 2 2 6" xfId="6749" xr:uid="{00000000-0005-0000-0000-0000F4180000}"/>
    <cellStyle name="一般 3 4 2 3 2 3" xfId="6750" xr:uid="{00000000-0005-0000-0000-0000F5180000}"/>
    <cellStyle name="一般 3 4 2 3 2 3 2" xfId="6751" xr:uid="{00000000-0005-0000-0000-0000F6180000}"/>
    <cellStyle name="一般 3 4 2 3 2 3 2 2" xfId="6752" xr:uid="{00000000-0005-0000-0000-0000F7180000}"/>
    <cellStyle name="一般 3 4 2 3 2 3 2 2 2" xfId="6753" xr:uid="{00000000-0005-0000-0000-0000F8180000}"/>
    <cellStyle name="一般 3 4 2 3 2 3 2 2 3" xfId="6754" xr:uid="{00000000-0005-0000-0000-0000F9180000}"/>
    <cellStyle name="一般 3 4 2 3 2 3 2 3" xfId="6755" xr:uid="{00000000-0005-0000-0000-0000FA180000}"/>
    <cellStyle name="一般 3 4 2 3 2 3 2 4" xfId="6756" xr:uid="{00000000-0005-0000-0000-0000FB180000}"/>
    <cellStyle name="一般 3 4 2 3 2 3 3" xfId="6757" xr:uid="{00000000-0005-0000-0000-0000FC180000}"/>
    <cellStyle name="一般 3 4 2 3 2 3 3 2" xfId="6758" xr:uid="{00000000-0005-0000-0000-0000FD180000}"/>
    <cellStyle name="一般 3 4 2 3 2 3 3 3" xfId="6759" xr:uid="{00000000-0005-0000-0000-0000FE180000}"/>
    <cellStyle name="一般 3 4 2 3 2 3 4" xfId="6760" xr:uid="{00000000-0005-0000-0000-0000FF180000}"/>
    <cellStyle name="一般 3 4 2 3 2 3 5" xfId="6761" xr:uid="{00000000-0005-0000-0000-000000190000}"/>
    <cellStyle name="一般 3 4 2 3 2 4" xfId="6762" xr:uid="{00000000-0005-0000-0000-000001190000}"/>
    <cellStyle name="一般 3 4 2 3 2 4 2" xfId="6763" xr:uid="{00000000-0005-0000-0000-000002190000}"/>
    <cellStyle name="一般 3 4 2 3 2 4 2 2" xfId="6764" xr:uid="{00000000-0005-0000-0000-000003190000}"/>
    <cellStyle name="一般 3 4 2 3 2 4 2 2 2" xfId="6765" xr:uid="{00000000-0005-0000-0000-000004190000}"/>
    <cellStyle name="一般 3 4 2 3 2 4 2 2 3" xfId="6766" xr:uid="{00000000-0005-0000-0000-000005190000}"/>
    <cellStyle name="一般 3 4 2 3 2 4 2 3" xfId="6767" xr:uid="{00000000-0005-0000-0000-000006190000}"/>
    <cellStyle name="一般 3 4 2 3 2 4 2 4" xfId="6768" xr:uid="{00000000-0005-0000-0000-000007190000}"/>
    <cellStyle name="一般 3 4 2 3 2 4 3" xfId="6769" xr:uid="{00000000-0005-0000-0000-000008190000}"/>
    <cellStyle name="一般 3 4 2 3 2 4 3 2" xfId="6770" xr:uid="{00000000-0005-0000-0000-000009190000}"/>
    <cellStyle name="一般 3 4 2 3 2 4 3 3" xfId="6771" xr:uid="{00000000-0005-0000-0000-00000A190000}"/>
    <cellStyle name="一般 3 4 2 3 2 4 4" xfId="6772" xr:uid="{00000000-0005-0000-0000-00000B190000}"/>
    <cellStyle name="一般 3 4 2 3 2 4 5" xfId="6773" xr:uid="{00000000-0005-0000-0000-00000C190000}"/>
    <cellStyle name="一般 3 4 2 3 2 5" xfId="6774" xr:uid="{00000000-0005-0000-0000-00000D190000}"/>
    <cellStyle name="一般 3 4 2 3 2 5 2" xfId="6775" xr:uid="{00000000-0005-0000-0000-00000E190000}"/>
    <cellStyle name="一般 3 4 2 3 2 5 2 2" xfId="6776" xr:uid="{00000000-0005-0000-0000-00000F190000}"/>
    <cellStyle name="一般 3 4 2 3 2 5 2 3" xfId="6777" xr:uid="{00000000-0005-0000-0000-000010190000}"/>
    <cellStyle name="一般 3 4 2 3 2 5 3" xfId="6778" xr:uid="{00000000-0005-0000-0000-000011190000}"/>
    <cellStyle name="一般 3 4 2 3 2 5 4" xfId="6779" xr:uid="{00000000-0005-0000-0000-000012190000}"/>
    <cellStyle name="一般 3 4 2 3 2 6" xfId="6780" xr:uid="{00000000-0005-0000-0000-000013190000}"/>
    <cellStyle name="一般 3 4 2 3 2 6 2" xfId="6781" xr:uid="{00000000-0005-0000-0000-000014190000}"/>
    <cellStyle name="一般 3 4 2 3 2 6 3" xfId="6782" xr:uid="{00000000-0005-0000-0000-000015190000}"/>
    <cellStyle name="一般 3 4 2 3 2 7" xfId="6783" xr:uid="{00000000-0005-0000-0000-000016190000}"/>
    <cellStyle name="一般 3 4 2 3 2 8" xfId="6784" xr:uid="{00000000-0005-0000-0000-000017190000}"/>
    <cellStyle name="一般 3 4 2 3 3" xfId="6785" xr:uid="{00000000-0005-0000-0000-000018190000}"/>
    <cellStyle name="一般 3 4 2 3 3 2" xfId="6786" xr:uid="{00000000-0005-0000-0000-000019190000}"/>
    <cellStyle name="一般 3 4 2 3 3 2 2" xfId="6787" xr:uid="{00000000-0005-0000-0000-00001A190000}"/>
    <cellStyle name="一般 3 4 2 3 3 2 2 2" xfId="6788" xr:uid="{00000000-0005-0000-0000-00001B190000}"/>
    <cellStyle name="一般 3 4 2 3 3 2 2 2 2" xfId="6789" xr:uid="{00000000-0005-0000-0000-00001C190000}"/>
    <cellStyle name="一般 3 4 2 3 3 2 2 2 3" xfId="6790" xr:uid="{00000000-0005-0000-0000-00001D190000}"/>
    <cellStyle name="一般 3 4 2 3 3 2 2 3" xfId="6791" xr:uid="{00000000-0005-0000-0000-00001E190000}"/>
    <cellStyle name="一般 3 4 2 3 3 2 2 4" xfId="6792" xr:uid="{00000000-0005-0000-0000-00001F190000}"/>
    <cellStyle name="一般 3 4 2 3 3 2 3" xfId="6793" xr:uid="{00000000-0005-0000-0000-000020190000}"/>
    <cellStyle name="一般 3 4 2 3 3 2 3 2" xfId="6794" xr:uid="{00000000-0005-0000-0000-000021190000}"/>
    <cellStyle name="一般 3 4 2 3 3 2 3 3" xfId="6795" xr:uid="{00000000-0005-0000-0000-000022190000}"/>
    <cellStyle name="一般 3 4 2 3 3 2 4" xfId="6796" xr:uid="{00000000-0005-0000-0000-000023190000}"/>
    <cellStyle name="一般 3 4 2 3 3 2 5" xfId="6797" xr:uid="{00000000-0005-0000-0000-000024190000}"/>
    <cellStyle name="一般 3 4 2 3 3 3" xfId="6798" xr:uid="{00000000-0005-0000-0000-000025190000}"/>
    <cellStyle name="一般 3 4 2 3 3 3 2" xfId="6799" xr:uid="{00000000-0005-0000-0000-000026190000}"/>
    <cellStyle name="一般 3 4 2 3 3 3 2 2" xfId="6800" xr:uid="{00000000-0005-0000-0000-000027190000}"/>
    <cellStyle name="一般 3 4 2 3 3 3 2 3" xfId="6801" xr:uid="{00000000-0005-0000-0000-000028190000}"/>
    <cellStyle name="一般 3 4 2 3 3 3 3" xfId="6802" xr:uid="{00000000-0005-0000-0000-000029190000}"/>
    <cellStyle name="一般 3 4 2 3 3 3 4" xfId="6803" xr:uid="{00000000-0005-0000-0000-00002A190000}"/>
    <cellStyle name="一般 3 4 2 3 3 4" xfId="6804" xr:uid="{00000000-0005-0000-0000-00002B190000}"/>
    <cellStyle name="一般 3 4 2 3 3 4 2" xfId="6805" xr:uid="{00000000-0005-0000-0000-00002C190000}"/>
    <cellStyle name="一般 3 4 2 3 3 4 3" xfId="6806" xr:uid="{00000000-0005-0000-0000-00002D190000}"/>
    <cellStyle name="一般 3 4 2 3 3 5" xfId="6807" xr:uid="{00000000-0005-0000-0000-00002E190000}"/>
    <cellStyle name="一般 3 4 2 3 3 6" xfId="6808" xr:uid="{00000000-0005-0000-0000-00002F190000}"/>
    <cellStyle name="一般 3 4 2 3 4" xfId="6809" xr:uid="{00000000-0005-0000-0000-000030190000}"/>
    <cellStyle name="一般 3 4 2 3 4 2" xfId="6810" xr:uid="{00000000-0005-0000-0000-000031190000}"/>
    <cellStyle name="一般 3 4 2 3 4 2 2" xfId="6811" xr:uid="{00000000-0005-0000-0000-000032190000}"/>
    <cellStyle name="一般 3 4 2 3 4 2 2 2" xfId="6812" xr:uid="{00000000-0005-0000-0000-000033190000}"/>
    <cellStyle name="一般 3 4 2 3 4 2 2 3" xfId="6813" xr:uid="{00000000-0005-0000-0000-000034190000}"/>
    <cellStyle name="一般 3 4 2 3 4 2 3" xfId="6814" xr:uid="{00000000-0005-0000-0000-000035190000}"/>
    <cellStyle name="一般 3 4 2 3 4 2 4" xfId="6815" xr:uid="{00000000-0005-0000-0000-000036190000}"/>
    <cellStyle name="一般 3 4 2 3 4 3" xfId="6816" xr:uid="{00000000-0005-0000-0000-000037190000}"/>
    <cellStyle name="一般 3 4 2 3 4 3 2" xfId="6817" xr:uid="{00000000-0005-0000-0000-000038190000}"/>
    <cellStyle name="一般 3 4 2 3 4 3 3" xfId="6818" xr:uid="{00000000-0005-0000-0000-000039190000}"/>
    <cellStyle name="一般 3 4 2 3 4 4" xfId="6819" xr:uid="{00000000-0005-0000-0000-00003A190000}"/>
    <cellStyle name="一般 3 4 2 3 4 5" xfId="6820" xr:uid="{00000000-0005-0000-0000-00003B190000}"/>
    <cellStyle name="一般 3 4 2 3 5" xfId="6821" xr:uid="{00000000-0005-0000-0000-00003C190000}"/>
    <cellStyle name="一般 3 4 2 3 5 2" xfId="6822" xr:uid="{00000000-0005-0000-0000-00003D190000}"/>
    <cellStyle name="一般 3 4 2 3 5 2 2" xfId="6823" xr:uid="{00000000-0005-0000-0000-00003E190000}"/>
    <cellStyle name="一般 3 4 2 3 5 2 2 2" xfId="6824" xr:uid="{00000000-0005-0000-0000-00003F190000}"/>
    <cellStyle name="一般 3 4 2 3 5 2 2 3" xfId="6825" xr:uid="{00000000-0005-0000-0000-000040190000}"/>
    <cellStyle name="一般 3 4 2 3 5 2 3" xfId="6826" xr:uid="{00000000-0005-0000-0000-000041190000}"/>
    <cellStyle name="一般 3 4 2 3 5 2 4" xfId="6827" xr:uid="{00000000-0005-0000-0000-000042190000}"/>
    <cellStyle name="一般 3 4 2 3 5 3" xfId="6828" xr:uid="{00000000-0005-0000-0000-000043190000}"/>
    <cellStyle name="一般 3 4 2 3 5 3 2" xfId="6829" xr:uid="{00000000-0005-0000-0000-000044190000}"/>
    <cellStyle name="一般 3 4 2 3 5 3 3" xfId="6830" xr:uid="{00000000-0005-0000-0000-000045190000}"/>
    <cellStyle name="一般 3 4 2 3 5 4" xfId="6831" xr:uid="{00000000-0005-0000-0000-000046190000}"/>
    <cellStyle name="一般 3 4 2 3 5 5" xfId="6832" xr:uid="{00000000-0005-0000-0000-000047190000}"/>
    <cellStyle name="一般 3 4 2 3 6" xfId="6833" xr:uid="{00000000-0005-0000-0000-000048190000}"/>
    <cellStyle name="一般 3 4 2 3 6 2" xfId="6834" xr:uid="{00000000-0005-0000-0000-000049190000}"/>
    <cellStyle name="一般 3 4 2 3 6 2 2" xfId="6835" xr:uid="{00000000-0005-0000-0000-00004A190000}"/>
    <cellStyle name="一般 3 4 2 3 6 2 3" xfId="6836" xr:uid="{00000000-0005-0000-0000-00004B190000}"/>
    <cellStyle name="一般 3 4 2 3 6 3" xfId="6837" xr:uid="{00000000-0005-0000-0000-00004C190000}"/>
    <cellStyle name="一般 3 4 2 3 6 4" xfId="6838" xr:uid="{00000000-0005-0000-0000-00004D190000}"/>
    <cellStyle name="一般 3 4 2 3 7" xfId="6839" xr:uid="{00000000-0005-0000-0000-00004E190000}"/>
    <cellStyle name="一般 3 4 2 3 7 2" xfId="6840" xr:uid="{00000000-0005-0000-0000-00004F190000}"/>
    <cellStyle name="一般 3 4 2 3 7 3" xfId="6841" xr:uid="{00000000-0005-0000-0000-000050190000}"/>
    <cellStyle name="一般 3 4 2 3 8" xfId="6842" xr:uid="{00000000-0005-0000-0000-000051190000}"/>
    <cellStyle name="一般 3 4 2 3 9" xfId="6843" xr:uid="{00000000-0005-0000-0000-000052190000}"/>
    <cellStyle name="一般 3 4 2 4" xfId="181" xr:uid="{00000000-0005-0000-0000-000053190000}"/>
    <cellStyle name="一般 3 4 2 4 2" xfId="182" xr:uid="{00000000-0005-0000-0000-000054190000}"/>
    <cellStyle name="一般 3 4 2 4 2 2" xfId="6844" xr:uid="{00000000-0005-0000-0000-000055190000}"/>
    <cellStyle name="一般 3 4 2 4 2 2 2" xfId="6845" xr:uid="{00000000-0005-0000-0000-000056190000}"/>
    <cellStyle name="一般 3 4 2 4 2 2 2 2" xfId="6846" xr:uid="{00000000-0005-0000-0000-000057190000}"/>
    <cellStyle name="一般 3 4 2 4 2 2 2 2 2" xfId="6847" xr:uid="{00000000-0005-0000-0000-000058190000}"/>
    <cellStyle name="一般 3 4 2 4 2 2 2 2 2 2" xfId="6848" xr:uid="{00000000-0005-0000-0000-000059190000}"/>
    <cellStyle name="一般 3 4 2 4 2 2 2 2 2 3" xfId="6849" xr:uid="{00000000-0005-0000-0000-00005A190000}"/>
    <cellStyle name="一般 3 4 2 4 2 2 2 2 3" xfId="6850" xr:uid="{00000000-0005-0000-0000-00005B190000}"/>
    <cellStyle name="一般 3 4 2 4 2 2 2 2 4" xfId="6851" xr:uid="{00000000-0005-0000-0000-00005C190000}"/>
    <cellStyle name="一般 3 4 2 4 2 2 2 3" xfId="6852" xr:uid="{00000000-0005-0000-0000-00005D190000}"/>
    <cellStyle name="一般 3 4 2 4 2 2 2 3 2" xfId="6853" xr:uid="{00000000-0005-0000-0000-00005E190000}"/>
    <cellStyle name="一般 3 4 2 4 2 2 2 3 3" xfId="6854" xr:uid="{00000000-0005-0000-0000-00005F190000}"/>
    <cellStyle name="一般 3 4 2 4 2 2 2 4" xfId="6855" xr:uid="{00000000-0005-0000-0000-000060190000}"/>
    <cellStyle name="一般 3 4 2 4 2 2 2 5" xfId="6856" xr:uid="{00000000-0005-0000-0000-000061190000}"/>
    <cellStyle name="一般 3 4 2 4 2 2 3" xfId="6857" xr:uid="{00000000-0005-0000-0000-000062190000}"/>
    <cellStyle name="一般 3 4 2 4 2 2 3 2" xfId="6858" xr:uid="{00000000-0005-0000-0000-000063190000}"/>
    <cellStyle name="一般 3 4 2 4 2 2 3 2 2" xfId="6859" xr:uid="{00000000-0005-0000-0000-000064190000}"/>
    <cellStyle name="一般 3 4 2 4 2 2 3 2 3" xfId="6860" xr:uid="{00000000-0005-0000-0000-000065190000}"/>
    <cellStyle name="一般 3 4 2 4 2 2 3 3" xfId="6861" xr:uid="{00000000-0005-0000-0000-000066190000}"/>
    <cellStyle name="一般 3 4 2 4 2 2 3 4" xfId="6862" xr:uid="{00000000-0005-0000-0000-000067190000}"/>
    <cellStyle name="一般 3 4 2 4 2 2 4" xfId="6863" xr:uid="{00000000-0005-0000-0000-000068190000}"/>
    <cellStyle name="一般 3 4 2 4 2 2 4 2" xfId="6864" xr:uid="{00000000-0005-0000-0000-000069190000}"/>
    <cellStyle name="一般 3 4 2 4 2 2 4 3" xfId="6865" xr:uid="{00000000-0005-0000-0000-00006A190000}"/>
    <cellStyle name="一般 3 4 2 4 2 2 5" xfId="6866" xr:uid="{00000000-0005-0000-0000-00006B190000}"/>
    <cellStyle name="一般 3 4 2 4 2 2 6" xfId="6867" xr:uid="{00000000-0005-0000-0000-00006C190000}"/>
    <cellStyle name="一般 3 4 2 4 2 3" xfId="6868" xr:uid="{00000000-0005-0000-0000-00006D190000}"/>
    <cellStyle name="一般 3 4 2 4 2 3 2" xfId="6869" xr:uid="{00000000-0005-0000-0000-00006E190000}"/>
    <cellStyle name="一般 3 4 2 4 2 3 2 2" xfId="6870" xr:uid="{00000000-0005-0000-0000-00006F190000}"/>
    <cellStyle name="一般 3 4 2 4 2 3 2 2 2" xfId="6871" xr:uid="{00000000-0005-0000-0000-000070190000}"/>
    <cellStyle name="一般 3 4 2 4 2 3 2 2 3" xfId="6872" xr:uid="{00000000-0005-0000-0000-000071190000}"/>
    <cellStyle name="一般 3 4 2 4 2 3 2 3" xfId="6873" xr:uid="{00000000-0005-0000-0000-000072190000}"/>
    <cellStyle name="一般 3 4 2 4 2 3 2 4" xfId="6874" xr:uid="{00000000-0005-0000-0000-000073190000}"/>
    <cellStyle name="一般 3 4 2 4 2 3 3" xfId="6875" xr:uid="{00000000-0005-0000-0000-000074190000}"/>
    <cellStyle name="一般 3 4 2 4 2 3 3 2" xfId="6876" xr:uid="{00000000-0005-0000-0000-000075190000}"/>
    <cellStyle name="一般 3 4 2 4 2 3 3 3" xfId="6877" xr:uid="{00000000-0005-0000-0000-000076190000}"/>
    <cellStyle name="一般 3 4 2 4 2 3 4" xfId="6878" xr:uid="{00000000-0005-0000-0000-000077190000}"/>
    <cellStyle name="一般 3 4 2 4 2 3 5" xfId="6879" xr:uid="{00000000-0005-0000-0000-000078190000}"/>
    <cellStyle name="一般 3 4 2 4 2 4" xfId="6880" xr:uid="{00000000-0005-0000-0000-000079190000}"/>
    <cellStyle name="一般 3 4 2 4 2 4 2" xfId="6881" xr:uid="{00000000-0005-0000-0000-00007A190000}"/>
    <cellStyle name="一般 3 4 2 4 2 4 2 2" xfId="6882" xr:uid="{00000000-0005-0000-0000-00007B190000}"/>
    <cellStyle name="一般 3 4 2 4 2 4 2 2 2" xfId="6883" xr:uid="{00000000-0005-0000-0000-00007C190000}"/>
    <cellStyle name="一般 3 4 2 4 2 4 2 2 3" xfId="6884" xr:uid="{00000000-0005-0000-0000-00007D190000}"/>
    <cellStyle name="一般 3 4 2 4 2 4 2 3" xfId="6885" xr:uid="{00000000-0005-0000-0000-00007E190000}"/>
    <cellStyle name="一般 3 4 2 4 2 4 2 4" xfId="6886" xr:uid="{00000000-0005-0000-0000-00007F190000}"/>
    <cellStyle name="一般 3 4 2 4 2 4 3" xfId="6887" xr:uid="{00000000-0005-0000-0000-000080190000}"/>
    <cellStyle name="一般 3 4 2 4 2 4 3 2" xfId="6888" xr:uid="{00000000-0005-0000-0000-000081190000}"/>
    <cellStyle name="一般 3 4 2 4 2 4 3 3" xfId="6889" xr:uid="{00000000-0005-0000-0000-000082190000}"/>
    <cellStyle name="一般 3 4 2 4 2 4 4" xfId="6890" xr:uid="{00000000-0005-0000-0000-000083190000}"/>
    <cellStyle name="一般 3 4 2 4 2 4 5" xfId="6891" xr:uid="{00000000-0005-0000-0000-000084190000}"/>
    <cellStyle name="一般 3 4 2 4 2 5" xfId="6892" xr:uid="{00000000-0005-0000-0000-000085190000}"/>
    <cellStyle name="一般 3 4 2 4 2 5 2" xfId="6893" xr:uid="{00000000-0005-0000-0000-000086190000}"/>
    <cellStyle name="一般 3 4 2 4 2 5 2 2" xfId="6894" xr:uid="{00000000-0005-0000-0000-000087190000}"/>
    <cellStyle name="一般 3 4 2 4 2 5 2 3" xfId="6895" xr:uid="{00000000-0005-0000-0000-000088190000}"/>
    <cellStyle name="一般 3 4 2 4 2 5 3" xfId="6896" xr:uid="{00000000-0005-0000-0000-000089190000}"/>
    <cellStyle name="一般 3 4 2 4 2 5 4" xfId="6897" xr:uid="{00000000-0005-0000-0000-00008A190000}"/>
    <cellStyle name="一般 3 4 2 4 2 6" xfId="6898" xr:uid="{00000000-0005-0000-0000-00008B190000}"/>
    <cellStyle name="一般 3 4 2 4 2 6 2" xfId="6899" xr:uid="{00000000-0005-0000-0000-00008C190000}"/>
    <cellStyle name="一般 3 4 2 4 2 6 3" xfId="6900" xr:uid="{00000000-0005-0000-0000-00008D190000}"/>
    <cellStyle name="一般 3 4 2 4 2 7" xfId="6901" xr:uid="{00000000-0005-0000-0000-00008E190000}"/>
    <cellStyle name="一般 3 4 2 4 2 8" xfId="6902" xr:uid="{00000000-0005-0000-0000-00008F190000}"/>
    <cellStyle name="一般 3 4 2 4 3" xfId="6903" xr:uid="{00000000-0005-0000-0000-000090190000}"/>
    <cellStyle name="一般 3 4 2 4 3 2" xfId="6904" xr:uid="{00000000-0005-0000-0000-000091190000}"/>
    <cellStyle name="一般 3 4 2 4 3 2 2" xfId="6905" xr:uid="{00000000-0005-0000-0000-000092190000}"/>
    <cellStyle name="一般 3 4 2 4 3 2 2 2" xfId="6906" xr:uid="{00000000-0005-0000-0000-000093190000}"/>
    <cellStyle name="一般 3 4 2 4 3 2 2 2 2" xfId="6907" xr:uid="{00000000-0005-0000-0000-000094190000}"/>
    <cellStyle name="一般 3 4 2 4 3 2 2 2 3" xfId="6908" xr:uid="{00000000-0005-0000-0000-000095190000}"/>
    <cellStyle name="一般 3 4 2 4 3 2 2 3" xfId="6909" xr:uid="{00000000-0005-0000-0000-000096190000}"/>
    <cellStyle name="一般 3 4 2 4 3 2 2 4" xfId="6910" xr:uid="{00000000-0005-0000-0000-000097190000}"/>
    <cellStyle name="一般 3 4 2 4 3 2 3" xfId="6911" xr:uid="{00000000-0005-0000-0000-000098190000}"/>
    <cellStyle name="一般 3 4 2 4 3 2 3 2" xfId="6912" xr:uid="{00000000-0005-0000-0000-000099190000}"/>
    <cellStyle name="一般 3 4 2 4 3 2 3 3" xfId="6913" xr:uid="{00000000-0005-0000-0000-00009A190000}"/>
    <cellStyle name="一般 3 4 2 4 3 2 4" xfId="6914" xr:uid="{00000000-0005-0000-0000-00009B190000}"/>
    <cellStyle name="一般 3 4 2 4 3 2 5" xfId="6915" xr:uid="{00000000-0005-0000-0000-00009C190000}"/>
    <cellStyle name="一般 3 4 2 4 3 3" xfId="6916" xr:uid="{00000000-0005-0000-0000-00009D190000}"/>
    <cellStyle name="一般 3 4 2 4 3 3 2" xfId="6917" xr:uid="{00000000-0005-0000-0000-00009E190000}"/>
    <cellStyle name="一般 3 4 2 4 3 3 2 2" xfId="6918" xr:uid="{00000000-0005-0000-0000-00009F190000}"/>
    <cellStyle name="一般 3 4 2 4 3 3 2 3" xfId="6919" xr:uid="{00000000-0005-0000-0000-0000A0190000}"/>
    <cellStyle name="一般 3 4 2 4 3 3 3" xfId="6920" xr:uid="{00000000-0005-0000-0000-0000A1190000}"/>
    <cellStyle name="一般 3 4 2 4 3 3 4" xfId="6921" xr:uid="{00000000-0005-0000-0000-0000A2190000}"/>
    <cellStyle name="一般 3 4 2 4 3 4" xfId="6922" xr:uid="{00000000-0005-0000-0000-0000A3190000}"/>
    <cellStyle name="一般 3 4 2 4 3 4 2" xfId="6923" xr:uid="{00000000-0005-0000-0000-0000A4190000}"/>
    <cellStyle name="一般 3 4 2 4 3 4 3" xfId="6924" xr:uid="{00000000-0005-0000-0000-0000A5190000}"/>
    <cellStyle name="一般 3 4 2 4 3 5" xfId="6925" xr:uid="{00000000-0005-0000-0000-0000A6190000}"/>
    <cellStyle name="一般 3 4 2 4 3 6" xfId="6926" xr:uid="{00000000-0005-0000-0000-0000A7190000}"/>
    <cellStyle name="一般 3 4 2 4 4" xfId="6927" xr:uid="{00000000-0005-0000-0000-0000A8190000}"/>
    <cellStyle name="一般 3 4 2 4 4 2" xfId="6928" xr:uid="{00000000-0005-0000-0000-0000A9190000}"/>
    <cellStyle name="一般 3 4 2 4 4 2 2" xfId="6929" xr:uid="{00000000-0005-0000-0000-0000AA190000}"/>
    <cellStyle name="一般 3 4 2 4 4 2 2 2" xfId="6930" xr:uid="{00000000-0005-0000-0000-0000AB190000}"/>
    <cellStyle name="一般 3 4 2 4 4 2 2 3" xfId="6931" xr:uid="{00000000-0005-0000-0000-0000AC190000}"/>
    <cellStyle name="一般 3 4 2 4 4 2 3" xfId="6932" xr:uid="{00000000-0005-0000-0000-0000AD190000}"/>
    <cellStyle name="一般 3 4 2 4 4 2 4" xfId="6933" xr:uid="{00000000-0005-0000-0000-0000AE190000}"/>
    <cellStyle name="一般 3 4 2 4 4 3" xfId="6934" xr:uid="{00000000-0005-0000-0000-0000AF190000}"/>
    <cellStyle name="一般 3 4 2 4 4 3 2" xfId="6935" xr:uid="{00000000-0005-0000-0000-0000B0190000}"/>
    <cellStyle name="一般 3 4 2 4 4 3 3" xfId="6936" xr:uid="{00000000-0005-0000-0000-0000B1190000}"/>
    <cellStyle name="一般 3 4 2 4 4 4" xfId="6937" xr:uid="{00000000-0005-0000-0000-0000B2190000}"/>
    <cellStyle name="一般 3 4 2 4 4 5" xfId="6938" xr:uid="{00000000-0005-0000-0000-0000B3190000}"/>
    <cellStyle name="一般 3 4 2 4 5" xfId="6939" xr:uid="{00000000-0005-0000-0000-0000B4190000}"/>
    <cellStyle name="一般 3 4 2 4 5 2" xfId="6940" xr:uid="{00000000-0005-0000-0000-0000B5190000}"/>
    <cellStyle name="一般 3 4 2 4 5 2 2" xfId="6941" xr:uid="{00000000-0005-0000-0000-0000B6190000}"/>
    <cellStyle name="一般 3 4 2 4 5 2 2 2" xfId="6942" xr:uid="{00000000-0005-0000-0000-0000B7190000}"/>
    <cellStyle name="一般 3 4 2 4 5 2 2 3" xfId="6943" xr:uid="{00000000-0005-0000-0000-0000B8190000}"/>
    <cellStyle name="一般 3 4 2 4 5 2 3" xfId="6944" xr:uid="{00000000-0005-0000-0000-0000B9190000}"/>
    <cellStyle name="一般 3 4 2 4 5 2 4" xfId="6945" xr:uid="{00000000-0005-0000-0000-0000BA190000}"/>
    <cellStyle name="一般 3 4 2 4 5 3" xfId="6946" xr:uid="{00000000-0005-0000-0000-0000BB190000}"/>
    <cellStyle name="一般 3 4 2 4 5 3 2" xfId="6947" xr:uid="{00000000-0005-0000-0000-0000BC190000}"/>
    <cellStyle name="一般 3 4 2 4 5 3 3" xfId="6948" xr:uid="{00000000-0005-0000-0000-0000BD190000}"/>
    <cellStyle name="一般 3 4 2 4 5 4" xfId="6949" xr:uid="{00000000-0005-0000-0000-0000BE190000}"/>
    <cellStyle name="一般 3 4 2 4 5 5" xfId="6950" xr:uid="{00000000-0005-0000-0000-0000BF190000}"/>
    <cellStyle name="一般 3 4 2 4 6" xfId="6951" xr:uid="{00000000-0005-0000-0000-0000C0190000}"/>
    <cellStyle name="一般 3 4 2 4 6 2" xfId="6952" xr:uid="{00000000-0005-0000-0000-0000C1190000}"/>
    <cellStyle name="一般 3 4 2 4 6 2 2" xfId="6953" xr:uid="{00000000-0005-0000-0000-0000C2190000}"/>
    <cellStyle name="一般 3 4 2 4 6 2 3" xfId="6954" xr:uid="{00000000-0005-0000-0000-0000C3190000}"/>
    <cellStyle name="一般 3 4 2 4 6 3" xfId="6955" xr:uid="{00000000-0005-0000-0000-0000C4190000}"/>
    <cellStyle name="一般 3 4 2 4 6 4" xfId="6956" xr:uid="{00000000-0005-0000-0000-0000C5190000}"/>
    <cellStyle name="一般 3 4 2 4 7" xfId="6957" xr:uid="{00000000-0005-0000-0000-0000C6190000}"/>
    <cellStyle name="一般 3 4 2 4 7 2" xfId="6958" xr:uid="{00000000-0005-0000-0000-0000C7190000}"/>
    <cellStyle name="一般 3 4 2 4 7 3" xfId="6959" xr:uid="{00000000-0005-0000-0000-0000C8190000}"/>
    <cellStyle name="一般 3 4 2 4 8" xfId="6960" xr:uid="{00000000-0005-0000-0000-0000C9190000}"/>
    <cellStyle name="一般 3 4 2 4 9" xfId="6961" xr:uid="{00000000-0005-0000-0000-0000CA190000}"/>
    <cellStyle name="一般 3 4 2 5" xfId="183" xr:uid="{00000000-0005-0000-0000-0000CB190000}"/>
    <cellStyle name="一般 3 4 2 5 2" xfId="6962" xr:uid="{00000000-0005-0000-0000-0000CC190000}"/>
    <cellStyle name="一般 3 4 2 5 2 2" xfId="6963" xr:uid="{00000000-0005-0000-0000-0000CD190000}"/>
    <cellStyle name="一般 3 4 2 5 2 2 2" xfId="6964" xr:uid="{00000000-0005-0000-0000-0000CE190000}"/>
    <cellStyle name="一般 3 4 2 5 2 2 2 2" xfId="6965" xr:uid="{00000000-0005-0000-0000-0000CF190000}"/>
    <cellStyle name="一般 3 4 2 5 2 2 2 2 2" xfId="6966" xr:uid="{00000000-0005-0000-0000-0000D0190000}"/>
    <cellStyle name="一般 3 4 2 5 2 2 2 2 3" xfId="6967" xr:uid="{00000000-0005-0000-0000-0000D1190000}"/>
    <cellStyle name="一般 3 4 2 5 2 2 2 3" xfId="6968" xr:uid="{00000000-0005-0000-0000-0000D2190000}"/>
    <cellStyle name="一般 3 4 2 5 2 2 2 4" xfId="6969" xr:uid="{00000000-0005-0000-0000-0000D3190000}"/>
    <cellStyle name="一般 3 4 2 5 2 2 3" xfId="6970" xr:uid="{00000000-0005-0000-0000-0000D4190000}"/>
    <cellStyle name="一般 3 4 2 5 2 2 3 2" xfId="6971" xr:uid="{00000000-0005-0000-0000-0000D5190000}"/>
    <cellStyle name="一般 3 4 2 5 2 2 3 3" xfId="6972" xr:uid="{00000000-0005-0000-0000-0000D6190000}"/>
    <cellStyle name="一般 3 4 2 5 2 2 4" xfId="6973" xr:uid="{00000000-0005-0000-0000-0000D7190000}"/>
    <cellStyle name="一般 3 4 2 5 2 2 5" xfId="6974" xr:uid="{00000000-0005-0000-0000-0000D8190000}"/>
    <cellStyle name="一般 3 4 2 5 2 3" xfId="6975" xr:uid="{00000000-0005-0000-0000-0000D9190000}"/>
    <cellStyle name="一般 3 4 2 5 2 3 2" xfId="6976" xr:uid="{00000000-0005-0000-0000-0000DA190000}"/>
    <cellStyle name="一般 3 4 2 5 2 3 2 2" xfId="6977" xr:uid="{00000000-0005-0000-0000-0000DB190000}"/>
    <cellStyle name="一般 3 4 2 5 2 3 2 3" xfId="6978" xr:uid="{00000000-0005-0000-0000-0000DC190000}"/>
    <cellStyle name="一般 3 4 2 5 2 3 3" xfId="6979" xr:uid="{00000000-0005-0000-0000-0000DD190000}"/>
    <cellStyle name="一般 3 4 2 5 2 3 4" xfId="6980" xr:uid="{00000000-0005-0000-0000-0000DE190000}"/>
    <cellStyle name="一般 3 4 2 5 2 4" xfId="6981" xr:uid="{00000000-0005-0000-0000-0000DF190000}"/>
    <cellStyle name="一般 3 4 2 5 2 4 2" xfId="6982" xr:uid="{00000000-0005-0000-0000-0000E0190000}"/>
    <cellStyle name="一般 3 4 2 5 2 4 3" xfId="6983" xr:uid="{00000000-0005-0000-0000-0000E1190000}"/>
    <cellStyle name="一般 3 4 2 5 2 5" xfId="6984" xr:uid="{00000000-0005-0000-0000-0000E2190000}"/>
    <cellStyle name="一般 3 4 2 5 2 6" xfId="6985" xr:uid="{00000000-0005-0000-0000-0000E3190000}"/>
    <cellStyle name="一般 3 4 2 5 3" xfId="6986" xr:uid="{00000000-0005-0000-0000-0000E4190000}"/>
    <cellStyle name="一般 3 4 2 5 3 2" xfId="6987" xr:uid="{00000000-0005-0000-0000-0000E5190000}"/>
    <cellStyle name="一般 3 4 2 5 3 2 2" xfId="6988" xr:uid="{00000000-0005-0000-0000-0000E6190000}"/>
    <cellStyle name="一般 3 4 2 5 3 2 2 2" xfId="6989" xr:uid="{00000000-0005-0000-0000-0000E7190000}"/>
    <cellStyle name="一般 3 4 2 5 3 2 2 3" xfId="6990" xr:uid="{00000000-0005-0000-0000-0000E8190000}"/>
    <cellStyle name="一般 3 4 2 5 3 2 3" xfId="6991" xr:uid="{00000000-0005-0000-0000-0000E9190000}"/>
    <cellStyle name="一般 3 4 2 5 3 2 4" xfId="6992" xr:uid="{00000000-0005-0000-0000-0000EA190000}"/>
    <cellStyle name="一般 3 4 2 5 3 3" xfId="6993" xr:uid="{00000000-0005-0000-0000-0000EB190000}"/>
    <cellStyle name="一般 3 4 2 5 3 3 2" xfId="6994" xr:uid="{00000000-0005-0000-0000-0000EC190000}"/>
    <cellStyle name="一般 3 4 2 5 3 3 3" xfId="6995" xr:uid="{00000000-0005-0000-0000-0000ED190000}"/>
    <cellStyle name="一般 3 4 2 5 3 4" xfId="6996" xr:uid="{00000000-0005-0000-0000-0000EE190000}"/>
    <cellStyle name="一般 3 4 2 5 3 5" xfId="6997" xr:uid="{00000000-0005-0000-0000-0000EF190000}"/>
    <cellStyle name="一般 3 4 2 5 4" xfId="6998" xr:uid="{00000000-0005-0000-0000-0000F0190000}"/>
    <cellStyle name="一般 3 4 2 5 4 2" xfId="6999" xr:uid="{00000000-0005-0000-0000-0000F1190000}"/>
    <cellStyle name="一般 3 4 2 5 4 2 2" xfId="7000" xr:uid="{00000000-0005-0000-0000-0000F2190000}"/>
    <cellStyle name="一般 3 4 2 5 4 2 2 2" xfId="7001" xr:uid="{00000000-0005-0000-0000-0000F3190000}"/>
    <cellStyle name="一般 3 4 2 5 4 2 2 3" xfId="7002" xr:uid="{00000000-0005-0000-0000-0000F4190000}"/>
    <cellStyle name="一般 3 4 2 5 4 2 3" xfId="7003" xr:uid="{00000000-0005-0000-0000-0000F5190000}"/>
    <cellStyle name="一般 3 4 2 5 4 2 4" xfId="7004" xr:uid="{00000000-0005-0000-0000-0000F6190000}"/>
    <cellStyle name="一般 3 4 2 5 4 3" xfId="7005" xr:uid="{00000000-0005-0000-0000-0000F7190000}"/>
    <cellStyle name="一般 3 4 2 5 4 3 2" xfId="7006" xr:uid="{00000000-0005-0000-0000-0000F8190000}"/>
    <cellStyle name="一般 3 4 2 5 4 3 3" xfId="7007" xr:uid="{00000000-0005-0000-0000-0000F9190000}"/>
    <cellStyle name="一般 3 4 2 5 4 4" xfId="7008" xr:uid="{00000000-0005-0000-0000-0000FA190000}"/>
    <cellStyle name="一般 3 4 2 5 4 5" xfId="7009" xr:uid="{00000000-0005-0000-0000-0000FB190000}"/>
    <cellStyle name="一般 3 4 2 5 5" xfId="7010" xr:uid="{00000000-0005-0000-0000-0000FC190000}"/>
    <cellStyle name="一般 3 4 2 5 5 2" xfId="7011" xr:uid="{00000000-0005-0000-0000-0000FD190000}"/>
    <cellStyle name="一般 3 4 2 5 5 2 2" xfId="7012" xr:uid="{00000000-0005-0000-0000-0000FE190000}"/>
    <cellStyle name="一般 3 4 2 5 5 2 3" xfId="7013" xr:uid="{00000000-0005-0000-0000-0000FF190000}"/>
    <cellStyle name="一般 3 4 2 5 5 3" xfId="7014" xr:uid="{00000000-0005-0000-0000-0000001A0000}"/>
    <cellStyle name="一般 3 4 2 5 5 4" xfId="7015" xr:uid="{00000000-0005-0000-0000-0000011A0000}"/>
    <cellStyle name="一般 3 4 2 5 6" xfId="7016" xr:uid="{00000000-0005-0000-0000-0000021A0000}"/>
    <cellStyle name="一般 3 4 2 5 6 2" xfId="7017" xr:uid="{00000000-0005-0000-0000-0000031A0000}"/>
    <cellStyle name="一般 3 4 2 5 6 3" xfId="7018" xr:uid="{00000000-0005-0000-0000-0000041A0000}"/>
    <cellStyle name="一般 3 4 2 5 7" xfId="7019" xr:uid="{00000000-0005-0000-0000-0000051A0000}"/>
    <cellStyle name="一般 3 4 2 5 8" xfId="7020" xr:uid="{00000000-0005-0000-0000-0000061A0000}"/>
    <cellStyle name="一般 3 4 2 6" xfId="7021" xr:uid="{00000000-0005-0000-0000-0000071A0000}"/>
    <cellStyle name="一般 3 4 2 6 2" xfId="7022" xr:uid="{00000000-0005-0000-0000-0000081A0000}"/>
    <cellStyle name="一般 3 4 2 6 2 2" xfId="7023" xr:uid="{00000000-0005-0000-0000-0000091A0000}"/>
    <cellStyle name="一般 3 4 2 6 2 2 2" xfId="7024" xr:uid="{00000000-0005-0000-0000-00000A1A0000}"/>
    <cellStyle name="一般 3 4 2 6 2 2 2 2" xfId="7025" xr:uid="{00000000-0005-0000-0000-00000B1A0000}"/>
    <cellStyle name="一般 3 4 2 6 2 2 2 2 2" xfId="7026" xr:uid="{00000000-0005-0000-0000-00000C1A0000}"/>
    <cellStyle name="一般 3 4 2 6 2 2 2 2 3" xfId="7027" xr:uid="{00000000-0005-0000-0000-00000D1A0000}"/>
    <cellStyle name="一般 3 4 2 6 2 2 2 3" xfId="7028" xr:uid="{00000000-0005-0000-0000-00000E1A0000}"/>
    <cellStyle name="一般 3 4 2 6 2 2 2 4" xfId="7029" xr:uid="{00000000-0005-0000-0000-00000F1A0000}"/>
    <cellStyle name="一般 3 4 2 6 2 2 3" xfId="7030" xr:uid="{00000000-0005-0000-0000-0000101A0000}"/>
    <cellStyle name="一般 3 4 2 6 2 2 3 2" xfId="7031" xr:uid="{00000000-0005-0000-0000-0000111A0000}"/>
    <cellStyle name="一般 3 4 2 6 2 2 3 3" xfId="7032" xr:uid="{00000000-0005-0000-0000-0000121A0000}"/>
    <cellStyle name="一般 3 4 2 6 2 2 4" xfId="7033" xr:uid="{00000000-0005-0000-0000-0000131A0000}"/>
    <cellStyle name="一般 3 4 2 6 2 2 5" xfId="7034" xr:uid="{00000000-0005-0000-0000-0000141A0000}"/>
    <cellStyle name="一般 3 4 2 6 2 3" xfId="7035" xr:uid="{00000000-0005-0000-0000-0000151A0000}"/>
    <cellStyle name="一般 3 4 2 6 2 3 2" xfId="7036" xr:uid="{00000000-0005-0000-0000-0000161A0000}"/>
    <cellStyle name="一般 3 4 2 6 2 3 2 2" xfId="7037" xr:uid="{00000000-0005-0000-0000-0000171A0000}"/>
    <cellStyle name="一般 3 4 2 6 2 3 2 3" xfId="7038" xr:uid="{00000000-0005-0000-0000-0000181A0000}"/>
    <cellStyle name="一般 3 4 2 6 2 3 3" xfId="7039" xr:uid="{00000000-0005-0000-0000-0000191A0000}"/>
    <cellStyle name="一般 3 4 2 6 2 3 4" xfId="7040" xr:uid="{00000000-0005-0000-0000-00001A1A0000}"/>
    <cellStyle name="一般 3 4 2 6 2 4" xfId="7041" xr:uid="{00000000-0005-0000-0000-00001B1A0000}"/>
    <cellStyle name="一般 3 4 2 6 2 4 2" xfId="7042" xr:uid="{00000000-0005-0000-0000-00001C1A0000}"/>
    <cellStyle name="一般 3 4 2 6 2 4 3" xfId="7043" xr:uid="{00000000-0005-0000-0000-00001D1A0000}"/>
    <cellStyle name="一般 3 4 2 6 2 5" xfId="7044" xr:uid="{00000000-0005-0000-0000-00001E1A0000}"/>
    <cellStyle name="一般 3 4 2 6 2 6" xfId="7045" xr:uid="{00000000-0005-0000-0000-00001F1A0000}"/>
    <cellStyle name="一般 3 4 2 6 3" xfId="7046" xr:uid="{00000000-0005-0000-0000-0000201A0000}"/>
    <cellStyle name="一般 3 4 2 6 3 2" xfId="7047" xr:uid="{00000000-0005-0000-0000-0000211A0000}"/>
    <cellStyle name="一般 3 4 2 6 3 2 2" xfId="7048" xr:uid="{00000000-0005-0000-0000-0000221A0000}"/>
    <cellStyle name="一般 3 4 2 6 3 2 2 2" xfId="7049" xr:uid="{00000000-0005-0000-0000-0000231A0000}"/>
    <cellStyle name="一般 3 4 2 6 3 2 2 3" xfId="7050" xr:uid="{00000000-0005-0000-0000-0000241A0000}"/>
    <cellStyle name="一般 3 4 2 6 3 2 3" xfId="7051" xr:uid="{00000000-0005-0000-0000-0000251A0000}"/>
    <cellStyle name="一般 3 4 2 6 3 2 4" xfId="7052" xr:uid="{00000000-0005-0000-0000-0000261A0000}"/>
    <cellStyle name="一般 3 4 2 6 3 3" xfId="7053" xr:uid="{00000000-0005-0000-0000-0000271A0000}"/>
    <cellStyle name="一般 3 4 2 6 3 3 2" xfId="7054" xr:uid="{00000000-0005-0000-0000-0000281A0000}"/>
    <cellStyle name="一般 3 4 2 6 3 3 3" xfId="7055" xr:uid="{00000000-0005-0000-0000-0000291A0000}"/>
    <cellStyle name="一般 3 4 2 6 3 4" xfId="7056" xr:uid="{00000000-0005-0000-0000-00002A1A0000}"/>
    <cellStyle name="一般 3 4 2 6 3 5" xfId="7057" xr:uid="{00000000-0005-0000-0000-00002B1A0000}"/>
    <cellStyle name="一般 3 4 2 6 4" xfId="7058" xr:uid="{00000000-0005-0000-0000-00002C1A0000}"/>
    <cellStyle name="一般 3 4 2 6 4 2" xfId="7059" xr:uid="{00000000-0005-0000-0000-00002D1A0000}"/>
    <cellStyle name="一般 3 4 2 6 4 2 2" xfId="7060" xr:uid="{00000000-0005-0000-0000-00002E1A0000}"/>
    <cellStyle name="一般 3 4 2 6 4 2 2 2" xfId="7061" xr:uid="{00000000-0005-0000-0000-00002F1A0000}"/>
    <cellStyle name="一般 3 4 2 6 4 2 2 3" xfId="7062" xr:uid="{00000000-0005-0000-0000-0000301A0000}"/>
    <cellStyle name="一般 3 4 2 6 4 2 3" xfId="7063" xr:uid="{00000000-0005-0000-0000-0000311A0000}"/>
    <cellStyle name="一般 3 4 2 6 4 2 4" xfId="7064" xr:uid="{00000000-0005-0000-0000-0000321A0000}"/>
    <cellStyle name="一般 3 4 2 6 4 3" xfId="7065" xr:uid="{00000000-0005-0000-0000-0000331A0000}"/>
    <cellStyle name="一般 3 4 2 6 4 3 2" xfId="7066" xr:uid="{00000000-0005-0000-0000-0000341A0000}"/>
    <cellStyle name="一般 3 4 2 6 4 3 3" xfId="7067" xr:uid="{00000000-0005-0000-0000-0000351A0000}"/>
    <cellStyle name="一般 3 4 2 6 4 4" xfId="7068" xr:uid="{00000000-0005-0000-0000-0000361A0000}"/>
    <cellStyle name="一般 3 4 2 6 4 5" xfId="7069" xr:uid="{00000000-0005-0000-0000-0000371A0000}"/>
    <cellStyle name="一般 3 4 2 6 5" xfId="7070" xr:uid="{00000000-0005-0000-0000-0000381A0000}"/>
    <cellStyle name="一般 3 4 2 6 5 2" xfId="7071" xr:uid="{00000000-0005-0000-0000-0000391A0000}"/>
    <cellStyle name="一般 3 4 2 6 5 2 2" xfId="7072" xr:uid="{00000000-0005-0000-0000-00003A1A0000}"/>
    <cellStyle name="一般 3 4 2 6 5 2 3" xfId="7073" xr:uid="{00000000-0005-0000-0000-00003B1A0000}"/>
    <cellStyle name="一般 3 4 2 6 5 3" xfId="7074" xr:uid="{00000000-0005-0000-0000-00003C1A0000}"/>
    <cellStyle name="一般 3 4 2 6 5 4" xfId="7075" xr:uid="{00000000-0005-0000-0000-00003D1A0000}"/>
    <cellStyle name="一般 3 4 2 6 6" xfId="7076" xr:uid="{00000000-0005-0000-0000-00003E1A0000}"/>
    <cellStyle name="一般 3 4 2 6 6 2" xfId="7077" xr:uid="{00000000-0005-0000-0000-00003F1A0000}"/>
    <cellStyle name="一般 3 4 2 6 6 3" xfId="7078" xr:uid="{00000000-0005-0000-0000-0000401A0000}"/>
    <cellStyle name="一般 3 4 2 6 7" xfId="7079" xr:uid="{00000000-0005-0000-0000-0000411A0000}"/>
    <cellStyle name="一般 3 4 2 6 8" xfId="7080" xr:uid="{00000000-0005-0000-0000-0000421A0000}"/>
    <cellStyle name="一般 3 4 2 7" xfId="7081" xr:uid="{00000000-0005-0000-0000-0000431A0000}"/>
    <cellStyle name="一般 3 4 2 7 2" xfId="7082" xr:uid="{00000000-0005-0000-0000-0000441A0000}"/>
    <cellStyle name="一般 3 4 2 7 2 2" xfId="7083" xr:uid="{00000000-0005-0000-0000-0000451A0000}"/>
    <cellStyle name="一般 3 4 2 7 2 2 2" xfId="7084" xr:uid="{00000000-0005-0000-0000-0000461A0000}"/>
    <cellStyle name="一般 3 4 2 7 2 2 2 2" xfId="7085" xr:uid="{00000000-0005-0000-0000-0000471A0000}"/>
    <cellStyle name="一般 3 4 2 7 2 2 2 3" xfId="7086" xr:uid="{00000000-0005-0000-0000-0000481A0000}"/>
    <cellStyle name="一般 3 4 2 7 2 2 3" xfId="7087" xr:uid="{00000000-0005-0000-0000-0000491A0000}"/>
    <cellStyle name="一般 3 4 2 7 2 2 4" xfId="7088" xr:uid="{00000000-0005-0000-0000-00004A1A0000}"/>
    <cellStyle name="一般 3 4 2 7 2 3" xfId="7089" xr:uid="{00000000-0005-0000-0000-00004B1A0000}"/>
    <cellStyle name="一般 3 4 2 7 2 3 2" xfId="7090" xr:uid="{00000000-0005-0000-0000-00004C1A0000}"/>
    <cellStyle name="一般 3 4 2 7 2 3 3" xfId="7091" xr:uid="{00000000-0005-0000-0000-00004D1A0000}"/>
    <cellStyle name="一般 3 4 2 7 2 4" xfId="7092" xr:uid="{00000000-0005-0000-0000-00004E1A0000}"/>
    <cellStyle name="一般 3 4 2 7 2 5" xfId="7093" xr:uid="{00000000-0005-0000-0000-00004F1A0000}"/>
    <cellStyle name="一般 3 4 2 7 3" xfId="7094" xr:uid="{00000000-0005-0000-0000-0000501A0000}"/>
    <cellStyle name="一般 3 4 2 7 3 2" xfId="7095" xr:uid="{00000000-0005-0000-0000-0000511A0000}"/>
    <cellStyle name="一般 3 4 2 7 3 2 2" xfId="7096" xr:uid="{00000000-0005-0000-0000-0000521A0000}"/>
    <cellStyle name="一般 3 4 2 7 3 2 2 2" xfId="7097" xr:uid="{00000000-0005-0000-0000-0000531A0000}"/>
    <cellStyle name="一般 3 4 2 7 3 2 2 3" xfId="7098" xr:uid="{00000000-0005-0000-0000-0000541A0000}"/>
    <cellStyle name="一般 3 4 2 7 3 2 3" xfId="7099" xr:uid="{00000000-0005-0000-0000-0000551A0000}"/>
    <cellStyle name="一般 3 4 2 7 3 2 4" xfId="7100" xr:uid="{00000000-0005-0000-0000-0000561A0000}"/>
    <cellStyle name="一般 3 4 2 7 3 3" xfId="7101" xr:uid="{00000000-0005-0000-0000-0000571A0000}"/>
    <cellStyle name="一般 3 4 2 7 3 3 2" xfId="7102" xr:uid="{00000000-0005-0000-0000-0000581A0000}"/>
    <cellStyle name="一般 3 4 2 7 3 3 3" xfId="7103" xr:uid="{00000000-0005-0000-0000-0000591A0000}"/>
    <cellStyle name="一般 3 4 2 7 3 4" xfId="7104" xr:uid="{00000000-0005-0000-0000-00005A1A0000}"/>
    <cellStyle name="一般 3 4 2 7 3 5" xfId="7105" xr:uid="{00000000-0005-0000-0000-00005B1A0000}"/>
    <cellStyle name="一般 3 4 2 7 4" xfId="7106" xr:uid="{00000000-0005-0000-0000-00005C1A0000}"/>
    <cellStyle name="一般 3 4 2 7 4 2" xfId="7107" xr:uid="{00000000-0005-0000-0000-00005D1A0000}"/>
    <cellStyle name="一般 3 4 2 7 4 2 2" xfId="7108" xr:uid="{00000000-0005-0000-0000-00005E1A0000}"/>
    <cellStyle name="一般 3 4 2 7 4 2 3" xfId="7109" xr:uid="{00000000-0005-0000-0000-00005F1A0000}"/>
    <cellStyle name="一般 3 4 2 7 4 3" xfId="7110" xr:uid="{00000000-0005-0000-0000-0000601A0000}"/>
    <cellStyle name="一般 3 4 2 7 4 4" xfId="7111" xr:uid="{00000000-0005-0000-0000-0000611A0000}"/>
    <cellStyle name="一般 3 4 2 7 5" xfId="7112" xr:uid="{00000000-0005-0000-0000-0000621A0000}"/>
    <cellStyle name="一般 3 4 2 7 5 2" xfId="7113" xr:uid="{00000000-0005-0000-0000-0000631A0000}"/>
    <cellStyle name="一般 3 4 2 7 5 3" xfId="7114" xr:uid="{00000000-0005-0000-0000-0000641A0000}"/>
    <cellStyle name="一般 3 4 2 7 6" xfId="7115" xr:uid="{00000000-0005-0000-0000-0000651A0000}"/>
    <cellStyle name="一般 3 4 2 7 7" xfId="7116" xr:uid="{00000000-0005-0000-0000-0000661A0000}"/>
    <cellStyle name="一般 3 4 2 8" xfId="7117" xr:uid="{00000000-0005-0000-0000-0000671A0000}"/>
    <cellStyle name="一般 3 4 2 8 2" xfId="7118" xr:uid="{00000000-0005-0000-0000-0000681A0000}"/>
    <cellStyle name="一般 3 4 2 8 2 2" xfId="7119" xr:uid="{00000000-0005-0000-0000-0000691A0000}"/>
    <cellStyle name="一般 3 4 2 8 2 2 2" xfId="7120" xr:uid="{00000000-0005-0000-0000-00006A1A0000}"/>
    <cellStyle name="一般 3 4 2 8 2 2 2 2" xfId="7121" xr:uid="{00000000-0005-0000-0000-00006B1A0000}"/>
    <cellStyle name="一般 3 4 2 8 2 2 2 3" xfId="7122" xr:uid="{00000000-0005-0000-0000-00006C1A0000}"/>
    <cellStyle name="一般 3 4 2 8 2 2 3" xfId="7123" xr:uid="{00000000-0005-0000-0000-00006D1A0000}"/>
    <cellStyle name="一般 3 4 2 8 2 2 4" xfId="7124" xr:uid="{00000000-0005-0000-0000-00006E1A0000}"/>
    <cellStyle name="一般 3 4 2 8 2 3" xfId="7125" xr:uid="{00000000-0005-0000-0000-00006F1A0000}"/>
    <cellStyle name="一般 3 4 2 8 2 3 2" xfId="7126" xr:uid="{00000000-0005-0000-0000-0000701A0000}"/>
    <cellStyle name="一般 3 4 2 8 2 3 3" xfId="7127" xr:uid="{00000000-0005-0000-0000-0000711A0000}"/>
    <cellStyle name="一般 3 4 2 8 2 4" xfId="7128" xr:uid="{00000000-0005-0000-0000-0000721A0000}"/>
    <cellStyle name="一般 3 4 2 8 2 5" xfId="7129" xr:uid="{00000000-0005-0000-0000-0000731A0000}"/>
    <cellStyle name="一般 3 4 2 8 3" xfId="7130" xr:uid="{00000000-0005-0000-0000-0000741A0000}"/>
    <cellStyle name="一般 3 4 2 8 3 2" xfId="7131" xr:uid="{00000000-0005-0000-0000-0000751A0000}"/>
    <cellStyle name="一般 3 4 2 8 3 2 2" xfId="7132" xr:uid="{00000000-0005-0000-0000-0000761A0000}"/>
    <cellStyle name="一般 3 4 2 8 3 2 3" xfId="7133" xr:uid="{00000000-0005-0000-0000-0000771A0000}"/>
    <cellStyle name="一般 3 4 2 8 3 3" xfId="7134" xr:uid="{00000000-0005-0000-0000-0000781A0000}"/>
    <cellStyle name="一般 3 4 2 8 3 4" xfId="7135" xr:uid="{00000000-0005-0000-0000-0000791A0000}"/>
    <cellStyle name="一般 3 4 2 8 4" xfId="7136" xr:uid="{00000000-0005-0000-0000-00007A1A0000}"/>
    <cellStyle name="一般 3 4 2 8 4 2" xfId="7137" xr:uid="{00000000-0005-0000-0000-00007B1A0000}"/>
    <cellStyle name="一般 3 4 2 8 4 3" xfId="7138" xr:uid="{00000000-0005-0000-0000-00007C1A0000}"/>
    <cellStyle name="一般 3 4 2 8 5" xfId="7139" xr:uid="{00000000-0005-0000-0000-00007D1A0000}"/>
    <cellStyle name="一般 3 4 2 8 6" xfId="7140" xr:uid="{00000000-0005-0000-0000-00007E1A0000}"/>
    <cellStyle name="一般 3 4 2 9" xfId="7141" xr:uid="{00000000-0005-0000-0000-00007F1A0000}"/>
    <cellStyle name="一般 3 4 2 9 2" xfId="7142" xr:uid="{00000000-0005-0000-0000-0000801A0000}"/>
    <cellStyle name="一般 3 4 2 9 2 2" xfId="7143" xr:uid="{00000000-0005-0000-0000-0000811A0000}"/>
    <cellStyle name="一般 3 4 2 9 2 2 2" xfId="7144" xr:uid="{00000000-0005-0000-0000-0000821A0000}"/>
    <cellStyle name="一般 3 4 2 9 2 2 3" xfId="7145" xr:uid="{00000000-0005-0000-0000-0000831A0000}"/>
    <cellStyle name="一般 3 4 2 9 2 3" xfId="7146" xr:uid="{00000000-0005-0000-0000-0000841A0000}"/>
    <cellStyle name="一般 3 4 2 9 2 4" xfId="7147" xr:uid="{00000000-0005-0000-0000-0000851A0000}"/>
    <cellStyle name="一般 3 4 2 9 3" xfId="7148" xr:uid="{00000000-0005-0000-0000-0000861A0000}"/>
    <cellStyle name="一般 3 4 2 9 3 2" xfId="7149" xr:uid="{00000000-0005-0000-0000-0000871A0000}"/>
    <cellStyle name="一般 3 4 2 9 3 3" xfId="7150" xr:uid="{00000000-0005-0000-0000-0000881A0000}"/>
    <cellStyle name="一般 3 4 2 9 4" xfId="7151" xr:uid="{00000000-0005-0000-0000-0000891A0000}"/>
    <cellStyle name="一般 3 4 2 9 5" xfId="7152" xr:uid="{00000000-0005-0000-0000-00008A1A0000}"/>
    <cellStyle name="一般 3 4 3" xfId="184" xr:uid="{00000000-0005-0000-0000-00008B1A0000}"/>
    <cellStyle name="一般 3 4 3 10" xfId="7153" xr:uid="{00000000-0005-0000-0000-00008C1A0000}"/>
    <cellStyle name="一般 3 4 3 10 2" xfId="7154" xr:uid="{00000000-0005-0000-0000-00008D1A0000}"/>
    <cellStyle name="一般 3 4 3 10 2 2" xfId="7155" xr:uid="{00000000-0005-0000-0000-00008E1A0000}"/>
    <cellStyle name="一般 3 4 3 10 2 3" xfId="7156" xr:uid="{00000000-0005-0000-0000-00008F1A0000}"/>
    <cellStyle name="一般 3 4 3 10 3" xfId="7157" xr:uid="{00000000-0005-0000-0000-0000901A0000}"/>
    <cellStyle name="一般 3 4 3 10 4" xfId="7158" xr:uid="{00000000-0005-0000-0000-0000911A0000}"/>
    <cellStyle name="一般 3 4 3 11" xfId="7159" xr:uid="{00000000-0005-0000-0000-0000921A0000}"/>
    <cellStyle name="一般 3 4 3 11 2" xfId="7160" xr:uid="{00000000-0005-0000-0000-0000931A0000}"/>
    <cellStyle name="一般 3 4 3 11 3" xfId="7161" xr:uid="{00000000-0005-0000-0000-0000941A0000}"/>
    <cellStyle name="一般 3 4 3 12" xfId="7162" xr:uid="{00000000-0005-0000-0000-0000951A0000}"/>
    <cellStyle name="一般 3 4 3 13" xfId="7163" xr:uid="{00000000-0005-0000-0000-0000961A0000}"/>
    <cellStyle name="一般 3 4 3 2" xfId="185" xr:uid="{00000000-0005-0000-0000-0000971A0000}"/>
    <cellStyle name="一般 3 4 3 2 2" xfId="186" xr:uid="{00000000-0005-0000-0000-0000981A0000}"/>
    <cellStyle name="一般 3 4 3 2 2 2" xfId="7164" xr:uid="{00000000-0005-0000-0000-0000991A0000}"/>
    <cellStyle name="一般 3 4 3 2 2 2 2" xfId="7165" xr:uid="{00000000-0005-0000-0000-00009A1A0000}"/>
    <cellStyle name="一般 3 4 3 2 2 2 2 2" xfId="7166" xr:uid="{00000000-0005-0000-0000-00009B1A0000}"/>
    <cellStyle name="一般 3 4 3 2 2 2 2 2 2" xfId="7167" xr:uid="{00000000-0005-0000-0000-00009C1A0000}"/>
    <cellStyle name="一般 3 4 3 2 2 2 2 2 2 2" xfId="7168" xr:uid="{00000000-0005-0000-0000-00009D1A0000}"/>
    <cellStyle name="一般 3 4 3 2 2 2 2 2 2 3" xfId="7169" xr:uid="{00000000-0005-0000-0000-00009E1A0000}"/>
    <cellStyle name="一般 3 4 3 2 2 2 2 2 3" xfId="7170" xr:uid="{00000000-0005-0000-0000-00009F1A0000}"/>
    <cellStyle name="一般 3 4 3 2 2 2 2 2 4" xfId="7171" xr:uid="{00000000-0005-0000-0000-0000A01A0000}"/>
    <cellStyle name="一般 3 4 3 2 2 2 2 3" xfId="7172" xr:uid="{00000000-0005-0000-0000-0000A11A0000}"/>
    <cellStyle name="一般 3 4 3 2 2 2 2 3 2" xfId="7173" xr:uid="{00000000-0005-0000-0000-0000A21A0000}"/>
    <cellStyle name="一般 3 4 3 2 2 2 2 3 3" xfId="7174" xr:uid="{00000000-0005-0000-0000-0000A31A0000}"/>
    <cellStyle name="一般 3 4 3 2 2 2 2 4" xfId="7175" xr:uid="{00000000-0005-0000-0000-0000A41A0000}"/>
    <cellStyle name="一般 3 4 3 2 2 2 2 5" xfId="7176" xr:uid="{00000000-0005-0000-0000-0000A51A0000}"/>
    <cellStyle name="一般 3 4 3 2 2 2 3" xfId="7177" xr:uid="{00000000-0005-0000-0000-0000A61A0000}"/>
    <cellStyle name="一般 3 4 3 2 2 2 3 2" xfId="7178" xr:uid="{00000000-0005-0000-0000-0000A71A0000}"/>
    <cellStyle name="一般 3 4 3 2 2 2 3 2 2" xfId="7179" xr:uid="{00000000-0005-0000-0000-0000A81A0000}"/>
    <cellStyle name="一般 3 4 3 2 2 2 3 2 3" xfId="7180" xr:uid="{00000000-0005-0000-0000-0000A91A0000}"/>
    <cellStyle name="一般 3 4 3 2 2 2 3 3" xfId="7181" xr:uid="{00000000-0005-0000-0000-0000AA1A0000}"/>
    <cellStyle name="一般 3 4 3 2 2 2 3 4" xfId="7182" xr:uid="{00000000-0005-0000-0000-0000AB1A0000}"/>
    <cellStyle name="一般 3 4 3 2 2 2 4" xfId="7183" xr:uid="{00000000-0005-0000-0000-0000AC1A0000}"/>
    <cellStyle name="一般 3 4 3 2 2 2 4 2" xfId="7184" xr:uid="{00000000-0005-0000-0000-0000AD1A0000}"/>
    <cellStyle name="一般 3 4 3 2 2 2 4 3" xfId="7185" xr:uid="{00000000-0005-0000-0000-0000AE1A0000}"/>
    <cellStyle name="一般 3 4 3 2 2 2 5" xfId="7186" xr:uid="{00000000-0005-0000-0000-0000AF1A0000}"/>
    <cellStyle name="一般 3 4 3 2 2 2 6" xfId="7187" xr:uid="{00000000-0005-0000-0000-0000B01A0000}"/>
    <cellStyle name="一般 3 4 3 2 2 3" xfId="7188" xr:uid="{00000000-0005-0000-0000-0000B11A0000}"/>
    <cellStyle name="一般 3 4 3 2 2 3 2" xfId="7189" xr:uid="{00000000-0005-0000-0000-0000B21A0000}"/>
    <cellStyle name="一般 3 4 3 2 2 3 2 2" xfId="7190" xr:uid="{00000000-0005-0000-0000-0000B31A0000}"/>
    <cellStyle name="一般 3 4 3 2 2 3 2 2 2" xfId="7191" xr:uid="{00000000-0005-0000-0000-0000B41A0000}"/>
    <cellStyle name="一般 3 4 3 2 2 3 2 2 3" xfId="7192" xr:uid="{00000000-0005-0000-0000-0000B51A0000}"/>
    <cellStyle name="一般 3 4 3 2 2 3 2 3" xfId="7193" xr:uid="{00000000-0005-0000-0000-0000B61A0000}"/>
    <cellStyle name="一般 3 4 3 2 2 3 2 4" xfId="7194" xr:uid="{00000000-0005-0000-0000-0000B71A0000}"/>
    <cellStyle name="一般 3 4 3 2 2 3 3" xfId="7195" xr:uid="{00000000-0005-0000-0000-0000B81A0000}"/>
    <cellStyle name="一般 3 4 3 2 2 3 3 2" xfId="7196" xr:uid="{00000000-0005-0000-0000-0000B91A0000}"/>
    <cellStyle name="一般 3 4 3 2 2 3 3 3" xfId="7197" xr:uid="{00000000-0005-0000-0000-0000BA1A0000}"/>
    <cellStyle name="一般 3 4 3 2 2 3 4" xfId="7198" xr:uid="{00000000-0005-0000-0000-0000BB1A0000}"/>
    <cellStyle name="一般 3 4 3 2 2 3 5" xfId="7199" xr:uid="{00000000-0005-0000-0000-0000BC1A0000}"/>
    <cellStyle name="一般 3 4 3 2 2 4" xfId="7200" xr:uid="{00000000-0005-0000-0000-0000BD1A0000}"/>
    <cellStyle name="一般 3 4 3 2 2 4 2" xfId="7201" xr:uid="{00000000-0005-0000-0000-0000BE1A0000}"/>
    <cellStyle name="一般 3 4 3 2 2 4 2 2" xfId="7202" xr:uid="{00000000-0005-0000-0000-0000BF1A0000}"/>
    <cellStyle name="一般 3 4 3 2 2 4 2 2 2" xfId="7203" xr:uid="{00000000-0005-0000-0000-0000C01A0000}"/>
    <cellStyle name="一般 3 4 3 2 2 4 2 2 3" xfId="7204" xr:uid="{00000000-0005-0000-0000-0000C11A0000}"/>
    <cellStyle name="一般 3 4 3 2 2 4 2 3" xfId="7205" xr:uid="{00000000-0005-0000-0000-0000C21A0000}"/>
    <cellStyle name="一般 3 4 3 2 2 4 2 4" xfId="7206" xr:uid="{00000000-0005-0000-0000-0000C31A0000}"/>
    <cellStyle name="一般 3 4 3 2 2 4 3" xfId="7207" xr:uid="{00000000-0005-0000-0000-0000C41A0000}"/>
    <cellStyle name="一般 3 4 3 2 2 4 3 2" xfId="7208" xr:uid="{00000000-0005-0000-0000-0000C51A0000}"/>
    <cellStyle name="一般 3 4 3 2 2 4 3 3" xfId="7209" xr:uid="{00000000-0005-0000-0000-0000C61A0000}"/>
    <cellStyle name="一般 3 4 3 2 2 4 4" xfId="7210" xr:uid="{00000000-0005-0000-0000-0000C71A0000}"/>
    <cellStyle name="一般 3 4 3 2 2 4 5" xfId="7211" xr:uid="{00000000-0005-0000-0000-0000C81A0000}"/>
    <cellStyle name="一般 3 4 3 2 2 5" xfId="7212" xr:uid="{00000000-0005-0000-0000-0000C91A0000}"/>
    <cellStyle name="一般 3 4 3 2 2 5 2" xfId="7213" xr:uid="{00000000-0005-0000-0000-0000CA1A0000}"/>
    <cellStyle name="一般 3 4 3 2 2 5 2 2" xfId="7214" xr:uid="{00000000-0005-0000-0000-0000CB1A0000}"/>
    <cellStyle name="一般 3 4 3 2 2 5 2 3" xfId="7215" xr:uid="{00000000-0005-0000-0000-0000CC1A0000}"/>
    <cellStyle name="一般 3 4 3 2 2 5 3" xfId="7216" xr:uid="{00000000-0005-0000-0000-0000CD1A0000}"/>
    <cellStyle name="一般 3 4 3 2 2 5 4" xfId="7217" xr:uid="{00000000-0005-0000-0000-0000CE1A0000}"/>
    <cellStyle name="一般 3 4 3 2 2 6" xfId="7218" xr:uid="{00000000-0005-0000-0000-0000CF1A0000}"/>
    <cellStyle name="一般 3 4 3 2 2 6 2" xfId="7219" xr:uid="{00000000-0005-0000-0000-0000D01A0000}"/>
    <cellStyle name="一般 3 4 3 2 2 6 3" xfId="7220" xr:uid="{00000000-0005-0000-0000-0000D11A0000}"/>
    <cellStyle name="一般 3 4 3 2 2 7" xfId="7221" xr:uid="{00000000-0005-0000-0000-0000D21A0000}"/>
    <cellStyle name="一般 3 4 3 2 2 8" xfId="7222" xr:uid="{00000000-0005-0000-0000-0000D31A0000}"/>
    <cellStyle name="一般 3 4 3 2 3" xfId="7223" xr:uid="{00000000-0005-0000-0000-0000D41A0000}"/>
    <cellStyle name="一般 3 4 3 2 3 2" xfId="7224" xr:uid="{00000000-0005-0000-0000-0000D51A0000}"/>
    <cellStyle name="一般 3 4 3 2 3 2 2" xfId="7225" xr:uid="{00000000-0005-0000-0000-0000D61A0000}"/>
    <cellStyle name="一般 3 4 3 2 3 2 2 2" xfId="7226" xr:uid="{00000000-0005-0000-0000-0000D71A0000}"/>
    <cellStyle name="一般 3 4 3 2 3 2 2 2 2" xfId="7227" xr:uid="{00000000-0005-0000-0000-0000D81A0000}"/>
    <cellStyle name="一般 3 4 3 2 3 2 2 2 3" xfId="7228" xr:uid="{00000000-0005-0000-0000-0000D91A0000}"/>
    <cellStyle name="一般 3 4 3 2 3 2 2 3" xfId="7229" xr:uid="{00000000-0005-0000-0000-0000DA1A0000}"/>
    <cellStyle name="一般 3 4 3 2 3 2 2 4" xfId="7230" xr:uid="{00000000-0005-0000-0000-0000DB1A0000}"/>
    <cellStyle name="一般 3 4 3 2 3 2 3" xfId="7231" xr:uid="{00000000-0005-0000-0000-0000DC1A0000}"/>
    <cellStyle name="一般 3 4 3 2 3 2 3 2" xfId="7232" xr:uid="{00000000-0005-0000-0000-0000DD1A0000}"/>
    <cellStyle name="一般 3 4 3 2 3 2 3 3" xfId="7233" xr:uid="{00000000-0005-0000-0000-0000DE1A0000}"/>
    <cellStyle name="一般 3 4 3 2 3 2 4" xfId="7234" xr:uid="{00000000-0005-0000-0000-0000DF1A0000}"/>
    <cellStyle name="一般 3 4 3 2 3 2 5" xfId="7235" xr:uid="{00000000-0005-0000-0000-0000E01A0000}"/>
    <cellStyle name="一般 3 4 3 2 3 3" xfId="7236" xr:uid="{00000000-0005-0000-0000-0000E11A0000}"/>
    <cellStyle name="一般 3 4 3 2 3 3 2" xfId="7237" xr:uid="{00000000-0005-0000-0000-0000E21A0000}"/>
    <cellStyle name="一般 3 4 3 2 3 3 2 2" xfId="7238" xr:uid="{00000000-0005-0000-0000-0000E31A0000}"/>
    <cellStyle name="一般 3 4 3 2 3 3 2 3" xfId="7239" xr:uid="{00000000-0005-0000-0000-0000E41A0000}"/>
    <cellStyle name="一般 3 4 3 2 3 3 3" xfId="7240" xr:uid="{00000000-0005-0000-0000-0000E51A0000}"/>
    <cellStyle name="一般 3 4 3 2 3 3 4" xfId="7241" xr:uid="{00000000-0005-0000-0000-0000E61A0000}"/>
    <cellStyle name="一般 3 4 3 2 3 4" xfId="7242" xr:uid="{00000000-0005-0000-0000-0000E71A0000}"/>
    <cellStyle name="一般 3 4 3 2 3 4 2" xfId="7243" xr:uid="{00000000-0005-0000-0000-0000E81A0000}"/>
    <cellStyle name="一般 3 4 3 2 3 4 3" xfId="7244" xr:uid="{00000000-0005-0000-0000-0000E91A0000}"/>
    <cellStyle name="一般 3 4 3 2 3 5" xfId="7245" xr:uid="{00000000-0005-0000-0000-0000EA1A0000}"/>
    <cellStyle name="一般 3 4 3 2 3 6" xfId="7246" xr:uid="{00000000-0005-0000-0000-0000EB1A0000}"/>
    <cellStyle name="一般 3 4 3 2 4" xfId="7247" xr:uid="{00000000-0005-0000-0000-0000EC1A0000}"/>
    <cellStyle name="一般 3 4 3 2 4 2" xfId="7248" xr:uid="{00000000-0005-0000-0000-0000ED1A0000}"/>
    <cellStyle name="一般 3 4 3 2 4 2 2" xfId="7249" xr:uid="{00000000-0005-0000-0000-0000EE1A0000}"/>
    <cellStyle name="一般 3 4 3 2 4 2 2 2" xfId="7250" xr:uid="{00000000-0005-0000-0000-0000EF1A0000}"/>
    <cellStyle name="一般 3 4 3 2 4 2 2 3" xfId="7251" xr:uid="{00000000-0005-0000-0000-0000F01A0000}"/>
    <cellStyle name="一般 3 4 3 2 4 2 3" xfId="7252" xr:uid="{00000000-0005-0000-0000-0000F11A0000}"/>
    <cellStyle name="一般 3 4 3 2 4 2 4" xfId="7253" xr:uid="{00000000-0005-0000-0000-0000F21A0000}"/>
    <cellStyle name="一般 3 4 3 2 4 3" xfId="7254" xr:uid="{00000000-0005-0000-0000-0000F31A0000}"/>
    <cellStyle name="一般 3 4 3 2 4 3 2" xfId="7255" xr:uid="{00000000-0005-0000-0000-0000F41A0000}"/>
    <cellStyle name="一般 3 4 3 2 4 3 3" xfId="7256" xr:uid="{00000000-0005-0000-0000-0000F51A0000}"/>
    <cellStyle name="一般 3 4 3 2 4 4" xfId="7257" xr:uid="{00000000-0005-0000-0000-0000F61A0000}"/>
    <cellStyle name="一般 3 4 3 2 4 5" xfId="7258" xr:uid="{00000000-0005-0000-0000-0000F71A0000}"/>
    <cellStyle name="一般 3 4 3 2 5" xfId="7259" xr:uid="{00000000-0005-0000-0000-0000F81A0000}"/>
    <cellStyle name="一般 3 4 3 2 5 2" xfId="7260" xr:uid="{00000000-0005-0000-0000-0000F91A0000}"/>
    <cellStyle name="一般 3 4 3 2 5 2 2" xfId="7261" xr:uid="{00000000-0005-0000-0000-0000FA1A0000}"/>
    <cellStyle name="一般 3 4 3 2 5 2 2 2" xfId="7262" xr:uid="{00000000-0005-0000-0000-0000FB1A0000}"/>
    <cellStyle name="一般 3 4 3 2 5 2 2 3" xfId="7263" xr:uid="{00000000-0005-0000-0000-0000FC1A0000}"/>
    <cellStyle name="一般 3 4 3 2 5 2 3" xfId="7264" xr:uid="{00000000-0005-0000-0000-0000FD1A0000}"/>
    <cellStyle name="一般 3 4 3 2 5 2 4" xfId="7265" xr:uid="{00000000-0005-0000-0000-0000FE1A0000}"/>
    <cellStyle name="一般 3 4 3 2 5 3" xfId="7266" xr:uid="{00000000-0005-0000-0000-0000FF1A0000}"/>
    <cellStyle name="一般 3 4 3 2 5 3 2" xfId="7267" xr:uid="{00000000-0005-0000-0000-0000001B0000}"/>
    <cellStyle name="一般 3 4 3 2 5 3 3" xfId="7268" xr:uid="{00000000-0005-0000-0000-0000011B0000}"/>
    <cellStyle name="一般 3 4 3 2 5 4" xfId="7269" xr:uid="{00000000-0005-0000-0000-0000021B0000}"/>
    <cellStyle name="一般 3 4 3 2 5 5" xfId="7270" xr:uid="{00000000-0005-0000-0000-0000031B0000}"/>
    <cellStyle name="一般 3 4 3 2 6" xfId="7271" xr:uid="{00000000-0005-0000-0000-0000041B0000}"/>
    <cellStyle name="一般 3 4 3 2 6 2" xfId="7272" xr:uid="{00000000-0005-0000-0000-0000051B0000}"/>
    <cellStyle name="一般 3 4 3 2 6 2 2" xfId="7273" xr:uid="{00000000-0005-0000-0000-0000061B0000}"/>
    <cellStyle name="一般 3 4 3 2 6 2 3" xfId="7274" xr:uid="{00000000-0005-0000-0000-0000071B0000}"/>
    <cellStyle name="一般 3 4 3 2 6 3" xfId="7275" xr:uid="{00000000-0005-0000-0000-0000081B0000}"/>
    <cellStyle name="一般 3 4 3 2 6 4" xfId="7276" xr:uid="{00000000-0005-0000-0000-0000091B0000}"/>
    <cellStyle name="一般 3 4 3 2 7" xfId="7277" xr:uid="{00000000-0005-0000-0000-00000A1B0000}"/>
    <cellStyle name="一般 3 4 3 2 7 2" xfId="7278" xr:uid="{00000000-0005-0000-0000-00000B1B0000}"/>
    <cellStyle name="一般 3 4 3 2 7 3" xfId="7279" xr:uid="{00000000-0005-0000-0000-00000C1B0000}"/>
    <cellStyle name="一般 3 4 3 2 8" xfId="7280" xr:uid="{00000000-0005-0000-0000-00000D1B0000}"/>
    <cellStyle name="一般 3 4 3 2 9" xfId="7281" xr:uid="{00000000-0005-0000-0000-00000E1B0000}"/>
    <cellStyle name="一般 3 4 3 3" xfId="187" xr:uid="{00000000-0005-0000-0000-00000F1B0000}"/>
    <cellStyle name="一般 3 4 3 3 2" xfId="188" xr:uid="{00000000-0005-0000-0000-0000101B0000}"/>
    <cellStyle name="一般 3 4 3 3 2 2" xfId="7282" xr:uid="{00000000-0005-0000-0000-0000111B0000}"/>
    <cellStyle name="一般 3 4 3 3 2 2 2" xfId="7283" xr:uid="{00000000-0005-0000-0000-0000121B0000}"/>
    <cellStyle name="一般 3 4 3 3 2 2 2 2" xfId="7284" xr:uid="{00000000-0005-0000-0000-0000131B0000}"/>
    <cellStyle name="一般 3 4 3 3 2 2 2 2 2" xfId="7285" xr:uid="{00000000-0005-0000-0000-0000141B0000}"/>
    <cellStyle name="一般 3 4 3 3 2 2 2 2 2 2" xfId="7286" xr:uid="{00000000-0005-0000-0000-0000151B0000}"/>
    <cellStyle name="一般 3 4 3 3 2 2 2 2 2 3" xfId="7287" xr:uid="{00000000-0005-0000-0000-0000161B0000}"/>
    <cellStyle name="一般 3 4 3 3 2 2 2 2 3" xfId="7288" xr:uid="{00000000-0005-0000-0000-0000171B0000}"/>
    <cellStyle name="一般 3 4 3 3 2 2 2 2 4" xfId="7289" xr:uid="{00000000-0005-0000-0000-0000181B0000}"/>
    <cellStyle name="一般 3 4 3 3 2 2 2 3" xfId="7290" xr:uid="{00000000-0005-0000-0000-0000191B0000}"/>
    <cellStyle name="一般 3 4 3 3 2 2 2 3 2" xfId="7291" xr:uid="{00000000-0005-0000-0000-00001A1B0000}"/>
    <cellStyle name="一般 3 4 3 3 2 2 2 3 3" xfId="7292" xr:uid="{00000000-0005-0000-0000-00001B1B0000}"/>
    <cellStyle name="一般 3 4 3 3 2 2 2 4" xfId="7293" xr:uid="{00000000-0005-0000-0000-00001C1B0000}"/>
    <cellStyle name="一般 3 4 3 3 2 2 2 5" xfId="7294" xr:uid="{00000000-0005-0000-0000-00001D1B0000}"/>
    <cellStyle name="一般 3 4 3 3 2 2 3" xfId="7295" xr:uid="{00000000-0005-0000-0000-00001E1B0000}"/>
    <cellStyle name="一般 3 4 3 3 2 2 3 2" xfId="7296" xr:uid="{00000000-0005-0000-0000-00001F1B0000}"/>
    <cellStyle name="一般 3 4 3 3 2 2 3 2 2" xfId="7297" xr:uid="{00000000-0005-0000-0000-0000201B0000}"/>
    <cellStyle name="一般 3 4 3 3 2 2 3 2 3" xfId="7298" xr:uid="{00000000-0005-0000-0000-0000211B0000}"/>
    <cellStyle name="一般 3 4 3 3 2 2 3 3" xfId="7299" xr:uid="{00000000-0005-0000-0000-0000221B0000}"/>
    <cellStyle name="一般 3 4 3 3 2 2 3 4" xfId="7300" xr:uid="{00000000-0005-0000-0000-0000231B0000}"/>
    <cellStyle name="一般 3 4 3 3 2 2 4" xfId="7301" xr:uid="{00000000-0005-0000-0000-0000241B0000}"/>
    <cellStyle name="一般 3 4 3 3 2 2 4 2" xfId="7302" xr:uid="{00000000-0005-0000-0000-0000251B0000}"/>
    <cellStyle name="一般 3 4 3 3 2 2 4 3" xfId="7303" xr:uid="{00000000-0005-0000-0000-0000261B0000}"/>
    <cellStyle name="一般 3 4 3 3 2 2 5" xfId="7304" xr:uid="{00000000-0005-0000-0000-0000271B0000}"/>
    <cellStyle name="一般 3 4 3 3 2 2 6" xfId="7305" xr:uid="{00000000-0005-0000-0000-0000281B0000}"/>
    <cellStyle name="一般 3 4 3 3 2 3" xfId="7306" xr:uid="{00000000-0005-0000-0000-0000291B0000}"/>
    <cellStyle name="一般 3 4 3 3 2 3 2" xfId="7307" xr:uid="{00000000-0005-0000-0000-00002A1B0000}"/>
    <cellStyle name="一般 3 4 3 3 2 3 2 2" xfId="7308" xr:uid="{00000000-0005-0000-0000-00002B1B0000}"/>
    <cellStyle name="一般 3 4 3 3 2 3 2 2 2" xfId="7309" xr:uid="{00000000-0005-0000-0000-00002C1B0000}"/>
    <cellStyle name="一般 3 4 3 3 2 3 2 2 3" xfId="7310" xr:uid="{00000000-0005-0000-0000-00002D1B0000}"/>
    <cellStyle name="一般 3 4 3 3 2 3 2 3" xfId="7311" xr:uid="{00000000-0005-0000-0000-00002E1B0000}"/>
    <cellStyle name="一般 3 4 3 3 2 3 2 4" xfId="7312" xr:uid="{00000000-0005-0000-0000-00002F1B0000}"/>
    <cellStyle name="一般 3 4 3 3 2 3 3" xfId="7313" xr:uid="{00000000-0005-0000-0000-0000301B0000}"/>
    <cellStyle name="一般 3 4 3 3 2 3 3 2" xfId="7314" xr:uid="{00000000-0005-0000-0000-0000311B0000}"/>
    <cellStyle name="一般 3 4 3 3 2 3 3 3" xfId="7315" xr:uid="{00000000-0005-0000-0000-0000321B0000}"/>
    <cellStyle name="一般 3 4 3 3 2 3 4" xfId="7316" xr:uid="{00000000-0005-0000-0000-0000331B0000}"/>
    <cellStyle name="一般 3 4 3 3 2 3 5" xfId="7317" xr:uid="{00000000-0005-0000-0000-0000341B0000}"/>
    <cellStyle name="一般 3 4 3 3 2 4" xfId="7318" xr:uid="{00000000-0005-0000-0000-0000351B0000}"/>
    <cellStyle name="一般 3 4 3 3 2 4 2" xfId="7319" xr:uid="{00000000-0005-0000-0000-0000361B0000}"/>
    <cellStyle name="一般 3 4 3 3 2 4 2 2" xfId="7320" xr:uid="{00000000-0005-0000-0000-0000371B0000}"/>
    <cellStyle name="一般 3 4 3 3 2 4 2 2 2" xfId="7321" xr:uid="{00000000-0005-0000-0000-0000381B0000}"/>
    <cellStyle name="一般 3 4 3 3 2 4 2 2 3" xfId="7322" xr:uid="{00000000-0005-0000-0000-0000391B0000}"/>
    <cellStyle name="一般 3 4 3 3 2 4 2 3" xfId="7323" xr:uid="{00000000-0005-0000-0000-00003A1B0000}"/>
    <cellStyle name="一般 3 4 3 3 2 4 2 4" xfId="7324" xr:uid="{00000000-0005-0000-0000-00003B1B0000}"/>
    <cellStyle name="一般 3 4 3 3 2 4 3" xfId="7325" xr:uid="{00000000-0005-0000-0000-00003C1B0000}"/>
    <cellStyle name="一般 3 4 3 3 2 4 3 2" xfId="7326" xr:uid="{00000000-0005-0000-0000-00003D1B0000}"/>
    <cellStyle name="一般 3 4 3 3 2 4 3 3" xfId="7327" xr:uid="{00000000-0005-0000-0000-00003E1B0000}"/>
    <cellStyle name="一般 3 4 3 3 2 4 4" xfId="7328" xr:uid="{00000000-0005-0000-0000-00003F1B0000}"/>
    <cellStyle name="一般 3 4 3 3 2 4 5" xfId="7329" xr:uid="{00000000-0005-0000-0000-0000401B0000}"/>
    <cellStyle name="一般 3 4 3 3 2 5" xfId="7330" xr:uid="{00000000-0005-0000-0000-0000411B0000}"/>
    <cellStyle name="一般 3 4 3 3 2 5 2" xfId="7331" xr:uid="{00000000-0005-0000-0000-0000421B0000}"/>
    <cellStyle name="一般 3 4 3 3 2 5 2 2" xfId="7332" xr:uid="{00000000-0005-0000-0000-0000431B0000}"/>
    <cellStyle name="一般 3 4 3 3 2 5 2 3" xfId="7333" xr:uid="{00000000-0005-0000-0000-0000441B0000}"/>
    <cellStyle name="一般 3 4 3 3 2 5 3" xfId="7334" xr:uid="{00000000-0005-0000-0000-0000451B0000}"/>
    <cellStyle name="一般 3 4 3 3 2 5 4" xfId="7335" xr:uid="{00000000-0005-0000-0000-0000461B0000}"/>
    <cellStyle name="一般 3 4 3 3 2 6" xfId="7336" xr:uid="{00000000-0005-0000-0000-0000471B0000}"/>
    <cellStyle name="一般 3 4 3 3 2 6 2" xfId="7337" xr:uid="{00000000-0005-0000-0000-0000481B0000}"/>
    <cellStyle name="一般 3 4 3 3 2 6 3" xfId="7338" xr:uid="{00000000-0005-0000-0000-0000491B0000}"/>
    <cellStyle name="一般 3 4 3 3 2 7" xfId="7339" xr:uid="{00000000-0005-0000-0000-00004A1B0000}"/>
    <cellStyle name="一般 3 4 3 3 2 8" xfId="7340" xr:uid="{00000000-0005-0000-0000-00004B1B0000}"/>
    <cellStyle name="一般 3 4 3 3 3" xfId="7341" xr:uid="{00000000-0005-0000-0000-00004C1B0000}"/>
    <cellStyle name="一般 3 4 3 3 3 2" xfId="7342" xr:uid="{00000000-0005-0000-0000-00004D1B0000}"/>
    <cellStyle name="一般 3 4 3 3 3 2 2" xfId="7343" xr:uid="{00000000-0005-0000-0000-00004E1B0000}"/>
    <cellStyle name="一般 3 4 3 3 3 2 2 2" xfId="7344" xr:uid="{00000000-0005-0000-0000-00004F1B0000}"/>
    <cellStyle name="一般 3 4 3 3 3 2 2 2 2" xfId="7345" xr:uid="{00000000-0005-0000-0000-0000501B0000}"/>
    <cellStyle name="一般 3 4 3 3 3 2 2 2 3" xfId="7346" xr:uid="{00000000-0005-0000-0000-0000511B0000}"/>
    <cellStyle name="一般 3 4 3 3 3 2 2 3" xfId="7347" xr:uid="{00000000-0005-0000-0000-0000521B0000}"/>
    <cellStyle name="一般 3 4 3 3 3 2 2 4" xfId="7348" xr:uid="{00000000-0005-0000-0000-0000531B0000}"/>
    <cellStyle name="一般 3 4 3 3 3 2 3" xfId="7349" xr:uid="{00000000-0005-0000-0000-0000541B0000}"/>
    <cellStyle name="一般 3 4 3 3 3 2 3 2" xfId="7350" xr:uid="{00000000-0005-0000-0000-0000551B0000}"/>
    <cellStyle name="一般 3 4 3 3 3 2 3 3" xfId="7351" xr:uid="{00000000-0005-0000-0000-0000561B0000}"/>
    <cellStyle name="一般 3 4 3 3 3 2 4" xfId="7352" xr:uid="{00000000-0005-0000-0000-0000571B0000}"/>
    <cellStyle name="一般 3 4 3 3 3 2 5" xfId="7353" xr:uid="{00000000-0005-0000-0000-0000581B0000}"/>
    <cellStyle name="一般 3 4 3 3 3 3" xfId="7354" xr:uid="{00000000-0005-0000-0000-0000591B0000}"/>
    <cellStyle name="一般 3 4 3 3 3 3 2" xfId="7355" xr:uid="{00000000-0005-0000-0000-00005A1B0000}"/>
    <cellStyle name="一般 3 4 3 3 3 3 2 2" xfId="7356" xr:uid="{00000000-0005-0000-0000-00005B1B0000}"/>
    <cellStyle name="一般 3 4 3 3 3 3 2 3" xfId="7357" xr:uid="{00000000-0005-0000-0000-00005C1B0000}"/>
    <cellStyle name="一般 3 4 3 3 3 3 3" xfId="7358" xr:uid="{00000000-0005-0000-0000-00005D1B0000}"/>
    <cellStyle name="一般 3 4 3 3 3 3 4" xfId="7359" xr:uid="{00000000-0005-0000-0000-00005E1B0000}"/>
    <cellStyle name="一般 3 4 3 3 3 4" xfId="7360" xr:uid="{00000000-0005-0000-0000-00005F1B0000}"/>
    <cellStyle name="一般 3 4 3 3 3 4 2" xfId="7361" xr:uid="{00000000-0005-0000-0000-0000601B0000}"/>
    <cellStyle name="一般 3 4 3 3 3 4 3" xfId="7362" xr:uid="{00000000-0005-0000-0000-0000611B0000}"/>
    <cellStyle name="一般 3 4 3 3 3 5" xfId="7363" xr:uid="{00000000-0005-0000-0000-0000621B0000}"/>
    <cellStyle name="一般 3 4 3 3 3 6" xfId="7364" xr:uid="{00000000-0005-0000-0000-0000631B0000}"/>
    <cellStyle name="一般 3 4 3 3 4" xfId="7365" xr:uid="{00000000-0005-0000-0000-0000641B0000}"/>
    <cellStyle name="一般 3 4 3 3 4 2" xfId="7366" xr:uid="{00000000-0005-0000-0000-0000651B0000}"/>
    <cellStyle name="一般 3 4 3 3 4 2 2" xfId="7367" xr:uid="{00000000-0005-0000-0000-0000661B0000}"/>
    <cellStyle name="一般 3 4 3 3 4 2 2 2" xfId="7368" xr:uid="{00000000-0005-0000-0000-0000671B0000}"/>
    <cellStyle name="一般 3 4 3 3 4 2 2 3" xfId="7369" xr:uid="{00000000-0005-0000-0000-0000681B0000}"/>
    <cellStyle name="一般 3 4 3 3 4 2 3" xfId="7370" xr:uid="{00000000-0005-0000-0000-0000691B0000}"/>
    <cellStyle name="一般 3 4 3 3 4 2 4" xfId="7371" xr:uid="{00000000-0005-0000-0000-00006A1B0000}"/>
    <cellStyle name="一般 3 4 3 3 4 3" xfId="7372" xr:uid="{00000000-0005-0000-0000-00006B1B0000}"/>
    <cellStyle name="一般 3 4 3 3 4 3 2" xfId="7373" xr:uid="{00000000-0005-0000-0000-00006C1B0000}"/>
    <cellStyle name="一般 3 4 3 3 4 3 3" xfId="7374" xr:uid="{00000000-0005-0000-0000-00006D1B0000}"/>
    <cellStyle name="一般 3 4 3 3 4 4" xfId="7375" xr:uid="{00000000-0005-0000-0000-00006E1B0000}"/>
    <cellStyle name="一般 3 4 3 3 4 5" xfId="7376" xr:uid="{00000000-0005-0000-0000-00006F1B0000}"/>
    <cellStyle name="一般 3 4 3 3 5" xfId="7377" xr:uid="{00000000-0005-0000-0000-0000701B0000}"/>
    <cellStyle name="一般 3 4 3 3 5 2" xfId="7378" xr:uid="{00000000-0005-0000-0000-0000711B0000}"/>
    <cellStyle name="一般 3 4 3 3 5 2 2" xfId="7379" xr:uid="{00000000-0005-0000-0000-0000721B0000}"/>
    <cellStyle name="一般 3 4 3 3 5 2 2 2" xfId="7380" xr:uid="{00000000-0005-0000-0000-0000731B0000}"/>
    <cellStyle name="一般 3 4 3 3 5 2 2 3" xfId="7381" xr:uid="{00000000-0005-0000-0000-0000741B0000}"/>
    <cellStyle name="一般 3 4 3 3 5 2 3" xfId="7382" xr:uid="{00000000-0005-0000-0000-0000751B0000}"/>
    <cellStyle name="一般 3 4 3 3 5 2 4" xfId="7383" xr:uid="{00000000-0005-0000-0000-0000761B0000}"/>
    <cellStyle name="一般 3 4 3 3 5 3" xfId="7384" xr:uid="{00000000-0005-0000-0000-0000771B0000}"/>
    <cellStyle name="一般 3 4 3 3 5 3 2" xfId="7385" xr:uid="{00000000-0005-0000-0000-0000781B0000}"/>
    <cellStyle name="一般 3 4 3 3 5 3 3" xfId="7386" xr:uid="{00000000-0005-0000-0000-0000791B0000}"/>
    <cellStyle name="一般 3 4 3 3 5 4" xfId="7387" xr:uid="{00000000-0005-0000-0000-00007A1B0000}"/>
    <cellStyle name="一般 3 4 3 3 5 5" xfId="7388" xr:uid="{00000000-0005-0000-0000-00007B1B0000}"/>
    <cellStyle name="一般 3 4 3 3 6" xfId="7389" xr:uid="{00000000-0005-0000-0000-00007C1B0000}"/>
    <cellStyle name="一般 3 4 3 3 6 2" xfId="7390" xr:uid="{00000000-0005-0000-0000-00007D1B0000}"/>
    <cellStyle name="一般 3 4 3 3 6 2 2" xfId="7391" xr:uid="{00000000-0005-0000-0000-00007E1B0000}"/>
    <cellStyle name="一般 3 4 3 3 6 2 3" xfId="7392" xr:uid="{00000000-0005-0000-0000-00007F1B0000}"/>
    <cellStyle name="一般 3 4 3 3 6 3" xfId="7393" xr:uid="{00000000-0005-0000-0000-0000801B0000}"/>
    <cellStyle name="一般 3 4 3 3 6 4" xfId="7394" xr:uid="{00000000-0005-0000-0000-0000811B0000}"/>
    <cellStyle name="一般 3 4 3 3 7" xfId="7395" xr:uid="{00000000-0005-0000-0000-0000821B0000}"/>
    <cellStyle name="一般 3 4 3 3 7 2" xfId="7396" xr:uid="{00000000-0005-0000-0000-0000831B0000}"/>
    <cellStyle name="一般 3 4 3 3 7 3" xfId="7397" xr:uid="{00000000-0005-0000-0000-0000841B0000}"/>
    <cellStyle name="一般 3 4 3 3 8" xfId="7398" xr:uid="{00000000-0005-0000-0000-0000851B0000}"/>
    <cellStyle name="一般 3 4 3 3 9" xfId="7399" xr:uid="{00000000-0005-0000-0000-0000861B0000}"/>
    <cellStyle name="一般 3 4 3 4" xfId="189" xr:uid="{00000000-0005-0000-0000-0000871B0000}"/>
    <cellStyle name="一般 3 4 3 4 2" xfId="7400" xr:uid="{00000000-0005-0000-0000-0000881B0000}"/>
    <cellStyle name="一般 3 4 3 4 2 2" xfId="7401" xr:uid="{00000000-0005-0000-0000-0000891B0000}"/>
    <cellStyle name="一般 3 4 3 4 2 2 2" xfId="7402" xr:uid="{00000000-0005-0000-0000-00008A1B0000}"/>
    <cellStyle name="一般 3 4 3 4 2 2 2 2" xfId="7403" xr:uid="{00000000-0005-0000-0000-00008B1B0000}"/>
    <cellStyle name="一般 3 4 3 4 2 2 2 2 2" xfId="7404" xr:uid="{00000000-0005-0000-0000-00008C1B0000}"/>
    <cellStyle name="一般 3 4 3 4 2 2 2 2 3" xfId="7405" xr:uid="{00000000-0005-0000-0000-00008D1B0000}"/>
    <cellStyle name="一般 3 4 3 4 2 2 2 3" xfId="7406" xr:uid="{00000000-0005-0000-0000-00008E1B0000}"/>
    <cellStyle name="一般 3 4 3 4 2 2 2 4" xfId="7407" xr:uid="{00000000-0005-0000-0000-00008F1B0000}"/>
    <cellStyle name="一般 3 4 3 4 2 2 3" xfId="7408" xr:uid="{00000000-0005-0000-0000-0000901B0000}"/>
    <cellStyle name="一般 3 4 3 4 2 2 3 2" xfId="7409" xr:uid="{00000000-0005-0000-0000-0000911B0000}"/>
    <cellStyle name="一般 3 4 3 4 2 2 3 3" xfId="7410" xr:uid="{00000000-0005-0000-0000-0000921B0000}"/>
    <cellStyle name="一般 3 4 3 4 2 2 4" xfId="7411" xr:uid="{00000000-0005-0000-0000-0000931B0000}"/>
    <cellStyle name="一般 3 4 3 4 2 2 5" xfId="7412" xr:uid="{00000000-0005-0000-0000-0000941B0000}"/>
    <cellStyle name="一般 3 4 3 4 2 3" xfId="7413" xr:uid="{00000000-0005-0000-0000-0000951B0000}"/>
    <cellStyle name="一般 3 4 3 4 2 3 2" xfId="7414" xr:uid="{00000000-0005-0000-0000-0000961B0000}"/>
    <cellStyle name="一般 3 4 3 4 2 3 2 2" xfId="7415" xr:uid="{00000000-0005-0000-0000-0000971B0000}"/>
    <cellStyle name="一般 3 4 3 4 2 3 2 3" xfId="7416" xr:uid="{00000000-0005-0000-0000-0000981B0000}"/>
    <cellStyle name="一般 3 4 3 4 2 3 3" xfId="7417" xr:uid="{00000000-0005-0000-0000-0000991B0000}"/>
    <cellStyle name="一般 3 4 3 4 2 3 4" xfId="7418" xr:uid="{00000000-0005-0000-0000-00009A1B0000}"/>
    <cellStyle name="一般 3 4 3 4 2 4" xfId="7419" xr:uid="{00000000-0005-0000-0000-00009B1B0000}"/>
    <cellStyle name="一般 3 4 3 4 2 4 2" xfId="7420" xr:uid="{00000000-0005-0000-0000-00009C1B0000}"/>
    <cellStyle name="一般 3 4 3 4 2 4 3" xfId="7421" xr:uid="{00000000-0005-0000-0000-00009D1B0000}"/>
    <cellStyle name="一般 3 4 3 4 2 5" xfId="7422" xr:uid="{00000000-0005-0000-0000-00009E1B0000}"/>
    <cellStyle name="一般 3 4 3 4 2 6" xfId="7423" xr:uid="{00000000-0005-0000-0000-00009F1B0000}"/>
    <cellStyle name="一般 3 4 3 4 3" xfId="7424" xr:uid="{00000000-0005-0000-0000-0000A01B0000}"/>
    <cellStyle name="一般 3 4 3 4 3 2" xfId="7425" xr:uid="{00000000-0005-0000-0000-0000A11B0000}"/>
    <cellStyle name="一般 3 4 3 4 3 2 2" xfId="7426" xr:uid="{00000000-0005-0000-0000-0000A21B0000}"/>
    <cellStyle name="一般 3 4 3 4 3 2 2 2" xfId="7427" xr:uid="{00000000-0005-0000-0000-0000A31B0000}"/>
    <cellStyle name="一般 3 4 3 4 3 2 2 3" xfId="7428" xr:uid="{00000000-0005-0000-0000-0000A41B0000}"/>
    <cellStyle name="一般 3 4 3 4 3 2 3" xfId="7429" xr:uid="{00000000-0005-0000-0000-0000A51B0000}"/>
    <cellStyle name="一般 3 4 3 4 3 2 4" xfId="7430" xr:uid="{00000000-0005-0000-0000-0000A61B0000}"/>
    <cellStyle name="一般 3 4 3 4 3 3" xfId="7431" xr:uid="{00000000-0005-0000-0000-0000A71B0000}"/>
    <cellStyle name="一般 3 4 3 4 3 3 2" xfId="7432" xr:uid="{00000000-0005-0000-0000-0000A81B0000}"/>
    <cellStyle name="一般 3 4 3 4 3 3 3" xfId="7433" xr:uid="{00000000-0005-0000-0000-0000A91B0000}"/>
    <cellStyle name="一般 3 4 3 4 3 4" xfId="7434" xr:uid="{00000000-0005-0000-0000-0000AA1B0000}"/>
    <cellStyle name="一般 3 4 3 4 3 5" xfId="7435" xr:uid="{00000000-0005-0000-0000-0000AB1B0000}"/>
    <cellStyle name="一般 3 4 3 4 4" xfId="7436" xr:uid="{00000000-0005-0000-0000-0000AC1B0000}"/>
    <cellStyle name="一般 3 4 3 4 4 2" xfId="7437" xr:uid="{00000000-0005-0000-0000-0000AD1B0000}"/>
    <cellStyle name="一般 3 4 3 4 4 2 2" xfId="7438" xr:uid="{00000000-0005-0000-0000-0000AE1B0000}"/>
    <cellStyle name="一般 3 4 3 4 4 2 2 2" xfId="7439" xr:uid="{00000000-0005-0000-0000-0000AF1B0000}"/>
    <cellStyle name="一般 3 4 3 4 4 2 2 3" xfId="7440" xr:uid="{00000000-0005-0000-0000-0000B01B0000}"/>
    <cellStyle name="一般 3 4 3 4 4 2 3" xfId="7441" xr:uid="{00000000-0005-0000-0000-0000B11B0000}"/>
    <cellStyle name="一般 3 4 3 4 4 2 4" xfId="7442" xr:uid="{00000000-0005-0000-0000-0000B21B0000}"/>
    <cellStyle name="一般 3 4 3 4 4 3" xfId="7443" xr:uid="{00000000-0005-0000-0000-0000B31B0000}"/>
    <cellStyle name="一般 3 4 3 4 4 3 2" xfId="7444" xr:uid="{00000000-0005-0000-0000-0000B41B0000}"/>
    <cellStyle name="一般 3 4 3 4 4 3 3" xfId="7445" xr:uid="{00000000-0005-0000-0000-0000B51B0000}"/>
    <cellStyle name="一般 3 4 3 4 4 4" xfId="7446" xr:uid="{00000000-0005-0000-0000-0000B61B0000}"/>
    <cellStyle name="一般 3 4 3 4 4 5" xfId="7447" xr:uid="{00000000-0005-0000-0000-0000B71B0000}"/>
    <cellStyle name="一般 3 4 3 4 5" xfId="7448" xr:uid="{00000000-0005-0000-0000-0000B81B0000}"/>
    <cellStyle name="一般 3 4 3 4 5 2" xfId="7449" xr:uid="{00000000-0005-0000-0000-0000B91B0000}"/>
    <cellStyle name="一般 3 4 3 4 5 2 2" xfId="7450" xr:uid="{00000000-0005-0000-0000-0000BA1B0000}"/>
    <cellStyle name="一般 3 4 3 4 5 2 3" xfId="7451" xr:uid="{00000000-0005-0000-0000-0000BB1B0000}"/>
    <cellStyle name="一般 3 4 3 4 5 3" xfId="7452" xr:uid="{00000000-0005-0000-0000-0000BC1B0000}"/>
    <cellStyle name="一般 3 4 3 4 5 4" xfId="7453" xr:uid="{00000000-0005-0000-0000-0000BD1B0000}"/>
    <cellStyle name="一般 3 4 3 4 6" xfId="7454" xr:uid="{00000000-0005-0000-0000-0000BE1B0000}"/>
    <cellStyle name="一般 3 4 3 4 6 2" xfId="7455" xr:uid="{00000000-0005-0000-0000-0000BF1B0000}"/>
    <cellStyle name="一般 3 4 3 4 6 3" xfId="7456" xr:uid="{00000000-0005-0000-0000-0000C01B0000}"/>
    <cellStyle name="一般 3 4 3 4 7" xfId="7457" xr:uid="{00000000-0005-0000-0000-0000C11B0000}"/>
    <cellStyle name="一般 3 4 3 4 8" xfId="7458" xr:uid="{00000000-0005-0000-0000-0000C21B0000}"/>
    <cellStyle name="一般 3 4 3 5" xfId="7459" xr:uid="{00000000-0005-0000-0000-0000C31B0000}"/>
    <cellStyle name="一般 3 4 3 5 2" xfId="7460" xr:uid="{00000000-0005-0000-0000-0000C41B0000}"/>
    <cellStyle name="一般 3 4 3 5 2 2" xfId="7461" xr:uid="{00000000-0005-0000-0000-0000C51B0000}"/>
    <cellStyle name="一般 3 4 3 5 2 2 2" xfId="7462" xr:uid="{00000000-0005-0000-0000-0000C61B0000}"/>
    <cellStyle name="一般 3 4 3 5 2 2 2 2" xfId="7463" xr:uid="{00000000-0005-0000-0000-0000C71B0000}"/>
    <cellStyle name="一般 3 4 3 5 2 2 2 2 2" xfId="7464" xr:uid="{00000000-0005-0000-0000-0000C81B0000}"/>
    <cellStyle name="一般 3 4 3 5 2 2 2 2 3" xfId="7465" xr:uid="{00000000-0005-0000-0000-0000C91B0000}"/>
    <cellStyle name="一般 3 4 3 5 2 2 2 3" xfId="7466" xr:uid="{00000000-0005-0000-0000-0000CA1B0000}"/>
    <cellStyle name="一般 3 4 3 5 2 2 2 4" xfId="7467" xr:uid="{00000000-0005-0000-0000-0000CB1B0000}"/>
    <cellStyle name="一般 3 4 3 5 2 2 3" xfId="7468" xr:uid="{00000000-0005-0000-0000-0000CC1B0000}"/>
    <cellStyle name="一般 3 4 3 5 2 2 3 2" xfId="7469" xr:uid="{00000000-0005-0000-0000-0000CD1B0000}"/>
    <cellStyle name="一般 3 4 3 5 2 2 3 3" xfId="7470" xr:uid="{00000000-0005-0000-0000-0000CE1B0000}"/>
    <cellStyle name="一般 3 4 3 5 2 2 4" xfId="7471" xr:uid="{00000000-0005-0000-0000-0000CF1B0000}"/>
    <cellStyle name="一般 3 4 3 5 2 2 5" xfId="7472" xr:uid="{00000000-0005-0000-0000-0000D01B0000}"/>
    <cellStyle name="一般 3 4 3 5 2 3" xfId="7473" xr:uid="{00000000-0005-0000-0000-0000D11B0000}"/>
    <cellStyle name="一般 3 4 3 5 2 3 2" xfId="7474" xr:uid="{00000000-0005-0000-0000-0000D21B0000}"/>
    <cellStyle name="一般 3 4 3 5 2 3 2 2" xfId="7475" xr:uid="{00000000-0005-0000-0000-0000D31B0000}"/>
    <cellStyle name="一般 3 4 3 5 2 3 2 3" xfId="7476" xr:uid="{00000000-0005-0000-0000-0000D41B0000}"/>
    <cellStyle name="一般 3 4 3 5 2 3 3" xfId="7477" xr:uid="{00000000-0005-0000-0000-0000D51B0000}"/>
    <cellStyle name="一般 3 4 3 5 2 3 4" xfId="7478" xr:uid="{00000000-0005-0000-0000-0000D61B0000}"/>
    <cellStyle name="一般 3 4 3 5 2 4" xfId="7479" xr:uid="{00000000-0005-0000-0000-0000D71B0000}"/>
    <cellStyle name="一般 3 4 3 5 2 4 2" xfId="7480" xr:uid="{00000000-0005-0000-0000-0000D81B0000}"/>
    <cellStyle name="一般 3 4 3 5 2 4 3" xfId="7481" xr:uid="{00000000-0005-0000-0000-0000D91B0000}"/>
    <cellStyle name="一般 3 4 3 5 2 5" xfId="7482" xr:uid="{00000000-0005-0000-0000-0000DA1B0000}"/>
    <cellStyle name="一般 3 4 3 5 2 6" xfId="7483" xr:uid="{00000000-0005-0000-0000-0000DB1B0000}"/>
    <cellStyle name="一般 3 4 3 5 3" xfId="7484" xr:uid="{00000000-0005-0000-0000-0000DC1B0000}"/>
    <cellStyle name="一般 3 4 3 5 3 2" xfId="7485" xr:uid="{00000000-0005-0000-0000-0000DD1B0000}"/>
    <cellStyle name="一般 3 4 3 5 3 2 2" xfId="7486" xr:uid="{00000000-0005-0000-0000-0000DE1B0000}"/>
    <cellStyle name="一般 3 4 3 5 3 2 2 2" xfId="7487" xr:uid="{00000000-0005-0000-0000-0000DF1B0000}"/>
    <cellStyle name="一般 3 4 3 5 3 2 2 3" xfId="7488" xr:uid="{00000000-0005-0000-0000-0000E01B0000}"/>
    <cellStyle name="一般 3 4 3 5 3 2 3" xfId="7489" xr:uid="{00000000-0005-0000-0000-0000E11B0000}"/>
    <cellStyle name="一般 3 4 3 5 3 2 4" xfId="7490" xr:uid="{00000000-0005-0000-0000-0000E21B0000}"/>
    <cellStyle name="一般 3 4 3 5 3 3" xfId="7491" xr:uid="{00000000-0005-0000-0000-0000E31B0000}"/>
    <cellStyle name="一般 3 4 3 5 3 3 2" xfId="7492" xr:uid="{00000000-0005-0000-0000-0000E41B0000}"/>
    <cellStyle name="一般 3 4 3 5 3 3 3" xfId="7493" xr:uid="{00000000-0005-0000-0000-0000E51B0000}"/>
    <cellStyle name="一般 3 4 3 5 3 4" xfId="7494" xr:uid="{00000000-0005-0000-0000-0000E61B0000}"/>
    <cellStyle name="一般 3 4 3 5 3 5" xfId="7495" xr:uid="{00000000-0005-0000-0000-0000E71B0000}"/>
    <cellStyle name="一般 3 4 3 5 4" xfId="7496" xr:uid="{00000000-0005-0000-0000-0000E81B0000}"/>
    <cellStyle name="一般 3 4 3 5 4 2" xfId="7497" xr:uid="{00000000-0005-0000-0000-0000E91B0000}"/>
    <cellStyle name="一般 3 4 3 5 4 2 2" xfId="7498" xr:uid="{00000000-0005-0000-0000-0000EA1B0000}"/>
    <cellStyle name="一般 3 4 3 5 4 2 2 2" xfId="7499" xr:uid="{00000000-0005-0000-0000-0000EB1B0000}"/>
    <cellStyle name="一般 3 4 3 5 4 2 2 3" xfId="7500" xr:uid="{00000000-0005-0000-0000-0000EC1B0000}"/>
    <cellStyle name="一般 3 4 3 5 4 2 3" xfId="7501" xr:uid="{00000000-0005-0000-0000-0000ED1B0000}"/>
    <cellStyle name="一般 3 4 3 5 4 2 4" xfId="7502" xr:uid="{00000000-0005-0000-0000-0000EE1B0000}"/>
    <cellStyle name="一般 3 4 3 5 4 3" xfId="7503" xr:uid="{00000000-0005-0000-0000-0000EF1B0000}"/>
    <cellStyle name="一般 3 4 3 5 4 3 2" xfId="7504" xr:uid="{00000000-0005-0000-0000-0000F01B0000}"/>
    <cellStyle name="一般 3 4 3 5 4 3 3" xfId="7505" xr:uid="{00000000-0005-0000-0000-0000F11B0000}"/>
    <cellStyle name="一般 3 4 3 5 4 4" xfId="7506" xr:uid="{00000000-0005-0000-0000-0000F21B0000}"/>
    <cellStyle name="一般 3 4 3 5 4 5" xfId="7507" xr:uid="{00000000-0005-0000-0000-0000F31B0000}"/>
    <cellStyle name="一般 3 4 3 5 5" xfId="7508" xr:uid="{00000000-0005-0000-0000-0000F41B0000}"/>
    <cellStyle name="一般 3 4 3 5 5 2" xfId="7509" xr:uid="{00000000-0005-0000-0000-0000F51B0000}"/>
    <cellStyle name="一般 3 4 3 5 5 2 2" xfId="7510" xr:uid="{00000000-0005-0000-0000-0000F61B0000}"/>
    <cellStyle name="一般 3 4 3 5 5 2 3" xfId="7511" xr:uid="{00000000-0005-0000-0000-0000F71B0000}"/>
    <cellStyle name="一般 3 4 3 5 5 3" xfId="7512" xr:uid="{00000000-0005-0000-0000-0000F81B0000}"/>
    <cellStyle name="一般 3 4 3 5 5 4" xfId="7513" xr:uid="{00000000-0005-0000-0000-0000F91B0000}"/>
    <cellStyle name="一般 3 4 3 5 6" xfId="7514" xr:uid="{00000000-0005-0000-0000-0000FA1B0000}"/>
    <cellStyle name="一般 3 4 3 5 6 2" xfId="7515" xr:uid="{00000000-0005-0000-0000-0000FB1B0000}"/>
    <cellStyle name="一般 3 4 3 5 6 3" xfId="7516" xr:uid="{00000000-0005-0000-0000-0000FC1B0000}"/>
    <cellStyle name="一般 3 4 3 5 7" xfId="7517" xr:uid="{00000000-0005-0000-0000-0000FD1B0000}"/>
    <cellStyle name="一般 3 4 3 5 8" xfId="7518" xr:uid="{00000000-0005-0000-0000-0000FE1B0000}"/>
    <cellStyle name="一般 3 4 3 6" xfId="7519" xr:uid="{00000000-0005-0000-0000-0000FF1B0000}"/>
    <cellStyle name="一般 3 4 3 6 2" xfId="7520" xr:uid="{00000000-0005-0000-0000-0000001C0000}"/>
    <cellStyle name="一般 3 4 3 6 2 2" xfId="7521" xr:uid="{00000000-0005-0000-0000-0000011C0000}"/>
    <cellStyle name="一般 3 4 3 6 2 2 2" xfId="7522" xr:uid="{00000000-0005-0000-0000-0000021C0000}"/>
    <cellStyle name="一般 3 4 3 6 2 2 2 2" xfId="7523" xr:uid="{00000000-0005-0000-0000-0000031C0000}"/>
    <cellStyle name="一般 3 4 3 6 2 2 2 3" xfId="7524" xr:uid="{00000000-0005-0000-0000-0000041C0000}"/>
    <cellStyle name="一般 3 4 3 6 2 2 3" xfId="7525" xr:uid="{00000000-0005-0000-0000-0000051C0000}"/>
    <cellStyle name="一般 3 4 3 6 2 2 4" xfId="7526" xr:uid="{00000000-0005-0000-0000-0000061C0000}"/>
    <cellStyle name="一般 3 4 3 6 2 3" xfId="7527" xr:uid="{00000000-0005-0000-0000-0000071C0000}"/>
    <cellStyle name="一般 3 4 3 6 2 3 2" xfId="7528" xr:uid="{00000000-0005-0000-0000-0000081C0000}"/>
    <cellStyle name="一般 3 4 3 6 2 3 3" xfId="7529" xr:uid="{00000000-0005-0000-0000-0000091C0000}"/>
    <cellStyle name="一般 3 4 3 6 2 4" xfId="7530" xr:uid="{00000000-0005-0000-0000-00000A1C0000}"/>
    <cellStyle name="一般 3 4 3 6 2 5" xfId="7531" xr:uid="{00000000-0005-0000-0000-00000B1C0000}"/>
    <cellStyle name="一般 3 4 3 6 3" xfId="7532" xr:uid="{00000000-0005-0000-0000-00000C1C0000}"/>
    <cellStyle name="一般 3 4 3 6 3 2" xfId="7533" xr:uid="{00000000-0005-0000-0000-00000D1C0000}"/>
    <cellStyle name="一般 3 4 3 6 3 2 2" xfId="7534" xr:uid="{00000000-0005-0000-0000-00000E1C0000}"/>
    <cellStyle name="一般 3 4 3 6 3 2 2 2" xfId="7535" xr:uid="{00000000-0005-0000-0000-00000F1C0000}"/>
    <cellStyle name="一般 3 4 3 6 3 2 2 3" xfId="7536" xr:uid="{00000000-0005-0000-0000-0000101C0000}"/>
    <cellStyle name="一般 3 4 3 6 3 2 3" xfId="7537" xr:uid="{00000000-0005-0000-0000-0000111C0000}"/>
    <cellStyle name="一般 3 4 3 6 3 2 4" xfId="7538" xr:uid="{00000000-0005-0000-0000-0000121C0000}"/>
    <cellStyle name="一般 3 4 3 6 3 3" xfId="7539" xr:uid="{00000000-0005-0000-0000-0000131C0000}"/>
    <cellStyle name="一般 3 4 3 6 3 3 2" xfId="7540" xr:uid="{00000000-0005-0000-0000-0000141C0000}"/>
    <cellStyle name="一般 3 4 3 6 3 3 3" xfId="7541" xr:uid="{00000000-0005-0000-0000-0000151C0000}"/>
    <cellStyle name="一般 3 4 3 6 3 4" xfId="7542" xr:uid="{00000000-0005-0000-0000-0000161C0000}"/>
    <cellStyle name="一般 3 4 3 6 3 5" xfId="7543" xr:uid="{00000000-0005-0000-0000-0000171C0000}"/>
    <cellStyle name="一般 3 4 3 6 4" xfId="7544" xr:uid="{00000000-0005-0000-0000-0000181C0000}"/>
    <cellStyle name="一般 3 4 3 6 4 2" xfId="7545" xr:uid="{00000000-0005-0000-0000-0000191C0000}"/>
    <cellStyle name="一般 3 4 3 6 4 2 2" xfId="7546" xr:uid="{00000000-0005-0000-0000-00001A1C0000}"/>
    <cellStyle name="一般 3 4 3 6 4 2 3" xfId="7547" xr:uid="{00000000-0005-0000-0000-00001B1C0000}"/>
    <cellStyle name="一般 3 4 3 6 4 3" xfId="7548" xr:uid="{00000000-0005-0000-0000-00001C1C0000}"/>
    <cellStyle name="一般 3 4 3 6 4 4" xfId="7549" xr:uid="{00000000-0005-0000-0000-00001D1C0000}"/>
    <cellStyle name="一般 3 4 3 6 5" xfId="7550" xr:uid="{00000000-0005-0000-0000-00001E1C0000}"/>
    <cellStyle name="一般 3 4 3 6 5 2" xfId="7551" xr:uid="{00000000-0005-0000-0000-00001F1C0000}"/>
    <cellStyle name="一般 3 4 3 6 5 3" xfId="7552" xr:uid="{00000000-0005-0000-0000-0000201C0000}"/>
    <cellStyle name="一般 3 4 3 6 6" xfId="7553" xr:uid="{00000000-0005-0000-0000-0000211C0000}"/>
    <cellStyle name="一般 3 4 3 6 7" xfId="7554" xr:uid="{00000000-0005-0000-0000-0000221C0000}"/>
    <cellStyle name="一般 3 4 3 7" xfId="7555" xr:uid="{00000000-0005-0000-0000-0000231C0000}"/>
    <cellStyle name="一般 3 4 3 7 2" xfId="7556" xr:uid="{00000000-0005-0000-0000-0000241C0000}"/>
    <cellStyle name="一般 3 4 3 7 2 2" xfId="7557" xr:uid="{00000000-0005-0000-0000-0000251C0000}"/>
    <cellStyle name="一般 3 4 3 7 2 2 2" xfId="7558" xr:uid="{00000000-0005-0000-0000-0000261C0000}"/>
    <cellStyle name="一般 3 4 3 7 2 2 2 2" xfId="7559" xr:uid="{00000000-0005-0000-0000-0000271C0000}"/>
    <cellStyle name="一般 3 4 3 7 2 2 2 3" xfId="7560" xr:uid="{00000000-0005-0000-0000-0000281C0000}"/>
    <cellStyle name="一般 3 4 3 7 2 2 3" xfId="7561" xr:uid="{00000000-0005-0000-0000-0000291C0000}"/>
    <cellStyle name="一般 3 4 3 7 2 2 4" xfId="7562" xr:uid="{00000000-0005-0000-0000-00002A1C0000}"/>
    <cellStyle name="一般 3 4 3 7 2 3" xfId="7563" xr:uid="{00000000-0005-0000-0000-00002B1C0000}"/>
    <cellStyle name="一般 3 4 3 7 2 3 2" xfId="7564" xr:uid="{00000000-0005-0000-0000-00002C1C0000}"/>
    <cellStyle name="一般 3 4 3 7 2 3 3" xfId="7565" xr:uid="{00000000-0005-0000-0000-00002D1C0000}"/>
    <cellStyle name="一般 3 4 3 7 2 4" xfId="7566" xr:uid="{00000000-0005-0000-0000-00002E1C0000}"/>
    <cellStyle name="一般 3 4 3 7 2 5" xfId="7567" xr:uid="{00000000-0005-0000-0000-00002F1C0000}"/>
    <cellStyle name="一般 3 4 3 7 3" xfId="7568" xr:uid="{00000000-0005-0000-0000-0000301C0000}"/>
    <cellStyle name="一般 3 4 3 7 3 2" xfId="7569" xr:uid="{00000000-0005-0000-0000-0000311C0000}"/>
    <cellStyle name="一般 3 4 3 7 3 2 2" xfId="7570" xr:uid="{00000000-0005-0000-0000-0000321C0000}"/>
    <cellStyle name="一般 3 4 3 7 3 2 3" xfId="7571" xr:uid="{00000000-0005-0000-0000-0000331C0000}"/>
    <cellStyle name="一般 3 4 3 7 3 3" xfId="7572" xr:uid="{00000000-0005-0000-0000-0000341C0000}"/>
    <cellStyle name="一般 3 4 3 7 3 4" xfId="7573" xr:uid="{00000000-0005-0000-0000-0000351C0000}"/>
    <cellStyle name="一般 3 4 3 7 4" xfId="7574" xr:uid="{00000000-0005-0000-0000-0000361C0000}"/>
    <cellStyle name="一般 3 4 3 7 4 2" xfId="7575" xr:uid="{00000000-0005-0000-0000-0000371C0000}"/>
    <cellStyle name="一般 3 4 3 7 4 3" xfId="7576" xr:uid="{00000000-0005-0000-0000-0000381C0000}"/>
    <cellStyle name="一般 3 4 3 7 5" xfId="7577" xr:uid="{00000000-0005-0000-0000-0000391C0000}"/>
    <cellStyle name="一般 3 4 3 7 6" xfId="7578" xr:uid="{00000000-0005-0000-0000-00003A1C0000}"/>
    <cellStyle name="一般 3 4 3 8" xfId="7579" xr:uid="{00000000-0005-0000-0000-00003B1C0000}"/>
    <cellStyle name="一般 3 4 3 8 2" xfId="7580" xr:uid="{00000000-0005-0000-0000-00003C1C0000}"/>
    <cellStyle name="一般 3 4 3 8 2 2" xfId="7581" xr:uid="{00000000-0005-0000-0000-00003D1C0000}"/>
    <cellStyle name="一般 3 4 3 8 2 2 2" xfId="7582" xr:uid="{00000000-0005-0000-0000-00003E1C0000}"/>
    <cellStyle name="一般 3 4 3 8 2 2 3" xfId="7583" xr:uid="{00000000-0005-0000-0000-00003F1C0000}"/>
    <cellStyle name="一般 3 4 3 8 2 3" xfId="7584" xr:uid="{00000000-0005-0000-0000-0000401C0000}"/>
    <cellStyle name="一般 3 4 3 8 2 4" xfId="7585" xr:uid="{00000000-0005-0000-0000-0000411C0000}"/>
    <cellStyle name="一般 3 4 3 8 3" xfId="7586" xr:uid="{00000000-0005-0000-0000-0000421C0000}"/>
    <cellStyle name="一般 3 4 3 8 3 2" xfId="7587" xr:uid="{00000000-0005-0000-0000-0000431C0000}"/>
    <cellStyle name="一般 3 4 3 8 3 3" xfId="7588" xr:uid="{00000000-0005-0000-0000-0000441C0000}"/>
    <cellStyle name="一般 3 4 3 8 4" xfId="7589" xr:uid="{00000000-0005-0000-0000-0000451C0000}"/>
    <cellStyle name="一般 3 4 3 8 5" xfId="7590" xr:uid="{00000000-0005-0000-0000-0000461C0000}"/>
    <cellStyle name="一般 3 4 3 9" xfId="7591" xr:uid="{00000000-0005-0000-0000-0000471C0000}"/>
    <cellStyle name="一般 3 4 3 9 2" xfId="7592" xr:uid="{00000000-0005-0000-0000-0000481C0000}"/>
    <cellStyle name="一般 3 4 3 9 2 2" xfId="7593" xr:uid="{00000000-0005-0000-0000-0000491C0000}"/>
    <cellStyle name="一般 3 4 3 9 2 2 2" xfId="7594" xr:uid="{00000000-0005-0000-0000-00004A1C0000}"/>
    <cellStyle name="一般 3 4 3 9 2 2 3" xfId="7595" xr:uid="{00000000-0005-0000-0000-00004B1C0000}"/>
    <cellStyle name="一般 3 4 3 9 2 3" xfId="7596" xr:uid="{00000000-0005-0000-0000-00004C1C0000}"/>
    <cellStyle name="一般 3 4 3 9 2 4" xfId="7597" xr:uid="{00000000-0005-0000-0000-00004D1C0000}"/>
    <cellStyle name="一般 3 4 3 9 3" xfId="7598" xr:uid="{00000000-0005-0000-0000-00004E1C0000}"/>
    <cellStyle name="一般 3 4 3 9 3 2" xfId="7599" xr:uid="{00000000-0005-0000-0000-00004F1C0000}"/>
    <cellStyle name="一般 3 4 3 9 3 3" xfId="7600" xr:uid="{00000000-0005-0000-0000-0000501C0000}"/>
    <cellStyle name="一般 3 4 3 9 4" xfId="7601" xr:uid="{00000000-0005-0000-0000-0000511C0000}"/>
    <cellStyle name="一般 3 4 3 9 5" xfId="7602" xr:uid="{00000000-0005-0000-0000-0000521C0000}"/>
    <cellStyle name="一般 3 4 4" xfId="190" xr:uid="{00000000-0005-0000-0000-0000531C0000}"/>
    <cellStyle name="一般 3 4 4 2" xfId="191" xr:uid="{00000000-0005-0000-0000-0000541C0000}"/>
    <cellStyle name="一般 3 4 4 2 2" xfId="7603" xr:uid="{00000000-0005-0000-0000-0000551C0000}"/>
    <cellStyle name="一般 3 4 4 2 2 2" xfId="7604" xr:uid="{00000000-0005-0000-0000-0000561C0000}"/>
    <cellStyle name="一般 3 4 4 2 2 2 2" xfId="7605" xr:uid="{00000000-0005-0000-0000-0000571C0000}"/>
    <cellStyle name="一般 3 4 4 2 2 2 2 2" xfId="7606" xr:uid="{00000000-0005-0000-0000-0000581C0000}"/>
    <cellStyle name="一般 3 4 4 2 2 2 2 2 2" xfId="7607" xr:uid="{00000000-0005-0000-0000-0000591C0000}"/>
    <cellStyle name="一般 3 4 4 2 2 2 2 2 3" xfId="7608" xr:uid="{00000000-0005-0000-0000-00005A1C0000}"/>
    <cellStyle name="一般 3 4 4 2 2 2 2 3" xfId="7609" xr:uid="{00000000-0005-0000-0000-00005B1C0000}"/>
    <cellStyle name="一般 3 4 4 2 2 2 2 4" xfId="7610" xr:uid="{00000000-0005-0000-0000-00005C1C0000}"/>
    <cellStyle name="一般 3 4 4 2 2 2 3" xfId="7611" xr:uid="{00000000-0005-0000-0000-00005D1C0000}"/>
    <cellStyle name="一般 3 4 4 2 2 2 3 2" xfId="7612" xr:uid="{00000000-0005-0000-0000-00005E1C0000}"/>
    <cellStyle name="一般 3 4 4 2 2 2 3 3" xfId="7613" xr:uid="{00000000-0005-0000-0000-00005F1C0000}"/>
    <cellStyle name="一般 3 4 4 2 2 2 4" xfId="7614" xr:uid="{00000000-0005-0000-0000-0000601C0000}"/>
    <cellStyle name="一般 3 4 4 2 2 2 5" xfId="7615" xr:uid="{00000000-0005-0000-0000-0000611C0000}"/>
    <cellStyle name="一般 3 4 4 2 2 3" xfId="7616" xr:uid="{00000000-0005-0000-0000-0000621C0000}"/>
    <cellStyle name="一般 3 4 4 2 2 3 2" xfId="7617" xr:uid="{00000000-0005-0000-0000-0000631C0000}"/>
    <cellStyle name="一般 3 4 4 2 2 3 2 2" xfId="7618" xr:uid="{00000000-0005-0000-0000-0000641C0000}"/>
    <cellStyle name="一般 3 4 4 2 2 3 2 3" xfId="7619" xr:uid="{00000000-0005-0000-0000-0000651C0000}"/>
    <cellStyle name="一般 3 4 4 2 2 3 3" xfId="7620" xr:uid="{00000000-0005-0000-0000-0000661C0000}"/>
    <cellStyle name="一般 3 4 4 2 2 3 4" xfId="7621" xr:uid="{00000000-0005-0000-0000-0000671C0000}"/>
    <cellStyle name="一般 3 4 4 2 2 4" xfId="7622" xr:uid="{00000000-0005-0000-0000-0000681C0000}"/>
    <cellStyle name="一般 3 4 4 2 2 4 2" xfId="7623" xr:uid="{00000000-0005-0000-0000-0000691C0000}"/>
    <cellStyle name="一般 3 4 4 2 2 4 3" xfId="7624" xr:uid="{00000000-0005-0000-0000-00006A1C0000}"/>
    <cellStyle name="一般 3 4 4 2 2 5" xfId="7625" xr:uid="{00000000-0005-0000-0000-00006B1C0000}"/>
    <cellStyle name="一般 3 4 4 2 2 6" xfId="7626" xr:uid="{00000000-0005-0000-0000-00006C1C0000}"/>
    <cellStyle name="一般 3 4 4 2 3" xfId="7627" xr:uid="{00000000-0005-0000-0000-00006D1C0000}"/>
    <cellStyle name="一般 3 4 4 2 3 2" xfId="7628" xr:uid="{00000000-0005-0000-0000-00006E1C0000}"/>
    <cellStyle name="一般 3 4 4 2 3 2 2" xfId="7629" xr:uid="{00000000-0005-0000-0000-00006F1C0000}"/>
    <cellStyle name="一般 3 4 4 2 3 2 2 2" xfId="7630" xr:uid="{00000000-0005-0000-0000-0000701C0000}"/>
    <cellStyle name="一般 3 4 4 2 3 2 2 3" xfId="7631" xr:uid="{00000000-0005-0000-0000-0000711C0000}"/>
    <cellStyle name="一般 3 4 4 2 3 2 3" xfId="7632" xr:uid="{00000000-0005-0000-0000-0000721C0000}"/>
    <cellStyle name="一般 3 4 4 2 3 2 4" xfId="7633" xr:uid="{00000000-0005-0000-0000-0000731C0000}"/>
    <cellStyle name="一般 3 4 4 2 3 3" xfId="7634" xr:uid="{00000000-0005-0000-0000-0000741C0000}"/>
    <cellStyle name="一般 3 4 4 2 3 3 2" xfId="7635" xr:uid="{00000000-0005-0000-0000-0000751C0000}"/>
    <cellStyle name="一般 3 4 4 2 3 3 3" xfId="7636" xr:uid="{00000000-0005-0000-0000-0000761C0000}"/>
    <cellStyle name="一般 3 4 4 2 3 4" xfId="7637" xr:uid="{00000000-0005-0000-0000-0000771C0000}"/>
    <cellStyle name="一般 3 4 4 2 3 5" xfId="7638" xr:uid="{00000000-0005-0000-0000-0000781C0000}"/>
    <cellStyle name="一般 3 4 4 2 4" xfId="7639" xr:uid="{00000000-0005-0000-0000-0000791C0000}"/>
    <cellStyle name="一般 3 4 4 2 4 2" xfId="7640" xr:uid="{00000000-0005-0000-0000-00007A1C0000}"/>
    <cellStyle name="一般 3 4 4 2 4 2 2" xfId="7641" xr:uid="{00000000-0005-0000-0000-00007B1C0000}"/>
    <cellStyle name="一般 3 4 4 2 4 2 2 2" xfId="7642" xr:uid="{00000000-0005-0000-0000-00007C1C0000}"/>
    <cellStyle name="一般 3 4 4 2 4 2 2 3" xfId="7643" xr:uid="{00000000-0005-0000-0000-00007D1C0000}"/>
    <cellStyle name="一般 3 4 4 2 4 2 3" xfId="7644" xr:uid="{00000000-0005-0000-0000-00007E1C0000}"/>
    <cellStyle name="一般 3 4 4 2 4 2 4" xfId="7645" xr:uid="{00000000-0005-0000-0000-00007F1C0000}"/>
    <cellStyle name="一般 3 4 4 2 4 3" xfId="7646" xr:uid="{00000000-0005-0000-0000-0000801C0000}"/>
    <cellStyle name="一般 3 4 4 2 4 3 2" xfId="7647" xr:uid="{00000000-0005-0000-0000-0000811C0000}"/>
    <cellStyle name="一般 3 4 4 2 4 3 3" xfId="7648" xr:uid="{00000000-0005-0000-0000-0000821C0000}"/>
    <cellStyle name="一般 3 4 4 2 4 4" xfId="7649" xr:uid="{00000000-0005-0000-0000-0000831C0000}"/>
    <cellStyle name="一般 3 4 4 2 4 5" xfId="7650" xr:uid="{00000000-0005-0000-0000-0000841C0000}"/>
    <cellStyle name="一般 3 4 4 2 5" xfId="7651" xr:uid="{00000000-0005-0000-0000-0000851C0000}"/>
    <cellStyle name="一般 3 4 4 2 5 2" xfId="7652" xr:uid="{00000000-0005-0000-0000-0000861C0000}"/>
    <cellStyle name="一般 3 4 4 2 5 2 2" xfId="7653" xr:uid="{00000000-0005-0000-0000-0000871C0000}"/>
    <cellStyle name="一般 3 4 4 2 5 2 3" xfId="7654" xr:uid="{00000000-0005-0000-0000-0000881C0000}"/>
    <cellStyle name="一般 3 4 4 2 5 3" xfId="7655" xr:uid="{00000000-0005-0000-0000-0000891C0000}"/>
    <cellStyle name="一般 3 4 4 2 5 4" xfId="7656" xr:uid="{00000000-0005-0000-0000-00008A1C0000}"/>
    <cellStyle name="一般 3 4 4 2 6" xfId="7657" xr:uid="{00000000-0005-0000-0000-00008B1C0000}"/>
    <cellStyle name="一般 3 4 4 2 6 2" xfId="7658" xr:uid="{00000000-0005-0000-0000-00008C1C0000}"/>
    <cellStyle name="一般 3 4 4 2 6 3" xfId="7659" xr:uid="{00000000-0005-0000-0000-00008D1C0000}"/>
    <cellStyle name="一般 3 4 4 2 7" xfId="7660" xr:uid="{00000000-0005-0000-0000-00008E1C0000}"/>
    <cellStyle name="一般 3 4 4 2 8" xfId="7661" xr:uid="{00000000-0005-0000-0000-00008F1C0000}"/>
    <cellStyle name="一般 3 4 4 3" xfId="7662" xr:uid="{00000000-0005-0000-0000-0000901C0000}"/>
    <cellStyle name="一般 3 4 4 3 2" xfId="7663" xr:uid="{00000000-0005-0000-0000-0000911C0000}"/>
    <cellStyle name="一般 3 4 4 3 2 2" xfId="7664" xr:uid="{00000000-0005-0000-0000-0000921C0000}"/>
    <cellStyle name="一般 3 4 4 3 2 2 2" xfId="7665" xr:uid="{00000000-0005-0000-0000-0000931C0000}"/>
    <cellStyle name="一般 3 4 4 3 2 2 2 2" xfId="7666" xr:uid="{00000000-0005-0000-0000-0000941C0000}"/>
    <cellStyle name="一般 3 4 4 3 2 2 2 3" xfId="7667" xr:uid="{00000000-0005-0000-0000-0000951C0000}"/>
    <cellStyle name="一般 3 4 4 3 2 2 3" xfId="7668" xr:uid="{00000000-0005-0000-0000-0000961C0000}"/>
    <cellStyle name="一般 3 4 4 3 2 2 4" xfId="7669" xr:uid="{00000000-0005-0000-0000-0000971C0000}"/>
    <cellStyle name="一般 3 4 4 3 2 3" xfId="7670" xr:uid="{00000000-0005-0000-0000-0000981C0000}"/>
    <cellStyle name="一般 3 4 4 3 2 3 2" xfId="7671" xr:uid="{00000000-0005-0000-0000-0000991C0000}"/>
    <cellStyle name="一般 3 4 4 3 2 3 3" xfId="7672" xr:uid="{00000000-0005-0000-0000-00009A1C0000}"/>
    <cellStyle name="一般 3 4 4 3 2 4" xfId="7673" xr:uid="{00000000-0005-0000-0000-00009B1C0000}"/>
    <cellStyle name="一般 3 4 4 3 2 5" xfId="7674" xr:uid="{00000000-0005-0000-0000-00009C1C0000}"/>
    <cellStyle name="一般 3 4 4 3 3" xfId="7675" xr:uid="{00000000-0005-0000-0000-00009D1C0000}"/>
    <cellStyle name="一般 3 4 4 3 3 2" xfId="7676" xr:uid="{00000000-0005-0000-0000-00009E1C0000}"/>
    <cellStyle name="一般 3 4 4 3 3 2 2" xfId="7677" xr:uid="{00000000-0005-0000-0000-00009F1C0000}"/>
    <cellStyle name="一般 3 4 4 3 3 2 3" xfId="7678" xr:uid="{00000000-0005-0000-0000-0000A01C0000}"/>
    <cellStyle name="一般 3 4 4 3 3 3" xfId="7679" xr:uid="{00000000-0005-0000-0000-0000A11C0000}"/>
    <cellStyle name="一般 3 4 4 3 3 4" xfId="7680" xr:uid="{00000000-0005-0000-0000-0000A21C0000}"/>
    <cellStyle name="一般 3 4 4 3 4" xfId="7681" xr:uid="{00000000-0005-0000-0000-0000A31C0000}"/>
    <cellStyle name="一般 3 4 4 3 4 2" xfId="7682" xr:uid="{00000000-0005-0000-0000-0000A41C0000}"/>
    <cellStyle name="一般 3 4 4 3 4 3" xfId="7683" xr:uid="{00000000-0005-0000-0000-0000A51C0000}"/>
    <cellStyle name="一般 3 4 4 3 5" xfId="7684" xr:uid="{00000000-0005-0000-0000-0000A61C0000}"/>
    <cellStyle name="一般 3 4 4 3 6" xfId="7685" xr:uid="{00000000-0005-0000-0000-0000A71C0000}"/>
    <cellStyle name="一般 3 4 4 4" xfId="7686" xr:uid="{00000000-0005-0000-0000-0000A81C0000}"/>
    <cellStyle name="一般 3 4 4 4 2" xfId="7687" xr:uid="{00000000-0005-0000-0000-0000A91C0000}"/>
    <cellStyle name="一般 3 4 4 4 2 2" xfId="7688" xr:uid="{00000000-0005-0000-0000-0000AA1C0000}"/>
    <cellStyle name="一般 3 4 4 4 2 2 2" xfId="7689" xr:uid="{00000000-0005-0000-0000-0000AB1C0000}"/>
    <cellStyle name="一般 3 4 4 4 2 2 3" xfId="7690" xr:uid="{00000000-0005-0000-0000-0000AC1C0000}"/>
    <cellStyle name="一般 3 4 4 4 2 3" xfId="7691" xr:uid="{00000000-0005-0000-0000-0000AD1C0000}"/>
    <cellStyle name="一般 3 4 4 4 2 4" xfId="7692" xr:uid="{00000000-0005-0000-0000-0000AE1C0000}"/>
    <cellStyle name="一般 3 4 4 4 3" xfId="7693" xr:uid="{00000000-0005-0000-0000-0000AF1C0000}"/>
    <cellStyle name="一般 3 4 4 4 3 2" xfId="7694" xr:uid="{00000000-0005-0000-0000-0000B01C0000}"/>
    <cellStyle name="一般 3 4 4 4 3 3" xfId="7695" xr:uid="{00000000-0005-0000-0000-0000B11C0000}"/>
    <cellStyle name="一般 3 4 4 4 4" xfId="7696" xr:uid="{00000000-0005-0000-0000-0000B21C0000}"/>
    <cellStyle name="一般 3 4 4 4 5" xfId="7697" xr:uid="{00000000-0005-0000-0000-0000B31C0000}"/>
    <cellStyle name="一般 3 4 4 5" xfId="7698" xr:uid="{00000000-0005-0000-0000-0000B41C0000}"/>
    <cellStyle name="一般 3 4 4 5 2" xfId="7699" xr:uid="{00000000-0005-0000-0000-0000B51C0000}"/>
    <cellStyle name="一般 3 4 4 5 2 2" xfId="7700" xr:uid="{00000000-0005-0000-0000-0000B61C0000}"/>
    <cellStyle name="一般 3 4 4 5 2 2 2" xfId="7701" xr:uid="{00000000-0005-0000-0000-0000B71C0000}"/>
    <cellStyle name="一般 3 4 4 5 2 2 3" xfId="7702" xr:uid="{00000000-0005-0000-0000-0000B81C0000}"/>
    <cellStyle name="一般 3 4 4 5 2 3" xfId="7703" xr:uid="{00000000-0005-0000-0000-0000B91C0000}"/>
    <cellStyle name="一般 3 4 4 5 2 4" xfId="7704" xr:uid="{00000000-0005-0000-0000-0000BA1C0000}"/>
    <cellStyle name="一般 3 4 4 5 3" xfId="7705" xr:uid="{00000000-0005-0000-0000-0000BB1C0000}"/>
    <cellStyle name="一般 3 4 4 5 3 2" xfId="7706" xr:uid="{00000000-0005-0000-0000-0000BC1C0000}"/>
    <cellStyle name="一般 3 4 4 5 3 3" xfId="7707" xr:uid="{00000000-0005-0000-0000-0000BD1C0000}"/>
    <cellStyle name="一般 3 4 4 5 4" xfId="7708" xr:uid="{00000000-0005-0000-0000-0000BE1C0000}"/>
    <cellStyle name="一般 3 4 4 5 5" xfId="7709" xr:uid="{00000000-0005-0000-0000-0000BF1C0000}"/>
    <cellStyle name="一般 3 4 4 6" xfId="7710" xr:uid="{00000000-0005-0000-0000-0000C01C0000}"/>
    <cellStyle name="一般 3 4 4 6 2" xfId="7711" xr:uid="{00000000-0005-0000-0000-0000C11C0000}"/>
    <cellStyle name="一般 3 4 4 6 2 2" xfId="7712" xr:uid="{00000000-0005-0000-0000-0000C21C0000}"/>
    <cellStyle name="一般 3 4 4 6 2 3" xfId="7713" xr:uid="{00000000-0005-0000-0000-0000C31C0000}"/>
    <cellStyle name="一般 3 4 4 6 3" xfId="7714" xr:uid="{00000000-0005-0000-0000-0000C41C0000}"/>
    <cellStyle name="一般 3 4 4 6 4" xfId="7715" xr:uid="{00000000-0005-0000-0000-0000C51C0000}"/>
    <cellStyle name="一般 3 4 4 7" xfId="7716" xr:uid="{00000000-0005-0000-0000-0000C61C0000}"/>
    <cellStyle name="一般 3 4 4 7 2" xfId="7717" xr:uid="{00000000-0005-0000-0000-0000C71C0000}"/>
    <cellStyle name="一般 3 4 4 7 3" xfId="7718" xr:uid="{00000000-0005-0000-0000-0000C81C0000}"/>
    <cellStyle name="一般 3 4 4 8" xfId="7719" xr:uid="{00000000-0005-0000-0000-0000C91C0000}"/>
    <cellStyle name="一般 3 4 4 9" xfId="7720" xr:uid="{00000000-0005-0000-0000-0000CA1C0000}"/>
    <cellStyle name="一般 3 4 5" xfId="192" xr:uid="{00000000-0005-0000-0000-0000CB1C0000}"/>
    <cellStyle name="一般 3 4 5 2" xfId="193" xr:uid="{00000000-0005-0000-0000-0000CC1C0000}"/>
    <cellStyle name="一般 3 4 5 2 2" xfId="7721" xr:uid="{00000000-0005-0000-0000-0000CD1C0000}"/>
    <cellStyle name="一般 3 4 5 2 2 2" xfId="7722" xr:uid="{00000000-0005-0000-0000-0000CE1C0000}"/>
    <cellStyle name="一般 3 4 5 2 2 2 2" xfId="7723" xr:uid="{00000000-0005-0000-0000-0000CF1C0000}"/>
    <cellStyle name="一般 3 4 5 2 2 2 2 2" xfId="7724" xr:uid="{00000000-0005-0000-0000-0000D01C0000}"/>
    <cellStyle name="一般 3 4 5 2 2 2 2 2 2" xfId="7725" xr:uid="{00000000-0005-0000-0000-0000D11C0000}"/>
    <cellStyle name="一般 3 4 5 2 2 2 2 2 3" xfId="7726" xr:uid="{00000000-0005-0000-0000-0000D21C0000}"/>
    <cellStyle name="一般 3 4 5 2 2 2 2 3" xfId="7727" xr:uid="{00000000-0005-0000-0000-0000D31C0000}"/>
    <cellStyle name="一般 3 4 5 2 2 2 2 4" xfId="7728" xr:uid="{00000000-0005-0000-0000-0000D41C0000}"/>
    <cellStyle name="一般 3 4 5 2 2 2 3" xfId="7729" xr:uid="{00000000-0005-0000-0000-0000D51C0000}"/>
    <cellStyle name="一般 3 4 5 2 2 2 3 2" xfId="7730" xr:uid="{00000000-0005-0000-0000-0000D61C0000}"/>
    <cellStyle name="一般 3 4 5 2 2 2 3 3" xfId="7731" xr:uid="{00000000-0005-0000-0000-0000D71C0000}"/>
    <cellStyle name="一般 3 4 5 2 2 2 4" xfId="7732" xr:uid="{00000000-0005-0000-0000-0000D81C0000}"/>
    <cellStyle name="一般 3 4 5 2 2 2 5" xfId="7733" xr:uid="{00000000-0005-0000-0000-0000D91C0000}"/>
    <cellStyle name="一般 3 4 5 2 2 3" xfId="7734" xr:uid="{00000000-0005-0000-0000-0000DA1C0000}"/>
    <cellStyle name="一般 3 4 5 2 2 3 2" xfId="7735" xr:uid="{00000000-0005-0000-0000-0000DB1C0000}"/>
    <cellStyle name="一般 3 4 5 2 2 3 2 2" xfId="7736" xr:uid="{00000000-0005-0000-0000-0000DC1C0000}"/>
    <cellStyle name="一般 3 4 5 2 2 3 2 3" xfId="7737" xr:uid="{00000000-0005-0000-0000-0000DD1C0000}"/>
    <cellStyle name="一般 3 4 5 2 2 3 3" xfId="7738" xr:uid="{00000000-0005-0000-0000-0000DE1C0000}"/>
    <cellStyle name="一般 3 4 5 2 2 3 4" xfId="7739" xr:uid="{00000000-0005-0000-0000-0000DF1C0000}"/>
    <cellStyle name="一般 3 4 5 2 2 4" xfId="7740" xr:uid="{00000000-0005-0000-0000-0000E01C0000}"/>
    <cellStyle name="一般 3 4 5 2 2 4 2" xfId="7741" xr:uid="{00000000-0005-0000-0000-0000E11C0000}"/>
    <cellStyle name="一般 3 4 5 2 2 4 3" xfId="7742" xr:uid="{00000000-0005-0000-0000-0000E21C0000}"/>
    <cellStyle name="一般 3 4 5 2 2 5" xfId="7743" xr:uid="{00000000-0005-0000-0000-0000E31C0000}"/>
    <cellStyle name="一般 3 4 5 2 2 6" xfId="7744" xr:uid="{00000000-0005-0000-0000-0000E41C0000}"/>
    <cellStyle name="一般 3 4 5 2 3" xfId="7745" xr:uid="{00000000-0005-0000-0000-0000E51C0000}"/>
    <cellStyle name="一般 3 4 5 2 3 2" xfId="7746" xr:uid="{00000000-0005-0000-0000-0000E61C0000}"/>
    <cellStyle name="一般 3 4 5 2 3 2 2" xfId="7747" xr:uid="{00000000-0005-0000-0000-0000E71C0000}"/>
    <cellStyle name="一般 3 4 5 2 3 2 2 2" xfId="7748" xr:uid="{00000000-0005-0000-0000-0000E81C0000}"/>
    <cellStyle name="一般 3 4 5 2 3 2 2 3" xfId="7749" xr:uid="{00000000-0005-0000-0000-0000E91C0000}"/>
    <cellStyle name="一般 3 4 5 2 3 2 3" xfId="7750" xr:uid="{00000000-0005-0000-0000-0000EA1C0000}"/>
    <cellStyle name="一般 3 4 5 2 3 2 4" xfId="7751" xr:uid="{00000000-0005-0000-0000-0000EB1C0000}"/>
    <cellStyle name="一般 3 4 5 2 3 3" xfId="7752" xr:uid="{00000000-0005-0000-0000-0000EC1C0000}"/>
    <cellStyle name="一般 3 4 5 2 3 3 2" xfId="7753" xr:uid="{00000000-0005-0000-0000-0000ED1C0000}"/>
    <cellStyle name="一般 3 4 5 2 3 3 3" xfId="7754" xr:uid="{00000000-0005-0000-0000-0000EE1C0000}"/>
    <cellStyle name="一般 3 4 5 2 3 4" xfId="7755" xr:uid="{00000000-0005-0000-0000-0000EF1C0000}"/>
    <cellStyle name="一般 3 4 5 2 3 5" xfId="7756" xr:uid="{00000000-0005-0000-0000-0000F01C0000}"/>
    <cellStyle name="一般 3 4 5 2 4" xfId="7757" xr:uid="{00000000-0005-0000-0000-0000F11C0000}"/>
    <cellStyle name="一般 3 4 5 2 4 2" xfId="7758" xr:uid="{00000000-0005-0000-0000-0000F21C0000}"/>
    <cellStyle name="一般 3 4 5 2 4 2 2" xfId="7759" xr:uid="{00000000-0005-0000-0000-0000F31C0000}"/>
    <cellStyle name="一般 3 4 5 2 4 2 2 2" xfId="7760" xr:uid="{00000000-0005-0000-0000-0000F41C0000}"/>
    <cellStyle name="一般 3 4 5 2 4 2 2 3" xfId="7761" xr:uid="{00000000-0005-0000-0000-0000F51C0000}"/>
    <cellStyle name="一般 3 4 5 2 4 2 3" xfId="7762" xr:uid="{00000000-0005-0000-0000-0000F61C0000}"/>
    <cellStyle name="一般 3 4 5 2 4 2 4" xfId="7763" xr:uid="{00000000-0005-0000-0000-0000F71C0000}"/>
    <cellStyle name="一般 3 4 5 2 4 3" xfId="7764" xr:uid="{00000000-0005-0000-0000-0000F81C0000}"/>
    <cellStyle name="一般 3 4 5 2 4 3 2" xfId="7765" xr:uid="{00000000-0005-0000-0000-0000F91C0000}"/>
    <cellStyle name="一般 3 4 5 2 4 3 3" xfId="7766" xr:uid="{00000000-0005-0000-0000-0000FA1C0000}"/>
    <cellStyle name="一般 3 4 5 2 4 4" xfId="7767" xr:uid="{00000000-0005-0000-0000-0000FB1C0000}"/>
    <cellStyle name="一般 3 4 5 2 4 5" xfId="7768" xr:uid="{00000000-0005-0000-0000-0000FC1C0000}"/>
    <cellStyle name="一般 3 4 5 2 5" xfId="7769" xr:uid="{00000000-0005-0000-0000-0000FD1C0000}"/>
    <cellStyle name="一般 3 4 5 2 5 2" xfId="7770" xr:uid="{00000000-0005-0000-0000-0000FE1C0000}"/>
    <cellStyle name="一般 3 4 5 2 5 2 2" xfId="7771" xr:uid="{00000000-0005-0000-0000-0000FF1C0000}"/>
    <cellStyle name="一般 3 4 5 2 5 2 3" xfId="7772" xr:uid="{00000000-0005-0000-0000-0000001D0000}"/>
    <cellStyle name="一般 3 4 5 2 5 3" xfId="7773" xr:uid="{00000000-0005-0000-0000-0000011D0000}"/>
    <cellStyle name="一般 3 4 5 2 5 4" xfId="7774" xr:uid="{00000000-0005-0000-0000-0000021D0000}"/>
    <cellStyle name="一般 3 4 5 2 6" xfId="7775" xr:uid="{00000000-0005-0000-0000-0000031D0000}"/>
    <cellStyle name="一般 3 4 5 2 6 2" xfId="7776" xr:uid="{00000000-0005-0000-0000-0000041D0000}"/>
    <cellStyle name="一般 3 4 5 2 6 3" xfId="7777" xr:uid="{00000000-0005-0000-0000-0000051D0000}"/>
    <cellStyle name="一般 3 4 5 2 7" xfId="7778" xr:uid="{00000000-0005-0000-0000-0000061D0000}"/>
    <cellStyle name="一般 3 4 5 2 8" xfId="7779" xr:uid="{00000000-0005-0000-0000-0000071D0000}"/>
    <cellStyle name="一般 3 4 5 3" xfId="7780" xr:uid="{00000000-0005-0000-0000-0000081D0000}"/>
    <cellStyle name="一般 3 4 5 3 2" xfId="7781" xr:uid="{00000000-0005-0000-0000-0000091D0000}"/>
    <cellStyle name="一般 3 4 5 3 2 2" xfId="7782" xr:uid="{00000000-0005-0000-0000-00000A1D0000}"/>
    <cellStyle name="一般 3 4 5 3 2 2 2" xfId="7783" xr:uid="{00000000-0005-0000-0000-00000B1D0000}"/>
    <cellStyle name="一般 3 4 5 3 2 2 2 2" xfId="7784" xr:uid="{00000000-0005-0000-0000-00000C1D0000}"/>
    <cellStyle name="一般 3 4 5 3 2 2 2 3" xfId="7785" xr:uid="{00000000-0005-0000-0000-00000D1D0000}"/>
    <cellStyle name="一般 3 4 5 3 2 2 3" xfId="7786" xr:uid="{00000000-0005-0000-0000-00000E1D0000}"/>
    <cellStyle name="一般 3 4 5 3 2 2 4" xfId="7787" xr:uid="{00000000-0005-0000-0000-00000F1D0000}"/>
    <cellStyle name="一般 3 4 5 3 2 3" xfId="7788" xr:uid="{00000000-0005-0000-0000-0000101D0000}"/>
    <cellStyle name="一般 3 4 5 3 2 3 2" xfId="7789" xr:uid="{00000000-0005-0000-0000-0000111D0000}"/>
    <cellStyle name="一般 3 4 5 3 2 3 3" xfId="7790" xr:uid="{00000000-0005-0000-0000-0000121D0000}"/>
    <cellStyle name="一般 3 4 5 3 2 4" xfId="7791" xr:uid="{00000000-0005-0000-0000-0000131D0000}"/>
    <cellStyle name="一般 3 4 5 3 2 5" xfId="7792" xr:uid="{00000000-0005-0000-0000-0000141D0000}"/>
    <cellStyle name="一般 3 4 5 3 3" xfId="7793" xr:uid="{00000000-0005-0000-0000-0000151D0000}"/>
    <cellStyle name="一般 3 4 5 3 3 2" xfId="7794" xr:uid="{00000000-0005-0000-0000-0000161D0000}"/>
    <cellStyle name="一般 3 4 5 3 3 2 2" xfId="7795" xr:uid="{00000000-0005-0000-0000-0000171D0000}"/>
    <cellStyle name="一般 3 4 5 3 3 2 3" xfId="7796" xr:uid="{00000000-0005-0000-0000-0000181D0000}"/>
    <cellStyle name="一般 3 4 5 3 3 3" xfId="7797" xr:uid="{00000000-0005-0000-0000-0000191D0000}"/>
    <cellStyle name="一般 3 4 5 3 3 4" xfId="7798" xr:uid="{00000000-0005-0000-0000-00001A1D0000}"/>
    <cellStyle name="一般 3 4 5 3 4" xfId="7799" xr:uid="{00000000-0005-0000-0000-00001B1D0000}"/>
    <cellStyle name="一般 3 4 5 3 4 2" xfId="7800" xr:uid="{00000000-0005-0000-0000-00001C1D0000}"/>
    <cellStyle name="一般 3 4 5 3 4 3" xfId="7801" xr:uid="{00000000-0005-0000-0000-00001D1D0000}"/>
    <cellStyle name="一般 3 4 5 3 5" xfId="7802" xr:uid="{00000000-0005-0000-0000-00001E1D0000}"/>
    <cellStyle name="一般 3 4 5 3 6" xfId="7803" xr:uid="{00000000-0005-0000-0000-00001F1D0000}"/>
    <cellStyle name="一般 3 4 5 4" xfId="7804" xr:uid="{00000000-0005-0000-0000-0000201D0000}"/>
    <cellStyle name="一般 3 4 5 4 2" xfId="7805" xr:uid="{00000000-0005-0000-0000-0000211D0000}"/>
    <cellStyle name="一般 3 4 5 4 2 2" xfId="7806" xr:uid="{00000000-0005-0000-0000-0000221D0000}"/>
    <cellStyle name="一般 3 4 5 4 2 2 2" xfId="7807" xr:uid="{00000000-0005-0000-0000-0000231D0000}"/>
    <cellStyle name="一般 3 4 5 4 2 2 3" xfId="7808" xr:uid="{00000000-0005-0000-0000-0000241D0000}"/>
    <cellStyle name="一般 3 4 5 4 2 3" xfId="7809" xr:uid="{00000000-0005-0000-0000-0000251D0000}"/>
    <cellStyle name="一般 3 4 5 4 2 4" xfId="7810" xr:uid="{00000000-0005-0000-0000-0000261D0000}"/>
    <cellStyle name="一般 3 4 5 4 3" xfId="7811" xr:uid="{00000000-0005-0000-0000-0000271D0000}"/>
    <cellStyle name="一般 3 4 5 4 3 2" xfId="7812" xr:uid="{00000000-0005-0000-0000-0000281D0000}"/>
    <cellStyle name="一般 3 4 5 4 3 3" xfId="7813" xr:uid="{00000000-0005-0000-0000-0000291D0000}"/>
    <cellStyle name="一般 3 4 5 4 4" xfId="7814" xr:uid="{00000000-0005-0000-0000-00002A1D0000}"/>
    <cellStyle name="一般 3 4 5 4 5" xfId="7815" xr:uid="{00000000-0005-0000-0000-00002B1D0000}"/>
    <cellStyle name="一般 3 4 5 5" xfId="7816" xr:uid="{00000000-0005-0000-0000-00002C1D0000}"/>
    <cellStyle name="一般 3 4 5 5 2" xfId="7817" xr:uid="{00000000-0005-0000-0000-00002D1D0000}"/>
    <cellStyle name="一般 3 4 5 5 2 2" xfId="7818" xr:uid="{00000000-0005-0000-0000-00002E1D0000}"/>
    <cellStyle name="一般 3 4 5 5 2 2 2" xfId="7819" xr:uid="{00000000-0005-0000-0000-00002F1D0000}"/>
    <cellStyle name="一般 3 4 5 5 2 2 3" xfId="7820" xr:uid="{00000000-0005-0000-0000-0000301D0000}"/>
    <cellStyle name="一般 3 4 5 5 2 3" xfId="7821" xr:uid="{00000000-0005-0000-0000-0000311D0000}"/>
    <cellStyle name="一般 3 4 5 5 2 4" xfId="7822" xr:uid="{00000000-0005-0000-0000-0000321D0000}"/>
    <cellStyle name="一般 3 4 5 5 3" xfId="7823" xr:uid="{00000000-0005-0000-0000-0000331D0000}"/>
    <cellStyle name="一般 3 4 5 5 3 2" xfId="7824" xr:uid="{00000000-0005-0000-0000-0000341D0000}"/>
    <cellStyle name="一般 3 4 5 5 3 3" xfId="7825" xr:uid="{00000000-0005-0000-0000-0000351D0000}"/>
    <cellStyle name="一般 3 4 5 5 4" xfId="7826" xr:uid="{00000000-0005-0000-0000-0000361D0000}"/>
    <cellStyle name="一般 3 4 5 5 5" xfId="7827" xr:uid="{00000000-0005-0000-0000-0000371D0000}"/>
    <cellStyle name="一般 3 4 5 6" xfId="7828" xr:uid="{00000000-0005-0000-0000-0000381D0000}"/>
    <cellStyle name="一般 3 4 5 6 2" xfId="7829" xr:uid="{00000000-0005-0000-0000-0000391D0000}"/>
    <cellStyle name="一般 3 4 5 6 2 2" xfId="7830" xr:uid="{00000000-0005-0000-0000-00003A1D0000}"/>
    <cellStyle name="一般 3 4 5 6 2 3" xfId="7831" xr:uid="{00000000-0005-0000-0000-00003B1D0000}"/>
    <cellStyle name="一般 3 4 5 6 3" xfId="7832" xr:uid="{00000000-0005-0000-0000-00003C1D0000}"/>
    <cellStyle name="一般 3 4 5 6 4" xfId="7833" xr:uid="{00000000-0005-0000-0000-00003D1D0000}"/>
    <cellStyle name="一般 3 4 5 7" xfId="7834" xr:uid="{00000000-0005-0000-0000-00003E1D0000}"/>
    <cellStyle name="一般 3 4 5 7 2" xfId="7835" xr:uid="{00000000-0005-0000-0000-00003F1D0000}"/>
    <cellStyle name="一般 3 4 5 7 3" xfId="7836" xr:uid="{00000000-0005-0000-0000-0000401D0000}"/>
    <cellStyle name="一般 3 4 5 8" xfId="7837" xr:uid="{00000000-0005-0000-0000-0000411D0000}"/>
    <cellStyle name="一般 3 4 5 9" xfId="7838" xr:uid="{00000000-0005-0000-0000-0000421D0000}"/>
    <cellStyle name="一般 3 4 6" xfId="194" xr:uid="{00000000-0005-0000-0000-0000431D0000}"/>
    <cellStyle name="一般 3 4 6 2" xfId="7839" xr:uid="{00000000-0005-0000-0000-0000441D0000}"/>
    <cellStyle name="一般 3 4 6 2 2" xfId="7840" xr:uid="{00000000-0005-0000-0000-0000451D0000}"/>
    <cellStyle name="一般 3 4 6 2 2 2" xfId="7841" xr:uid="{00000000-0005-0000-0000-0000461D0000}"/>
    <cellStyle name="一般 3 4 6 2 2 2 2" xfId="7842" xr:uid="{00000000-0005-0000-0000-0000471D0000}"/>
    <cellStyle name="一般 3 4 6 2 2 2 2 2" xfId="7843" xr:uid="{00000000-0005-0000-0000-0000481D0000}"/>
    <cellStyle name="一般 3 4 6 2 2 2 2 3" xfId="7844" xr:uid="{00000000-0005-0000-0000-0000491D0000}"/>
    <cellStyle name="一般 3 4 6 2 2 2 3" xfId="7845" xr:uid="{00000000-0005-0000-0000-00004A1D0000}"/>
    <cellStyle name="一般 3 4 6 2 2 2 4" xfId="7846" xr:uid="{00000000-0005-0000-0000-00004B1D0000}"/>
    <cellStyle name="一般 3 4 6 2 2 3" xfId="7847" xr:uid="{00000000-0005-0000-0000-00004C1D0000}"/>
    <cellStyle name="一般 3 4 6 2 2 3 2" xfId="7848" xr:uid="{00000000-0005-0000-0000-00004D1D0000}"/>
    <cellStyle name="一般 3 4 6 2 2 3 3" xfId="7849" xr:uid="{00000000-0005-0000-0000-00004E1D0000}"/>
    <cellStyle name="一般 3 4 6 2 2 4" xfId="7850" xr:uid="{00000000-0005-0000-0000-00004F1D0000}"/>
    <cellStyle name="一般 3 4 6 2 2 5" xfId="7851" xr:uid="{00000000-0005-0000-0000-0000501D0000}"/>
    <cellStyle name="一般 3 4 6 2 3" xfId="7852" xr:uid="{00000000-0005-0000-0000-0000511D0000}"/>
    <cellStyle name="一般 3 4 6 2 3 2" xfId="7853" xr:uid="{00000000-0005-0000-0000-0000521D0000}"/>
    <cellStyle name="一般 3 4 6 2 3 2 2" xfId="7854" xr:uid="{00000000-0005-0000-0000-0000531D0000}"/>
    <cellStyle name="一般 3 4 6 2 3 2 3" xfId="7855" xr:uid="{00000000-0005-0000-0000-0000541D0000}"/>
    <cellStyle name="一般 3 4 6 2 3 3" xfId="7856" xr:uid="{00000000-0005-0000-0000-0000551D0000}"/>
    <cellStyle name="一般 3 4 6 2 3 4" xfId="7857" xr:uid="{00000000-0005-0000-0000-0000561D0000}"/>
    <cellStyle name="一般 3 4 6 2 4" xfId="7858" xr:uid="{00000000-0005-0000-0000-0000571D0000}"/>
    <cellStyle name="一般 3 4 6 2 4 2" xfId="7859" xr:uid="{00000000-0005-0000-0000-0000581D0000}"/>
    <cellStyle name="一般 3 4 6 2 4 3" xfId="7860" xr:uid="{00000000-0005-0000-0000-0000591D0000}"/>
    <cellStyle name="一般 3 4 6 2 5" xfId="7861" xr:uid="{00000000-0005-0000-0000-00005A1D0000}"/>
    <cellStyle name="一般 3 4 6 2 6" xfId="7862" xr:uid="{00000000-0005-0000-0000-00005B1D0000}"/>
    <cellStyle name="一般 3 4 6 3" xfId="7863" xr:uid="{00000000-0005-0000-0000-00005C1D0000}"/>
    <cellStyle name="一般 3 4 6 3 2" xfId="7864" xr:uid="{00000000-0005-0000-0000-00005D1D0000}"/>
    <cellStyle name="一般 3 4 6 3 2 2" xfId="7865" xr:uid="{00000000-0005-0000-0000-00005E1D0000}"/>
    <cellStyle name="一般 3 4 6 3 2 2 2" xfId="7866" xr:uid="{00000000-0005-0000-0000-00005F1D0000}"/>
    <cellStyle name="一般 3 4 6 3 2 2 3" xfId="7867" xr:uid="{00000000-0005-0000-0000-0000601D0000}"/>
    <cellStyle name="一般 3 4 6 3 2 3" xfId="7868" xr:uid="{00000000-0005-0000-0000-0000611D0000}"/>
    <cellStyle name="一般 3 4 6 3 2 4" xfId="7869" xr:uid="{00000000-0005-0000-0000-0000621D0000}"/>
    <cellStyle name="一般 3 4 6 3 3" xfId="7870" xr:uid="{00000000-0005-0000-0000-0000631D0000}"/>
    <cellStyle name="一般 3 4 6 3 3 2" xfId="7871" xr:uid="{00000000-0005-0000-0000-0000641D0000}"/>
    <cellStyle name="一般 3 4 6 3 3 3" xfId="7872" xr:uid="{00000000-0005-0000-0000-0000651D0000}"/>
    <cellStyle name="一般 3 4 6 3 4" xfId="7873" xr:uid="{00000000-0005-0000-0000-0000661D0000}"/>
    <cellStyle name="一般 3 4 6 3 5" xfId="7874" xr:uid="{00000000-0005-0000-0000-0000671D0000}"/>
    <cellStyle name="一般 3 4 6 4" xfId="7875" xr:uid="{00000000-0005-0000-0000-0000681D0000}"/>
    <cellStyle name="一般 3 4 6 4 2" xfId="7876" xr:uid="{00000000-0005-0000-0000-0000691D0000}"/>
    <cellStyle name="一般 3 4 6 4 2 2" xfId="7877" xr:uid="{00000000-0005-0000-0000-00006A1D0000}"/>
    <cellStyle name="一般 3 4 6 4 2 2 2" xfId="7878" xr:uid="{00000000-0005-0000-0000-00006B1D0000}"/>
    <cellStyle name="一般 3 4 6 4 2 2 3" xfId="7879" xr:uid="{00000000-0005-0000-0000-00006C1D0000}"/>
    <cellStyle name="一般 3 4 6 4 2 3" xfId="7880" xr:uid="{00000000-0005-0000-0000-00006D1D0000}"/>
    <cellStyle name="一般 3 4 6 4 2 4" xfId="7881" xr:uid="{00000000-0005-0000-0000-00006E1D0000}"/>
    <cellStyle name="一般 3 4 6 4 3" xfId="7882" xr:uid="{00000000-0005-0000-0000-00006F1D0000}"/>
    <cellStyle name="一般 3 4 6 4 3 2" xfId="7883" xr:uid="{00000000-0005-0000-0000-0000701D0000}"/>
    <cellStyle name="一般 3 4 6 4 3 3" xfId="7884" xr:uid="{00000000-0005-0000-0000-0000711D0000}"/>
    <cellStyle name="一般 3 4 6 4 4" xfId="7885" xr:uid="{00000000-0005-0000-0000-0000721D0000}"/>
    <cellStyle name="一般 3 4 6 4 5" xfId="7886" xr:uid="{00000000-0005-0000-0000-0000731D0000}"/>
    <cellStyle name="一般 3 4 6 5" xfId="7887" xr:uid="{00000000-0005-0000-0000-0000741D0000}"/>
    <cellStyle name="一般 3 4 6 5 2" xfId="7888" xr:uid="{00000000-0005-0000-0000-0000751D0000}"/>
    <cellStyle name="一般 3 4 6 5 2 2" xfId="7889" xr:uid="{00000000-0005-0000-0000-0000761D0000}"/>
    <cellStyle name="一般 3 4 6 5 2 3" xfId="7890" xr:uid="{00000000-0005-0000-0000-0000771D0000}"/>
    <cellStyle name="一般 3 4 6 5 3" xfId="7891" xr:uid="{00000000-0005-0000-0000-0000781D0000}"/>
    <cellStyle name="一般 3 4 6 5 4" xfId="7892" xr:uid="{00000000-0005-0000-0000-0000791D0000}"/>
    <cellStyle name="一般 3 4 6 6" xfId="7893" xr:uid="{00000000-0005-0000-0000-00007A1D0000}"/>
    <cellStyle name="一般 3 4 6 6 2" xfId="7894" xr:uid="{00000000-0005-0000-0000-00007B1D0000}"/>
    <cellStyle name="一般 3 4 6 6 3" xfId="7895" xr:uid="{00000000-0005-0000-0000-00007C1D0000}"/>
    <cellStyle name="一般 3 4 6 7" xfId="7896" xr:uid="{00000000-0005-0000-0000-00007D1D0000}"/>
    <cellStyle name="一般 3 4 6 8" xfId="7897" xr:uid="{00000000-0005-0000-0000-00007E1D0000}"/>
    <cellStyle name="一般 3 4 7" xfId="7898" xr:uid="{00000000-0005-0000-0000-00007F1D0000}"/>
    <cellStyle name="一般 3 4 7 2" xfId="7899" xr:uid="{00000000-0005-0000-0000-0000801D0000}"/>
    <cellStyle name="一般 3 4 7 2 2" xfId="7900" xr:uid="{00000000-0005-0000-0000-0000811D0000}"/>
    <cellStyle name="一般 3 4 7 2 2 2" xfId="7901" xr:uid="{00000000-0005-0000-0000-0000821D0000}"/>
    <cellStyle name="一般 3 4 7 2 2 2 2" xfId="7902" xr:uid="{00000000-0005-0000-0000-0000831D0000}"/>
    <cellStyle name="一般 3 4 7 2 2 2 2 2" xfId="7903" xr:uid="{00000000-0005-0000-0000-0000841D0000}"/>
    <cellStyle name="一般 3 4 7 2 2 2 2 3" xfId="7904" xr:uid="{00000000-0005-0000-0000-0000851D0000}"/>
    <cellStyle name="一般 3 4 7 2 2 2 3" xfId="7905" xr:uid="{00000000-0005-0000-0000-0000861D0000}"/>
    <cellStyle name="一般 3 4 7 2 2 2 4" xfId="7906" xr:uid="{00000000-0005-0000-0000-0000871D0000}"/>
    <cellStyle name="一般 3 4 7 2 2 3" xfId="7907" xr:uid="{00000000-0005-0000-0000-0000881D0000}"/>
    <cellStyle name="一般 3 4 7 2 2 3 2" xfId="7908" xr:uid="{00000000-0005-0000-0000-0000891D0000}"/>
    <cellStyle name="一般 3 4 7 2 2 3 3" xfId="7909" xr:uid="{00000000-0005-0000-0000-00008A1D0000}"/>
    <cellStyle name="一般 3 4 7 2 2 4" xfId="7910" xr:uid="{00000000-0005-0000-0000-00008B1D0000}"/>
    <cellStyle name="一般 3 4 7 2 2 5" xfId="7911" xr:uid="{00000000-0005-0000-0000-00008C1D0000}"/>
    <cellStyle name="一般 3 4 7 2 3" xfId="7912" xr:uid="{00000000-0005-0000-0000-00008D1D0000}"/>
    <cellStyle name="一般 3 4 7 2 3 2" xfId="7913" xr:uid="{00000000-0005-0000-0000-00008E1D0000}"/>
    <cellStyle name="一般 3 4 7 2 3 2 2" xfId="7914" xr:uid="{00000000-0005-0000-0000-00008F1D0000}"/>
    <cellStyle name="一般 3 4 7 2 3 2 3" xfId="7915" xr:uid="{00000000-0005-0000-0000-0000901D0000}"/>
    <cellStyle name="一般 3 4 7 2 3 3" xfId="7916" xr:uid="{00000000-0005-0000-0000-0000911D0000}"/>
    <cellStyle name="一般 3 4 7 2 3 4" xfId="7917" xr:uid="{00000000-0005-0000-0000-0000921D0000}"/>
    <cellStyle name="一般 3 4 7 2 4" xfId="7918" xr:uid="{00000000-0005-0000-0000-0000931D0000}"/>
    <cellStyle name="一般 3 4 7 2 4 2" xfId="7919" xr:uid="{00000000-0005-0000-0000-0000941D0000}"/>
    <cellStyle name="一般 3 4 7 2 4 3" xfId="7920" xr:uid="{00000000-0005-0000-0000-0000951D0000}"/>
    <cellStyle name="一般 3 4 7 2 5" xfId="7921" xr:uid="{00000000-0005-0000-0000-0000961D0000}"/>
    <cellStyle name="一般 3 4 7 2 6" xfId="7922" xr:uid="{00000000-0005-0000-0000-0000971D0000}"/>
    <cellStyle name="一般 3 4 7 3" xfId="7923" xr:uid="{00000000-0005-0000-0000-0000981D0000}"/>
    <cellStyle name="一般 3 4 7 3 2" xfId="7924" xr:uid="{00000000-0005-0000-0000-0000991D0000}"/>
    <cellStyle name="一般 3 4 7 3 2 2" xfId="7925" xr:uid="{00000000-0005-0000-0000-00009A1D0000}"/>
    <cellStyle name="一般 3 4 7 3 2 2 2" xfId="7926" xr:uid="{00000000-0005-0000-0000-00009B1D0000}"/>
    <cellStyle name="一般 3 4 7 3 2 2 3" xfId="7927" xr:uid="{00000000-0005-0000-0000-00009C1D0000}"/>
    <cellStyle name="一般 3 4 7 3 2 3" xfId="7928" xr:uid="{00000000-0005-0000-0000-00009D1D0000}"/>
    <cellStyle name="一般 3 4 7 3 2 4" xfId="7929" xr:uid="{00000000-0005-0000-0000-00009E1D0000}"/>
    <cellStyle name="一般 3 4 7 3 3" xfId="7930" xr:uid="{00000000-0005-0000-0000-00009F1D0000}"/>
    <cellStyle name="一般 3 4 7 3 3 2" xfId="7931" xr:uid="{00000000-0005-0000-0000-0000A01D0000}"/>
    <cellStyle name="一般 3 4 7 3 3 3" xfId="7932" xr:uid="{00000000-0005-0000-0000-0000A11D0000}"/>
    <cellStyle name="一般 3 4 7 3 4" xfId="7933" xr:uid="{00000000-0005-0000-0000-0000A21D0000}"/>
    <cellStyle name="一般 3 4 7 3 5" xfId="7934" xr:uid="{00000000-0005-0000-0000-0000A31D0000}"/>
    <cellStyle name="一般 3 4 7 4" xfId="7935" xr:uid="{00000000-0005-0000-0000-0000A41D0000}"/>
    <cellStyle name="一般 3 4 7 4 2" xfId="7936" xr:uid="{00000000-0005-0000-0000-0000A51D0000}"/>
    <cellStyle name="一般 3 4 7 4 2 2" xfId="7937" xr:uid="{00000000-0005-0000-0000-0000A61D0000}"/>
    <cellStyle name="一般 3 4 7 4 2 2 2" xfId="7938" xr:uid="{00000000-0005-0000-0000-0000A71D0000}"/>
    <cellStyle name="一般 3 4 7 4 2 2 3" xfId="7939" xr:uid="{00000000-0005-0000-0000-0000A81D0000}"/>
    <cellStyle name="一般 3 4 7 4 2 3" xfId="7940" xr:uid="{00000000-0005-0000-0000-0000A91D0000}"/>
    <cellStyle name="一般 3 4 7 4 2 4" xfId="7941" xr:uid="{00000000-0005-0000-0000-0000AA1D0000}"/>
    <cellStyle name="一般 3 4 7 4 3" xfId="7942" xr:uid="{00000000-0005-0000-0000-0000AB1D0000}"/>
    <cellStyle name="一般 3 4 7 4 3 2" xfId="7943" xr:uid="{00000000-0005-0000-0000-0000AC1D0000}"/>
    <cellStyle name="一般 3 4 7 4 3 3" xfId="7944" xr:uid="{00000000-0005-0000-0000-0000AD1D0000}"/>
    <cellStyle name="一般 3 4 7 4 4" xfId="7945" xr:uid="{00000000-0005-0000-0000-0000AE1D0000}"/>
    <cellStyle name="一般 3 4 7 4 5" xfId="7946" xr:uid="{00000000-0005-0000-0000-0000AF1D0000}"/>
    <cellStyle name="一般 3 4 7 5" xfId="7947" xr:uid="{00000000-0005-0000-0000-0000B01D0000}"/>
    <cellStyle name="一般 3 4 7 5 2" xfId="7948" xr:uid="{00000000-0005-0000-0000-0000B11D0000}"/>
    <cellStyle name="一般 3 4 7 5 2 2" xfId="7949" xr:uid="{00000000-0005-0000-0000-0000B21D0000}"/>
    <cellStyle name="一般 3 4 7 5 2 3" xfId="7950" xr:uid="{00000000-0005-0000-0000-0000B31D0000}"/>
    <cellStyle name="一般 3 4 7 5 3" xfId="7951" xr:uid="{00000000-0005-0000-0000-0000B41D0000}"/>
    <cellStyle name="一般 3 4 7 5 4" xfId="7952" xr:uid="{00000000-0005-0000-0000-0000B51D0000}"/>
    <cellStyle name="一般 3 4 7 6" xfId="7953" xr:uid="{00000000-0005-0000-0000-0000B61D0000}"/>
    <cellStyle name="一般 3 4 7 6 2" xfId="7954" xr:uid="{00000000-0005-0000-0000-0000B71D0000}"/>
    <cellStyle name="一般 3 4 7 6 3" xfId="7955" xr:uid="{00000000-0005-0000-0000-0000B81D0000}"/>
    <cellStyle name="一般 3 4 7 7" xfId="7956" xr:uid="{00000000-0005-0000-0000-0000B91D0000}"/>
    <cellStyle name="一般 3 4 7 8" xfId="7957" xr:uid="{00000000-0005-0000-0000-0000BA1D0000}"/>
    <cellStyle name="一般 3 4 8" xfId="7958" xr:uid="{00000000-0005-0000-0000-0000BB1D0000}"/>
    <cellStyle name="一般 3 4 8 2" xfId="7959" xr:uid="{00000000-0005-0000-0000-0000BC1D0000}"/>
    <cellStyle name="一般 3 4 8 2 2" xfId="7960" xr:uid="{00000000-0005-0000-0000-0000BD1D0000}"/>
    <cellStyle name="一般 3 4 8 2 2 2" xfId="7961" xr:uid="{00000000-0005-0000-0000-0000BE1D0000}"/>
    <cellStyle name="一般 3 4 8 2 2 2 2" xfId="7962" xr:uid="{00000000-0005-0000-0000-0000BF1D0000}"/>
    <cellStyle name="一般 3 4 8 2 2 2 3" xfId="7963" xr:uid="{00000000-0005-0000-0000-0000C01D0000}"/>
    <cellStyle name="一般 3 4 8 2 2 3" xfId="7964" xr:uid="{00000000-0005-0000-0000-0000C11D0000}"/>
    <cellStyle name="一般 3 4 8 2 2 4" xfId="7965" xr:uid="{00000000-0005-0000-0000-0000C21D0000}"/>
    <cellStyle name="一般 3 4 8 2 3" xfId="7966" xr:uid="{00000000-0005-0000-0000-0000C31D0000}"/>
    <cellStyle name="一般 3 4 8 2 3 2" xfId="7967" xr:uid="{00000000-0005-0000-0000-0000C41D0000}"/>
    <cellStyle name="一般 3 4 8 2 3 3" xfId="7968" xr:uid="{00000000-0005-0000-0000-0000C51D0000}"/>
    <cellStyle name="一般 3 4 8 2 4" xfId="7969" xr:uid="{00000000-0005-0000-0000-0000C61D0000}"/>
    <cellStyle name="一般 3 4 8 2 5" xfId="7970" xr:uid="{00000000-0005-0000-0000-0000C71D0000}"/>
    <cellStyle name="一般 3 4 8 3" xfId="7971" xr:uid="{00000000-0005-0000-0000-0000C81D0000}"/>
    <cellStyle name="一般 3 4 8 3 2" xfId="7972" xr:uid="{00000000-0005-0000-0000-0000C91D0000}"/>
    <cellStyle name="一般 3 4 8 3 2 2" xfId="7973" xr:uid="{00000000-0005-0000-0000-0000CA1D0000}"/>
    <cellStyle name="一般 3 4 8 3 2 2 2" xfId="7974" xr:uid="{00000000-0005-0000-0000-0000CB1D0000}"/>
    <cellStyle name="一般 3 4 8 3 2 2 3" xfId="7975" xr:uid="{00000000-0005-0000-0000-0000CC1D0000}"/>
    <cellStyle name="一般 3 4 8 3 2 3" xfId="7976" xr:uid="{00000000-0005-0000-0000-0000CD1D0000}"/>
    <cellStyle name="一般 3 4 8 3 2 4" xfId="7977" xr:uid="{00000000-0005-0000-0000-0000CE1D0000}"/>
    <cellStyle name="一般 3 4 8 3 3" xfId="7978" xr:uid="{00000000-0005-0000-0000-0000CF1D0000}"/>
    <cellStyle name="一般 3 4 8 3 3 2" xfId="7979" xr:uid="{00000000-0005-0000-0000-0000D01D0000}"/>
    <cellStyle name="一般 3 4 8 3 3 3" xfId="7980" xr:uid="{00000000-0005-0000-0000-0000D11D0000}"/>
    <cellStyle name="一般 3 4 8 3 4" xfId="7981" xr:uid="{00000000-0005-0000-0000-0000D21D0000}"/>
    <cellStyle name="一般 3 4 8 3 5" xfId="7982" xr:uid="{00000000-0005-0000-0000-0000D31D0000}"/>
    <cellStyle name="一般 3 4 8 4" xfId="7983" xr:uid="{00000000-0005-0000-0000-0000D41D0000}"/>
    <cellStyle name="一般 3 4 8 4 2" xfId="7984" xr:uid="{00000000-0005-0000-0000-0000D51D0000}"/>
    <cellStyle name="一般 3 4 8 4 2 2" xfId="7985" xr:uid="{00000000-0005-0000-0000-0000D61D0000}"/>
    <cellStyle name="一般 3 4 8 4 2 3" xfId="7986" xr:uid="{00000000-0005-0000-0000-0000D71D0000}"/>
    <cellStyle name="一般 3 4 8 4 3" xfId="7987" xr:uid="{00000000-0005-0000-0000-0000D81D0000}"/>
    <cellStyle name="一般 3 4 8 4 4" xfId="7988" xr:uid="{00000000-0005-0000-0000-0000D91D0000}"/>
    <cellStyle name="一般 3 4 8 5" xfId="7989" xr:uid="{00000000-0005-0000-0000-0000DA1D0000}"/>
    <cellStyle name="一般 3 4 8 5 2" xfId="7990" xr:uid="{00000000-0005-0000-0000-0000DB1D0000}"/>
    <cellStyle name="一般 3 4 8 5 3" xfId="7991" xr:uid="{00000000-0005-0000-0000-0000DC1D0000}"/>
    <cellStyle name="一般 3 4 8 6" xfId="7992" xr:uid="{00000000-0005-0000-0000-0000DD1D0000}"/>
    <cellStyle name="一般 3 4 8 7" xfId="7993" xr:uid="{00000000-0005-0000-0000-0000DE1D0000}"/>
    <cellStyle name="一般 3 4 9" xfId="7994" xr:uid="{00000000-0005-0000-0000-0000DF1D0000}"/>
    <cellStyle name="一般 3 4 9 2" xfId="7995" xr:uid="{00000000-0005-0000-0000-0000E01D0000}"/>
    <cellStyle name="一般 3 4 9 2 2" xfId="7996" xr:uid="{00000000-0005-0000-0000-0000E11D0000}"/>
    <cellStyle name="一般 3 4 9 2 2 2" xfId="7997" xr:uid="{00000000-0005-0000-0000-0000E21D0000}"/>
    <cellStyle name="一般 3 4 9 2 2 2 2" xfId="7998" xr:uid="{00000000-0005-0000-0000-0000E31D0000}"/>
    <cellStyle name="一般 3 4 9 2 2 2 3" xfId="7999" xr:uid="{00000000-0005-0000-0000-0000E41D0000}"/>
    <cellStyle name="一般 3 4 9 2 2 3" xfId="8000" xr:uid="{00000000-0005-0000-0000-0000E51D0000}"/>
    <cellStyle name="一般 3 4 9 2 2 4" xfId="8001" xr:uid="{00000000-0005-0000-0000-0000E61D0000}"/>
    <cellStyle name="一般 3 4 9 2 3" xfId="8002" xr:uid="{00000000-0005-0000-0000-0000E71D0000}"/>
    <cellStyle name="一般 3 4 9 2 3 2" xfId="8003" xr:uid="{00000000-0005-0000-0000-0000E81D0000}"/>
    <cellStyle name="一般 3 4 9 2 3 3" xfId="8004" xr:uid="{00000000-0005-0000-0000-0000E91D0000}"/>
    <cellStyle name="一般 3 4 9 2 4" xfId="8005" xr:uid="{00000000-0005-0000-0000-0000EA1D0000}"/>
    <cellStyle name="一般 3 4 9 2 5" xfId="8006" xr:uid="{00000000-0005-0000-0000-0000EB1D0000}"/>
    <cellStyle name="一般 3 4 9 3" xfId="8007" xr:uid="{00000000-0005-0000-0000-0000EC1D0000}"/>
    <cellStyle name="一般 3 4 9 3 2" xfId="8008" xr:uid="{00000000-0005-0000-0000-0000ED1D0000}"/>
    <cellStyle name="一般 3 4 9 3 2 2" xfId="8009" xr:uid="{00000000-0005-0000-0000-0000EE1D0000}"/>
    <cellStyle name="一般 3 4 9 3 2 3" xfId="8010" xr:uid="{00000000-0005-0000-0000-0000EF1D0000}"/>
    <cellStyle name="一般 3 4 9 3 3" xfId="8011" xr:uid="{00000000-0005-0000-0000-0000F01D0000}"/>
    <cellStyle name="一般 3 4 9 3 4" xfId="8012" xr:uid="{00000000-0005-0000-0000-0000F11D0000}"/>
    <cellStyle name="一般 3 4 9 4" xfId="8013" xr:uid="{00000000-0005-0000-0000-0000F21D0000}"/>
    <cellStyle name="一般 3 4 9 4 2" xfId="8014" xr:uid="{00000000-0005-0000-0000-0000F31D0000}"/>
    <cellStyle name="一般 3 4 9 4 3" xfId="8015" xr:uid="{00000000-0005-0000-0000-0000F41D0000}"/>
    <cellStyle name="一般 3 4 9 5" xfId="8016" xr:uid="{00000000-0005-0000-0000-0000F51D0000}"/>
    <cellStyle name="一般 3 4 9 6" xfId="8017" xr:uid="{00000000-0005-0000-0000-0000F61D0000}"/>
    <cellStyle name="一般 3 5" xfId="195" xr:uid="{00000000-0005-0000-0000-0000F71D0000}"/>
    <cellStyle name="一般 3 5 10" xfId="8018" xr:uid="{00000000-0005-0000-0000-0000F81D0000}"/>
    <cellStyle name="一般 3 5 10 2" xfId="8019" xr:uid="{00000000-0005-0000-0000-0000F91D0000}"/>
    <cellStyle name="一般 3 5 10 2 2" xfId="8020" xr:uid="{00000000-0005-0000-0000-0000FA1D0000}"/>
    <cellStyle name="一般 3 5 10 2 2 2" xfId="8021" xr:uid="{00000000-0005-0000-0000-0000FB1D0000}"/>
    <cellStyle name="一般 3 5 10 2 2 3" xfId="8022" xr:uid="{00000000-0005-0000-0000-0000FC1D0000}"/>
    <cellStyle name="一般 3 5 10 2 3" xfId="8023" xr:uid="{00000000-0005-0000-0000-0000FD1D0000}"/>
    <cellStyle name="一般 3 5 10 2 4" xfId="8024" xr:uid="{00000000-0005-0000-0000-0000FE1D0000}"/>
    <cellStyle name="一般 3 5 10 3" xfId="8025" xr:uid="{00000000-0005-0000-0000-0000FF1D0000}"/>
    <cellStyle name="一般 3 5 10 3 2" xfId="8026" xr:uid="{00000000-0005-0000-0000-0000001E0000}"/>
    <cellStyle name="一般 3 5 10 3 3" xfId="8027" xr:uid="{00000000-0005-0000-0000-0000011E0000}"/>
    <cellStyle name="一般 3 5 10 4" xfId="8028" xr:uid="{00000000-0005-0000-0000-0000021E0000}"/>
    <cellStyle name="一般 3 5 10 5" xfId="8029" xr:uid="{00000000-0005-0000-0000-0000031E0000}"/>
    <cellStyle name="一般 3 5 11" xfId="8030" xr:uid="{00000000-0005-0000-0000-0000041E0000}"/>
    <cellStyle name="一般 3 5 11 2" xfId="8031" xr:uid="{00000000-0005-0000-0000-0000051E0000}"/>
    <cellStyle name="一般 3 5 11 2 2" xfId="8032" xr:uid="{00000000-0005-0000-0000-0000061E0000}"/>
    <cellStyle name="一般 3 5 11 2 3" xfId="8033" xr:uid="{00000000-0005-0000-0000-0000071E0000}"/>
    <cellStyle name="一般 3 5 11 3" xfId="8034" xr:uid="{00000000-0005-0000-0000-0000081E0000}"/>
    <cellStyle name="一般 3 5 11 4" xfId="8035" xr:uid="{00000000-0005-0000-0000-0000091E0000}"/>
    <cellStyle name="一般 3 5 12" xfId="8036" xr:uid="{00000000-0005-0000-0000-00000A1E0000}"/>
    <cellStyle name="一般 3 5 12 2" xfId="8037" xr:uid="{00000000-0005-0000-0000-00000B1E0000}"/>
    <cellStyle name="一般 3 5 12 3" xfId="8038" xr:uid="{00000000-0005-0000-0000-00000C1E0000}"/>
    <cellStyle name="一般 3 5 13" xfId="8039" xr:uid="{00000000-0005-0000-0000-00000D1E0000}"/>
    <cellStyle name="一般 3 5 14" xfId="8040" xr:uid="{00000000-0005-0000-0000-00000E1E0000}"/>
    <cellStyle name="一般 3 5 2" xfId="196" xr:uid="{00000000-0005-0000-0000-00000F1E0000}"/>
    <cellStyle name="一般 3 5 2 10" xfId="8041" xr:uid="{00000000-0005-0000-0000-0000101E0000}"/>
    <cellStyle name="一般 3 5 2 10 2" xfId="8042" xr:uid="{00000000-0005-0000-0000-0000111E0000}"/>
    <cellStyle name="一般 3 5 2 10 2 2" xfId="8043" xr:uid="{00000000-0005-0000-0000-0000121E0000}"/>
    <cellStyle name="一般 3 5 2 10 2 3" xfId="8044" xr:uid="{00000000-0005-0000-0000-0000131E0000}"/>
    <cellStyle name="一般 3 5 2 10 3" xfId="8045" xr:uid="{00000000-0005-0000-0000-0000141E0000}"/>
    <cellStyle name="一般 3 5 2 10 4" xfId="8046" xr:uid="{00000000-0005-0000-0000-0000151E0000}"/>
    <cellStyle name="一般 3 5 2 11" xfId="8047" xr:uid="{00000000-0005-0000-0000-0000161E0000}"/>
    <cellStyle name="一般 3 5 2 11 2" xfId="8048" xr:uid="{00000000-0005-0000-0000-0000171E0000}"/>
    <cellStyle name="一般 3 5 2 11 3" xfId="8049" xr:uid="{00000000-0005-0000-0000-0000181E0000}"/>
    <cellStyle name="一般 3 5 2 12" xfId="8050" xr:uid="{00000000-0005-0000-0000-0000191E0000}"/>
    <cellStyle name="一般 3 5 2 13" xfId="8051" xr:uid="{00000000-0005-0000-0000-00001A1E0000}"/>
    <cellStyle name="一般 3 5 2 2" xfId="197" xr:uid="{00000000-0005-0000-0000-00001B1E0000}"/>
    <cellStyle name="一般 3 5 2 2 2" xfId="198" xr:uid="{00000000-0005-0000-0000-00001C1E0000}"/>
    <cellStyle name="一般 3 5 2 2 2 2" xfId="8052" xr:uid="{00000000-0005-0000-0000-00001D1E0000}"/>
    <cellStyle name="一般 3 5 2 2 2 2 2" xfId="8053" xr:uid="{00000000-0005-0000-0000-00001E1E0000}"/>
    <cellStyle name="一般 3 5 2 2 2 2 2 2" xfId="8054" xr:uid="{00000000-0005-0000-0000-00001F1E0000}"/>
    <cellStyle name="一般 3 5 2 2 2 2 2 2 2" xfId="8055" xr:uid="{00000000-0005-0000-0000-0000201E0000}"/>
    <cellStyle name="一般 3 5 2 2 2 2 2 2 2 2" xfId="8056" xr:uid="{00000000-0005-0000-0000-0000211E0000}"/>
    <cellStyle name="一般 3 5 2 2 2 2 2 2 2 3" xfId="8057" xr:uid="{00000000-0005-0000-0000-0000221E0000}"/>
    <cellStyle name="一般 3 5 2 2 2 2 2 2 3" xfId="8058" xr:uid="{00000000-0005-0000-0000-0000231E0000}"/>
    <cellStyle name="一般 3 5 2 2 2 2 2 2 4" xfId="8059" xr:uid="{00000000-0005-0000-0000-0000241E0000}"/>
    <cellStyle name="一般 3 5 2 2 2 2 2 3" xfId="8060" xr:uid="{00000000-0005-0000-0000-0000251E0000}"/>
    <cellStyle name="一般 3 5 2 2 2 2 2 3 2" xfId="8061" xr:uid="{00000000-0005-0000-0000-0000261E0000}"/>
    <cellStyle name="一般 3 5 2 2 2 2 2 3 3" xfId="8062" xr:uid="{00000000-0005-0000-0000-0000271E0000}"/>
    <cellStyle name="一般 3 5 2 2 2 2 2 4" xfId="8063" xr:uid="{00000000-0005-0000-0000-0000281E0000}"/>
    <cellStyle name="一般 3 5 2 2 2 2 2 5" xfId="8064" xr:uid="{00000000-0005-0000-0000-0000291E0000}"/>
    <cellStyle name="一般 3 5 2 2 2 2 3" xfId="8065" xr:uid="{00000000-0005-0000-0000-00002A1E0000}"/>
    <cellStyle name="一般 3 5 2 2 2 2 3 2" xfId="8066" xr:uid="{00000000-0005-0000-0000-00002B1E0000}"/>
    <cellStyle name="一般 3 5 2 2 2 2 3 2 2" xfId="8067" xr:uid="{00000000-0005-0000-0000-00002C1E0000}"/>
    <cellStyle name="一般 3 5 2 2 2 2 3 2 3" xfId="8068" xr:uid="{00000000-0005-0000-0000-00002D1E0000}"/>
    <cellStyle name="一般 3 5 2 2 2 2 3 3" xfId="8069" xr:uid="{00000000-0005-0000-0000-00002E1E0000}"/>
    <cellStyle name="一般 3 5 2 2 2 2 3 4" xfId="8070" xr:uid="{00000000-0005-0000-0000-00002F1E0000}"/>
    <cellStyle name="一般 3 5 2 2 2 2 4" xfId="8071" xr:uid="{00000000-0005-0000-0000-0000301E0000}"/>
    <cellStyle name="一般 3 5 2 2 2 2 4 2" xfId="8072" xr:uid="{00000000-0005-0000-0000-0000311E0000}"/>
    <cellStyle name="一般 3 5 2 2 2 2 4 3" xfId="8073" xr:uid="{00000000-0005-0000-0000-0000321E0000}"/>
    <cellStyle name="一般 3 5 2 2 2 2 5" xfId="8074" xr:uid="{00000000-0005-0000-0000-0000331E0000}"/>
    <cellStyle name="一般 3 5 2 2 2 2 6" xfId="8075" xr:uid="{00000000-0005-0000-0000-0000341E0000}"/>
    <cellStyle name="一般 3 5 2 2 2 3" xfId="8076" xr:uid="{00000000-0005-0000-0000-0000351E0000}"/>
    <cellStyle name="一般 3 5 2 2 2 3 2" xfId="8077" xr:uid="{00000000-0005-0000-0000-0000361E0000}"/>
    <cellStyle name="一般 3 5 2 2 2 3 2 2" xfId="8078" xr:uid="{00000000-0005-0000-0000-0000371E0000}"/>
    <cellStyle name="一般 3 5 2 2 2 3 2 2 2" xfId="8079" xr:uid="{00000000-0005-0000-0000-0000381E0000}"/>
    <cellStyle name="一般 3 5 2 2 2 3 2 2 3" xfId="8080" xr:uid="{00000000-0005-0000-0000-0000391E0000}"/>
    <cellStyle name="一般 3 5 2 2 2 3 2 3" xfId="8081" xr:uid="{00000000-0005-0000-0000-00003A1E0000}"/>
    <cellStyle name="一般 3 5 2 2 2 3 2 4" xfId="8082" xr:uid="{00000000-0005-0000-0000-00003B1E0000}"/>
    <cellStyle name="一般 3 5 2 2 2 3 3" xfId="8083" xr:uid="{00000000-0005-0000-0000-00003C1E0000}"/>
    <cellStyle name="一般 3 5 2 2 2 3 3 2" xfId="8084" xr:uid="{00000000-0005-0000-0000-00003D1E0000}"/>
    <cellStyle name="一般 3 5 2 2 2 3 3 3" xfId="8085" xr:uid="{00000000-0005-0000-0000-00003E1E0000}"/>
    <cellStyle name="一般 3 5 2 2 2 3 4" xfId="8086" xr:uid="{00000000-0005-0000-0000-00003F1E0000}"/>
    <cellStyle name="一般 3 5 2 2 2 3 5" xfId="8087" xr:uid="{00000000-0005-0000-0000-0000401E0000}"/>
    <cellStyle name="一般 3 5 2 2 2 4" xfId="8088" xr:uid="{00000000-0005-0000-0000-0000411E0000}"/>
    <cellStyle name="一般 3 5 2 2 2 4 2" xfId="8089" xr:uid="{00000000-0005-0000-0000-0000421E0000}"/>
    <cellStyle name="一般 3 5 2 2 2 4 2 2" xfId="8090" xr:uid="{00000000-0005-0000-0000-0000431E0000}"/>
    <cellStyle name="一般 3 5 2 2 2 4 2 2 2" xfId="8091" xr:uid="{00000000-0005-0000-0000-0000441E0000}"/>
    <cellStyle name="一般 3 5 2 2 2 4 2 2 3" xfId="8092" xr:uid="{00000000-0005-0000-0000-0000451E0000}"/>
    <cellStyle name="一般 3 5 2 2 2 4 2 3" xfId="8093" xr:uid="{00000000-0005-0000-0000-0000461E0000}"/>
    <cellStyle name="一般 3 5 2 2 2 4 2 4" xfId="8094" xr:uid="{00000000-0005-0000-0000-0000471E0000}"/>
    <cellStyle name="一般 3 5 2 2 2 4 3" xfId="8095" xr:uid="{00000000-0005-0000-0000-0000481E0000}"/>
    <cellStyle name="一般 3 5 2 2 2 4 3 2" xfId="8096" xr:uid="{00000000-0005-0000-0000-0000491E0000}"/>
    <cellStyle name="一般 3 5 2 2 2 4 3 3" xfId="8097" xr:uid="{00000000-0005-0000-0000-00004A1E0000}"/>
    <cellStyle name="一般 3 5 2 2 2 4 4" xfId="8098" xr:uid="{00000000-0005-0000-0000-00004B1E0000}"/>
    <cellStyle name="一般 3 5 2 2 2 4 5" xfId="8099" xr:uid="{00000000-0005-0000-0000-00004C1E0000}"/>
    <cellStyle name="一般 3 5 2 2 2 5" xfId="8100" xr:uid="{00000000-0005-0000-0000-00004D1E0000}"/>
    <cellStyle name="一般 3 5 2 2 2 5 2" xfId="8101" xr:uid="{00000000-0005-0000-0000-00004E1E0000}"/>
    <cellStyle name="一般 3 5 2 2 2 5 2 2" xfId="8102" xr:uid="{00000000-0005-0000-0000-00004F1E0000}"/>
    <cellStyle name="一般 3 5 2 2 2 5 2 3" xfId="8103" xr:uid="{00000000-0005-0000-0000-0000501E0000}"/>
    <cellStyle name="一般 3 5 2 2 2 5 3" xfId="8104" xr:uid="{00000000-0005-0000-0000-0000511E0000}"/>
    <cellStyle name="一般 3 5 2 2 2 5 4" xfId="8105" xr:uid="{00000000-0005-0000-0000-0000521E0000}"/>
    <cellStyle name="一般 3 5 2 2 2 6" xfId="8106" xr:uid="{00000000-0005-0000-0000-0000531E0000}"/>
    <cellStyle name="一般 3 5 2 2 2 6 2" xfId="8107" xr:uid="{00000000-0005-0000-0000-0000541E0000}"/>
    <cellStyle name="一般 3 5 2 2 2 6 3" xfId="8108" xr:uid="{00000000-0005-0000-0000-0000551E0000}"/>
    <cellStyle name="一般 3 5 2 2 2 7" xfId="8109" xr:uid="{00000000-0005-0000-0000-0000561E0000}"/>
    <cellStyle name="一般 3 5 2 2 2 8" xfId="8110" xr:uid="{00000000-0005-0000-0000-0000571E0000}"/>
    <cellStyle name="一般 3 5 2 2 3" xfId="8111" xr:uid="{00000000-0005-0000-0000-0000581E0000}"/>
    <cellStyle name="一般 3 5 2 2 3 2" xfId="8112" xr:uid="{00000000-0005-0000-0000-0000591E0000}"/>
    <cellStyle name="一般 3 5 2 2 3 2 2" xfId="8113" xr:uid="{00000000-0005-0000-0000-00005A1E0000}"/>
    <cellStyle name="一般 3 5 2 2 3 2 2 2" xfId="8114" xr:uid="{00000000-0005-0000-0000-00005B1E0000}"/>
    <cellStyle name="一般 3 5 2 2 3 2 2 2 2" xfId="8115" xr:uid="{00000000-0005-0000-0000-00005C1E0000}"/>
    <cellStyle name="一般 3 5 2 2 3 2 2 2 3" xfId="8116" xr:uid="{00000000-0005-0000-0000-00005D1E0000}"/>
    <cellStyle name="一般 3 5 2 2 3 2 2 3" xfId="8117" xr:uid="{00000000-0005-0000-0000-00005E1E0000}"/>
    <cellStyle name="一般 3 5 2 2 3 2 2 4" xfId="8118" xr:uid="{00000000-0005-0000-0000-00005F1E0000}"/>
    <cellStyle name="一般 3 5 2 2 3 2 3" xfId="8119" xr:uid="{00000000-0005-0000-0000-0000601E0000}"/>
    <cellStyle name="一般 3 5 2 2 3 2 3 2" xfId="8120" xr:uid="{00000000-0005-0000-0000-0000611E0000}"/>
    <cellStyle name="一般 3 5 2 2 3 2 3 3" xfId="8121" xr:uid="{00000000-0005-0000-0000-0000621E0000}"/>
    <cellStyle name="一般 3 5 2 2 3 2 4" xfId="8122" xr:uid="{00000000-0005-0000-0000-0000631E0000}"/>
    <cellStyle name="一般 3 5 2 2 3 2 5" xfId="8123" xr:uid="{00000000-0005-0000-0000-0000641E0000}"/>
    <cellStyle name="一般 3 5 2 2 3 3" xfId="8124" xr:uid="{00000000-0005-0000-0000-0000651E0000}"/>
    <cellStyle name="一般 3 5 2 2 3 3 2" xfId="8125" xr:uid="{00000000-0005-0000-0000-0000661E0000}"/>
    <cellStyle name="一般 3 5 2 2 3 3 2 2" xfId="8126" xr:uid="{00000000-0005-0000-0000-0000671E0000}"/>
    <cellStyle name="一般 3 5 2 2 3 3 2 3" xfId="8127" xr:uid="{00000000-0005-0000-0000-0000681E0000}"/>
    <cellStyle name="一般 3 5 2 2 3 3 3" xfId="8128" xr:uid="{00000000-0005-0000-0000-0000691E0000}"/>
    <cellStyle name="一般 3 5 2 2 3 3 4" xfId="8129" xr:uid="{00000000-0005-0000-0000-00006A1E0000}"/>
    <cellStyle name="一般 3 5 2 2 3 4" xfId="8130" xr:uid="{00000000-0005-0000-0000-00006B1E0000}"/>
    <cellStyle name="一般 3 5 2 2 3 4 2" xfId="8131" xr:uid="{00000000-0005-0000-0000-00006C1E0000}"/>
    <cellStyle name="一般 3 5 2 2 3 4 3" xfId="8132" xr:uid="{00000000-0005-0000-0000-00006D1E0000}"/>
    <cellStyle name="一般 3 5 2 2 3 5" xfId="8133" xr:uid="{00000000-0005-0000-0000-00006E1E0000}"/>
    <cellStyle name="一般 3 5 2 2 3 6" xfId="8134" xr:uid="{00000000-0005-0000-0000-00006F1E0000}"/>
    <cellStyle name="一般 3 5 2 2 4" xfId="8135" xr:uid="{00000000-0005-0000-0000-0000701E0000}"/>
    <cellStyle name="一般 3 5 2 2 4 2" xfId="8136" xr:uid="{00000000-0005-0000-0000-0000711E0000}"/>
    <cellStyle name="一般 3 5 2 2 4 2 2" xfId="8137" xr:uid="{00000000-0005-0000-0000-0000721E0000}"/>
    <cellStyle name="一般 3 5 2 2 4 2 2 2" xfId="8138" xr:uid="{00000000-0005-0000-0000-0000731E0000}"/>
    <cellStyle name="一般 3 5 2 2 4 2 2 3" xfId="8139" xr:uid="{00000000-0005-0000-0000-0000741E0000}"/>
    <cellStyle name="一般 3 5 2 2 4 2 3" xfId="8140" xr:uid="{00000000-0005-0000-0000-0000751E0000}"/>
    <cellStyle name="一般 3 5 2 2 4 2 4" xfId="8141" xr:uid="{00000000-0005-0000-0000-0000761E0000}"/>
    <cellStyle name="一般 3 5 2 2 4 3" xfId="8142" xr:uid="{00000000-0005-0000-0000-0000771E0000}"/>
    <cellStyle name="一般 3 5 2 2 4 3 2" xfId="8143" xr:uid="{00000000-0005-0000-0000-0000781E0000}"/>
    <cellStyle name="一般 3 5 2 2 4 3 3" xfId="8144" xr:uid="{00000000-0005-0000-0000-0000791E0000}"/>
    <cellStyle name="一般 3 5 2 2 4 4" xfId="8145" xr:uid="{00000000-0005-0000-0000-00007A1E0000}"/>
    <cellStyle name="一般 3 5 2 2 4 5" xfId="8146" xr:uid="{00000000-0005-0000-0000-00007B1E0000}"/>
    <cellStyle name="一般 3 5 2 2 5" xfId="8147" xr:uid="{00000000-0005-0000-0000-00007C1E0000}"/>
    <cellStyle name="一般 3 5 2 2 5 2" xfId="8148" xr:uid="{00000000-0005-0000-0000-00007D1E0000}"/>
    <cellStyle name="一般 3 5 2 2 5 2 2" xfId="8149" xr:uid="{00000000-0005-0000-0000-00007E1E0000}"/>
    <cellStyle name="一般 3 5 2 2 5 2 2 2" xfId="8150" xr:uid="{00000000-0005-0000-0000-00007F1E0000}"/>
    <cellStyle name="一般 3 5 2 2 5 2 2 3" xfId="8151" xr:uid="{00000000-0005-0000-0000-0000801E0000}"/>
    <cellStyle name="一般 3 5 2 2 5 2 3" xfId="8152" xr:uid="{00000000-0005-0000-0000-0000811E0000}"/>
    <cellStyle name="一般 3 5 2 2 5 2 4" xfId="8153" xr:uid="{00000000-0005-0000-0000-0000821E0000}"/>
    <cellStyle name="一般 3 5 2 2 5 3" xfId="8154" xr:uid="{00000000-0005-0000-0000-0000831E0000}"/>
    <cellStyle name="一般 3 5 2 2 5 3 2" xfId="8155" xr:uid="{00000000-0005-0000-0000-0000841E0000}"/>
    <cellStyle name="一般 3 5 2 2 5 3 3" xfId="8156" xr:uid="{00000000-0005-0000-0000-0000851E0000}"/>
    <cellStyle name="一般 3 5 2 2 5 4" xfId="8157" xr:uid="{00000000-0005-0000-0000-0000861E0000}"/>
    <cellStyle name="一般 3 5 2 2 5 5" xfId="8158" xr:uid="{00000000-0005-0000-0000-0000871E0000}"/>
    <cellStyle name="一般 3 5 2 2 6" xfId="8159" xr:uid="{00000000-0005-0000-0000-0000881E0000}"/>
    <cellStyle name="一般 3 5 2 2 6 2" xfId="8160" xr:uid="{00000000-0005-0000-0000-0000891E0000}"/>
    <cellStyle name="一般 3 5 2 2 6 2 2" xfId="8161" xr:uid="{00000000-0005-0000-0000-00008A1E0000}"/>
    <cellStyle name="一般 3 5 2 2 6 2 3" xfId="8162" xr:uid="{00000000-0005-0000-0000-00008B1E0000}"/>
    <cellStyle name="一般 3 5 2 2 6 3" xfId="8163" xr:uid="{00000000-0005-0000-0000-00008C1E0000}"/>
    <cellStyle name="一般 3 5 2 2 6 4" xfId="8164" xr:uid="{00000000-0005-0000-0000-00008D1E0000}"/>
    <cellStyle name="一般 3 5 2 2 7" xfId="8165" xr:uid="{00000000-0005-0000-0000-00008E1E0000}"/>
    <cellStyle name="一般 3 5 2 2 7 2" xfId="8166" xr:uid="{00000000-0005-0000-0000-00008F1E0000}"/>
    <cellStyle name="一般 3 5 2 2 7 3" xfId="8167" xr:uid="{00000000-0005-0000-0000-0000901E0000}"/>
    <cellStyle name="一般 3 5 2 2 8" xfId="8168" xr:uid="{00000000-0005-0000-0000-0000911E0000}"/>
    <cellStyle name="一般 3 5 2 2 9" xfId="8169" xr:uid="{00000000-0005-0000-0000-0000921E0000}"/>
    <cellStyle name="一般 3 5 2 3" xfId="199" xr:uid="{00000000-0005-0000-0000-0000931E0000}"/>
    <cellStyle name="一般 3 5 2 3 2" xfId="200" xr:uid="{00000000-0005-0000-0000-0000941E0000}"/>
    <cellStyle name="一般 3 5 2 3 2 2" xfId="8170" xr:uid="{00000000-0005-0000-0000-0000951E0000}"/>
    <cellStyle name="一般 3 5 2 3 2 2 2" xfId="8171" xr:uid="{00000000-0005-0000-0000-0000961E0000}"/>
    <cellStyle name="一般 3 5 2 3 2 2 2 2" xfId="8172" xr:uid="{00000000-0005-0000-0000-0000971E0000}"/>
    <cellStyle name="一般 3 5 2 3 2 2 2 2 2" xfId="8173" xr:uid="{00000000-0005-0000-0000-0000981E0000}"/>
    <cellStyle name="一般 3 5 2 3 2 2 2 2 2 2" xfId="8174" xr:uid="{00000000-0005-0000-0000-0000991E0000}"/>
    <cellStyle name="一般 3 5 2 3 2 2 2 2 2 3" xfId="8175" xr:uid="{00000000-0005-0000-0000-00009A1E0000}"/>
    <cellStyle name="一般 3 5 2 3 2 2 2 2 3" xfId="8176" xr:uid="{00000000-0005-0000-0000-00009B1E0000}"/>
    <cellStyle name="一般 3 5 2 3 2 2 2 2 4" xfId="8177" xr:uid="{00000000-0005-0000-0000-00009C1E0000}"/>
    <cellStyle name="一般 3 5 2 3 2 2 2 3" xfId="8178" xr:uid="{00000000-0005-0000-0000-00009D1E0000}"/>
    <cellStyle name="一般 3 5 2 3 2 2 2 3 2" xfId="8179" xr:uid="{00000000-0005-0000-0000-00009E1E0000}"/>
    <cellStyle name="一般 3 5 2 3 2 2 2 3 3" xfId="8180" xr:uid="{00000000-0005-0000-0000-00009F1E0000}"/>
    <cellStyle name="一般 3 5 2 3 2 2 2 4" xfId="8181" xr:uid="{00000000-0005-0000-0000-0000A01E0000}"/>
    <cellStyle name="一般 3 5 2 3 2 2 2 5" xfId="8182" xr:uid="{00000000-0005-0000-0000-0000A11E0000}"/>
    <cellStyle name="一般 3 5 2 3 2 2 3" xfId="8183" xr:uid="{00000000-0005-0000-0000-0000A21E0000}"/>
    <cellStyle name="一般 3 5 2 3 2 2 3 2" xfId="8184" xr:uid="{00000000-0005-0000-0000-0000A31E0000}"/>
    <cellStyle name="一般 3 5 2 3 2 2 3 2 2" xfId="8185" xr:uid="{00000000-0005-0000-0000-0000A41E0000}"/>
    <cellStyle name="一般 3 5 2 3 2 2 3 2 3" xfId="8186" xr:uid="{00000000-0005-0000-0000-0000A51E0000}"/>
    <cellStyle name="一般 3 5 2 3 2 2 3 3" xfId="8187" xr:uid="{00000000-0005-0000-0000-0000A61E0000}"/>
    <cellStyle name="一般 3 5 2 3 2 2 3 4" xfId="8188" xr:uid="{00000000-0005-0000-0000-0000A71E0000}"/>
    <cellStyle name="一般 3 5 2 3 2 2 4" xfId="8189" xr:uid="{00000000-0005-0000-0000-0000A81E0000}"/>
    <cellStyle name="一般 3 5 2 3 2 2 4 2" xfId="8190" xr:uid="{00000000-0005-0000-0000-0000A91E0000}"/>
    <cellStyle name="一般 3 5 2 3 2 2 4 3" xfId="8191" xr:uid="{00000000-0005-0000-0000-0000AA1E0000}"/>
    <cellStyle name="一般 3 5 2 3 2 2 5" xfId="8192" xr:uid="{00000000-0005-0000-0000-0000AB1E0000}"/>
    <cellStyle name="一般 3 5 2 3 2 2 6" xfId="8193" xr:uid="{00000000-0005-0000-0000-0000AC1E0000}"/>
    <cellStyle name="一般 3 5 2 3 2 3" xfId="8194" xr:uid="{00000000-0005-0000-0000-0000AD1E0000}"/>
    <cellStyle name="一般 3 5 2 3 2 3 2" xfId="8195" xr:uid="{00000000-0005-0000-0000-0000AE1E0000}"/>
    <cellStyle name="一般 3 5 2 3 2 3 2 2" xfId="8196" xr:uid="{00000000-0005-0000-0000-0000AF1E0000}"/>
    <cellStyle name="一般 3 5 2 3 2 3 2 2 2" xfId="8197" xr:uid="{00000000-0005-0000-0000-0000B01E0000}"/>
    <cellStyle name="一般 3 5 2 3 2 3 2 2 3" xfId="8198" xr:uid="{00000000-0005-0000-0000-0000B11E0000}"/>
    <cellStyle name="一般 3 5 2 3 2 3 2 3" xfId="8199" xr:uid="{00000000-0005-0000-0000-0000B21E0000}"/>
    <cellStyle name="一般 3 5 2 3 2 3 2 4" xfId="8200" xr:uid="{00000000-0005-0000-0000-0000B31E0000}"/>
    <cellStyle name="一般 3 5 2 3 2 3 3" xfId="8201" xr:uid="{00000000-0005-0000-0000-0000B41E0000}"/>
    <cellStyle name="一般 3 5 2 3 2 3 3 2" xfId="8202" xr:uid="{00000000-0005-0000-0000-0000B51E0000}"/>
    <cellStyle name="一般 3 5 2 3 2 3 3 3" xfId="8203" xr:uid="{00000000-0005-0000-0000-0000B61E0000}"/>
    <cellStyle name="一般 3 5 2 3 2 3 4" xfId="8204" xr:uid="{00000000-0005-0000-0000-0000B71E0000}"/>
    <cellStyle name="一般 3 5 2 3 2 3 5" xfId="8205" xr:uid="{00000000-0005-0000-0000-0000B81E0000}"/>
    <cellStyle name="一般 3 5 2 3 2 4" xfId="8206" xr:uid="{00000000-0005-0000-0000-0000B91E0000}"/>
    <cellStyle name="一般 3 5 2 3 2 4 2" xfId="8207" xr:uid="{00000000-0005-0000-0000-0000BA1E0000}"/>
    <cellStyle name="一般 3 5 2 3 2 4 2 2" xfId="8208" xr:uid="{00000000-0005-0000-0000-0000BB1E0000}"/>
    <cellStyle name="一般 3 5 2 3 2 4 2 2 2" xfId="8209" xr:uid="{00000000-0005-0000-0000-0000BC1E0000}"/>
    <cellStyle name="一般 3 5 2 3 2 4 2 2 3" xfId="8210" xr:uid="{00000000-0005-0000-0000-0000BD1E0000}"/>
    <cellStyle name="一般 3 5 2 3 2 4 2 3" xfId="8211" xr:uid="{00000000-0005-0000-0000-0000BE1E0000}"/>
    <cellStyle name="一般 3 5 2 3 2 4 2 4" xfId="8212" xr:uid="{00000000-0005-0000-0000-0000BF1E0000}"/>
    <cellStyle name="一般 3 5 2 3 2 4 3" xfId="8213" xr:uid="{00000000-0005-0000-0000-0000C01E0000}"/>
    <cellStyle name="一般 3 5 2 3 2 4 3 2" xfId="8214" xr:uid="{00000000-0005-0000-0000-0000C11E0000}"/>
    <cellStyle name="一般 3 5 2 3 2 4 3 3" xfId="8215" xr:uid="{00000000-0005-0000-0000-0000C21E0000}"/>
    <cellStyle name="一般 3 5 2 3 2 4 4" xfId="8216" xr:uid="{00000000-0005-0000-0000-0000C31E0000}"/>
    <cellStyle name="一般 3 5 2 3 2 4 5" xfId="8217" xr:uid="{00000000-0005-0000-0000-0000C41E0000}"/>
    <cellStyle name="一般 3 5 2 3 2 5" xfId="8218" xr:uid="{00000000-0005-0000-0000-0000C51E0000}"/>
    <cellStyle name="一般 3 5 2 3 2 5 2" xfId="8219" xr:uid="{00000000-0005-0000-0000-0000C61E0000}"/>
    <cellStyle name="一般 3 5 2 3 2 5 2 2" xfId="8220" xr:uid="{00000000-0005-0000-0000-0000C71E0000}"/>
    <cellStyle name="一般 3 5 2 3 2 5 2 3" xfId="8221" xr:uid="{00000000-0005-0000-0000-0000C81E0000}"/>
    <cellStyle name="一般 3 5 2 3 2 5 3" xfId="8222" xr:uid="{00000000-0005-0000-0000-0000C91E0000}"/>
    <cellStyle name="一般 3 5 2 3 2 5 4" xfId="8223" xr:uid="{00000000-0005-0000-0000-0000CA1E0000}"/>
    <cellStyle name="一般 3 5 2 3 2 6" xfId="8224" xr:uid="{00000000-0005-0000-0000-0000CB1E0000}"/>
    <cellStyle name="一般 3 5 2 3 2 6 2" xfId="8225" xr:uid="{00000000-0005-0000-0000-0000CC1E0000}"/>
    <cellStyle name="一般 3 5 2 3 2 6 3" xfId="8226" xr:uid="{00000000-0005-0000-0000-0000CD1E0000}"/>
    <cellStyle name="一般 3 5 2 3 2 7" xfId="8227" xr:uid="{00000000-0005-0000-0000-0000CE1E0000}"/>
    <cellStyle name="一般 3 5 2 3 2 8" xfId="8228" xr:uid="{00000000-0005-0000-0000-0000CF1E0000}"/>
    <cellStyle name="一般 3 5 2 3 3" xfId="8229" xr:uid="{00000000-0005-0000-0000-0000D01E0000}"/>
    <cellStyle name="一般 3 5 2 3 3 2" xfId="8230" xr:uid="{00000000-0005-0000-0000-0000D11E0000}"/>
    <cellStyle name="一般 3 5 2 3 3 2 2" xfId="8231" xr:uid="{00000000-0005-0000-0000-0000D21E0000}"/>
    <cellStyle name="一般 3 5 2 3 3 2 2 2" xfId="8232" xr:uid="{00000000-0005-0000-0000-0000D31E0000}"/>
    <cellStyle name="一般 3 5 2 3 3 2 2 2 2" xfId="8233" xr:uid="{00000000-0005-0000-0000-0000D41E0000}"/>
    <cellStyle name="一般 3 5 2 3 3 2 2 2 3" xfId="8234" xr:uid="{00000000-0005-0000-0000-0000D51E0000}"/>
    <cellStyle name="一般 3 5 2 3 3 2 2 3" xfId="8235" xr:uid="{00000000-0005-0000-0000-0000D61E0000}"/>
    <cellStyle name="一般 3 5 2 3 3 2 2 4" xfId="8236" xr:uid="{00000000-0005-0000-0000-0000D71E0000}"/>
    <cellStyle name="一般 3 5 2 3 3 2 3" xfId="8237" xr:uid="{00000000-0005-0000-0000-0000D81E0000}"/>
    <cellStyle name="一般 3 5 2 3 3 2 3 2" xfId="8238" xr:uid="{00000000-0005-0000-0000-0000D91E0000}"/>
    <cellStyle name="一般 3 5 2 3 3 2 3 3" xfId="8239" xr:uid="{00000000-0005-0000-0000-0000DA1E0000}"/>
    <cellStyle name="一般 3 5 2 3 3 2 4" xfId="8240" xr:uid="{00000000-0005-0000-0000-0000DB1E0000}"/>
    <cellStyle name="一般 3 5 2 3 3 2 5" xfId="8241" xr:uid="{00000000-0005-0000-0000-0000DC1E0000}"/>
    <cellStyle name="一般 3 5 2 3 3 3" xfId="8242" xr:uid="{00000000-0005-0000-0000-0000DD1E0000}"/>
    <cellStyle name="一般 3 5 2 3 3 3 2" xfId="8243" xr:uid="{00000000-0005-0000-0000-0000DE1E0000}"/>
    <cellStyle name="一般 3 5 2 3 3 3 2 2" xfId="8244" xr:uid="{00000000-0005-0000-0000-0000DF1E0000}"/>
    <cellStyle name="一般 3 5 2 3 3 3 2 3" xfId="8245" xr:uid="{00000000-0005-0000-0000-0000E01E0000}"/>
    <cellStyle name="一般 3 5 2 3 3 3 3" xfId="8246" xr:uid="{00000000-0005-0000-0000-0000E11E0000}"/>
    <cellStyle name="一般 3 5 2 3 3 3 4" xfId="8247" xr:uid="{00000000-0005-0000-0000-0000E21E0000}"/>
    <cellStyle name="一般 3 5 2 3 3 4" xfId="8248" xr:uid="{00000000-0005-0000-0000-0000E31E0000}"/>
    <cellStyle name="一般 3 5 2 3 3 4 2" xfId="8249" xr:uid="{00000000-0005-0000-0000-0000E41E0000}"/>
    <cellStyle name="一般 3 5 2 3 3 4 3" xfId="8250" xr:uid="{00000000-0005-0000-0000-0000E51E0000}"/>
    <cellStyle name="一般 3 5 2 3 3 5" xfId="8251" xr:uid="{00000000-0005-0000-0000-0000E61E0000}"/>
    <cellStyle name="一般 3 5 2 3 3 6" xfId="8252" xr:uid="{00000000-0005-0000-0000-0000E71E0000}"/>
    <cellStyle name="一般 3 5 2 3 4" xfId="8253" xr:uid="{00000000-0005-0000-0000-0000E81E0000}"/>
    <cellStyle name="一般 3 5 2 3 4 2" xfId="8254" xr:uid="{00000000-0005-0000-0000-0000E91E0000}"/>
    <cellStyle name="一般 3 5 2 3 4 2 2" xfId="8255" xr:uid="{00000000-0005-0000-0000-0000EA1E0000}"/>
    <cellStyle name="一般 3 5 2 3 4 2 2 2" xfId="8256" xr:uid="{00000000-0005-0000-0000-0000EB1E0000}"/>
    <cellStyle name="一般 3 5 2 3 4 2 2 3" xfId="8257" xr:uid="{00000000-0005-0000-0000-0000EC1E0000}"/>
    <cellStyle name="一般 3 5 2 3 4 2 3" xfId="8258" xr:uid="{00000000-0005-0000-0000-0000ED1E0000}"/>
    <cellStyle name="一般 3 5 2 3 4 2 4" xfId="8259" xr:uid="{00000000-0005-0000-0000-0000EE1E0000}"/>
    <cellStyle name="一般 3 5 2 3 4 3" xfId="8260" xr:uid="{00000000-0005-0000-0000-0000EF1E0000}"/>
    <cellStyle name="一般 3 5 2 3 4 3 2" xfId="8261" xr:uid="{00000000-0005-0000-0000-0000F01E0000}"/>
    <cellStyle name="一般 3 5 2 3 4 3 3" xfId="8262" xr:uid="{00000000-0005-0000-0000-0000F11E0000}"/>
    <cellStyle name="一般 3 5 2 3 4 4" xfId="8263" xr:uid="{00000000-0005-0000-0000-0000F21E0000}"/>
    <cellStyle name="一般 3 5 2 3 4 5" xfId="8264" xr:uid="{00000000-0005-0000-0000-0000F31E0000}"/>
    <cellStyle name="一般 3 5 2 3 5" xfId="8265" xr:uid="{00000000-0005-0000-0000-0000F41E0000}"/>
    <cellStyle name="一般 3 5 2 3 5 2" xfId="8266" xr:uid="{00000000-0005-0000-0000-0000F51E0000}"/>
    <cellStyle name="一般 3 5 2 3 5 2 2" xfId="8267" xr:uid="{00000000-0005-0000-0000-0000F61E0000}"/>
    <cellStyle name="一般 3 5 2 3 5 2 2 2" xfId="8268" xr:uid="{00000000-0005-0000-0000-0000F71E0000}"/>
    <cellStyle name="一般 3 5 2 3 5 2 2 3" xfId="8269" xr:uid="{00000000-0005-0000-0000-0000F81E0000}"/>
    <cellStyle name="一般 3 5 2 3 5 2 3" xfId="8270" xr:uid="{00000000-0005-0000-0000-0000F91E0000}"/>
    <cellStyle name="一般 3 5 2 3 5 2 4" xfId="8271" xr:uid="{00000000-0005-0000-0000-0000FA1E0000}"/>
    <cellStyle name="一般 3 5 2 3 5 3" xfId="8272" xr:uid="{00000000-0005-0000-0000-0000FB1E0000}"/>
    <cellStyle name="一般 3 5 2 3 5 3 2" xfId="8273" xr:uid="{00000000-0005-0000-0000-0000FC1E0000}"/>
    <cellStyle name="一般 3 5 2 3 5 3 3" xfId="8274" xr:uid="{00000000-0005-0000-0000-0000FD1E0000}"/>
    <cellStyle name="一般 3 5 2 3 5 4" xfId="8275" xr:uid="{00000000-0005-0000-0000-0000FE1E0000}"/>
    <cellStyle name="一般 3 5 2 3 5 5" xfId="8276" xr:uid="{00000000-0005-0000-0000-0000FF1E0000}"/>
    <cellStyle name="一般 3 5 2 3 6" xfId="8277" xr:uid="{00000000-0005-0000-0000-0000001F0000}"/>
    <cellStyle name="一般 3 5 2 3 6 2" xfId="8278" xr:uid="{00000000-0005-0000-0000-0000011F0000}"/>
    <cellStyle name="一般 3 5 2 3 6 2 2" xfId="8279" xr:uid="{00000000-0005-0000-0000-0000021F0000}"/>
    <cellStyle name="一般 3 5 2 3 6 2 3" xfId="8280" xr:uid="{00000000-0005-0000-0000-0000031F0000}"/>
    <cellStyle name="一般 3 5 2 3 6 3" xfId="8281" xr:uid="{00000000-0005-0000-0000-0000041F0000}"/>
    <cellStyle name="一般 3 5 2 3 6 4" xfId="8282" xr:uid="{00000000-0005-0000-0000-0000051F0000}"/>
    <cellStyle name="一般 3 5 2 3 7" xfId="8283" xr:uid="{00000000-0005-0000-0000-0000061F0000}"/>
    <cellStyle name="一般 3 5 2 3 7 2" xfId="8284" xr:uid="{00000000-0005-0000-0000-0000071F0000}"/>
    <cellStyle name="一般 3 5 2 3 7 3" xfId="8285" xr:uid="{00000000-0005-0000-0000-0000081F0000}"/>
    <cellStyle name="一般 3 5 2 3 8" xfId="8286" xr:uid="{00000000-0005-0000-0000-0000091F0000}"/>
    <cellStyle name="一般 3 5 2 3 9" xfId="8287" xr:uid="{00000000-0005-0000-0000-00000A1F0000}"/>
    <cellStyle name="一般 3 5 2 4" xfId="201" xr:uid="{00000000-0005-0000-0000-00000B1F0000}"/>
    <cellStyle name="一般 3 5 2 4 2" xfId="8288" xr:uid="{00000000-0005-0000-0000-00000C1F0000}"/>
    <cellStyle name="一般 3 5 2 4 2 2" xfId="8289" xr:uid="{00000000-0005-0000-0000-00000D1F0000}"/>
    <cellStyle name="一般 3 5 2 4 2 2 2" xfId="8290" xr:uid="{00000000-0005-0000-0000-00000E1F0000}"/>
    <cellStyle name="一般 3 5 2 4 2 2 2 2" xfId="8291" xr:uid="{00000000-0005-0000-0000-00000F1F0000}"/>
    <cellStyle name="一般 3 5 2 4 2 2 2 2 2" xfId="8292" xr:uid="{00000000-0005-0000-0000-0000101F0000}"/>
    <cellStyle name="一般 3 5 2 4 2 2 2 2 3" xfId="8293" xr:uid="{00000000-0005-0000-0000-0000111F0000}"/>
    <cellStyle name="一般 3 5 2 4 2 2 2 3" xfId="8294" xr:uid="{00000000-0005-0000-0000-0000121F0000}"/>
    <cellStyle name="一般 3 5 2 4 2 2 2 4" xfId="8295" xr:uid="{00000000-0005-0000-0000-0000131F0000}"/>
    <cellStyle name="一般 3 5 2 4 2 2 3" xfId="8296" xr:uid="{00000000-0005-0000-0000-0000141F0000}"/>
    <cellStyle name="一般 3 5 2 4 2 2 3 2" xfId="8297" xr:uid="{00000000-0005-0000-0000-0000151F0000}"/>
    <cellStyle name="一般 3 5 2 4 2 2 3 3" xfId="8298" xr:uid="{00000000-0005-0000-0000-0000161F0000}"/>
    <cellStyle name="一般 3 5 2 4 2 2 4" xfId="8299" xr:uid="{00000000-0005-0000-0000-0000171F0000}"/>
    <cellStyle name="一般 3 5 2 4 2 2 5" xfId="8300" xr:uid="{00000000-0005-0000-0000-0000181F0000}"/>
    <cellStyle name="一般 3 5 2 4 2 3" xfId="8301" xr:uid="{00000000-0005-0000-0000-0000191F0000}"/>
    <cellStyle name="一般 3 5 2 4 2 3 2" xfId="8302" xr:uid="{00000000-0005-0000-0000-00001A1F0000}"/>
    <cellStyle name="一般 3 5 2 4 2 3 2 2" xfId="8303" xr:uid="{00000000-0005-0000-0000-00001B1F0000}"/>
    <cellStyle name="一般 3 5 2 4 2 3 2 3" xfId="8304" xr:uid="{00000000-0005-0000-0000-00001C1F0000}"/>
    <cellStyle name="一般 3 5 2 4 2 3 3" xfId="8305" xr:uid="{00000000-0005-0000-0000-00001D1F0000}"/>
    <cellStyle name="一般 3 5 2 4 2 3 4" xfId="8306" xr:uid="{00000000-0005-0000-0000-00001E1F0000}"/>
    <cellStyle name="一般 3 5 2 4 2 4" xfId="8307" xr:uid="{00000000-0005-0000-0000-00001F1F0000}"/>
    <cellStyle name="一般 3 5 2 4 2 4 2" xfId="8308" xr:uid="{00000000-0005-0000-0000-0000201F0000}"/>
    <cellStyle name="一般 3 5 2 4 2 4 3" xfId="8309" xr:uid="{00000000-0005-0000-0000-0000211F0000}"/>
    <cellStyle name="一般 3 5 2 4 2 5" xfId="8310" xr:uid="{00000000-0005-0000-0000-0000221F0000}"/>
    <cellStyle name="一般 3 5 2 4 2 6" xfId="8311" xr:uid="{00000000-0005-0000-0000-0000231F0000}"/>
    <cellStyle name="一般 3 5 2 4 3" xfId="8312" xr:uid="{00000000-0005-0000-0000-0000241F0000}"/>
    <cellStyle name="一般 3 5 2 4 3 2" xfId="8313" xr:uid="{00000000-0005-0000-0000-0000251F0000}"/>
    <cellStyle name="一般 3 5 2 4 3 2 2" xfId="8314" xr:uid="{00000000-0005-0000-0000-0000261F0000}"/>
    <cellStyle name="一般 3 5 2 4 3 2 2 2" xfId="8315" xr:uid="{00000000-0005-0000-0000-0000271F0000}"/>
    <cellStyle name="一般 3 5 2 4 3 2 2 3" xfId="8316" xr:uid="{00000000-0005-0000-0000-0000281F0000}"/>
    <cellStyle name="一般 3 5 2 4 3 2 3" xfId="8317" xr:uid="{00000000-0005-0000-0000-0000291F0000}"/>
    <cellStyle name="一般 3 5 2 4 3 2 4" xfId="8318" xr:uid="{00000000-0005-0000-0000-00002A1F0000}"/>
    <cellStyle name="一般 3 5 2 4 3 3" xfId="8319" xr:uid="{00000000-0005-0000-0000-00002B1F0000}"/>
    <cellStyle name="一般 3 5 2 4 3 3 2" xfId="8320" xr:uid="{00000000-0005-0000-0000-00002C1F0000}"/>
    <cellStyle name="一般 3 5 2 4 3 3 3" xfId="8321" xr:uid="{00000000-0005-0000-0000-00002D1F0000}"/>
    <cellStyle name="一般 3 5 2 4 3 4" xfId="8322" xr:uid="{00000000-0005-0000-0000-00002E1F0000}"/>
    <cellStyle name="一般 3 5 2 4 3 5" xfId="8323" xr:uid="{00000000-0005-0000-0000-00002F1F0000}"/>
    <cellStyle name="一般 3 5 2 4 4" xfId="8324" xr:uid="{00000000-0005-0000-0000-0000301F0000}"/>
    <cellStyle name="一般 3 5 2 4 4 2" xfId="8325" xr:uid="{00000000-0005-0000-0000-0000311F0000}"/>
    <cellStyle name="一般 3 5 2 4 4 2 2" xfId="8326" xr:uid="{00000000-0005-0000-0000-0000321F0000}"/>
    <cellStyle name="一般 3 5 2 4 4 2 2 2" xfId="8327" xr:uid="{00000000-0005-0000-0000-0000331F0000}"/>
    <cellStyle name="一般 3 5 2 4 4 2 2 3" xfId="8328" xr:uid="{00000000-0005-0000-0000-0000341F0000}"/>
    <cellStyle name="一般 3 5 2 4 4 2 3" xfId="8329" xr:uid="{00000000-0005-0000-0000-0000351F0000}"/>
    <cellStyle name="一般 3 5 2 4 4 2 4" xfId="8330" xr:uid="{00000000-0005-0000-0000-0000361F0000}"/>
    <cellStyle name="一般 3 5 2 4 4 3" xfId="8331" xr:uid="{00000000-0005-0000-0000-0000371F0000}"/>
    <cellStyle name="一般 3 5 2 4 4 3 2" xfId="8332" xr:uid="{00000000-0005-0000-0000-0000381F0000}"/>
    <cellStyle name="一般 3 5 2 4 4 3 3" xfId="8333" xr:uid="{00000000-0005-0000-0000-0000391F0000}"/>
    <cellStyle name="一般 3 5 2 4 4 4" xfId="8334" xr:uid="{00000000-0005-0000-0000-00003A1F0000}"/>
    <cellStyle name="一般 3 5 2 4 4 5" xfId="8335" xr:uid="{00000000-0005-0000-0000-00003B1F0000}"/>
    <cellStyle name="一般 3 5 2 4 5" xfId="8336" xr:uid="{00000000-0005-0000-0000-00003C1F0000}"/>
    <cellStyle name="一般 3 5 2 4 5 2" xfId="8337" xr:uid="{00000000-0005-0000-0000-00003D1F0000}"/>
    <cellStyle name="一般 3 5 2 4 5 2 2" xfId="8338" xr:uid="{00000000-0005-0000-0000-00003E1F0000}"/>
    <cellStyle name="一般 3 5 2 4 5 2 3" xfId="8339" xr:uid="{00000000-0005-0000-0000-00003F1F0000}"/>
    <cellStyle name="一般 3 5 2 4 5 3" xfId="8340" xr:uid="{00000000-0005-0000-0000-0000401F0000}"/>
    <cellStyle name="一般 3 5 2 4 5 4" xfId="8341" xr:uid="{00000000-0005-0000-0000-0000411F0000}"/>
    <cellStyle name="一般 3 5 2 4 6" xfId="8342" xr:uid="{00000000-0005-0000-0000-0000421F0000}"/>
    <cellStyle name="一般 3 5 2 4 6 2" xfId="8343" xr:uid="{00000000-0005-0000-0000-0000431F0000}"/>
    <cellStyle name="一般 3 5 2 4 6 3" xfId="8344" xr:uid="{00000000-0005-0000-0000-0000441F0000}"/>
    <cellStyle name="一般 3 5 2 4 7" xfId="8345" xr:uid="{00000000-0005-0000-0000-0000451F0000}"/>
    <cellStyle name="一般 3 5 2 4 8" xfId="8346" xr:uid="{00000000-0005-0000-0000-0000461F0000}"/>
    <cellStyle name="一般 3 5 2 5" xfId="8347" xr:uid="{00000000-0005-0000-0000-0000471F0000}"/>
    <cellStyle name="一般 3 5 2 5 2" xfId="8348" xr:uid="{00000000-0005-0000-0000-0000481F0000}"/>
    <cellStyle name="一般 3 5 2 5 2 2" xfId="8349" xr:uid="{00000000-0005-0000-0000-0000491F0000}"/>
    <cellStyle name="一般 3 5 2 5 2 2 2" xfId="8350" xr:uid="{00000000-0005-0000-0000-00004A1F0000}"/>
    <cellStyle name="一般 3 5 2 5 2 2 2 2" xfId="8351" xr:uid="{00000000-0005-0000-0000-00004B1F0000}"/>
    <cellStyle name="一般 3 5 2 5 2 2 2 2 2" xfId="8352" xr:uid="{00000000-0005-0000-0000-00004C1F0000}"/>
    <cellStyle name="一般 3 5 2 5 2 2 2 2 3" xfId="8353" xr:uid="{00000000-0005-0000-0000-00004D1F0000}"/>
    <cellStyle name="一般 3 5 2 5 2 2 2 3" xfId="8354" xr:uid="{00000000-0005-0000-0000-00004E1F0000}"/>
    <cellStyle name="一般 3 5 2 5 2 2 2 4" xfId="8355" xr:uid="{00000000-0005-0000-0000-00004F1F0000}"/>
    <cellStyle name="一般 3 5 2 5 2 2 3" xfId="8356" xr:uid="{00000000-0005-0000-0000-0000501F0000}"/>
    <cellStyle name="一般 3 5 2 5 2 2 3 2" xfId="8357" xr:uid="{00000000-0005-0000-0000-0000511F0000}"/>
    <cellStyle name="一般 3 5 2 5 2 2 3 3" xfId="8358" xr:uid="{00000000-0005-0000-0000-0000521F0000}"/>
    <cellStyle name="一般 3 5 2 5 2 2 4" xfId="8359" xr:uid="{00000000-0005-0000-0000-0000531F0000}"/>
    <cellStyle name="一般 3 5 2 5 2 2 5" xfId="8360" xr:uid="{00000000-0005-0000-0000-0000541F0000}"/>
    <cellStyle name="一般 3 5 2 5 2 3" xfId="8361" xr:uid="{00000000-0005-0000-0000-0000551F0000}"/>
    <cellStyle name="一般 3 5 2 5 2 3 2" xfId="8362" xr:uid="{00000000-0005-0000-0000-0000561F0000}"/>
    <cellStyle name="一般 3 5 2 5 2 3 2 2" xfId="8363" xr:uid="{00000000-0005-0000-0000-0000571F0000}"/>
    <cellStyle name="一般 3 5 2 5 2 3 2 3" xfId="8364" xr:uid="{00000000-0005-0000-0000-0000581F0000}"/>
    <cellStyle name="一般 3 5 2 5 2 3 3" xfId="8365" xr:uid="{00000000-0005-0000-0000-0000591F0000}"/>
    <cellStyle name="一般 3 5 2 5 2 3 4" xfId="8366" xr:uid="{00000000-0005-0000-0000-00005A1F0000}"/>
    <cellStyle name="一般 3 5 2 5 2 4" xfId="8367" xr:uid="{00000000-0005-0000-0000-00005B1F0000}"/>
    <cellStyle name="一般 3 5 2 5 2 4 2" xfId="8368" xr:uid="{00000000-0005-0000-0000-00005C1F0000}"/>
    <cellStyle name="一般 3 5 2 5 2 4 3" xfId="8369" xr:uid="{00000000-0005-0000-0000-00005D1F0000}"/>
    <cellStyle name="一般 3 5 2 5 2 5" xfId="8370" xr:uid="{00000000-0005-0000-0000-00005E1F0000}"/>
    <cellStyle name="一般 3 5 2 5 2 6" xfId="8371" xr:uid="{00000000-0005-0000-0000-00005F1F0000}"/>
    <cellStyle name="一般 3 5 2 5 3" xfId="8372" xr:uid="{00000000-0005-0000-0000-0000601F0000}"/>
    <cellStyle name="一般 3 5 2 5 3 2" xfId="8373" xr:uid="{00000000-0005-0000-0000-0000611F0000}"/>
    <cellStyle name="一般 3 5 2 5 3 2 2" xfId="8374" xr:uid="{00000000-0005-0000-0000-0000621F0000}"/>
    <cellStyle name="一般 3 5 2 5 3 2 2 2" xfId="8375" xr:uid="{00000000-0005-0000-0000-0000631F0000}"/>
    <cellStyle name="一般 3 5 2 5 3 2 2 3" xfId="8376" xr:uid="{00000000-0005-0000-0000-0000641F0000}"/>
    <cellStyle name="一般 3 5 2 5 3 2 3" xfId="8377" xr:uid="{00000000-0005-0000-0000-0000651F0000}"/>
    <cellStyle name="一般 3 5 2 5 3 2 4" xfId="8378" xr:uid="{00000000-0005-0000-0000-0000661F0000}"/>
    <cellStyle name="一般 3 5 2 5 3 3" xfId="8379" xr:uid="{00000000-0005-0000-0000-0000671F0000}"/>
    <cellStyle name="一般 3 5 2 5 3 3 2" xfId="8380" xr:uid="{00000000-0005-0000-0000-0000681F0000}"/>
    <cellStyle name="一般 3 5 2 5 3 3 3" xfId="8381" xr:uid="{00000000-0005-0000-0000-0000691F0000}"/>
    <cellStyle name="一般 3 5 2 5 3 4" xfId="8382" xr:uid="{00000000-0005-0000-0000-00006A1F0000}"/>
    <cellStyle name="一般 3 5 2 5 3 5" xfId="8383" xr:uid="{00000000-0005-0000-0000-00006B1F0000}"/>
    <cellStyle name="一般 3 5 2 5 4" xfId="8384" xr:uid="{00000000-0005-0000-0000-00006C1F0000}"/>
    <cellStyle name="一般 3 5 2 5 4 2" xfId="8385" xr:uid="{00000000-0005-0000-0000-00006D1F0000}"/>
    <cellStyle name="一般 3 5 2 5 4 2 2" xfId="8386" xr:uid="{00000000-0005-0000-0000-00006E1F0000}"/>
    <cellStyle name="一般 3 5 2 5 4 2 2 2" xfId="8387" xr:uid="{00000000-0005-0000-0000-00006F1F0000}"/>
    <cellStyle name="一般 3 5 2 5 4 2 2 3" xfId="8388" xr:uid="{00000000-0005-0000-0000-0000701F0000}"/>
    <cellStyle name="一般 3 5 2 5 4 2 3" xfId="8389" xr:uid="{00000000-0005-0000-0000-0000711F0000}"/>
    <cellStyle name="一般 3 5 2 5 4 2 4" xfId="8390" xr:uid="{00000000-0005-0000-0000-0000721F0000}"/>
    <cellStyle name="一般 3 5 2 5 4 3" xfId="8391" xr:uid="{00000000-0005-0000-0000-0000731F0000}"/>
    <cellStyle name="一般 3 5 2 5 4 3 2" xfId="8392" xr:uid="{00000000-0005-0000-0000-0000741F0000}"/>
    <cellStyle name="一般 3 5 2 5 4 3 3" xfId="8393" xr:uid="{00000000-0005-0000-0000-0000751F0000}"/>
    <cellStyle name="一般 3 5 2 5 4 4" xfId="8394" xr:uid="{00000000-0005-0000-0000-0000761F0000}"/>
    <cellStyle name="一般 3 5 2 5 4 5" xfId="8395" xr:uid="{00000000-0005-0000-0000-0000771F0000}"/>
    <cellStyle name="一般 3 5 2 5 5" xfId="8396" xr:uid="{00000000-0005-0000-0000-0000781F0000}"/>
    <cellStyle name="一般 3 5 2 5 5 2" xfId="8397" xr:uid="{00000000-0005-0000-0000-0000791F0000}"/>
    <cellStyle name="一般 3 5 2 5 5 2 2" xfId="8398" xr:uid="{00000000-0005-0000-0000-00007A1F0000}"/>
    <cellStyle name="一般 3 5 2 5 5 2 3" xfId="8399" xr:uid="{00000000-0005-0000-0000-00007B1F0000}"/>
    <cellStyle name="一般 3 5 2 5 5 3" xfId="8400" xr:uid="{00000000-0005-0000-0000-00007C1F0000}"/>
    <cellStyle name="一般 3 5 2 5 5 4" xfId="8401" xr:uid="{00000000-0005-0000-0000-00007D1F0000}"/>
    <cellStyle name="一般 3 5 2 5 6" xfId="8402" xr:uid="{00000000-0005-0000-0000-00007E1F0000}"/>
    <cellStyle name="一般 3 5 2 5 6 2" xfId="8403" xr:uid="{00000000-0005-0000-0000-00007F1F0000}"/>
    <cellStyle name="一般 3 5 2 5 6 3" xfId="8404" xr:uid="{00000000-0005-0000-0000-0000801F0000}"/>
    <cellStyle name="一般 3 5 2 5 7" xfId="8405" xr:uid="{00000000-0005-0000-0000-0000811F0000}"/>
    <cellStyle name="一般 3 5 2 5 8" xfId="8406" xr:uid="{00000000-0005-0000-0000-0000821F0000}"/>
    <cellStyle name="一般 3 5 2 6" xfId="8407" xr:uid="{00000000-0005-0000-0000-0000831F0000}"/>
    <cellStyle name="一般 3 5 2 6 2" xfId="8408" xr:uid="{00000000-0005-0000-0000-0000841F0000}"/>
    <cellStyle name="一般 3 5 2 6 2 2" xfId="8409" xr:uid="{00000000-0005-0000-0000-0000851F0000}"/>
    <cellStyle name="一般 3 5 2 6 2 2 2" xfId="8410" xr:uid="{00000000-0005-0000-0000-0000861F0000}"/>
    <cellStyle name="一般 3 5 2 6 2 2 2 2" xfId="8411" xr:uid="{00000000-0005-0000-0000-0000871F0000}"/>
    <cellStyle name="一般 3 5 2 6 2 2 2 3" xfId="8412" xr:uid="{00000000-0005-0000-0000-0000881F0000}"/>
    <cellStyle name="一般 3 5 2 6 2 2 3" xfId="8413" xr:uid="{00000000-0005-0000-0000-0000891F0000}"/>
    <cellStyle name="一般 3 5 2 6 2 2 4" xfId="8414" xr:uid="{00000000-0005-0000-0000-00008A1F0000}"/>
    <cellStyle name="一般 3 5 2 6 2 3" xfId="8415" xr:uid="{00000000-0005-0000-0000-00008B1F0000}"/>
    <cellStyle name="一般 3 5 2 6 2 3 2" xfId="8416" xr:uid="{00000000-0005-0000-0000-00008C1F0000}"/>
    <cellStyle name="一般 3 5 2 6 2 3 3" xfId="8417" xr:uid="{00000000-0005-0000-0000-00008D1F0000}"/>
    <cellStyle name="一般 3 5 2 6 2 4" xfId="8418" xr:uid="{00000000-0005-0000-0000-00008E1F0000}"/>
    <cellStyle name="一般 3 5 2 6 2 5" xfId="8419" xr:uid="{00000000-0005-0000-0000-00008F1F0000}"/>
    <cellStyle name="一般 3 5 2 6 3" xfId="8420" xr:uid="{00000000-0005-0000-0000-0000901F0000}"/>
    <cellStyle name="一般 3 5 2 6 3 2" xfId="8421" xr:uid="{00000000-0005-0000-0000-0000911F0000}"/>
    <cellStyle name="一般 3 5 2 6 3 2 2" xfId="8422" xr:uid="{00000000-0005-0000-0000-0000921F0000}"/>
    <cellStyle name="一般 3 5 2 6 3 2 2 2" xfId="8423" xr:uid="{00000000-0005-0000-0000-0000931F0000}"/>
    <cellStyle name="一般 3 5 2 6 3 2 2 3" xfId="8424" xr:uid="{00000000-0005-0000-0000-0000941F0000}"/>
    <cellStyle name="一般 3 5 2 6 3 2 3" xfId="8425" xr:uid="{00000000-0005-0000-0000-0000951F0000}"/>
    <cellStyle name="一般 3 5 2 6 3 2 4" xfId="8426" xr:uid="{00000000-0005-0000-0000-0000961F0000}"/>
    <cellStyle name="一般 3 5 2 6 3 3" xfId="8427" xr:uid="{00000000-0005-0000-0000-0000971F0000}"/>
    <cellStyle name="一般 3 5 2 6 3 3 2" xfId="8428" xr:uid="{00000000-0005-0000-0000-0000981F0000}"/>
    <cellStyle name="一般 3 5 2 6 3 3 3" xfId="8429" xr:uid="{00000000-0005-0000-0000-0000991F0000}"/>
    <cellStyle name="一般 3 5 2 6 3 4" xfId="8430" xr:uid="{00000000-0005-0000-0000-00009A1F0000}"/>
    <cellStyle name="一般 3 5 2 6 3 5" xfId="8431" xr:uid="{00000000-0005-0000-0000-00009B1F0000}"/>
    <cellStyle name="一般 3 5 2 6 4" xfId="8432" xr:uid="{00000000-0005-0000-0000-00009C1F0000}"/>
    <cellStyle name="一般 3 5 2 6 4 2" xfId="8433" xr:uid="{00000000-0005-0000-0000-00009D1F0000}"/>
    <cellStyle name="一般 3 5 2 6 4 2 2" xfId="8434" xr:uid="{00000000-0005-0000-0000-00009E1F0000}"/>
    <cellStyle name="一般 3 5 2 6 4 2 3" xfId="8435" xr:uid="{00000000-0005-0000-0000-00009F1F0000}"/>
    <cellStyle name="一般 3 5 2 6 4 3" xfId="8436" xr:uid="{00000000-0005-0000-0000-0000A01F0000}"/>
    <cellStyle name="一般 3 5 2 6 4 4" xfId="8437" xr:uid="{00000000-0005-0000-0000-0000A11F0000}"/>
    <cellStyle name="一般 3 5 2 6 5" xfId="8438" xr:uid="{00000000-0005-0000-0000-0000A21F0000}"/>
    <cellStyle name="一般 3 5 2 6 5 2" xfId="8439" xr:uid="{00000000-0005-0000-0000-0000A31F0000}"/>
    <cellStyle name="一般 3 5 2 6 5 3" xfId="8440" xr:uid="{00000000-0005-0000-0000-0000A41F0000}"/>
    <cellStyle name="一般 3 5 2 6 6" xfId="8441" xr:uid="{00000000-0005-0000-0000-0000A51F0000}"/>
    <cellStyle name="一般 3 5 2 6 7" xfId="8442" xr:uid="{00000000-0005-0000-0000-0000A61F0000}"/>
    <cellStyle name="一般 3 5 2 7" xfId="8443" xr:uid="{00000000-0005-0000-0000-0000A71F0000}"/>
    <cellStyle name="一般 3 5 2 7 2" xfId="8444" xr:uid="{00000000-0005-0000-0000-0000A81F0000}"/>
    <cellStyle name="一般 3 5 2 7 2 2" xfId="8445" xr:uid="{00000000-0005-0000-0000-0000A91F0000}"/>
    <cellStyle name="一般 3 5 2 7 2 2 2" xfId="8446" xr:uid="{00000000-0005-0000-0000-0000AA1F0000}"/>
    <cellStyle name="一般 3 5 2 7 2 2 2 2" xfId="8447" xr:uid="{00000000-0005-0000-0000-0000AB1F0000}"/>
    <cellStyle name="一般 3 5 2 7 2 2 2 3" xfId="8448" xr:uid="{00000000-0005-0000-0000-0000AC1F0000}"/>
    <cellStyle name="一般 3 5 2 7 2 2 3" xfId="8449" xr:uid="{00000000-0005-0000-0000-0000AD1F0000}"/>
    <cellStyle name="一般 3 5 2 7 2 2 4" xfId="8450" xr:uid="{00000000-0005-0000-0000-0000AE1F0000}"/>
    <cellStyle name="一般 3 5 2 7 2 3" xfId="8451" xr:uid="{00000000-0005-0000-0000-0000AF1F0000}"/>
    <cellStyle name="一般 3 5 2 7 2 3 2" xfId="8452" xr:uid="{00000000-0005-0000-0000-0000B01F0000}"/>
    <cellStyle name="一般 3 5 2 7 2 3 3" xfId="8453" xr:uid="{00000000-0005-0000-0000-0000B11F0000}"/>
    <cellStyle name="一般 3 5 2 7 2 4" xfId="8454" xr:uid="{00000000-0005-0000-0000-0000B21F0000}"/>
    <cellStyle name="一般 3 5 2 7 2 5" xfId="8455" xr:uid="{00000000-0005-0000-0000-0000B31F0000}"/>
    <cellStyle name="一般 3 5 2 7 3" xfId="8456" xr:uid="{00000000-0005-0000-0000-0000B41F0000}"/>
    <cellStyle name="一般 3 5 2 7 3 2" xfId="8457" xr:uid="{00000000-0005-0000-0000-0000B51F0000}"/>
    <cellStyle name="一般 3 5 2 7 3 2 2" xfId="8458" xr:uid="{00000000-0005-0000-0000-0000B61F0000}"/>
    <cellStyle name="一般 3 5 2 7 3 2 3" xfId="8459" xr:uid="{00000000-0005-0000-0000-0000B71F0000}"/>
    <cellStyle name="一般 3 5 2 7 3 3" xfId="8460" xr:uid="{00000000-0005-0000-0000-0000B81F0000}"/>
    <cellStyle name="一般 3 5 2 7 3 4" xfId="8461" xr:uid="{00000000-0005-0000-0000-0000B91F0000}"/>
    <cellStyle name="一般 3 5 2 7 4" xfId="8462" xr:uid="{00000000-0005-0000-0000-0000BA1F0000}"/>
    <cellStyle name="一般 3 5 2 7 4 2" xfId="8463" xr:uid="{00000000-0005-0000-0000-0000BB1F0000}"/>
    <cellStyle name="一般 3 5 2 7 4 3" xfId="8464" xr:uid="{00000000-0005-0000-0000-0000BC1F0000}"/>
    <cellStyle name="一般 3 5 2 7 5" xfId="8465" xr:uid="{00000000-0005-0000-0000-0000BD1F0000}"/>
    <cellStyle name="一般 3 5 2 7 6" xfId="8466" xr:uid="{00000000-0005-0000-0000-0000BE1F0000}"/>
    <cellStyle name="一般 3 5 2 8" xfId="8467" xr:uid="{00000000-0005-0000-0000-0000BF1F0000}"/>
    <cellStyle name="一般 3 5 2 8 2" xfId="8468" xr:uid="{00000000-0005-0000-0000-0000C01F0000}"/>
    <cellStyle name="一般 3 5 2 8 2 2" xfId="8469" xr:uid="{00000000-0005-0000-0000-0000C11F0000}"/>
    <cellStyle name="一般 3 5 2 8 2 2 2" xfId="8470" xr:uid="{00000000-0005-0000-0000-0000C21F0000}"/>
    <cellStyle name="一般 3 5 2 8 2 2 3" xfId="8471" xr:uid="{00000000-0005-0000-0000-0000C31F0000}"/>
    <cellStyle name="一般 3 5 2 8 2 3" xfId="8472" xr:uid="{00000000-0005-0000-0000-0000C41F0000}"/>
    <cellStyle name="一般 3 5 2 8 2 4" xfId="8473" xr:uid="{00000000-0005-0000-0000-0000C51F0000}"/>
    <cellStyle name="一般 3 5 2 8 3" xfId="8474" xr:uid="{00000000-0005-0000-0000-0000C61F0000}"/>
    <cellStyle name="一般 3 5 2 8 3 2" xfId="8475" xr:uid="{00000000-0005-0000-0000-0000C71F0000}"/>
    <cellStyle name="一般 3 5 2 8 3 3" xfId="8476" xr:uid="{00000000-0005-0000-0000-0000C81F0000}"/>
    <cellStyle name="一般 3 5 2 8 4" xfId="8477" xr:uid="{00000000-0005-0000-0000-0000C91F0000}"/>
    <cellStyle name="一般 3 5 2 8 5" xfId="8478" xr:uid="{00000000-0005-0000-0000-0000CA1F0000}"/>
    <cellStyle name="一般 3 5 2 9" xfId="8479" xr:uid="{00000000-0005-0000-0000-0000CB1F0000}"/>
    <cellStyle name="一般 3 5 2 9 2" xfId="8480" xr:uid="{00000000-0005-0000-0000-0000CC1F0000}"/>
    <cellStyle name="一般 3 5 2 9 2 2" xfId="8481" xr:uid="{00000000-0005-0000-0000-0000CD1F0000}"/>
    <cellStyle name="一般 3 5 2 9 2 2 2" xfId="8482" xr:uid="{00000000-0005-0000-0000-0000CE1F0000}"/>
    <cellStyle name="一般 3 5 2 9 2 2 3" xfId="8483" xr:uid="{00000000-0005-0000-0000-0000CF1F0000}"/>
    <cellStyle name="一般 3 5 2 9 2 3" xfId="8484" xr:uid="{00000000-0005-0000-0000-0000D01F0000}"/>
    <cellStyle name="一般 3 5 2 9 2 4" xfId="8485" xr:uid="{00000000-0005-0000-0000-0000D11F0000}"/>
    <cellStyle name="一般 3 5 2 9 3" xfId="8486" xr:uid="{00000000-0005-0000-0000-0000D21F0000}"/>
    <cellStyle name="一般 3 5 2 9 3 2" xfId="8487" xr:uid="{00000000-0005-0000-0000-0000D31F0000}"/>
    <cellStyle name="一般 3 5 2 9 3 3" xfId="8488" xr:uid="{00000000-0005-0000-0000-0000D41F0000}"/>
    <cellStyle name="一般 3 5 2 9 4" xfId="8489" xr:uid="{00000000-0005-0000-0000-0000D51F0000}"/>
    <cellStyle name="一般 3 5 2 9 5" xfId="8490" xr:uid="{00000000-0005-0000-0000-0000D61F0000}"/>
    <cellStyle name="一般 3 5 3" xfId="202" xr:uid="{00000000-0005-0000-0000-0000D71F0000}"/>
    <cellStyle name="一般 3 5 3 2" xfId="203" xr:uid="{00000000-0005-0000-0000-0000D81F0000}"/>
    <cellStyle name="一般 3 5 3 2 2" xfId="8491" xr:uid="{00000000-0005-0000-0000-0000D91F0000}"/>
    <cellStyle name="一般 3 5 3 2 2 2" xfId="8492" xr:uid="{00000000-0005-0000-0000-0000DA1F0000}"/>
    <cellStyle name="一般 3 5 3 2 2 2 2" xfId="8493" xr:uid="{00000000-0005-0000-0000-0000DB1F0000}"/>
    <cellStyle name="一般 3 5 3 2 2 2 2 2" xfId="8494" xr:uid="{00000000-0005-0000-0000-0000DC1F0000}"/>
    <cellStyle name="一般 3 5 3 2 2 2 2 2 2" xfId="8495" xr:uid="{00000000-0005-0000-0000-0000DD1F0000}"/>
    <cellStyle name="一般 3 5 3 2 2 2 2 2 3" xfId="8496" xr:uid="{00000000-0005-0000-0000-0000DE1F0000}"/>
    <cellStyle name="一般 3 5 3 2 2 2 2 3" xfId="8497" xr:uid="{00000000-0005-0000-0000-0000DF1F0000}"/>
    <cellStyle name="一般 3 5 3 2 2 2 2 4" xfId="8498" xr:uid="{00000000-0005-0000-0000-0000E01F0000}"/>
    <cellStyle name="一般 3 5 3 2 2 2 3" xfId="8499" xr:uid="{00000000-0005-0000-0000-0000E11F0000}"/>
    <cellStyle name="一般 3 5 3 2 2 2 3 2" xfId="8500" xr:uid="{00000000-0005-0000-0000-0000E21F0000}"/>
    <cellStyle name="一般 3 5 3 2 2 2 3 3" xfId="8501" xr:uid="{00000000-0005-0000-0000-0000E31F0000}"/>
    <cellStyle name="一般 3 5 3 2 2 2 4" xfId="8502" xr:uid="{00000000-0005-0000-0000-0000E41F0000}"/>
    <cellStyle name="一般 3 5 3 2 2 2 5" xfId="8503" xr:uid="{00000000-0005-0000-0000-0000E51F0000}"/>
    <cellStyle name="一般 3 5 3 2 2 3" xfId="8504" xr:uid="{00000000-0005-0000-0000-0000E61F0000}"/>
    <cellStyle name="一般 3 5 3 2 2 3 2" xfId="8505" xr:uid="{00000000-0005-0000-0000-0000E71F0000}"/>
    <cellStyle name="一般 3 5 3 2 2 3 2 2" xfId="8506" xr:uid="{00000000-0005-0000-0000-0000E81F0000}"/>
    <cellStyle name="一般 3 5 3 2 2 3 2 3" xfId="8507" xr:uid="{00000000-0005-0000-0000-0000E91F0000}"/>
    <cellStyle name="一般 3 5 3 2 2 3 3" xfId="8508" xr:uid="{00000000-0005-0000-0000-0000EA1F0000}"/>
    <cellStyle name="一般 3 5 3 2 2 3 4" xfId="8509" xr:uid="{00000000-0005-0000-0000-0000EB1F0000}"/>
    <cellStyle name="一般 3 5 3 2 2 4" xfId="8510" xr:uid="{00000000-0005-0000-0000-0000EC1F0000}"/>
    <cellStyle name="一般 3 5 3 2 2 4 2" xfId="8511" xr:uid="{00000000-0005-0000-0000-0000ED1F0000}"/>
    <cellStyle name="一般 3 5 3 2 2 4 3" xfId="8512" xr:uid="{00000000-0005-0000-0000-0000EE1F0000}"/>
    <cellStyle name="一般 3 5 3 2 2 5" xfId="8513" xr:uid="{00000000-0005-0000-0000-0000EF1F0000}"/>
    <cellStyle name="一般 3 5 3 2 2 6" xfId="8514" xr:uid="{00000000-0005-0000-0000-0000F01F0000}"/>
    <cellStyle name="一般 3 5 3 2 3" xfId="8515" xr:uid="{00000000-0005-0000-0000-0000F11F0000}"/>
    <cellStyle name="一般 3 5 3 2 3 2" xfId="8516" xr:uid="{00000000-0005-0000-0000-0000F21F0000}"/>
    <cellStyle name="一般 3 5 3 2 3 2 2" xfId="8517" xr:uid="{00000000-0005-0000-0000-0000F31F0000}"/>
    <cellStyle name="一般 3 5 3 2 3 2 2 2" xfId="8518" xr:uid="{00000000-0005-0000-0000-0000F41F0000}"/>
    <cellStyle name="一般 3 5 3 2 3 2 2 3" xfId="8519" xr:uid="{00000000-0005-0000-0000-0000F51F0000}"/>
    <cellStyle name="一般 3 5 3 2 3 2 3" xfId="8520" xr:uid="{00000000-0005-0000-0000-0000F61F0000}"/>
    <cellStyle name="一般 3 5 3 2 3 2 4" xfId="8521" xr:uid="{00000000-0005-0000-0000-0000F71F0000}"/>
    <cellStyle name="一般 3 5 3 2 3 3" xfId="8522" xr:uid="{00000000-0005-0000-0000-0000F81F0000}"/>
    <cellStyle name="一般 3 5 3 2 3 3 2" xfId="8523" xr:uid="{00000000-0005-0000-0000-0000F91F0000}"/>
    <cellStyle name="一般 3 5 3 2 3 3 3" xfId="8524" xr:uid="{00000000-0005-0000-0000-0000FA1F0000}"/>
    <cellStyle name="一般 3 5 3 2 3 4" xfId="8525" xr:uid="{00000000-0005-0000-0000-0000FB1F0000}"/>
    <cellStyle name="一般 3 5 3 2 3 5" xfId="8526" xr:uid="{00000000-0005-0000-0000-0000FC1F0000}"/>
    <cellStyle name="一般 3 5 3 2 4" xfId="8527" xr:uid="{00000000-0005-0000-0000-0000FD1F0000}"/>
    <cellStyle name="一般 3 5 3 2 4 2" xfId="8528" xr:uid="{00000000-0005-0000-0000-0000FE1F0000}"/>
    <cellStyle name="一般 3 5 3 2 4 2 2" xfId="8529" xr:uid="{00000000-0005-0000-0000-0000FF1F0000}"/>
    <cellStyle name="一般 3 5 3 2 4 2 2 2" xfId="8530" xr:uid="{00000000-0005-0000-0000-000000200000}"/>
    <cellStyle name="一般 3 5 3 2 4 2 2 3" xfId="8531" xr:uid="{00000000-0005-0000-0000-000001200000}"/>
    <cellStyle name="一般 3 5 3 2 4 2 3" xfId="8532" xr:uid="{00000000-0005-0000-0000-000002200000}"/>
    <cellStyle name="一般 3 5 3 2 4 2 4" xfId="8533" xr:uid="{00000000-0005-0000-0000-000003200000}"/>
    <cellStyle name="一般 3 5 3 2 4 3" xfId="8534" xr:uid="{00000000-0005-0000-0000-000004200000}"/>
    <cellStyle name="一般 3 5 3 2 4 3 2" xfId="8535" xr:uid="{00000000-0005-0000-0000-000005200000}"/>
    <cellStyle name="一般 3 5 3 2 4 3 3" xfId="8536" xr:uid="{00000000-0005-0000-0000-000006200000}"/>
    <cellStyle name="一般 3 5 3 2 4 4" xfId="8537" xr:uid="{00000000-0005-0000-0000-000007200000}"/>
    <cellStyle name="一般 3 5 3 2 4 5" xfId="8538" xr:uid="{00000000-0005-0000-0000-000008200000}"/>
    <cellStyle name="一般 3 5 3 2 5" xfId="8539" xr:uid="{00000000-0005-0000-0000-000009200000}"/>
    <cellStyle name="一般 3 5 3 2 5 2" xfId="8540" xr:uid="{00000000-0005-0000-0000-00000A200000}"/>
    <cellStyle name="一般 3 5 3 2 5 2 2" xfId="8541" xr:uid="{00000000-0005-0000-0000-00000B200000}"/>
    <cellStyle name="一般 3 5 3 2 5 2 3" xfId="8542" xr:uid="{00000000-0005-0000-0000-00000C200000}"/>
    <cellStyle name="一般 3 5 3 2 5 3" xfId="8543" xr:uid="{00000000-0005-0000-0000-00000D200000}"/>
    <cellStyle name="一般 3 5 3 2 5 4" xfId="8544" xr:uid="{00000000-0005-0000-0000-00000E200000}"/>
    <cellStyle name="一般 3 5 3 2 6" xfId="8545" xr:uid="{00000000-0005-0000-0000-00000F200000}"/>
    <cellStyle name="一般 3 5 3 2 6 2" xfId="8546" xr:uid="{00000000-0005-0000-0000-000010200000}"/>
    <cellStyle name="一般 3 5 3 2 6 3" xfId="8547" xr:uid="{00000000-0005-0000-0000-000011200000}"/>
    <cellStyle name="一般 3 5 3 2 7" xfId="8548" xr:uid="{00000000-0005-0000-0000-000012200000}"/>
    <cellStyle name="一般 3 5 3 2 8" xfId="8549" xr:uid="{00000000-0005-0000-0000-000013200000}"/>
    <cellStyle name="一般 3 5 3 3" xfId="8550" xr:uid="{00000000-0005-0000-0000-000014200000}"/>
    <cellStyle name="一般 3 5 3 3 2" xfId="8551" xr:uid="{00000000-0005-0000-0000-000015200000}"/>
    <cellStyle name="一般 3 5 3 3 2 2" xfId="8552" xr:uid="{00000000-0005-0000-0000-000016200000}"/>
    <cellStyle name="一般 3 5 3 3 2 2 2" xfId="8553" xr:uid="{00000000-0005-0000-0000-000017200000}"/>
    <cellStyle name="一般 3 5 3 3 2 2 2 2" xfId="8554" xr:uid="{00000000-0005-0000-0000-000018200000}"/>
    <cellStyle name="一般 3 5 3 3 2 2 2 3" xfId="8555" xr:uid="{00000000-0005-0000-0000-000019200000}"/>
    <cellStyle name="一般 3 5 3 3 2 2 3" xfId="8556" xr:uid="{00000000-0005-0000-0000-00001A200000}"/>
    <cellStyle name="一般 3 5 3 3 2 2 4" xfId="8557" xr:uid="{00000000-0005-0000-0000-00001B200000}"/>
    <cellStyle name="一般 3 5 3 3 2 3" xfId="8558" xr:uid="{00000000-0005-0000-0000-00001C200000}"/>
    <cellStyle name="一般 3 5 3 3 2 3 2" xfId="8559" xr:uid="{00000000-0005-0000-0000-00001D200000}"/>
    <cellStyle name="一般 3 5 3 3 2 3 3" xfId="8560" xr:uid="{00000000-0005-0000-0000-00001E200000}"/>
    <cellStyle name="一般 3 5 3 3 2 4" xfId="8561" xr:uid="{00000000-0005-0000-0000-00001F200000}"/>
    <cellStyle name="一般 3 5 3 3 2 5" xfId="8562" xr:uid="{00000000-0005-0000-0000-000020200000}"/>
    <cellStyle name="一般 3 5 3 3 3" xfId="8563" xr:uid="{00000000-0005-0000-0000-000021200000}"/>
    <cellStyle name="一般 3 5 3 3 3 2" xfId="8564" xr:uid="{00000000-0005-0000-0000-000022200000}"/>
    <cellStyle name="一般 3 5 3 3 3 2 2" xfId="8565" xr:uid="{00000000-0005-0000-0000-000023200000}"/>
    <cellStyle name="一般 3 5 3 3 3 2 3" xfId="8566" xr:uid="{00000000-0005-0000-0000-000024200000}"/>
    <cellStyle name="一般 3 5 3 3 3 3" xfId="8567" xr:uid="{00000000-0005-0000-0000-000025200000}"/>
    <cellStyle name="一般 3 5 3 3 3 4" xfId="8568" xr:uid="{00000000-0005-0000-0000-000026200000}"/>
    <cellStyle name="一般 3 5 3 3 4" xfId="8569" xr:uid="{00000000-0005-0000-0000-000027200000}"/>
    <cellStyle name="一般 3 5 3 3 4 2" xfId="8570" xr:uid="{00000000-0005-0000-0000-000028200000}"/>
    <cellStyle name="一般 3 5 3 3 4 3" xfId="8571" xr:uid="{00000000-0005-0000-0000-000029200000}"/>
    <cellStyle name="一般 3 5 3 3 5" xfId="8572" xr:uid="{00000000-0005-0000-0000-00002A200000}"/>
    <cellStyle name="一般 3 5 3 3 6" xfId="8573" xr:uid="{00000000-0005-0000-0000-00002B200000}"/>
    <cellStyle name="一般 3 5 3 4" xfId="8574" xr:uid="{00000000-0005-0000-0000-00002C200000}"/>
    <cellStyle name="一般 3 5 3 4 2" xfId="8575" xr:uid="{00000000-0005-0000-0000-00002D200000}"/>
    <cellStyle name="一般 3 5 3 4 2 2" xfId="8576" xr:uid="{00000000-0005-0000-0000-00002E200000}"/>
    <cellStyle name="一般 3 5 3 4 2 2 2" xfId="8577" xr:uid="{00000000-0005-0000-0000-00002F200000}"/>
    <cellStyle name="一般 3 5 3 4 2 2 3" xfId="8578" xr:uid="{00000000-0005-0000-0000-000030200000}"/>
    <cellStyle name="一般 3 5 3 4 2 3" xfId="8579" xr:uid="{00000000-0005-0000-0000-000031200000}"/>
    <cellStyle name="一般 3 5 3 4 2 4" xfId="8580" xr:uid="{00000000-0005-0000-0000-000032200000}"/>
    <cellStyle name="一般 3 5 3 4 3" xfId="8581" xr:uid="{00000000-0005-0000-0000-000033200000}"/>
    <cellStyle name="一般 3 5 3 4 3 2" xfId="8582" xr:uid="{00000000-0005-0000-0000-000034200000}"/>
    <cellStyle name="一般 3 5 3 4 3 3" xfId="8583" xr:uid="{00000000-0005-0000-0000-000035200000}"/>
    <cellStyle name="一般 3 5 3 4 4" xfId="8584" xr:uid="{00000000-0005-0000-0000-000036200000}"/>
    <cellStyle name="一般 3 5 3 4 5" xfId="8585" xr:uid="{00000000-0005-0000-0000-000037200000}"/>
    <cellStyle name="一般 3 5 3 5" xfId="8586" xr:uid="{00000000-0005-0000-0000-000038200000}"/>
    <cellStyle name="一般 3 5 3 5 2" xfId="8587" xr:uid="{00000000-0005-0000-0000-000039200000}"/>
    <cellStyle name="一般 3 5 3 5 2 2" xfId="8588" xr:uid="{00000000-0005-0000-0000-00003A200000}"/>
    <cellStyle name="一般 3 5 3 5 2 2 2" xfId="8589" xr:uid="{00000000-0005-0000-0000-00003B200000}"/>
    <cellStyle name="一般 3 5 3 5 2 2 3" xfId="8590" xr:uid="{00000000-0005-0000-0000-00003C200000}"/>
    <cellStyle name="一般 3 5 3 5 2 3" xfId="8591" xr:uid="{00000000-0005-0000-0000-00003D200000}"/>
    <cellStyle name="一般 3 5 3 5 2 4" xfId="8592" xr:uid="{00000000-0005-0000-0000-00003E200000}"/>
    <cellStyle name="一般 3 5 3 5 3" xfId="8593" xr:uid="{00000000-0005-0000-0000-00003F200000}"/>
    <cellStyle name="一般 3 5 3 5 3 2" xfId="8594" xr:uid="{00000000-0005-0000-0000-000040200000}"/>
    <cellStyle name="一般 3 5 3 5 3 3" xfId="8595" xr:uid="{00000000-0005-0000-0000-000041200000}"/>
    <cellStyle name="一般 3 5 3 5 4" xfId="8596" xr:uid="{00000000-0005-0000-0000-000042200000}"/>
    <cellStyle name="一般 3 5 3 5 5" xfId="8597" xr:uid="{00000000-0005-0000-0000-000043200000}"/>
    <cellStyle name="一般 3 5 3 6" xfId="8598" xr:uid="{00000000-0005-0000-0000-000044200000}"/>
    <cellStyle name="一般 3 5 3 6 2" xfId="8599" xr:uid="{00000000-0005-0000-0000-000045200000}"/>
    <cellStyle name="一般 3 5 3 6 2 2" xfId="8600" xr:uid="{00000000-0005-0000-0000-000046200000}"/>
    <cellStyle name="一般 3 5 3 6 2 3" xfId="8601" xr:uid="{00000000-0005-0000-0000-000047200000}"/>
    <cellStyle name="一般 3 5 3 6 3" xfId="8602" xr:uid="{00000000-0005-0000-0000-000048200000}"/>
    <cellStyle name="一般 3 5 3 6 4" xfId="8603" xr:uid="{00000000-0005-0000-0000-000049200000}"/>
    <cellStyle name="一般 3 5 3 7" xfId="8604" xr:uid="{00000000-0005-0000-0000-00004A200000}"/>
    <cellStyle name="一般 3 5 3 7 2" xfId="8605" xr:uid="{00000000-0005-0000-0000-00004B200000}"/>
    <cellStyle name="一般 3 5 3 7 3" xfId="8606" xr:uid="{00000000-0005-0000-0000-00004C200000}"/>
    <cellStyle name="一般 3 5 3 8" xfId="8607" xr:uid="{00000000-0005-0000-0000-00004D200000}"/>
    <cellStyle name="一般 3 5 3 9" xfId="8608" xr:uid="{00000000-0005-0000-0000-00004E200000}"/>
    <cellStyle name="一般 3 5 4" xfId="204" xr:uid="{00000000-0005-0000-0000-00004F200000}"/>
    <cellStyle name="一般 3 5 4 2" xfId="205" xr:uid="{00000000-0005-0000-0000-000050200000}"/>
    <cellStyle name="一般 3 5 4 2 2" xfId="8609" xr:uid="{00000000-0005-0000-0000-000051200000}"/>
    <cellStyle name="一般 3 5 4 2 2 2" xfId="8610" xr:uid="{00000000-0005-0000-0000-000052200000}"/>
    <cellStyle name="一般 3 5 4 2 2 2 2" xfId="8611" xr:uid="{00000000-0005-0000-0000-000053200000}"/>
    <cellStyle name="一般 3 5 4 2 2 2 2 2" xfId="8612" xr:uid="{00000000-0005-0000-0000-000054200000}"/>
    <cellStyle name="一般 3 5 4 2 2 2 2 2 2" xfId="8613" xr:uid="{00000000-0005-0000-0000-000055200000}"/>
    <cellStyle name="一般 3 5 4 2 2 2 2 2 3" xfId="8614" xr:uid="{00000000-0005-0000-0000-000056200000}"/>
    <cellStyle name="一般 3 5 4 2 2 2 2 3" xfId="8615" xr:uid="{00000000-0005-0000-0000-000057200000}"/>
    <cellStyle name="一般 3 5 4 2 2 2 2 4" xfId="8616" xr:uid="{00000000-0005-0000-0000-000058200000}"/>
    <cellStyle name="一般 3 5 4 2 2 2 3" xfId="8617" xr:uid="{00000000-0005-0000-0000-000059200000}"/>
    <cellStyle name="一般 3 5 4 2 2 2 3 2" xfId="8618" xr:uid="{00000000-0005-0000-0000-00005A200000}"/>
    <cellStyle name="一般 3 5 4 2 2 2 3 3" xfId="8619" xr:uid="{00000000-0005-0000-0000-00005B200000}"/>
    <cellStyle name="一般 3 5 4 2 2 2 4" xfId="8620" xr:uid="{00000000-0005-0000-0000-00005C200000}"/>
    <cellStyle name="一般 3 5 4 2 2 2 5" xfId="8621" xr:uid="{00000000-0005-0000-0000-00005D200000}"/>
    <cellStyle name="一般 3 5 4 2 2 3" xfId="8622" xr:uid="{00000000-0005-0000-0000-00005E200000}"/>
    <cellStyle name="一般 3 5 4 2 2 3 2" xfId="8623" xr:uid="{00000000-0005-0000-0000-00005F200000}"/>
    <cellStyle name="一般 3 5 4 2 2 3 2 2" xfId="8624" xr:uid="{00000000-0005-0000-0000-000060200000}"/>
    <cellStyle name="一般 3 5 4 2 2 3 2 3" xfId="8625" xr:uid="{00000000-0005-0000-0000-000061200000}"/>
    <cellStyle name="一般 3 5 4 2 2 3 3" xfId="8626" xr:uid="{00000000-0005-0000-0000-000062200000}"/>
    <cellStyle name="一般 3 5 4 2 2 3 4" xfId="8627" xr:uid="{00000000-0005-0000-0000-000063200000}"/>
    <cellStyle name="一般 3 5 4 2 2 4" xfId="8628" xr:uid="{00000000-0005-0000-0000-000064200000}"/>
    <cellStyle name="一般 3 5 4 2 2 4 2" xfId="8629" xr:uid="{00000000-0005-0000-0000-000065200000}"/>
    <cellStyle name="一般 3 5 4 2 2 4 3" xfId="8630" xr:uid="{00000000-0005-0000-0000-000066200000}"/>
    <cellStyle name="一般 3 5 4 2 2 5" xfId="8631" xr:uid="{00000000-0005-0000-0000-000067200000}"/>
    <cellStyle name="一般 3 5 4 2 2 6" xfId="8632" xr:uid="{00000000-0005-0000-0000-000068200000}"/>
    <cellStyle name="一般 3 5 4 2 3" xfId="8633" xr:uid="{00000000-0005-0000-0000-000069200000}"/>
    <cellStyle name="一般 3 5 4 2 3 2" xfId="8634" xr:uid="{00000000-0005-0000-0000-00006A200000}"/>
    <cellStyle name="一般 3 5 4 2 3 2 2" xfId="8635" xr:uid="{00000000-0005-0000-0000-00006B200000}"/>
    <cellStyle name="一般 3 5 4 2 3 2 2 2" xfId="8636" xr:uid="{00000000-0005-0000-0000-00006C200000}"/>
    <cellStyle name="一般 3 5 4 2 3 2 2 3" xfId="8637" xr:uid="{00000000-0005-0000-0000-00006D200000}"/>
    <cellStyle name="一般 3 5 4 2 3 2 3" xfId="8638" xr:uid="{00000000-0005-0000-0000-00006E200000}"/>
    <cellStyle name="一般 3 5 4 2 3 2 4" xfId="8639" xr:uid="{00000000-0005-0000-0000-00006F200000}"/>
    <cellStyle name="一般 3 5 4 2 3 3" xfId="8640" xr:uid="{00000000-0005-0000-0000-000070200000}"/>
    <cellStyle name="一般 3 5 4 2 3 3 2" xfId="8641" xr:uid="{00000000-0005-0000-0000-000071200000}"/>
    <cellStyle name="一般 3 5 4 2 3 3 3" xfId="8642" xr:uid="{00000000-0005-0000-0000-000072200000}"/>
    <cellStyle name="一般 3 5 4 2 3 4" xfId="8643" xr:uid="{00000000-0005-0000-0000-000073200000}"/>
    <cellStyle name="一般 3 5 4 2 3 5" xfId="8644" xr:uid="{00000000-0005-0000-0000-000074200000}"/>
    <cellStyle name="一般 3 5 4 2 4" xfId="8645" xr:uid="{00000000-0005-0000-0000-000075200000}"/>
    <cellStyle name="一般 3 5 4 2 4 2" xfId="8646" xr:uid="{00000000-0005-0000-0000-000076200000}"/>
    <cellStyle name="一般 3 5 4 2 4 2 2" xfId="8647" xr:uid="{00000000-0005-0000-0000-000077200000}"/>
    <cellStyle name="一般 3 5 4 2 4 2 2 2" xfId="8648" xr:uid="{00000000-0005-0000-0000-000078200000}"/>
    <cellStyle name="一般 3 5 4 2 4 2 2 3" xfId="8649" xr:uid="{00000000-0005-0000-0000-000079200000}"/>
    <cellStyle name="一般 3 5 4 2 4 2 3" xfId="8650" xr:uid="{00000000-0005-0000-0000-00007A200000}"/>
    <cellStyle name="一般 3 5 4 2 4 2 4" xfId="8651" xr:uid="{00000000-0005-0000-0000-00007B200000}"/>
    <cellStyle name="一般 3 5 4 2 4 3" xfId="8652" xr:uid="{00000000-0005-0000-0000-00007C200000}"/>
    <cellStyle name="一般 3 5 4 2 4 3 2" xfId="8653" xr:uid="{00000000-0005-0000-0000-00007D200000}"/>
    <cellStyle name="一般 3 5 4 2 4 3 3" xfId="8654" xr:uid="{00000000-0005-0000-0000-00007E200000}"/>
    <cellStyle name="一般 3 5 4 2 4 4" xfId="8655" xr:uid="{00000000-0005-0000-0000-00007F200000}"/>
    <cellStyle name="一般 3 5 4 2 4 5" xfId="8656" xr:uid="{00000000-0005-0000-0000-000080200000}"/>
    <cellStyle name="一般 3 5 4 2 5" xfId="8657" xr:uid="{00000000-0005-0000-0000-000081200000}"/>
    <cellStyle name="一般 3 5 4 2 5 2" xfId="8658" xr:uid="{00000000-0005-0000-0000-000082200000}"/>
    <cellStyle name="一般 3 5 4 2 5 2 2" xfId="8659" xr:uid="{00000000-0005-0000-0000-000083200000}"/>
    <cellStyle name="一般 3 5 4 2 5 2 3" xfId="8660" xr:uid="{00000000-0005-0000-0000-000084200000}"/>
    <cellStyle name="一般 3 5 4 2 5 3" xfId="8661" xr:uid="{00000000-0005-0000-0000-000085200000}"/>
    <cellStyle name="一般 3 5 4 2 5 4" xfId="8662" xr:uid="{00000000-0005-0000-0000-000086200000}"/>
    <cellStyle name="一般 3 5 4 2 6" xfId="8663" xr:uid="{00000000-0005-0000-0000-000087200000}"/>
    <cellStyle name="一般 3 5 4 2 6 2" xfId="8664" xr:uid="{00000000-0005-0000-0000-000088200000}"/>
    <cellStyle name="一般 3 5 4 2 6 3" xfId="8665" xr:uid="{00000000-0005-0000-0000-000089200000}"/>
    <cellStyle name="一般 3 5 4 2 7" xfId="8666" xr:uid="{00000000-0005-0000-0000-00008A200000}"/>
    <cellStyle name="一般 3 5 4 2 8" xfId="8667" xr:uid="{00000000-0005-0000-0000-00008B200000}"/>
    <cellStyle name="一般 3 5 4 3" xfId="8668" xr:uid="{00000000-0005-0000-0000-00008C200000}"/>
    <cellStyle name="一般 3 5 4 3 2" xfId="8669" xr:uid="{00000000-0005-0000-0000-00008D200000}"/>
    <cellStyle name="一般 3 5 4 3 2 2" xfId="8670" xr:uid="{00000000-0005-0000-0000-00008E200000}"/>
    <cellStyle name="一般 3 5 4 3 2 2 2" xfId="8671" xr:uid="{00000000-0005-0000-0000-00008F200000}"/>
    <cellStyle name="一般 3 5 4 3 2 2 2 2" xfId="8672" xr:uid="{00000000-0005-0000-0000-000090200000}"/>
    <cellStyle name="一般 3 5 4 3 2 2 2 3" xfId="8673" xr:uid="{00000000-0005-0000-0000-000091200000}"/>
    <cellStyle name="一般 3 5 4 3 2 2 3" xfId="8674" xr:uid="{00000000-0005-0000-0000-000092200000}"/>
    <cellStyle name="一般 3 5 4 3 2 2 4" xfId="8675" xr:uid="{00000000-0005-0000-0000-000093200000}"/>
    <cellStyle name="一般 3 5 4 3 2 3" xfId="8676" xr:uid="{00000000-0005-0000-0000-000094200000}"/>
    <cellStyle name="一般 3 5 4 3 2 3 2" xfId="8677" xr:uid="{00000000-0005-0000-0000-000095200000}"/>
    <cellStyle name="一般 3 5 4 3 2 3 3" xfId="8678" xr:uid="{00000000-0005-0000-0000-000096200000}"/>
    <cellStyle name="一般 3 5 4 3 2 4" xfId="8679" xr:uid="{00000000-0005-0000-0000-000097200000}"/>
    <cellStyle name="一般 3 5 4 3 2 5" xfId="8680" xr:uid="{00000000-0005-0000-0000-000098200000}"/>
    <cellStyle name="一般 3 5 4 3 3" xfId="8681" xr:uid="{00000000-0005-0000-0000-000099200000}"/>
    <cellStyle name="一般 3 5 4 3 3 2" xfId="8682" xr:uid="{00000000-0005-0000-0000-00009A200000}"/>
    <cellStyle name="一般 3 5 4 3 3 2 2" xfId="8683" xr:uid="{00000000-0005-0000-0000-00009B200000}"/>
    <cellStyle name="一般 3 5 4 3 3 2 3" xfId="8684" xr:uid="{00000000-0005-0000-0000-00009C200000}"/>
    <cellStyle name="一般 3 5 4 3 3 3" xfId="8685" xr:uid="{00000000-0005-0000-0000-00009D200000}"/>
    <cellStyle name="一般 3 5 4 3 3 4" xfId="8686" xr:uid="{00000000-0005-0000-0000-00009E200000}"/>
    <cellStyle name="一般 3 5 4 3 4" xfId="8687" xr:uid="{00000000-0005-0000-0000-00009F200000}"/>
    <cellStyle name="一般 3 5 4 3 4 2" xfId="8688" xr:uid="{00000000-0005-0000-0000-0000A0200000}"/>
    <cellStyle name="一般 3 5 4 3 4 3" xfId="8689" xr:uid="{00000000-0005-0000-0000-0000A1200000}"/>
    <cellStyle name="一般 3 5 4 3 5" xfId="8690" xr:uid="{00000000-0005-0000-0000-0000A2200000}"/>
    <cellStyle name="一般 3 5 4 3 6" xfId="8691" xr:uid="{00000000-0005-0000-0000-0000A3200000}"/>
    <cellStyle name="一般 3 5 4 4" xfId="8692" xr:uid="{00000000-0005-0000-0000-0000A4200000}"/>
    <cellStyle name="一般 3 5 4 4 2" xfId="8693" xr:uid="{00000000-0005-0000-0000-0000A5200000}"/>
    <cellStyle name="一般 3 5 4 4 2 2" xfId="8694" xr:uid="{00000000-0005-0000-0000-0000A6200000}"/>
    <cellStyle name="一般 3 5 4 4 2 2 2" xfId="8695" xr:uid="{00000000-0005-0000-0000-0000A7200000}"/>
    <cellStyle name="一般 3 5 4 4 2 2 3" xfId="8696" xr:uid="{00000000-0005-0000-0000-0000A8200000}"/>
    <cellStyle name="一般 3 5 4 4 2 3" xfId="8697" xr:uid="{00000000-0005-0000-0000-0000A9200000}"/>
    <cellStyle name="一般 3 5 4 4 2 4" xfId="8698" xr:uid="{00000000-0005-0000-0000-0000AA200000}"/>
    <cellStyle name="一般 3 5 4 4 3" xfId="8699" xr:uid="{00000000-0005-0000-0000-0000AB200000}"/>
    <cellStyle name="一般 3 5 4 4 3 2" xfId="8700" xr:uid="{00000000-0005-0000-0000-0000AC200000}"/>
    <cellStyle name="一般 3 5 4 4 3 3" xfId="8701" xr:uid="{00000000-0005-0000-0000-0000AD200000}"/>
    <cellStyle name="一般 3 5 4 4 4" xfId="8702" xr:uid="{00000000-0005-0000-0000-0000AE200000}"/>
    <cellStyle name="一般 3 5 4 4 5" xfId="8703" xr:uid="{00000000-0005-0000-0000-0000AF200000}"/>
    <cellStyle name="一般 3 5 4 5" xfId="8704" xr:uid="{00000000-0005-0000-0000-0000B0200000}"/>
    <cellStyle name="一般 3 5 4 5 2" xfId="8705" xr:uid="{00000000-0005-0000-0000-0000B1200000}"/>
    <cellStyle name="一般 3 5 4 5 2 2" xfId="8706" xr:uid="{00000000-0005-0000-0000-0000B2200000}"/>
    <cellStyle name="一般 3 5 4 5 2 2 2" xfId="8707" xr:uid="{00000000-0005-0000-0000-0000B3200000}"/>
    <cellStyle name="一般 3 5 4 5 2 2 3" xfId="8708" xr:uid="{00000000-0005-0000-0000-0000B4200000}"/>
    <cellStyle name="一般 3 5 4 5 2 3" xfId="8709" xr:uid="{00000000-0005-0000-0000-0000B5200000}"/>
    <cellStyle name="一般 3 5 4 5 2 4" xfId="8710" xr:uid="{00000000-0005-0000-0000-0000B6200000}"/>
    <cellStyle name="一般 3 5 4 5 3" xfId="8711" xr:uid="{00000000-0005-0000-0000-0000B7200000}"/>
    <cellStyle name="一般 3 5 4 5 3 2" xfId="8712" xr:uid="{00000000-0005-0000-0000-0000B8200000}"/>
    <cellStyle name="一般 3 5 4 5 3 3" xfId="8713" xr:uid="{00000000-0005-0000-0000-0000B9200000}"/>
    <cellStyle name="一般 3 5 4 5 4" xfId="8714" xr:uid="{00000000-0005-0000-0000-0000BA200000}"/>
    <cellStyle name="一般 3 5 4 5 5" xfId="8715" xr:uid="{00000000-0005-0000-0000-0000BB200000}"/>
    <cellStyle name="一般 3 5 4 6" xfId="8716" xr:uid="{00000000-0005-0000-0000-0000BC200000}"/>
    <cellStyle name="一般 3 5 4 6 2" xfId="8717" xr:uid="{00000000-0005-0000-0000-0000BD200000}"/>
    <cellStyle name="一般 3 5 4 6 2 2" xfId="8718" xr:uid="{00000000-0005-0000-0000-0000BE200000}"/>
    <cellStyle name="一般 3 5 4 6 2 3" xfId="8719" xr:uid="{00000000-0005-0000-0000-0000BF200000}"/>
    <cellStyle name="一般 3 5 4 6 3" xfId="8720" xr:uid="{00000000-0005-0000-0000-0000C0200000}"/>
    <cellStyle name="一般 3 5 4 6 4" xfId="8721" xr:uid="{00000000-0005-0000-0000-0000C1200000}"/>
    <cellStyle name="一般 3 5 4 7" xfId="8722" xr:uid="{00000000-0005-0000-0000-0000C2200000}"/>
    <cellStyle name="一般 3 5 4 7 2" xfId="8723" xr:uid="{00000000-0005-0000-0000-0000C3200000}"/>
    <cellStyle name="一般 3 5 4 7 3" xfId="8724" xr:uid="{00000000-0005-0000-0000-0000C4200000}"/>
    <cellStyle name="一般 3 5 4 8" xfId="8725" xr:uid="{00000000-0005-0000-0000-0000C5200000}"/>
    <cellStyle name="一般 3 5 4 9" xfId="8726" xr:uid="{00000000-0005-0000-0000-0000C6200000}"/>
    <cellStyle name="一般 3 5 5" xfId="206" xr:uid="{00000000-0005-0000-0000-0000C7200000}"/>
    <cellStyle name="一般 3 5 5 2" xfId="8727" xr:uid="{00000000-0005-0000-0000-0000C8200000}"/>
    <cellStyle name="一般 3 5 5 2 2" xfId="8728" xr:uid="{00000000-0005-0000-0000-0000C9200000}"/>
    <cellStyle name="一般 3 5 5 2 2 2" xfId="8729" xr:uid="{00000000-0005-0000-0000-0000CA200000}"/>
    <cellStyle name="一般 3 5 5 2 2 2 2" xfId="8730" xr:uid="{00000000-0005-0000-0000-0000CB200000}"/>
    <cellStyle name="一般 3 5 5 2 2 2 2 2" xfId="8731" xr:uid="{00000000-0005-0000-0000-0000CC200000}"/>
    <cellStyle name="一般 3 5 5 2 2 2 2 3" xfId="8732" xr:uid="{00000000-0005-0000-0000-0000CD200000}"/>
    <cellStyle name="一般 3 5 5 2 2 2 3" xfId="8733" xr:uid="{00000000-0005-0000-0000-0000CE200000}"/>
    <cellStyle name="一般 3 5 5 2 2 2 4" xfId="8734" xr:uid="{00000000-0005-0000-0000-0000CF200000}"/>
    <cellStyle name="一般 3 5 5 2 2 3" xfId="8735" xr:uid="{00000000-0005-0000-0000-0000D0200000}"/>
    <cellStyle name="一般 3 5 5 2 2 3 2" xfId="8736" xr:uid="{00000000-0005-0000-0000-0000D1200000}"/>
    <cellStyle name="一般 3 5 5 2 2 3 3" xfId="8737" xr:uid="{00000000-0005-0000-0000-0000D2200000}"/>
    <cellStyle name="一般 3 5 5 2 2 4" xfId="8738" xr:uid="{00000000-0005-0000-0000-0000D3200000}"/>
    <cellStyle name="一般 3 5 5 2 2 5" xfId="8739" xr:uid="{00000000-0005-0000-0000-0000D4200000}"/>
    <cellStyle name="一般 3 5 5 2 3" xfId="8740" xr:uid="{00000000-0005-0000-0000-0000D5200000}"/>
    <cellStyle name="一般 3 5 5 2 3 2" xfId="8741" xr:uid="{00000000-0005-0000-0000-0000D6200000}"/>
    <cellStyle name="一般 3 5 5 2 3 2 2" xfId="8742" xr:uid="{00000000-0005-0000-0000-0000D7200000}"/>
    <cellStyle name="一般 3 5 5 2 3 2 3" xfId="8743" xr:uid="{00000000-0005-0000-0000-0000D8200000}"/>
    <cellStyle name="一般 3 5 5 2 3 3" xfId="8744" xr:uid="{00000000-0005-0000-0000-0000D9200000}"/>
    <cellStyle name="一般 3 5 5 2 3 4" xfId="8745" xr:uid="{00000000-0005-0000-0000-0000DA200000}"/>
    <cellStyle name="一般 3 5 5 2 4" xfId="8746" xr:uid="{00000000-0005-0000-0000-0000DB200000}"/>
    <cellStyle name="一般 3 5 5 2 4 2" xfId="8747" xr:uid="{00000000-0005-0000-0000-0000DC200000}"/>
    <cellStyle name="一般 3 5 5 2 4 3" xfId="8748" xr:uid="{00000000-0005-0000-0000-0000DD200000}"/>
    <cellStyle name="一般 3 5 5 2 5" xfId="8749" xr:uid="{00000000-0005-0000-0000-0000DE200000}"/>
    <cellStyle name="一般 3 5 5 2 6" xfId="8750" xr:uid="{00000000-0005-0000-0000-0000DF200000}"/>
    <cellStyle name="一般 3 5 5 3" xfId="8751" xr:uid="{00000000-0005-0000-0000-0000E0200000}"/>
    <cellStyle name="一般 3 5 5 3 2" xfId="8752" xr:uid="{00000000-0005-0000-0000-0000E1200000}"/>
    <cellStyle name="一般 3 5 5 3 2 2" xfId="8753" xr:uid="{00000000-0005-0000-0000-0000E2200000}"/>
    <cellStyle name="一般 3 5 5 3 2 2 2" xfId="8754" xr:uid="{00000000-0005-0000-0000-0000E3200000}"/>
    <cellStyle name="一般 3 5 5 3 2 2 3" xfId="8755" xr:uid="{00000000-0005-0000-0000-0000E4200000}"/>
    <cellStyle name="一般 3 5 5 3 2 3" xfId="8756" xr:uid="{00000000-0005-0000-0000-0000E5200000}"/>
    <cellStyle name="一般 3 5 5 3 2 4" xfId="8757" xr:uid="{00000000-0005-0000-0000-0000E6200000}"/>
    <cellStyle name="一般 3 5 5 3 3" xfId="8758" xr:uid="{00000000-0005-0000-0000-0000E7200000}"/>
    <cellStyle name="一般 3 5 5 3 3 2" xfId="8759" xr:uid="{00000000-0005-0000-0000-0000E8200000}"/>
    <cellStyle name="一般 3 5 5 3 3 3" xfId="8760" xr:uid="{00000000-0005-0000-0000-0000E9200000}"/>
    <cellStyle name="一般 3 5 5 3 4" xfId="8761" xr:uid="{00000000-0005-0000-0000-0000EA200000}"/>
    <cellStyle name="一般 3 5 5 3 5" xfId="8762" xr:uid="{00000000-0005-0000-0000-0000EB200000}"/>
    <cellStyle name="一般 3 5 5 4" xfId="8763" xr:uid="{00000000-0005-0000-0000-0000EC200000}"/>
    <cellStyle name="一般 3 5 5 4 2" xfId="8764" xr:uid="{00000000-0005-0000-0000-0000ED200000}"/>
    <cellStyle name="一般 3 5 5 4 2 2" xfId="8765" xr:uid="{00000000-0005-0000-0000-0000EE200000}"/>
    <cellStyle name="一般 3 5 5 4 2 2 2" xfId="8766" xr:uid="{00000000-0005-0000-0000-0000EF200000}"/>
    <cellStyle name="一般 3 5 5 4 2 2 3" xfId="8767" xr:uid="{00000000-0005-0000-0000-0000F0200000}"/>
    <cellStyle name="一般 3 5 5 4 2 3" xfId="8768" xr:uid="{00000000-0005-0000-0000-0000F1200000}"/>
    <cellStyle name="一般 3 5 5 4 2 4" xfId="8769" xr:uid="{00000000-0005-0000-0000-0000F2200000}"/>
    <cellStyle name="一般 3 5 5 4 3" xfId="8770" xr:uid="{00000000-0005-0000-0000-0000F3200000}"/>
    <cellStyle name="一般 3 5 5 4 3 2" xfId="8771" xr:uid="{00000000-0005-0000-0000-0000F4200000}"/>
    <cellStyle name="一般 3 5 5 4 3 3" xfId="8772" xr:uid="{00000000-0005-0000-0000-0000F5200000}"/>
    <cellStyle name="一般 3 5 5 4 4" xfId="8773" xr:uid="{00000000-0005-0000-0000-0000F6200000}"/>
    <cellStyle name="一般 3 5 5 4 5" xfId="8774" xr:uid="{00000000-0005-0000-0000-0000F7200000}"/>
    <cellStyle name="一般 3 5 5 5" xfId="8775" xr:uid="{00000000-0005-0000-0000-0000F8200000}"/>
    <cellStyle name="一般 3 5 5 5 2" xfId="8776" xr:uid="{00000000-0005-0000-0000-0000F9200000}"/>
    <cellStyle name="一般 3 5 5 5 2 2" xfId="8777" xr:uid="{00000000-0005-0000-0000-0000FA200000}"/>
    <cellStyle name="一般 3 5 5 5 2 3" xfId="8778" xr:uid="{00000000-0005-0000-0000-0000FB200000}"/>
    <cellStyle name="一般 3 5 5 5 3" xfId="8779" xr:uid="{00000000-0005-0000-0000-0000FC200000}"/>
    <cellStyle name="一般 3 5 5 5 4" xfId="8780" xr:uid="{00000000-0005-0000-0000-0000FD200000}"/>
    <cellStyle name="一般 3 5 5 6" xfId="8781" xr:uid="{00000000-0005-0000-0000-0000FE200000}"/>
    <cellStyle name="一般 3 5 5 6 2" xfId="8782" xr:uid="{00000000-0005-0000-0000-0000FF200000}"/>
    <cellStyle name="一般 3 5 5 6 3" xfId="8783" xr:uid="{00000000-0005-0000-0000-000000210000}"/>
    <cellStyle name="一般 3 5 5 7" xfId="8784" xr:uid="{00000000-0005-0000-0000-000001210000}"/>
    <cellStyle name="一般 3 5 5 8" xfId="8785" xr:uid="{00000000-0005-0000-0000-000002210000}"/>
    <cellStyle name="一般 3 5 6" xfId="8786" xr:uid="{00000000-0005-0000-0000-000003210000}"/>
    <cellStyle name="一般 3 5 6 2" xfId="8787" xr:uid="{00000000-0005-0000-0000-000004210000}"/>
    <cellStyle name="一般 3 5 6 2 2" xfId="8788" xr:uid="{00000000-0005-0000-0000-000005210000}"/>
    <cellStyle name="一般 3 5 6 2 2 2" xfId="8789" xr:uid="{00000000-0005-0000-0000-000006210000}"/>
    <cellStyle name="一般 3 5 6 2 2 2 2" xfId="8790" xr:uid="{00000000-0005-0000-0000-000007210000}"/>
    <cellStyle name="一般 3 5 6 2 2 2 2 2" xfId="8791" xr:uid="{00000000-0005-0000-0000-000008210000}"/>
    <cellStyle name="一般 3 5 6 2 2 2 2 3" xfId="8792" xr:uid="{00000000-0005-0000-0000-000009210000}"/>
    <cellStyle name="一般 3 5 6 2 2 2 3" xfId="8793" xr:uid="{00000000-0005-0000-0000-00000A210000}"/>
    <cellStyle name="一般 3 5 6 2 2 2 4" xfId="8794" xr:uid="{00000000-0005-0000-0000-00000B210000}"/>
    <cellStyle name="一般 3 5 6 2 2 3" xfId="8795" xr:uid="{00000000-0005-0000-0000-00000C210000}"/>
    <cellStyle name="一般 3 5 6 2 2 3 2" xfId="8796" xr:uid="{00000000-0005-0000-0000-00000D210000}"/>
    <cellStyle name="一般 3 5 6 2 2 3 3" xfId="8797" xr:uid="{00000000-0005-0000-0000-00000E210000}"/>
    <cellStyle name="一般 3 5 6 2 2 4" xfId="8798" xr:uid="{00000000-0005-0000-0000-00000F210000}"/>
    <cellStyle name="一般 3 5 6 2 2 5" xfId="8799" xr:uid="{00000000-0005-0000-0000-000010210000}"/>
    <cellStyle name="一般 3 5 6 2 3" xfId="8800" xr:uid="{00000000-0005-0000-0000-000011210000}"/>
    <cellStyle name="一般 3 5 6 2 3 2" xfId="8801" xr:uid="{00000000-0005-0000-0000-000012210000}"/>
    <cellStyle name="一般 3 5 6 2 3 2 2" xfId="8802" xr:uid="{00000000-0005-0000-0000-000013210000}"/>
    <cellStyle name="一般 3 5 6 2 3 2 3" xfId="8803" xr:uid="{00000000-0005-0000-0000-000014210000}"/>
    <cellStyle name="一般 3 5 6 2 3 3" xfId="8804" xr:uid="{00000000-0005-0000-0000-000015210000}"/>
    <cellStyle name="一般 3 5 6 2 3 4" xfId="8805" xr:uid="{00000000-0005-0000-0000-000016210000}"/>
    <cellStyle name="一般 3 5 6 2 4" xfId="8806" xr:uid="{00000000-0005-0000-0000-000017210000}"/>
    <cellStyle name="一般 3 5 6 2 4 2" xfId="8807" xr:uid="{00000000-0005-0000-0000-000018210000}"/>
    <cellStyle name="一般 3 5 6 2 4 3" xfId="8808" xr:uid="{00000000-0005-0000-0000-000019210000}"/>
    <cellStyle name="一般 3 5 6 2 5" xfId="8809" xr:uid="{00000000-0005-0000-0000-00001A210000}"/>
    <cellStyle name="一般 3 5 6 2 6" xfId="8810" xr:uid="{00000000-0005-0000-0000-00001B210000}"/>
    <cellStyle name="一般 3 5 6 3" xfId="8811" xr:uid="{00000000-0005-0000-0000-00001C210000}"/>
    <cellStyle name="一般 3 5 6 3 2" xfId="8812" xr:uid="{00000000-0005-0000-0000-00001D210000}"/>
    <cellStyle name="一般 3 5 6 3 2 2" xfId="8813" xr:uid="{00000000-0005-0000-0000-00001E210000}"/>
    <cellStyle name="一般 3 5 6 3 2 2 2" xfId="8814" xr:uid="{00000000-0005-0000-0000-00001F210000}"/>
    <cellStyle name="一般 3 5 6 3 2 2 3" xfId="8815" xr:uid="{00000000-0005-0000-0000-000020210000}"/>
    <cellStyle name="一般 3 5 6 3 2 3" xfId="8816" xr:uid="{00000000-0005-0000-0000-000021210000}"/>
    <cellStyle name="一般 3 5 6 3 2 4" xfId="8817" xr:uid="{00000000-0005-0000-0000-000022210000}"/>
    <cellStyle name="一般 3 5 6 3 3" xfId="8818" xr:uid="{00000000-0005-0000-0000-000023210000}"/>
    <cellStyle name="一般 3 5 6 3 3 2" xfId="8819" xr:uid="{00000000-0005-0000-0000-000024210000}"/>
    <cellStyle name="一般 3 5 6 3 3 3" xfId="8820" xr:uid="{00000000-0005-0000-0000-000025210000}"/>
    <cellStyle name="一般 3 5 6 3 4" xfId="8821" xr:uid="{00000000-0005-0000-0000-000026210000}"/>
    <cellStyle name="一般 3 5 6 3 5" xfId="8822" xr:uid="{00000000-0005-0000-0000-000027210000}"/>
    <cellStyle name="一般 3 5 6 4" xfId="8823" xr:uid="{00000000-0005-0000-0000-000028210000}"/>
    <cellStyle name="一般 3 5 6 4 2" xfId="8824" xr:uid="{00000000-0005-0000-0000-000029210000}"/>
    <cellStyle name="一般 3 5 6 4 2 2" xfId="8825" xr:uid="{00000000-0005-0000-0000-00002A210000}"/>
    <cellStyle name="一般 3 5 6 4 2 2 2" xfId="8826" xr:uid="{00000000-0005-0000-0000-00002B210000}"/>
    <cellStyle name="一般 3 5 6 4 2 2 3" xfId="8827" xr:uid="{00000000-0005-0000-0000-00002C210000}"/>
    <cellStyle name="一般 3 5 6 4 2 3" xfId="8828" xr:uid="{00000000-0005-0000-0000-00002D210000}"/>
    <cellStyle name="一般 3 5 6 4 2 4" xfId="8829" xr:uid="{00000000-0005-0000-0000-00002E210000}"/>
    <cellStyle name="一般 3 5 6 4 3" xfId="8830" xr:uid="{00000000-0005-0000-0000-00002F210000}"/>
    <cellStyle name="一般 3 5 6 4 3 2" xfId="8831" xr:uid="{00000000-0005-0000-0000-000030210000}"/>
    <cellStyle name="一般 3 5 6 4 3 3" xfId="8832" xr:uid="{00000000-0005-0000-0000-000031210000}"/>
    <cellStyle name="一般 3 5 6 4 4" xfId="8833" xr:uid="{00000000-0005-0000-0000-000032210000}"/>
    <cellStyle name="一般 3 5 6 4 5" xfId="8834" xr:uid="{00000000-0005-0000-0000-000033210000}"/>
    <cellStyle name="一般 3 5 6 5" xfId="8835" xr:uid="{00000000-0005-0000-0000-000034210000}"/>
    <cellStyle name="一般 3 5 6 5 2" xfId="8836" xr:uid="{00000000-0005-0000-0000-000035210000}"/>
    <cellStyle name="一般 3 5 6 5 2 2" xfId="8837" xr:uid="{00000000-0005-0000-0000-000036210000}"/>
    <cellStyle name="一般 3 5 6 5 2 3" xfId="8838" xr:uid="{00000000-0005-0000-0000-000037210000}"/>
    <cellStyle name="一般 3 5 6 5 3" xfId="8839" xr:uid="{00000000-0005-0000-0000-000038210000}"/>
    <cellStyle name="一般 3 5 6 5 4" xfId="8840" xr:uid="{00000000-0005-0000-0000-000039210000}"/>
    <cellStyle name="一般 3 5 6 6" xfId="8841" xr:uid="{00000000-0005-0000-0000-00003A210000}"/>
    <cellStyle name="一般 3 5 6 6 2" xfId="8842" xr:uid="{00000000-0005-0000-0000-00003B210000}"/>
    <cellStyle name="一般 3 5 6 6 3" xfId="8843" xr:uid="{00000000-0005-0000-0000-00003C210000}"/>
    <cellStyle name="一般 3 5 6 7" xfId="8844" xr:uid="{00000000-0005-0000-0000-00003D210000}"/>
    <cellStyle name="一般 3 5 6 8" xfId="8845" xr:uid="{00000000-0005-0000-0000-00003E210000}"/>
    <cellStyle name="一般 3 5 7" xfId="8846" xr:uid="{00000000-0005-0000-0000-00003F210000}"/>
    <cellStyle name="一般 3 5 7 2" xfId="8847" xr:uid="{00000000-0005-0000-0000-000040210000}"/>
    <cellStyle name="一般 3 5 7 2 2" xfId="8848" xr:uid="{00000000-0005-0000-0000-000041210000}"/>
    <cellStyle name="一般 3 5 7 2 2 2" xfId="8849" xr:uid="{00000000-0005-0000-0000-000042210000}"/>
    <cellStyle name="一般 3 5 7 2 2 2 2" xfId="8850" xr:uid="{00000000-0005-0000-0000-000043210000}"/>
    <cellStyle name="一般 3 5 7 2 2 2 3" xfId="8851" xr:uid="{00000000-0005-0000-0000-000044210000}"/>
    <cellStyle name="一般 3 5 7 2 2 3" xfId="8852" xr:uid="{00000000-0005-0000-0000-000045210000}"/>
    <cellStyle name="一般 3 5 7 2 2 4" xfId="8853" xr:uid="{00000000-0005-0000-0000-000046210000}"/>
    <cellStyle name="一般 3 5 7 2 3" xfId="8854" xr:uid="{00000000-0005-0000-0000-000047210000}"/>
    <cellStyle name="一般 3 5 7 2 3 2" xfId="8855" xr:uid="{00000000-0005-0000-0000-000048210000}"/>
    <cellStyle name="一般 3 5 7 2 3 3" xfId="8856" xr:uid="{00000000-0005-0000-0000-000049210000}"/>
    <cellStyle name="一般 3 5 7 2 4" xfId="8857" xr:uid="{00000000-0005-0000-0000-00004A210000}"/>
    <cellStyle name="一般 3 5 7 2 5" xfId="8858" xr:uid="{00000000-0005-0000-0000-00004B210000}"/>
    <cellStyle name="一般 3 5 7 3" xfId="8859" xr:uid="{00000000-0005-0000-0000-00004C210000}"/>
    <cellStyle name="一般 3 5 7 3 2" xfId="8860" xr:uid="{00000000-0005-0000-0000-00004D210000}"/>
    <cellStyle name="一般 3 5 7 3 2 2" xfId="8861" xr:uid="{00000000-0005-0000-0000-00004E210000}"/>
    <cellStyle name="一般 3 5 7 3 2 2 2" xfId="8862" xr:uid="{00000000-0005-0000-0000-00004F210000}"/>
    <cellStyle name="一般 3 5 7 3 2 2 3" xfId="8863" xr:uid="{00000000-0005-0000-0000-000050210000}"/>
    <cellStyle name="一般 3 5 7 3 2 3" xfId="8864" xr:uid="{00000000-0005-0000-0000-000051210000}"/>
    <cellStyle name="一般 3 5 7 3 2 4" xfId="8865" xr:uid="{00000000-0005-0000-0000-000052210000}"/>
    <cellStyle name="一般 3 5 7 3 3" xfId="8866" xr:uid="{00000000-0005-0000-0000-000053210000}"/>
    <cellStyle name="一般 3 5 7 3 3 2" xfId="8867" xr:uid="{00000000-0005-0000-0000-000054210000}"/>
    <cellStyle name="一般 3 5 7 3 3 3" xfId="8868" xr:uid="{00000000-0005-0000-0000-000055210000}"/>
    <cellStyle name="一般 3 5 7 3 4" xfId="8869" xr:uid="{00000000-0005-0000-0000-000056210000}"/>
    <cellStyle name="一般 3 5 7 3 5" xfId="8870" xr:uid="{00000000-0005-0000-0000-000057210000}"/>
    <cellStyle name="一般 3 5 7 4" xfId="8871" xr:uid="{00000000-0005-0000-0000-000058210000}"/>
    <cellStyle name="一般 3 5 7 4 2" xfId="8872" xr:uid="{00000000-0005-0000-0000-000059210000}"/>
    <cellStyle name="一般 3 5 7 4 2 2" xfId="8873" xr:uid="{00000000-0005-0000-0000-00005A210000}"/>
    <cellStyle name="一般 3 5 7 4 2 3" xfId="8874" xr:uid="{00000000-0005-0000-0000-00005B210000}"/>
    <cellStyle name="一般 3 5 7 4 3" xfId="8875" xr:uid="{00000000-0005-0000-0000-00005C210000}"/>
    <cellStyle name="一般 3 5 7 4 4" xfId="8876" xr:uid="{00000000-0005-0000-0000-00005D210000}"/>
    <cellStyle name="一般 3 5 7 5" xfId="8877" xr:uid="{00000000-0005-0000-0000-00005E210000}"/>
    <cellStyle name="一般 3 5 7 5 2" xfId="8878" xr:uid="{00000000-0005-0000-0000-00005F210000}"/>
    <cellStyle name="一般 3 5 7 5 3" xfId="8879" xr:uid="{00000000-0005-0000-0000-000060210000}"/>
    <cellStyle name="一般 3 5 7 6" xfId="8880" xr:uid="{00000000-0005-0000-0000-000061210000}"/>
    <cellStyle name="一般 3 5 7 7" xfId="8881" xr:uid="{00000000-0005-0000-0000-000062210000}"/>
    <cellStyle name="一般 3 5 8" xfId="8882" xr:uid="{00000000-0005-0000-0000-000063210000}"/>
    <cellStyle name="一般 3 5 8 2" xfId="8883" xr:uid="{00000000-0005-0000-0000-000064210000}"/>
    <cellStyle name="一般 3 5 8 2 2" xfId="8884" xr:uid="{00000000-0005-0000-0000-000065210000}"/>
    <cellStyle name="一般 3 5 8 2 2 2" xfId="8885" xr:uid="{00000000-0005-0000-0000-000066210000}"/>
    <cellStyle name="一般 3 5 8 2 2 2 2" xfId="8886" xr:uid="{00000000-0005-0000-0000-000067210000}"/>
    <cellStyle name="一般 3 5 8 2 2 2 3" xfId="8887" xr:uid="{00000000-0005-0000-0000-000068210000}"/>
    <cellStyle name="一般 3 5 8 2 2 3" xfId="8888" xr:uid="{00000000-0005-0000-0000-000069210000}"/>
    <cellStyle name="一般 3 5 8 2 2 4" xfId="8889" xr:uid="{00000000-0005-0000-0000-00006A210000}"/>
    <cellStyle name="一般 3 5 8 2 3" xfId="8890" xr:uid="{00000000-0005-0000-0000-00006B210000}"/>
    <cellStyle name="一般 3 5 8 2 3 2" xfId="8891" xr:uid="{00000000-0005-0000-0000-00006C210000}"/>
    <cellStyle name="一般 3 5 8 2 3 3" xfId="8892" xr:uid="{00000000-0005-0000-0000-00006D210000}"/>
    <cellStyle name="一般 3 5 8 2 4" xfId="8893" xr:uid="{00000000-0005-0000-0000-00006E210000}"/>
    <cellStyle name="一般 3 5 8 2 5" xfId="8894" xr:uid="{00000000-0005-0000-0000-00006F210000}"/>
    <cellStyle name="一般 3 5 8 3" xfId="8895" xr:uid="{00000000-0005-0000-0000-000070210000}"/>
    <cellStyle name="一般 3 5 8 3 2" xfId="8896" xr:uid="{00000000-0005-0000-0000-000071210000}"/>
    <cellStyle name="一般 3 5 8 3 2 2" xfId="8897" xr:uid="{00000000-0005-0000-0000-000072210000}"/>
    <cellStyle name="一般 3 5 8 3 2 3" xfId="8898" xr:uid="{00000000-0005-0000-0000-000073210000}"/>
    <cellStyle name="一般 3 5 8 3 3" xfId="8899" xr:uid="{00000000-0005-0000-0000-000074210000}"/>
    <cellStyle name="一般 3 5 8 3 4" xfId="8900" xr:uid="{00000000-0005-0000-0000-000075210000}"/>
    <cellStyle name="一般 3 5 8 4" xfId="8901" xr:uid="{00000000-0005-0000-0000-000076210000}"/>
    <cellStyle name="一般 3 5 8 4 2" xfId="8902" xr:uid="{00000000-0005-0000-0000-000077210000}"/>
    <cellStyle name="一般 3 5 8 4 3" xfId="8903" xr:uid="{00000000-0005-0000-0000-000078210000}"/>
    <cellStyle name="一般 3 5 8 5" xfId="8904" xr:uid="{00000000-0005-0000-0000-000079210000}"/>
    <cellStyle name="一般 3 5 8 6" xfId="8905" xr:uid="{00000000-0005-0000-0000-00007A210000}"/>
    <cellStyle name="一般 3 5 9" xfId="8906" xr:uid="{00000000-0005-0000-0000-00007B210000}"/>
    <cellStyle name="一般 3 5 9 2" xfId="8907" xr:uid="{00000000-0005-0000-0000-00007C210000}"/>
    <cellStyle name="一般 3 5 9 2 2" xfId="8908" xr:uid="{00000000-0005-0000-0000-00007D210000}"/>
    <cellStyle name="一般 3 5 9 2 2 2" xfId="8909" xr:uid="{00000000-0005-0000-0000-00007E210000}"/>
    <cellStyle name="一般 3 5 9 2 2 3" xfId="8910" xr:uid="{00000000-0005-0000-0000-00007F210000}"/>
    <cellStyle name="一般 3 5 9 2 3" xfId="8911" xr:uid="{00000000-0005-0000-0000-000080210000}"/>
    <cellStyle name="一般 3 5 9 2 4" xfId="8912" xr:uid="{00000000-0005-0000-0000-000081210000}"/>
    <cellStyle name="一般 3 5 9 3" xfId="8913" xr:uid="{00000000-0005-0000-0000-000082210000}"/>
    <cellStyle name="一般 3 5 9 3 2" xfId="8914" xr:uid="{00000000-0005-0000-0000-000083210000}"/>
    <cellStyle name="一般 3 5 9 3 3" xfId="8915" xr:uid="{00000000-0005-0000-0000-000084210000}"/>
    <cellStyle name="一般 3 5 9 4" xfId="8916" xr:uid="{00000000-0005-0000-0000-000085210000}"/>
    <cellStyle name="一般 3 5 9 5" xfId="8917" xr:uid="{00000000-0005-0000-0000-000086210000}"/>
    <cellStyle name="一般 3 6" xfId="207" xr:uid="{00000000-0005-0000-0000-000087210000}"/>
    <cellStyle name="一般 3 6 10" xfId="8918" xr:uid="{00000000-0005-0000-0000-000088210000}"/>
    <cellStyle name="一般 3 6 10 2" xfId="8919" xr:uid="{00000000-0005-0000-0000-000089210000}"/>
    <cellStyle name="一般 3 6 10 2 2" xfId="8920" xr:uid="{00000000-0005-0000-0000-00008A210000}"/>
    <cellStyle name="一般 3 6 10 2 3" xfId="8921" xr:uid="{00000000-0005-0000-0000-00008B210000}"/>
    <cellStyle name="一般 3 6 10 3" xfId="8922" xr:uid="{00000000-0005-0000-0000-00008C210000}"/>
    <cellStyle name="一般 3 6 10 4" xfId="8923" xr:uid="{00000000-0005-0000-0000-00008D210000}"/>
    <cellStyle name="一般 3 6 11" xfId="8924" xr:uid="{00000000-0005-0000-0000-00008E210000}"/>
    <cellStyle name="一般 3 6 11 2" xfId="8925" xr:uid="{00000000-0005-0000-0000-00008F210000}"/>
    <cellStyle name="一般 3 6 11 3" xfId="8926" xr:uid="{00000000-0005-0000-0000-000090210000}"/>
    <cellStyle name="一般 3 6 12" xfId="8927" xr:uid="{00000000-0005-0000-0000-000091210000}"/>
    <cellStyle name="一般 3 6 13" xfId="8928" xr:uid="{00000000-0005-0000-0000-000092210000}"/>
    <cellStyle name="一般 3 6 2" xfId="208" xr:uid="{00000000-0005-0000-0000-000093210000}"/>
    <cellStyle name="一般 3 6 2 2" xfId="209" xr:uid="{00000000-0005-0000-0000-000094210000}"/>
    <cellStyle name="一般 3 6 2 2 2" xfId="8929" xr:uid="{00000000-0005-0000-0000-000095210000}"/>
    <cellStyle name="一般 3 6 2 2 2 2" xfId="8930" xr:uid="{00000000-0005-0000-0000-000096210000}"/>
    <cellStyle name="一般 3 6 2 2 2 2 2" xfId="8931" xr:uid="{00000000-0005-0000-0000-000097210000}"/>
    <cellStyle name="一般 3 6 2 2 2 2 2 2" xfId="8932" xr:uid="{00000000-0005-0000-0000-000098210000}"/>
    <cellStyle name="一般 3 6 2 2 2 2 2 2 2" xfId="8933" xr:uid="{00000000-0005-0000-0000-000099210000}"/>
    <cellStyle name="一般 3 6 2 2 2 2 2 2 3" xfId="8934" xr:uid="{00000000-0005-0000-0000-00009A210000}"/>
    <cellStyle name="一般 3 6 2 2 2 2 2 3" xfId="8935" xr:uid="{00000000-0005-0000-0000-00009B210000}"/>
    <cellStyle name="一般 3 6 2 2 2 2 2 4" xfId="8936" xr:uid="{00000000-0005-0000-0000-00009C210000}"/>
    <cellStyle name="一般 3 6 2 2 2 2 3" xfId="8937" xr:uid="{00000000-0005-0000-0000-00009D210000}"/>
    <cellStyle name="一般 3 6 2 2 2 2 3 2" xfId="8938" xr:uid="{00000000-0005-0000-0000-00009E210000}"/>
    <cellStyle name="一般 3 6 2 2 2 2 3 3" xfId="8939" xr:uid="{00000000-0005-0000-0000-00009F210000}"/>
    <cellStyle name="一般 3 6 2 2 2 2 4" xfId="8940" xr:uid="{00000000-0005-0000-0000-0000A0210000}"/>
    <cellStyle name="一般 3 6 2 2 2 2 5" xfId="8941" xr:uid="{00000000-0005-0000-0000-0000A1210000}"/>
    <cellStyle name="一般 3 6 2 2 2 3" xfId="8942" xr:uid="{00000000-0005-0000-0000-0000A2210000}"/>
    <cellStyle name="一般 3 6 2 2 2 3 2" xfId="8943" xr:uid="{00000000-0005-0000-0000-0000A3210000}"/>
    <cellStyle name="一般 3 6 2 2 2 3 2 2" xfId="8944" xr:uid="{00000000-0005-0000-0000-0000A4210000}"/>
    <cellStyle name="一般 3 6 2 2 2 3 2 3" xfId="8945" xr:uid="{00000000-0005-0000-0000-0000A5210000}"/>
    <cellStyle name="一般 3 6 2 2 2 3 3" xfId="8946" xr:uid="{00000000-0005-0000-0000-0000A6210000}"/>
    <cellStyle name="一般 3 6 2 2 2 3 4" xfId="8947" xr:uid="{00000000-0005-0000-0000-0000A7210000}"/>
    <cellStyle name="一般 3 6 2 2 2 4" xfId="8948" xr:uid="{00000000-0005-0000-0000-0000A8210000}"/>
    <cellStyle name="一般 3 6 2 2 2 4 2" xfId="8949" xr:uid="{00000000-0005-0000-0000-0000A9210000}"/>
    <cellStyle name="一般 3 6 2 2 2 4 3" xfId="8950" xr:uid="{00000000-0005-0000-0000-0000AA210000}"/>
    <cellStyle name="一般 3 6 2 2 2 5" xfId="8951" xr:uid="{00000000-0005-0000-0000-0000AB210000}"/>
    <cellStyle name="一般 3 6 2 2 2 6" xfId="8952" xr:uid="{00000000-0005-0000-0000-0000AC210000}"/>
    <cellStyle name="一般 3 6 2 2 3" xfId="8953" xr:uid="{00000000-0005-0000-0000-0000AD210000}"/>
    <cellStyle name="一般 3 6 2 2 3 2" xfId="8954" xr:uid="{00000000-0005-0000-0000-0000AE210000}"/>
    <cellStyle name="一般 3 6 2 2 3 2 2" xfId="8955" xr:uid="{00000000-0005-0000-0000-0000AF210000}"/>
    <cellStyle name="一般 3 6 2 2 3 2 2 2" xfId="8956" xr:uid="{00000000-0005-0000-0000-0000B0210000}"/>
    <cellStyle name="一般 3 6 2 2 3 2 2 3" xfId="8957" xr:uid="{00000000-0005-0000-0000-0000B1210000}"/>
    <cellStyle name="一般 3 6 2 2 3 2 3" xfId="8958" xr:uid="{00000000-0005-0000-0000-0000B2210000}"/>
    <cellStyle name="一般 3 6 2 2 3 2 4" xfId="8959" xr:uid="{00000000-0005-0000-0000-0000B3210000}"/>
    <cellStyle name="一般 3 6 2 2 3 3" xfId="8960" xr:uid="{00000000-0005-0000-0000-0000B4210000}"/>
    <cellStyle name="一般 3 6 2 2 3 3 2" xfId="8961" xr:uid="{00000000-0005-0000-0000-0000B5210000}"/>
    <cellStyle name="一般 3 6 2 2 3 3 3" xfId="8962" xr:uid="{00000000-0005-0000-0000-0000B6210000}"/>
    <cellStyle name="一般 3 6 2 2 3 4" xfId="8963" xr:uid="{00000000-0005-0000-0000-0000B7210000}"/>
    <cellStyle name="一般 3 6 2 2 3 5" xfId="8964" xr:uid="{00000000-0005-0000-0000-0000B8210000}"/>
    <cellStyle name="一般 3 6 2 2 4" xfId="8965" xr:uid="{00000000-0005-0000-0000-0000B9210000}"/>
    <cellStyle name="一般 3 6 2 2 4 2" xfId="8966" xr:uid="{00000000-0005-0000-0000-0000BA210000}"/>
    <cellStyle name="一般 3 6 2 2 4 2 2" xfId="8967" xr:uid="{00000000-0005-0000-0000-0000BB210000}"/>
    <cellStyle name="一般 3 6 2 2 4 2 2 2" xfId="8968" xr:uid="{00000000-0005-0000-0000-0000BC210000}"/>
    <cellStyle name="一般 3 6 2 2 4 2 2 3" xfId="8969" xr:uid="{00000000-0005-0000-0000-0000BD210000}"/>
    <cellStyle name="一般 3 6 2 2 4 2 3" xfId="8970" xr:uid="{00000000-0005-0000-0000-0000BE210000}"/>
    <cellStyle name="一般 3 6 2 2 4 2 4" xfId="8971" xr:uid="{00000000-0005-0000-0000-0000BF210000}"/>
    <cellStyle name="一般 3 6 2 2 4 3" xfId="8972" xr:uid="{00000000-0005-0000-0000-0000C0210000}"/>
    <cellStyle name="一般 3 6 2 2 4 3 2" xfId="8973" xr:uid="{00000000-0005-0000-0000-0000C1210000}"/>
    <cellStyle name="一般 3 6 2 2 4 3 3" xfId="8974" xr:uid="{00000000-0005-0000-0000-0000C2210000}"/>
    <cellStyle name="一般 3 6 2 2 4 4" xfId="8975" xr:uid="{00000000-0005-0000-0000-0000C3210000}"/>
    <cellStyle name="一般 3 6 2 2 4 5" xfId="8976" xr:uid="{00000000-0005-0000-0000-0000C4210000}"/>
    <cellStyle name="一般 3 6 2 2 5" xfId="8977" xr:uid="{00000000-0005-0000-0000-0000C5210000}"/>
    <cellStyle name="一般 3 6 2 2 5 2" xfId="8978" xr:uid="{00000000-0005-0000-0000-0000C6210000}"/>
    <cellStyle name="一般 3 6 2 2 5 2 2" xfId="8979" xr:uid="{00000000-0005-0000-0000-0000C7210000}"/>
    <cellStyle name="一般 3 6 2 2 5 2 3" xfId="8980" xr:uid="{00000000-0005-0000-0000-0000C8210000}"/>
    <cellStyle name="一般 3 6 2 2 5 3" xfId="8981" xr:uid="{00000000-0005-0000-0000-0000C9210000}"/>
    <cellStyle name="一般 3 6 2 2 5 4" xfId="8982" xr:uid="{00000000-0005-0000-0000-0000CA210000}"/>
    <cellStyle name="一般 3 6 2 2 6" xfId="8983" xr:uid="{00000000-0005-0000-0000-0000CB210000}"/>
    <cellStyle name="一般 3 6 2 2 6 2" xfId="8984" xr:uid="{00000000-0005-0000-0000-0000CC210000}"/>
    <cellStyle name="一般 3 6 2 2 6 3" xfId="8985" xr:uid="{00000000-0005-0000-0000-0000CD210000}"/>
    <cellStyle name="一般 3 6 2 2 7" xfId="8986" xr:uid="{00000000-0005-0000-0000-0000CE210000}"/>
    <cellStyle name="一般 3 6 2 2 8" xfId="8987" xr:uid="{00000000-0005-0000-0000-0000CF210000}"/>
    <cellStyle name="一般 3 6 2 3" xfId="8988" xr:uid="{00000000-0005-0000-0000-0000D0210000}"/>
    <cellStyle name="一般 3 6 2 3 2" xfId="8989" xr:uid="{00000000-0005-0000-0000-0000D1210000}"/>
    <cellStyle name="一般 3 6 2 3 2 2" xfId="8990" xr:uid="{00000000-0005-0000-0000-0000D2210000}"/>
    <cellStyle name="一般 3 6 2 3 2 2 2" xfId="8991" xr:uid="{00000000-0005-0000-0000-0000D3210000}"/>
    <cellStyle name="一般 3 6 2 3 2 2 2 2" xfId="8992" xr:uid="{00000000-0005-0000-0000-0000D4210000}"/>
    <cellStyle name="一般 3 6 2 3 2 2 2 3" xfId="8993" xr:uid="{00000000-0005-0000-0000-0000D5210000}"/>
    <cellStyle name="一般 3 6 2 3 2 2 3" xfId="8994" xr:uid="{00000000-0005-0000-0000-0000D6210000}"/>
    <cellStyle name="一般 3 6 2 3 2 2 4" xfId="8995" xr:uid="{00000000-0005-0000-0000-0000D7210000}"/>
    <cellStyle name="一般 3 6 2 3 2 3" xfId="8996" xr:uid="{00000000-0005-0000-0000-0000D8210000}"/>
    <cellStyle name="一般 3 6 2 3 2 3 2" xfId="8997" xr:uid="{00000000-0005-0000-0000-0000D9210000}"/>
    <cellStyle name="一般 3 6 2 3 2 3 3" xfId="8998" xr:uid="{00000000-0005-0000-0000-0000DA210000}"/>
    <cellStyle name="一般 3 6 2 3 2 4" xfId="8999" xr:uid="{00000000-0005-0000-0000-0000DB210000}"/>
    <cellStyle name="一般 3 6 2 3 2 5" xfId="9000" xr:uid="{00000000-0005-0000-0000-0000DC210000}"/>
    <cellStyle name="一般 3 6 2 3 3" xfId="9001" xr:uid="{00000000-0005-0000-0000-0000DD210000}"/>
    <cellStyle name="一般 3 6 2 3 3 2" xfId="9002" xr:uid="{00000000-0005-0000-0000-0000DE210000}"/>
    <cellStyle name="一般 3 6 2 3 3 2 2" xfId="9003" xr:uid="{00000000-0005-0000-0000-0000DF210000}"/>
    <cellStyle name="一般 3 6 2 3 3 2 3" xfId="9004" xr:uid="{00000000-0005-0000-0000-0000E0210000}"/>
    <cellStyle name="一般 3 6 2 3 3 3" xfId="9005" xr:uid="{00000000-0005-0000-0000-0000E1210000}"/>
    <cellStyle name="一般 3 6 2 3 3 4" xfId="9006" xr:uid="{00000000-0005-0000-0000-0000E2210000}"/>
    <cellStyle name="一般 3 6 2 3 4" xfId="9007" xr:uid="{00000000-0005-0000-0000-0000E3210000}"/>
    <cellStyle name="一般 3 6 2 3 4 2" xfId="9008" xr:uid="{00000000-0005-0000-0000-0000E4210000}"/>
    <cellStyle name="一般 3 6 2 3 4 3" xfId="9009" xr:uid="{00000000-0005-0000-0000-0000E5210000}"/>
    <cellStyle name="一般 3 6 2 3 5" xfId="9010" xr:uid="{00000000-0005-0000-0000-0000E6210000}"/>
    <cellStyle name="一般 3 6 2 3 6" xfId="9011" xr:uid="{00000000-0005-0000-0000-0000E7210000}"/>
    <cellStyle name="一般 3 6 2 4" xfId="9012" xr:uid="{00000000-0005-0000-0000-0000E8210000}"/>
    <cellStyle name="一般 3 6 2 4 2" xfId="9013" xr:uid="{00000000-0005-0000-0000-0000E9210000}"/>
    <cellStyle name="一般 3 6 2 4 2 2" xfId="9014" xr:uid="{00000000-0005-0000-0000-0000EA210000}"/>
    <cellStyle name="一般 3 6 2 4 2 2 2" xfId="9015" xr:uid="{00000000-0005-0000-0000-0000EB210000}"/>
    <cellStyle name="一般 3 6 2 4 2 2 3" xfId="9016" xr:uid="{00000000-0005-0000-0000-0000EC210000}"/>
    <cellStyle name="一般 3 6 2 4 2 3" xfId="9017" xr:uid="{00000000-0005-0000-0000-0000ED210000}"/>
    <cellStyle name="一般 3 6 2 4 2 4" xfId="9018" xr:uid="{00000000-0005-0000-0000-0000EE210000}"/>
    <cellStyle name="一般 3 6 2 4 3" xfId="9019" xr:uid="{00000000-0005-0000-0000-0000EF210000}"/>
    <cellStyle name="一般 3 6 2 4 3 2" xfId="9020" xr:uid="{00000000-0005-0000-0000-0000F0210000}"/>
    <cellStyle name="一般 3 6 2 4 3 3" xfId="9021" xr:uid="{00000000-0005-0000-0000-0000F1210000}"/>
    <cellStyle name="一般 3 6 2 4 4" xfId="9022" xr:uid="{00000000-0005-0000-0000-0000F2210000}"/>
    <cellStyle name="一般 3 6 2 4 5" xfId="9023" xr:uid="{00000000-0005-0000-0000-0000F3210000}"/>
    <cellStyle name="一般 3 6 2 5" xfId="9024" xr:uid="{00000000-0005-0000-0000-0000F4210000}"/>
    <cellStyle name="一般 3 6 2 5 2" xfId="9025" xr:uid="{00000000-0005-0000-0000-0000F5210000}"/>
    <cellStyle name="一般 3 6 2 5 2 2" xfId="9026" xr:uid="{00000000-0005-0000-0000-0000F6210000}"/>
    <cellStyle name="一般 3 6 2 5 2 2 2" xfId="9027" xr:uid="{00000000-0005-0000-0000-0000F7210000}"/>
    <cellStyle name="一般 3 6 2 5 2 2 3" xfId="9028" xr:uid="{00000000-0005-0000-0000-0000F8210000}"/>
    <cellStyle name="一般 3 6 2 5 2 3" xfId="9029" xr:uid="{00000000-0005-0000-0000-0000F9210000}"/>
    <cellStyle name="一般 3 6 2 5 2 4" xfId="9030" xr:uid="{00000000-0005-0000-0000-0000FA210000}"/>
    <cellStyle name="一般 3 6 2 5 3" xfId="9031" xr:uid="{00000000-0005-0000-0000-0000FB210000}"/>
    <cellStyle name="一般 3 6 2 5 3 2" xfId="9032" xr:uid="{00000000-0005-0000-0000-0000FC210000}"/>
    <cellStyle name="一般 3 6 2 5 3 3" xfId="9033" xr:uid="{00000000-0005-0000-0000-0000FD210000}"/>
    <cellStyle name="一般 3 6 2 5 4" xfId="9034" xr:uid="{00000000-0005-0000-0000-0000FE210000}"/>
    <cellStyle name="一般 3 6 2 5 5" xfId="9035" xr:uid="{00000000-0005-0000-0000-0000FF210000}"/>
    <cellStyle name="一般 3 6 2 6" xfId="9036" xr:uid="{00000000-0005-0000-0000-000000220000}"/>
    <cellStyle name="一般 3 6 2 6 2" xfId="9037" xr:uid="{00000000-0005-0000-0000-000001220000}"/>
    <cellStyle name="一般 3 6 2 6 2 2" xfId="9038" xr:uid="{00000000-0005-0000-0000-000002220000}"/>
    <cellStyle name="一般 3 6 2 6 2 3" xfId="9039" xr:uid="{00000000-0005-0000-0000-000003220000}"/>
    <cellStyle name="一般 3 6 2 6 3" xfId="9040" xr:uid="{00000000-0005-0000-0000-000004220000}"/>
    <cellStyle name="一般 3 6 2 6 4" xfId="9041" xr:uid="{00000000-0005-0000-0000-000005220000}"/>
    <cellStyle name="一般 3 6 2 7" xfId="9042" xr:uid="{00000000-0005-0000-0000-000006220000}"/>
    <cellStyle name="一般 3 6 2 7 2" xfId="9043" xr:uid="{00000000-0005-0000-0000-000007220000}"/>
    <cellStyle name="一般 3 6 2 7 3" xfId="9044" xr:uid="{00000000-0005-0000-0000-000008220000}"/>
    <cellStyle name="一般 3 6 2 8" xfId="9045" xr:uid="{00000000-0005-0000-0000-000009220000}"/>
    <cellStyle name="一般 3 6 2 9" xfId="9046" xr:uid="{00000000-0005-0000-0000-00000A220000}"/>
    <cellStyle name="一般 3 6 3" xfId="210" xr:uid="{00000000-0005-0000-0000-00000B220000}"/>
    <cellStyle name="一般 3 6 3 2" xfId="211" xr:uid="{00000000-0005-0000-0000-00000C220000}"/>
    <cellStyle name="一般 3 6 3 2 2" xfId="9047" xr:uid="{00000000-0005-0000-0000-00000D220000}"/>
    <cellStyle name="一般 3 6 3 2 2 2" xfId="9048" xr:uid="{00000000-0005-0000-0000-00000E220000}"/>
    <cellStyle name="一般 3 6 3 2 2 2 2" xfId="9049" xr:uid="{00000000-0005-0000-0000-00000F220000}"/>
    <cellStyle name="一般 3 6 3 2 2 2 2 2" xfId="9050" xr:uid="{00000000-0005-0000-0000-000010220000}"/>
    <cellStyle name="一般 3 6 3 2 2 2 2 2 2" xfId="9051" xr:uid="{00000000-0005-0000-0000-000011220000}"/>
    <cellStyle name="一般 3 6 3 2 2 2 2 2 3" xfId="9052" xr:uid="{00000000-0005-0000-0000-000012220000}"/>
    <cellStyle name="一般 3 6 3 2 2 2 2 3" xfId="9053" xr:uid="{00000000-0005-0000-0000-000013220000}"/>
    <cellStyle name="一般 3 6 3 2 2 2 2 4" xfId="9054" xr:uid="{00000000-0005-0000-0000-000014220000}"/>
    <cellStyle name="一般 3 6 3 2 2 2 3" xfId="9055" xr:uid="{00000000-0005-0000-0000-000015220000}"/>
    <cellStyle name="一般 3 6 3 2 2 2 3 2" xfId="9056" xr:uid="{00000000-0005-0000-0000-000016220000}"/>
    <cellStyle name="一般 3 6 3 2 2 2 3 3" xfId="9057" xr:uid="{00000000-0005-0000-0000-000017220000}"/>
    <cellStyle name="一般 3 6 3 2 2 2 4" xfId="9058" xr:uid="{00000000-0005-0000-0000-000018220000}"/>
    <cellStyle name="一般 3 6 3 2 2 2 5" xfId="9059" xr:uid="{00000000-0005-0000-0000-000019220000}"/>
    <cellStyle name="一般 3 6 3 2 2 3" xfId="9060" xr:uid="{00000000-0005-0000-0000-00001A220000}"/>
    <cellStyle name="一般 3 6 3 2 2 3 2" xfId="9061" xr:uid="{00000000-0005-0000-0000-00001B220000}"/>
    <cellStyle name="一般 3 6 3 2 2 3 2 2" xfId="9062" xr:uid="{00000000-0005-0000-0000-00001C220000}"/>
    <cellStyle name="一般 3 6 3 2 2 3 2 3" xfId="9063" xr:uid="{00000000-0005-0000-0000-00001D220000}"/>
    <cellStyle name="一般 3 6 3 2 2 3 3" xfId="9064" xr:uid="{00000000-0005-0000-0000-00001E220000}"/>
    <cellStyle name="一般 3 6 3 2 2 3 4" xfId="9065" xr:uid="{00000000-0005-0000-0000-00001F220000}"/>
    <cellStyle name="一般 3 6 3 2 2 4" xfId="9066" xr:uid="{00000000-0005-0000-0000-000020220000}"/>
    <cellStyle name="一般 3 6 3 2 2 4 2" xfId="9067" xr:uid="{00000000-0005-0000-0000-000021220000}"/>
    <cellStyle name="一般 3 6 3 2 2 4 3" xfId="9068" xr:uid="{00000000-0005-0000-0000-000022220000}"/>
    <cellStyle name="一般 3 6 3 2 2 5" xfId="9069" xr:uid="{00000000-0005-0000-0000-000023220000}"/>
    <cellStyle name="一般 3 6 3 2 2 6" xfId="9070" xr:uid="{00000000-0005-0000-0000-000024220000}"/>
    <cellStyle name="一般 3 6 3 2 3" xfId="9071" xr:uid="{00000000-0005-0000-0000-000025220000}"/>
    <cellStyle name="一般 3 6 3 2 3 2" xfId="9072" xr:uid="{00000000-0005-0000-0000-000026220000}"/>
    <cellStyle name="一般 3 6 3 2 3 2 2" xfId="9073" xr:uid="{00000000-0005-0000-0000-000027220000}"/>
    <cellStyle name="一般 3 6 3 2 3 2 2 2" xfId="9074" xr:uid="{00000000-0005-0000-0000-000028220000}"/>
    <cellStyle name="一般 3 6 3 2 3 2 2 3" xfId="9075" xr:uid="{00000000-0005-0000-0000-000029220000}"/>
    <cellStyle name="一般 3 6 3 2 3 2 3" xfId="9076" xr:uid="{00000000-0005-0000-0000-00002A220000}"/>
    <cellStyle name="一般 3 6 3 2 3 2 4" xfId="9077" xr:uid="{00000000-0005-0000-0000-00002B220000}"/>
    <cellStyle name="一般 3 6 3 2 3 3" xfId="9078" xr:uid="{00000000-0005-0000-0000-00002C220000}"/>
    <cellStyle name="一般 3 6 3 2 3 3 2" xfId="9079" xr:uid="{00000000-0005-0000-0000-00002D220000}"/>
    <cellStyle name="一般 3 6 3 2 3 3 3" xfId="9080" xr:uid="{00000000-0005-0000-0000-00002E220000}"/>
    <cellStyle name="一般 3 6 3 2 3 4" xfId="9081" xr:uid="{00000000-0005-0000-0000-00002F220000}"/>
    <cellStyle name="一般 3 6 3 2 3 5" xfId="9082" xr:uid="{00000000-0005-0000-0000-000030220000}"/>
    <cellStyle name="一般 3 6 3 2 4" xfId="9083" xr:uid="{00000000-0005-0000-0000-000031220000}"/>
    <cellStyle name="一般 3 6 3 2 4 2" xfId="9084" xr:uid="{00000000-0005-0000-0000-000032220000}"/>
    <cellStyle name="一般 3 6 3 2 4 2 2" xfId="9085" xr:uid="{00000000-0005-0000-0000-000033220000}"/>
    <cellStyle name="一般 3 6 3 2 4 2 2 2" xfId="9086" xr:uid="{00000000-0005-0000-0000-000034220000}"/>
    <cellStyle name="一般 3 6 3 2 4 2 2 3" xfId="9087" xr:uid="{00000000-0005-0000-0000-000035220000}"/>
    <cellStyle name="一般 3 6 3 2 4 2 3" xfId="9088" xr:uid="{00000000-0005-0000-0000-000036220000}"/>
    <cellStyle name="一般 3 6 3 2 4 2 4" xfId="9089" xr:uid="{00000000-0005-0000-0000-000037220000}"/>
    <cellStyle name="一般 3 6 3 2 4 3" xfId="9090" xr:uid="{00000000-0005-0000-0000-000038220000}"/>
    <cellStyle name="一般 3 6 3 2 4 3 2" xfId="9091" xr:uid="{00000000-0005-0000-0000-000039220000}"/>
    <cellStyle name="一般 3 6 3 2 4 3 3" xfId="9092" xr:uid="{00000000-0005-0000-0000-00003A220000}"/>
    <cellStyle name="一般 3 6 3 2 4 4" xfId="9093" xr:uid="{00000000-0005-0000-0000-00003B220000}"/>
    <cellStyle name="一般 3 6 3 2 4 5" xfId="9094" xr:uid="{00000000-0005-0000-0000-00003C220000}"/>
    <cellStyle name="一般 3 6 3 2 5" xfId="9095" xr:uid="{00000000-0005-0000-0000-00003D220000}"/>
    <cellStyle name="一般 3 6 3 2 5 2" xfId="9096" xr:uid="{00000000-0005-0000-0000-00003E220000}"/>
    <cellStyle name="一般 3 6 3 2 5 2 2" xfId="9097" xr:uid="{00000000-0005-0000-0000-00003F220000}"/>
    <cellStyle name="一般 3 6 3 2 5 2 3" xfId="9098" xr:uid="{00000000-0005-0000-0000-000040220000}"/>
    <cellStyle name="一般 3 6 3 2 5 3" xfId="9099" xr:uid="{00000000-0005-0000-0000-000041220000}"/>
    <cellStyle name="一般 3 6 3 2 5 4" xfId="9100" xr:uid="{00000000-0005-0000-0000-000042220000}"/>
    <cellStyle name="一般 3 6 3 2 6" xfId="9101" xr:uid="{00000000-0005-0000-0000-000043220000}"/>
    <cellStyle name="一般 3 6 3 2 6 2" xfId="9102" xr:uid="{00000000-0005-0000-0000-000044220000}"/>
    <cellStyle name="一般 3 6 3 2 6 3" xfId="9103" xr:uid="{00000000-0005-0000-0000-000045220000}"/>
    <cellStyle name="一般 3 6 3 2 7" xfId="9104" xr:uid="{00000000-0005-0000-0000-000046220000}"/>
    <cellStyle name="一般 3 6 3 2 8" xfId="9105" xr:uid="{00000000-0005-0000-0000-000047220000}"/>
    <cellStyle name="一般 3 6 3 3" xfId="9106" xr:uid="{00000000-0005-0000-0000-000048220000}"/>
    <cellStyle name="一般 3 6 3 3 2" xfId="9107" xr:uid="{00000000-0005-0000-0000-000049220000}"/>
    <cellStyle name="一般 3 6 3 3 2 2" xfId="9108" xr:uid="{00000000-0005-0000-0000-00004A220000}"/>
    <cellStyle name="一般 3 6 3 3 2 2 2" xfId="9109" xr:uid="{00000000-0005-0000-0000-00004B220000}"/>
    <cellStyle name="一般 3 6 3 3 2 2 2 2" xfId="9110" xr:uid="{00000000-0005-0000-0000-00004C220000}"/>
    <cellStyle name="一般 3 6 3 3 2 2 2 3" xfId="9111" xr:uid="{00000000-0005-0000-0000-00004D220000}"/>
    <cellStyle name="一般 3 6 3 3 2 2 3" xfId="9112" xr:uid="{00000000-0005-0000-0000-00004E220000}"/>
    <cellStyle name="一般 3 6 3 3 2 2 4" xfId="9113" xr:uid="{00000000-0005-0000-0000-00004F220000}"/>
    <cellStyle name="一般 3 6 3 3 2 3" xfId="9114" xr:uid="{00000000-0005-0000-0000-000050220000}"/>
    <cellStyle name="一般 3 6 3 3 2 3 2" xfId="9115" xr:uid="{00000000-0005-0000-0000-000051220000}"/>
    <cellStyle name="一般 3 6 3 3 2 3 3" xfId="9116" xr:uid="{00000000-0005-0000-0000-000052220000}"/>
    <cellStyle name="一般 3 6 3 3 2 4" xfId="9117" xr:uid="{00000000-0005-0000-0000-000053220000}"/>
    <cellStyle name="一般 3 6 3 3 2 5" xfId="9118" xr:uid="{00000000-0005-0000-0000-000054220000}"/>
    <cellStyle name="一般 3 6 3 3 3" xfId="9119" xr:uid="{00000000-0005-0000-0000-000055220000}"/>
    <cellStyle name="一般 3 6 3 3 3 2" xfId="9120" xr:uid="{00000000-0005-0000-0000-000056220000}"/>
    <cellStyle name="一般 3 6 3 3 3 2 2" xfId="9121" xr:uid="{00000000-0005-0000-0000-000057220000}"/>
    <cellStyle name="一般 3 6 3 3 3 2 3" xfId="9122" xr:uid="{00000000-0005-0000-0000-000058220000}"/>
    <cellStyle name="一般 3 6 3 3 3 3" xfId="9123" xr:uid="{00000000-0005-0000-0000-000059220000}"/>
    <cellStyle name="一般 3 6 3 3 3 4" xfId="9124" xr:uid="{00000000-0005-0000-0000-00005A220000}"/>
    <cellStyle name="一般 3 6 3 3 4" xfId="9125" xr:uid="{00000000-0005-0000-0000-00005B220000}"/>
    <cellStyle name="一般 3 6 3 3 4 2" xfId="9126" xr:uid="{00000000-0005-0000-0000-00005C220000}"/>
    <cellStyle name="一般 3 6 3 3 4 3" xfId="9127" xr:uid="{00000000-0005-0000-0000-00005D220000}"/>
    <cellStyle name="一般 3 6 3 3 5" xfId="9128" xr:uid="{00000000-0005-0000-0000-00005E220000}"/>
    <cellStyle name="一般 3 6 3 3 6" xfId="9129" xr:uid="{00000000-0005-0000-0000-00005F220000}"/>
    <cellStyle name="一般 3 6 3 4" xfId="9130" xr:uid="{00000000-0005-0000-0000-000060220000}"/>
    <cellStyle name="一般 3 6 3 4 2" xfId="9131" xr:uid="{00000000-0005-0000-0000-000061220000}"/>
    <cellStyle name="一般 3 6 3 4 2 2" xfId="9132" xr:uid="{00000000-0005-0000-0000-000062220000}"/>
    <cellStyle name="一般 3 6 3 4 2 2 2" xfId="9133" xr:uid="{00000000-0005-0000-0000-000063220000}"/>
    <cellStyle name="一般 3 6 3 4 2 2 3" xfId="9134" xr:uid="{00000000-0005-0000-0000-000064220000}"/>
    <cellStyle name="一般 3 6 3 4 2 3" xfId="9135" xr:uid="{00000000-0005-0000-0000-000065220000}"/>
    <cellStyle name="一般 3 6 3 4 2 4" xfId="9136" xr:uid="{00000000-0005-0000-0000-000066220000}"/>
    <cellStyle name="一般 3 6 3 4 3" xfId="9137" xr:uid="{00000000-0005-0000-0000-000067220000}"/>
    <cellStyle name="一般 3 6 3 4 3 2" xfId="9138" xr:uid="{00000000-0005-0000-0000-000068220000}"/>
    <cellStyle name="一般 3 6 3 4 3 3" xfId="9139" xr:uid="{00000000-0005-0000-0000-000069220000}"/>
    <cellStyle name="一般 3 6 3 4 4" xfId="9140" xr:uid="{00000000-0005-0000-0000-00006A220000}"/>
    <cellStyle name="一般 3 6 3 4 5" xfId="9141" xr:uid="{00000000-0005-0000-0000-00006B220000}"/>
    <cellStyle name="一般 3 6 3 5" xfId="9142" xr:uid="{00000000-0005-0000-0000-00006C220000}"/>
    <cellStyle name="一般 3 6 3 5 2" xfId="9143" xr:uid="{00000000-0005-0000-0000-00006D220000}"/>
    <cellStyle name="一般 3 6 3 5 2 2" xfId="9144" xr:uid="{00000000-0005-0000-0000-00006E220000}"/>
    <cellStyle name="一般 3 6 3 5 2 2 2" xfId="9145" xr:uid="{00000000-0005-0000-0000-00006F220000}"/>
    <cellStyle name="一般 3 6 3 5 2 2 3" xfId="9146" xr:uid="{00000000-0005-0000-0000-000070220000}"/>
    <cellStyle name="一般 3 6 3 5 2 3" xfId="9147" xr:uid="{00000000-0005-0000-0000-000071220000}"/>
    <cellStyle name="一般 3 6 3 5 2 4" xfId="9148" xr:uid="{00000000-0005-0000-0000-000072220000}"/>
    <cellStyle name="一般 3 6 3 5 3" xfId="9149" xr:uid="{00000000-0005-0000-0000-000073220000}"/>
    <cellStyle name="一般 3 6 3 5 3 2" xfId="9150" xr:uid="{00000000-0005-0000-0000-000074220000}"/>
    <cellStyle name="一般 3 6 3 5 3 3" xfId="9151" xr:uid="{00000000-0005-0000-0000-000075220000}"/>
    <cellStyle name="一般 3 6 3 5 4" xfId="9152" xr:uid="{00000000-0005-0000-0000-000076220000}"/>
    <cellStyle name="一般 3 6 3 5 5" xfId="9153" xr:uid="{00000000-0005-0000-0000-000077220000}"/>
    <cellStyle name="一般 3 6 3 6" xfId="9154" xr:uid="{00000000-0005-0000-0000-000078220000}"/>
    <cellStyle name="一般 3 6 3 6 2" xfId="9155" xr:uid="{00000000-0005-0000-0000-000079220000}"/>
    <cellStyle name="一般 3 6 3 6 2 2" xfId="9156" xr:uid="{00000000-0005-0000-0000-00007A220000}"/>
    <cellStyle name="一般 3 6 3 6 2 3" xfId="9157" xr:uid="{00000000-0005-0000-0000-00007B220000}"/>
    <cellStyle name="一般 3 6 3 6 3" xfId="9158" xr:uid="{00000000-0005-0000-0000-00007C220000}"/>
    <cellStyle name="一般 3 6 3 6 4" xfId="9159" xr:uid="{00000000-0005-0000-0000-00007D220000}"/>
    <cellStyle name="一般 3 6 3 7" xfId="9160" xr:uid="{00000000-0005-0000-0000-00007E220000}"/>
    <cellStyle name="一般 3 6 3 7 2" xfId="9161" xr:uid="{00000000-0005-0000-0000-00007F220000}"/>
    <cellStyle name="一般 3 6 3 7 3" xfId="9162" xr:uid="{00000000-0005-0000-0000-000080220000}"/>
    <cellStyle name="一般 3 6 3 8" xfId="9163" xr:uid="{00000000-0005-0000-0000-000081220000}"/>
    <cellStyle name="一般 3 6 3 9" xfId="9164" xr:uid="{00000000-0005-0000-0000-000082220000}"/>
    <cellStyle name="一般 3 6 4" xfId="212" xr:uid="{00000000-0005-0000-0000-000083220000}"/>
    <cellStyle name="一般 3 6 4 2" xfId="9165" xr:uid="{00000000-0005-0000-0000-000084220000}"/>
    <cellStyle name="一般 3 6 4 2 2" xfId="9166" xr:uid="{00000000-0005-0000-0000-000085220000}"/>
    <cellStyle name="一般 3 6 4 2 2 2" xfId="9167" xr:uid="{00000000-0005-0000-0000-000086220000}"/>
    <cellStyle name="一般 3 6 4 2 2 2 2" xfId="9168" xr:uid="{00000000-0005-0000-0000-000087220000}"/>
    <cellStyle name="一般 3 6 4 2 2 2 2 2" xfId="9169" xr:uid="{00000000-0005-0000-0000-000088220000}"/>
    <cellStyle name="一般 3 6 4 2 2 2 2 3" xfId="9170" xr:uid="{00000000-0005-0000-0000-000089220000}"/>
    <cellStyle name="一般 3 6 4 2 2 2 3" xfId="9171" xr:uid="{00000000-0005-0000-0000-00008A220000}"/>
    <cellStyle name="一般 3 6 4 2 2 2 4" xfId="9172" xr:uid="{00000000-0005-0000-0000-00008B220000}"/>
    <cellStyle name="一般 3 6 4 2 2 3" xfId="9173" xr:uid="{00000000-0005-0000-0000-00008C220000}"/>
    <cellStyle name="一般 3 6 4 2 2 3 2" xfId="9174" xr:uid="{00000000-0005-0000-0000-00008D220000}"/>
    <cellStyle name="一般 3 6 4 2 2 3 3" xfId="9175" xr:uid="{00000000-0005-0000-0000-00008E220000}"/>
    <cellStyle name="一般 3 6 4 2 2 4" xfId="9176" xr:uid="{00000000-0005-0000-0000-00008F220000}"/>
    <cellStyle name="一般 3 6 4 2 2 5" xfId="9177" xr:uid="{00000000-0005-0000-0000-000090220000}"/>
    <cellStyle name="一般 3 6 4 2 3" xfId="9178" xr:uid="{00000000-0005-0000-0000-000091220000}"/>
    <cellStyle name="一般 3 6 4 2 3 2" xfId="9179" xr:uid="{00000000-0005-0000-0000-000092220000}"/>
    <cellStyle name="一般 3 6 4 2 3 2 2" xfId="9180" xr:uid="{00000000-0005-0000-0000-000093220000}"/>
    <cellStyle name="一般 3 6 4 2 3 2 3" xfId="9181" xr:uid="{00000000-0005-0000-0000-000094220000}"/>
    <cellStyle name="一般 3 6 4 2 3 3" xfId="9182" xr:uid="{00000000-0005-0000-0000-000095220000}"/>
    <cellStyle name="一般 3 6 4 2 3 4" xfId="9183" xr:uid="{00000000-0005-0000-0000-000096220000}"/>
    <cellStyle name="一般 3 6 4 2 4" xfId="9184" xr:uid="{00000000-0005-0000-0000-000097220000}"/>
    <cellStyle name="一般 3 6 4 2 4 2" xfId="9185" xr:uid="{00000000-0005-0000-0000-000098220000}"/>
    <cellStyle name="一般 3 6 4 2 4 3" xfId="9186" xr:uid="{00000000-0005-0000-0000-000099220000}"/>
    <cellStyle name="一般 3 6 4 2 5" xfId="9187" xr:uid="{00000000-0005-0000-0000-00009A220000}"/>
    <cellStyle name="一般 3 6 4 2 6" xfId="9188" xr:uid="{00000000-0005-0000-0000-00009B220000}"/>
    <cellStyle name="一般 3 6 4 3" xfId="9189" xr:uid="{00000000-0005-0000-0000-00009C220000}"/>
    <cellStyle name="一般 3 6 4 3 2" xfId="9190" xr:uid="{00000000-0005-0000-0000-00009D220000}"/>
    <cellStyle name="一般 3 6 4 3 2 2" xfId="9191" xr:uid="{00000000-0005-0000-0000-00009E220000}"/>
    <cellStyle name="一般 3 6 4 3 2 2 2" xfId="9192" xr:uid="{00000000-0005-0000-0000-00009F220000}"/>
    <cellStyle name="一般 3 6 4 3 2 2 3" xfId="9193" xr:uid="{00000000-0005-0000-0000-0000A0220000}"/>
    <cellStyle name="一般 3 6 4 3 2 3" xfId="9194" xr:uid="{00000000-0005-0000-0000-0000A1220000}"/>
    <cellStyle name="一般 3 6 4 3 2 4" xfId="9195" xr:uid="{00000000-0005-0000-0000-0000A2220000}"/>
    <cellStyle name="一般 3 6 4 3 3" xfId="9196" xr:uid="{00000000-0005-0000-0000-0000A3220000}"/>
    <cellStyle name="一般 3 6 4 3 3 2" xfId="9197" xr:uid="{00000000-0005-0000-0000-0000A4220000}"/>
    <cellStyle name="一般 3 6 4 3 3 3" xfId="9198" xr:uid="{00000000-0005-0000-0000-0000A5220000}"/>
    <cellStyle name="一般 3 6 4 3 4" xfId="9199" xr:uid="{00000000-0005-0000-0000-0000A6220000}"/>
    <cellStyle name="一般 3 6 4 3 5" xfId="9200" xr:uid="{00000000-0005-0000-0000-0000A7220000}"/>
    <cellStyle name="一般 3 6 4 4" xfId="9201" xr:uid="{00000000-0005-0000-0000-0000A8220000}"/>
    <cellStyle name="一般 3 6 4 4 2" xfId="9202" xr:uid="{00000000-0005-0000-0000-0000A9220000}"/>
    <cellStyle name="一般 3 6 4 4 2 2" xfId="9203" xr:uid="{00000000-0005-0000-0000-0000AA220000}"/>
    <cellStyle name="一般 3 6 4 4 2 2 2" xfId="9204" xr:uid="{00000000-0005-0000-0000-0000AB220000}"/>
    <cellStyle name="一般 3 6 4 4 2 2 3" xfId="9205" xr:uid="{00000000-0005-0000-0000-0000AC220000}"/>
    <cellStyle name="一般 3 6 4 4 2 3" xfId="9206" xr:uid="{00000000-0005-0000-0000-0000AD220000}"/>
    <cellStyle name="一般 3 6 4 4 2 4" xfId="9207" xr:uid="{00000000-0005-0000-0000-0000AE220000}"/>
    <cellStyle name="一般 3 6 4 4 3" xfId="9208" xr:uid="{00000000-0005-0000-0000-0000AF220000}"/>
    <cellStyle name="一般 3 6 4 4 3 2" xfId="9209" xr:uid="{00000000-0005-0000-0000-0000B0220000}"/>
    <cellStyle name="一般 3 6 4 4 3 3" xfId="9210" xr:uid="{00000000-0005-0000-0000-0000B1220000}"/>
    <cellStyle name="一般 3 6 4 4 4" xfId="9211" xr:uid="{00000000-0005-0000-0000-0000B2220000}"/>
    <cellStyle name="一般 3 6 4 4 5" xfId="9212" xr:uid="{00000000-0005-0000-0000-0000B3220000}"/>
    <cellStyle name="一般 3 6 4 5" xfId="9213" xr:uid="{00000000-0005-0000-0000-0000B4220000}"/>
    <cellStyle name="一般 3 6 4 5 2" xfId="9214" xr:uid="{00000000-0005-0000-0000-0000B5220000}"/>
    <cellStyle name="一般 3 6 4 5 2 2" xfId="9215" xr:uid="{00000000-0005-0000-0000-0000B6220000}"/>
    <cellStyle name="一般 3 6 4 5 2 3" xfId="9216" xr:uid="{00000000-0005-0000-0000-0000B7220000}"/>
    <cellStyle name="一般 3 6 4 5 3" xfId="9217" xr:uid="{00000000-0005-0000-0000-0000B8220000}"/>
    <cellStyle name="一般 3 6 4 5 4" xfId="9218" xr:uid="{00000000-0005-0000-0000-0000B9220000}"/>
    <cellStyle name="一般 3 6 4 6" xfId="9219" xr:uid="{00000000-0005-0000-0000-0000BA220000}"/>
    <cellStyle name="一般 3 6 4 6 2" xfId="9220" xr:uid="{00000000-0005-0000-0000-0000BB220000}"/>
    <cellStyle name="一般 3 6 4 6 3" xfId="9221" xr:uid="{00000000-0005-0000-0000-0000BC220000}"/>
    <cellStyle name="一般 3 6 4 7" xfId="9222" xr:uid="{00000000-0005-0000-0000-0000BD220000}"/>
    <cellStyle name="一般 3 6 4 8" xfId="9223" xr:uid="{00000000-0005-0000-0000-0000BE220000}"/>
    <cellStyle name="一般 3 6 5" xfId="9224" xr:uid="{00000000-0005-0000-0000-0000BF220000}"/>
    <cellStyle name="一般 3 6 5 2" xfId="9225" xr:uid="{00000000-0005-0000-0000-0000C0220000}"/>
    <cellStyle name="一般 3 6 5 2 2" xfId="9226" xr:uid="{00000000-0005-0000-0000-0000C1220000}"/>
    <cellStyle name="一般 3 6 5 2 2 2" xfId="9227" xr:uid="{00000000-0005-0000-0000-0000C2220000}"/>
    <cellStyle name="一般 3 6 5 2 2 2 2" xfId="9228" xr:uid="{00000000-0005-0000-0000-0000C3220000}"/>
    <cellStyle name="一般 3 6 5 2 2 2 2 2" xfId="9229" xr:uid="{00000000-0005-0000-0000-0000C4220000}"/>
    <cellStyle name="一般 3 6 5 2 2 2 2 3" xfId="9230" xr:uid="{00000000-0005-0000-0000-0000C5220000}"/>
    <cellStyle name="一般 3 6 5 2 2 2 3" xfId="9231" xr:uid="{00000000-0005-0000-0000-0000C6220000}"/>
    <cellStyle name="一般 3 6 5 2 2 2 4" xfId="9232" xr:uid="{00000000-0005-0000-0000-0000C7220000}"/>
    <cellStyle name="一般 3 6 5 2 2 3" xfId="9233" xr:uid="{00000000-0005-0000-0000-0000C8220000}"/>
    <cellStyle name="一般 3 6 5 2 2 3 2" xfId="9234" xr:uid="{00000000-0005-0000-0000-0000C9220000}"/>
    <cellStyle name="一般 3 6 5 2 2 3 3" xfId="9235" xr:uid="{00000000-0005-0000-0000-0000CA220000}"/>
    <cellStyle name="一般 3 6 5 2 2 4" xfId="9236" xr:uid="{00000000-0005-0000-0000-0000CB220000}"/>
    <cellStyle name="一般 3 6 5 2 2 5" xfId="9237" xr:uid="{00000000-0005-0000-0000-0000CC220000}"/>
    <cellStyle name="一般 3 6 5 2 3" xfId="9238" xr:uid="{00000000-0005-0000-0000-0000CD220000}"/>
    <cellStyle name="一般 3 6 5 2 3 2" xfId="9239" xr:uid="{00000000-0005-0000-0000-0000CE220000}"/>
    <cellStyle name="一般 3 6 5 2 3 2 2" xfId="9240" xr:uid="{00000000-0005-0000-0000-0000CF220000}"/>
    <cellStyle name="一般 3 6 5 2 3 2 3" xfId="9241" xr:uid="{00000000-0005-0000-0000-0000D0220000}"/>
    <cellStyle name="一般 3 6 5 2 3 3" xfId="9242" xr:uid="{00000000-0005-0000-0000-0000D1220000}"/>
    <cellStyle name="一般 3 6 5 2 3 4" xfId="9243" xr:uid="{00000000-0005-0000-0000-0000D2220000}"/>
    <cellStyle name="一般 3 6 5 2 4" xfId="9244" xr:uid="{00000000-0005-0000-0000-0000D3220000}"/>
    <cellStyle name="一般 3 6 5 2 4 2" xfId="9245" xr:uid="{00000000-0005-0000-0000-0000D4220000}"/>
    <cellStyle name="一般 3 6 5 2 4 3" xfId="9246" xr:uid="{00000000-0005-0000-0000-0000D5220000}"/>
    <cellStyle name="一般 3 6 5 2 5" xfId="9247" xr:uid="{00000000-0005-0000-0000-0000D6220000}"/>
    <cellStyle name="一般 3 6 5 2 6" xfId="9248" xr:uid="{00000000-0005-0000-0000-0000D7220000}"/>
    <cellStyle name="一般 3 6 5 3" xfId="9249" xr:uid="{00000000-0005-0000-0000-0000D8220000}"/>
    <cellStyle name="一般 3 6 5 3 2" xfId="9250" xr:uid="{00000000-0005-0000-0000-0000D9220000}"/>
    <cellStyle name="一般 3 6 5 3 2 2" xfId="9251" xr:uid="{00000000-0005-0000-0000-0000DA220000}"/>
    <cellStyle name="一般 3 6 5 3 2 2 2" xfId="9252" xr:uid="{00000000-0005-0000-0000-0000DB220000}"/>
    <cellStyle name="一般 3 6 5 3 2 2 3" xfId="9253" xr:uid="{00000000-0005-0000-0000-0000DC220000}"/>
    <cellStyle name="一般 3 6 5 3 2 3" xfId="9254" xr:uid="{00000000-0005-0000-0000-0000DD220000}"/>
    <cellStyle name="一般 3 6 5 3 2 4" xfId="9255" xr:uid="{00000000-0005-0000-0000-0000DE220000}"/>
    <cellStyle name="一般 3 6 5 3 3" xfId="9256" xr:uid="{00000000-0005-0000-0000-0000DF220000}"/>
    <cellStyle name="一般 3 6 5 3 3 2" xfId="9257" xr:uid="{00000000-0005-0000-0000-0000E0220000}"/>
    <cellStyle name="一般 3 6 5 3 3 3" xfId="9258" xr:uid="{00000000-0005-0000-0000-0000E1220000}"/>
    <cellStyle name="一般 3 6 5 3 4" xfId="9259" xr:uid="{00000000-0005-0000-0000-0000E2220000}"/>
    <cellStyle name="一般 3 6 5 3 5" xfId="9260" xr:uid="{00000000-0005-0000-0000-0000E3220000}"/>
    <cellStyle name="一般 3 6 5 4" xfId="9261" xr:uid="{00000000-0005-0000-0000-0000E4220000}"/>
    <cellStyle name="一般 3 6 5 4 2" xfId="9262" xr:uid="{00000000-0005-0000-0000-0000E5220000}"/>
    <cellStyle name="一般 3 6 5 4 2 2" xfId="9263" xr:uid="{00000000-0005-0000-0000-0000E6220000}"/>
    <cellStyle name="一般 3 6 5 4 2 2 2" xfId="9264" xr:uid="{00000000-0005-0000-0000-0000E7220000}"/>
    <cellStyle name="一般 3 6 5 4 2 2 3" xfId="9265" xr:uid="{00000000-0005-0000-0000-0000E8220000}"/>
    <cellStyle name="一般 3 6 5 4 2 3" xfId="9266" xr:uid="{00000000-0005-0000-0000-0000E9220000}"/>
    <cellStyle name="一般 3 6 5 4 2 4" xfId="9267" xr:uid="{00000000-0005-0000-0000-0000EA220000}"/>
    <cellStyle name="一般 3 6 5 4 3" xfId="9268" xr:uid="{00000000-0005-0000-0000-0000EB220000}"/>
    <cellStyle name="一般 3 6 5 4 3 2" xfId="9269" xr:uid="{00000000-0005-0000-0000-0000EC220000}"/>
    <cellStyle name="一般 3 6 5 4 3 3" xfId="9270" xr:uid="{00000000-0005-0000-0000-0000ED220000}"/>
    <cellStyle name="一般 3 6 5 4 4" xfId="9271" xr:uid="{00000000-0005-0000-0000-0000EE220000}"/>
    <cellStyle name="一般 3 6 5 4 5" xfId="9272" xr:uid="{00000000-0005-0000-0000-0000EF220000}"/>
    <cellStyle name="一般 3 6 5 5" xfId="9273" xr:uid="{00000000-0005-0000-0000-0000F0220000}"/>
    <cellStyle name="一般 3 6 5 5 2" xfId="9274" xr:uid="{00000000-0005-0000-0000-0000F1220000}"/>
    <cellStyle name="一般 3 6 5 5 2 2" xfId="9275" xr:uid="{00000000-0005-0000-0000-0000F2220000}"/>
    <cellStyle name="一般 3 6 5 5 2 3" xfId="9276" xr:uid="{00000000-0005-0000-0000-0000F3220000}"/>
    <cellStyle name="一般 3 6 5 5 3" xfId="9277" xr:uid="{00000000-0005-0000-0000-0000F4220000}"/>
    <cellStyle name="一般 3 6 5 5 4" xfId="9278" xr:uid="{00000000-0005-0000-0000-0000F5220000}"/>
    <cellStyle name="一般 3 6 5 6" xfId="9279" xr:uid="{00000000-0005-0000-0000-0000F6220000}"/>
    <cellStyle name="一般 3 6 5 6 2" xfId="9280" xr:uid="{00000000-0005-0000-0000-0000F7220000}"/>
    <cellStyle name="一般 3 6 5 6 3" xfId="9281" xr:uid="{00000000-0005-0000-0000-0000F8220000}"/>
    <cellStyle name="一般 3 6 5 7" xfId="9282" xr:uid="{00000000-0005-0000-0000-0000F9220000}"/>
    <cellStyle name="一般 3 6 5 8" xfId="9283" xr:uid="{00000000-0005-0000-0000-0000FA220000}"/>
    <cellStyle name="一般 3 6 6" xfId="9284" xr:uid="{00000000-0005-0000-0000-0000FB220000}"/>
    <cellStyle name="一般 3 6 6 2" xfId="9285" xr:uid="{00000000-0005-0000-0000-0000FC220000}"/>
    <cellStyle name="一般 3 6 6 2 2" xfId="9286" xr:uid="{00000000-0005-0000-0000-0000FD220000}"/>
    <cellStyle name="一般 3 6 6 2 2 2" xfId="9287" xr:uid="{00000000-0005-0000-0000-0000FE220000}"/>
    <cellStyle name="一般 3 6 6 2 2 2 2" xfId="9288" xr:uid="{00000000-0005-0000-0000-0000FF220000}"/>
    <cellStyle name="一般 3 6 6 2 2 2 3" xfId="9289" xr:uid="{00000000-0005-0000-0000-000000230000}"/>
    <cellStyle name="一般 3 6 6 2 2 3" xfId="9290" xr:uid="{00000000-0005-0000-0000-000001230000}"/>
    <cellStyle name="一般 3 6 6 2 2 4" xfId="9291" xr:uid="{00000000-0005-0000-0000-000002230000}"/>
    <cellStyle name="一般 3 6 6 2 3" xfId="9292" xr:uid="{00000000-0005-0000-0000-000003230000}"/>
    <cellStyle name="一般 3 6 6 2 3 2" xfId="9293" xr:uid="{00000000-0005-0000-0000-000004230000}"/>
    <cellStyle name="一般 3 6 6 2 3 3" xfId="9294" xr:uid="{00000000-0005-0000-0000-000005230000}"/>
    <cellStyle name="一般 3 6 6 2 4" xfId="9295" xr:uid="{00000000-0005-0000-0000-000006230000}"/>
    <cellStyle name="一般 3 6 6 2 5" xfId="9296" xr:uid="{00000000-0005-0000-0000-000007230000}"/>
    <cellStyle name="一般 3 6 6 3" xfId="9297" xr:uid="{00000000-0005-0000-0000-000008230000}"/>
    <cellStyle name="一般 3 6 6 3 2" xfId="9298" xr:uid="{00000000-0005-0000-0000-000009230000}"/>
    <cellStyle name="一般 3 6 6 3 2 2" xfId="9299" xr:uid="{00000000-0005-0000-0000-00000A230000}"/>
    <cellStyle name="一般 3 6 6 3 2 2 2" xfId="9300" xr:uid="{00000000-0005-0000-0000-00000B230000}"/>
    <cellStyle name="一般 3 6 6 3 2 2 3" xfId="9301" xr:uid="{00000000-0005-0000-0000-00000C230000}"/>
    <cellStyle name="一般 3 6 6 3 2 3" xfId="9302" xr:uid="{00000000-0005-0000-0000-00000D230000}"/>
    <cellStyle name="一般 3 6 6 3 2 4" xfId="9303" xr:uid="{00000000-0005-0000-0000-00000E230000}"/>
    <cellStyle name="一般 3 6 6 3 3" xfId="9304" xr:uid="{00000000-0005-0000-0000-00000F230000}"/>
    <cellStyle name="一般 3 6 6 3 3 2" xfId="9305" xr:uid="{00000000-0005-0000-0000-000010230000}"/>
    <cellStyle name="一般 3 6 6 3 3 3" xfId="9306" xr:uid="{00000000-0005-0000-0000-000011230000}"/>
    <cellStyle name="一般 3 6 6 3 4" xfId="9307" xr:uid="{00000000-0005-0000-0000-000012230000}"/>
    <cellStyle name="一般 3 6 6 3 5" xfId="9308" xr:uid="{00000000-0005-0000-0000-000013230000}"/>
    <cellStyle name="一般 3 6 6 4" xfId="9309" xr:uid="{00000000-0005-0000-0000-000014230000}"/>
    <cellStyle name="一般 3 6 6 4 2" xfId="9310" xr:uid="{00000000-0005-0000-0000-000015230000}"/>
    <cellStyle name="一般 3 6 6 4 2 2" xfId="9311" xr:uid="{00000000-0005-0000-0000-000016230000}"/>
    <cellStyle name="一般 3 6 6 4 2 3" xfId="9312" xr:uid="{00000000-0005-0000-0000-000017230000}"/>
    <cellStyle name="一般 3 6 6 4 3" xfId="9313" xr:uid="{00000000-0005-0000-0000-000018230000}"/>
    <cellStyle name="一般 3 6 6 4 4" xfId="9314" xr:uid="{00000000-0005-0000-0000-000019230000}"/>
    <cellStyle name="一般 3 6 6 5" xfId="9315" xr:uid="{00000000-0005-0000-0000-00001A230000}"/>
    <cellStyle name="一般 3 6 6 5 2" xfId="9316" xr:uid="{00000000-0005-0000-0000-00001B230000}"/>
    <cellStyle name="一般 3 6 6 5 3" xfId="9317" xr:uid="{00000000-0005-0000-0000-00001C230000}"/>
    <cellStyle name="一般 3 6 6 6" xfId="9318" xr:uid="{00000000-0005-0000-0000-00001D230000}"/>
    <cellStyle name="一般 3 6 6 7" xfId="9319" xr:uid="{00000000-0005-0000-0000-00001E230000}"/>
    <cellStyle name="一般 3 6 7" xfId="9320" xr:uid="{00000000-0005-0000-0000-00001F230000}"/>
    <cellStyle name="一般 3 6 7 2" xfId="9321" xr:uid="{00000000-0005-0000-0000-000020230000}"/>
    <cellStyle name="一般 3 6 7 2 2" xfId="9322" xr:uid="{00000000-0005-0000-0000-000021230000}"/>
    <cellStyle name="一般 3 6 7 2 2 2" xfId="9323" xr:uid="{00000000-0005-0000-0000-000022230000}"/>
    <cellStyle name="一般 3 6 7 2 2 2 2" xfId="9324" xr:uid="{00000000-0005-0000-0000-000023230000}"/>
    <cellStyle name="一般 3 6 7 2 2 2 3" xfId="9325" xr:uid="{00000000-0005-0000-0000-000024230000}"/>
    <cellStyle name="一般 3 6 7 2 2 3" xfId="9326" xr:uid="{00000000-0005-0000-0000-000025230000}"/>
    <cellStyle name="一般 3 6 7 2 2 4" xfId="9327" xr:uid="{00000000-0005-0000-0000-000026230000}"/>
    <cellStyle name="一般 3 6 7 2 3" xfId="9328" xr:uid="{00000000-0005-0000-0000-000027230000}"/>
    <cellStyle name="一般 3 6 7 2 3 2" xfId="9329" xr:uid="{00000000-0005-0000-0000-000028230000}"/>
    <cellStyle name="一般 3 6 7 2 3 3" xfId="9330" xr:uid="{00000000-0005-0000-0000-000029230000}"/>
    <cellStyle name="一般 3 6 7 2 4" xfId="9331" xr:uid="{00000000-0005-0000-0000-00002A230000}"/>
    <cellStyle name="一般 3 6 7 2 5" xfId="9332" xr:uid="{00000000-0005-0000-0000-00002B230000}"/>
    <cellStyle name="一般 3 6 7 3" xfId="9333" xr:uid="{00000000-0005-0000-0000-00002C230000}"/>
    <cellStyle name="一般 3 6 7 3 2" xfId="9334" xr:uid="{00000000-0005-0000-0000-00002D230000}"/>
    <cellStyle name="一般 3 6 7 3 2 2" xfId="9335" xr:uid="{00000000-0005-0000-0000-00002E230000}"/>
    <cellStyle name="一般 3 6 7 3 2 3" xfId="9336" xr:uid="{00000000-0005-0000-0000-00002F230000}"/>
    <cellStyle name="一般 3 6 7 3 3" xfId="9337" xr:uid="{00000000-0005-0000-0000-000030230000}"/>
    <cellStyle name="一般 3 6 7 3 4" xfId="9338" xr:uid="{00000000-0005-0000-0000-000031230000}"/>
    <cellStyle name="一般 3 6 7 4" xfId="9339" xr:uid="{00000000-0005-0000-0000-000032230000}"/>
    <cellStyle name="一般 3 6 7 4 2" xfId="9340" xr:uid="{00000000-0005-0000-0000-000033230000}"/>
    <cellStyle name="一般 3 6 7 4 3" xfId="9341" xr:uid="{00000000-0005-0000-0000-000034230000}"/>
    <cellStyle name="一般 3 6 7 5" xfId="9342" xr:uid="{00000000-0005-0000-0000-000035230000}"/>
    <cellStyle name="一般 3 6 7 6" xfId="9343" xr:uid="{00000000-0005-0000-0000-000036230000}"/>
    <cellStyle name="一般 3 6 8" xfId="9344" xr:uid="{00000000-0005-0000-0000-000037230000}"/>
    <cellStyle name="一般 3 6 8 2" xfId="9345" xr:uid="{00000000-0005-0000-0000-000038230000}"/>
    <cellStyle name="一般 3 6 8 2 2" xfId="9346" xr:uid="{00000000-0005-0000-0000-000039230000}"/>
    <cellStyle name="一般 3 6 8 2 2 2" xfId="9347" xr:uid="{00000000-0005-0000-0000-00003A230000}"/>
    <cellStyle name="一般 3 6 8 2 2 3" xfId="9348" xr:uid="{00000000-0005-0000-0000-00003B230000}"/>
    <cellStyle name="一般 3 6 8 2 3" xfId="9349" xr:uid="{00000000-0005-0000-0000-00003C230000}"/>
    <cellStyle name="一般 3 6 8 2 4" xfId="9350" xr:uid="{00000000-0005-0000-0000-00003D230000}"/>
    <cellStyle name="一般 3 6 8 3" xfId="9351" xr:uid="{00000000-0005-0000-0000-00003E230000}"/>
    <cellStyle name="一般 3 6 8 3 2" xfId="9352" xr:uid="{00000000-0005-0000-0000-00003F230000}"/>
    <cellStyle name="一般 3 6 8 3 3" xfId="9353" xr:uid="{00000000-0005-0000-0000-000040230000}"/>
    <cellStyle name="一般 3 6 8 4" xfId="9354" xr:uid="{00000000-0005-0000-0000-000041230000}"/>
    <cellStyle name="一般 3 6 8 5" xfId="9355" xr:uid="{00000000-0005-0000-0000-000042230000}"/>
    <cellStyle name="一般 3 6 9" xfId="9356" xr:uid="{00000000-0005-0000-0000-000043230000}"/>
    <cellStyle name="一般 3 6 9 2" xfId="9357" xr:uid="{00000000-0005-0000-0000-000044230000}"/>
    <cellStyle name="一般 3 6 9 2 2" xfId="9358" xr:uid="{00000000-0005-0000-0000-000045230000}"/>
    <cellStyle name="一般 3 6 9 2 2 2" xfId="9359" xr:uid="{00000000-0005-0000-0000-000046230000}"/>
    <cellStyle name="一般 3 6 9 2 2 3" xfId="9360" xr:uid="{00000000-0005-0000-0000-000047230000}"/>
    <cellStyle name="一般 3 6 9 2 3" xfId="9361" xr:uid="{00000000-0005-0000-0000-000048230000}"/>
    <cellStyle name="一般 3 6 9 2 4" xfId="9362" xr:uid="{00000000-0005-0000-0000-000049230000}"/>
    <cellStyle name="一般 3 6 9 3" xfId="9363" xr:uid="{00000000-0005-0000-0000-00004A230000}"/>
    <cellStyle name="一般 3 6 9 3 2" xfId="9364" xr:uid="{00000000-0005-0000-0000-00004B230000}"/>
    <cellStyle name="一般 3 6 9 3 3" xfId="9365" xr:uid="{00000000-0005-0000-0000-00004C230000}"/>
    <cellStyle name="一般 3 6 9 4" xfId="9366" xr:uid="{00000000-0005-0000-0000-00004D230000}"/>
    <cellStyle name="一般 3 6 9 5" xfId="9367" xr:uid="{00000000-0005-0000-0000-00004E230000}"/>
    <cellStyle name="一般 3 7" xfId="213" xr:uid="{00000000-0005-0000-0000-00004F230000}"/>
    <cellStyle name="一般 3 7 10" xfId="9368" xr:uid="{00000000-0005-0000-0000-000050230000}"/>
    <cellStyle name="一般 3 7 10 2" xfId="9369" xr:uid="{00000000-0005-0000-0000-000051230000}"/>
    <cellStyle name="一般 3 7 10 2 2" xfId="9370" xr:uid="{00000000-0005-0000-0000-000052230000}"/>
    <cellStyle name="一般 3 7 10 2 3" xfId="9371" xr:uid="{00000000-0005-0000-0000-000053230000}"/>
    <cellStyle name="一般 3 7 10 3" xfId="9372" xr:uid="{00000000-0005-0000-0000-000054230000}"/>
    <cellStyle name="一般 3 7 10 4" xfId="9373" xr:uid="{00000000-0005-0000-0000-000055230000}"/>
    <cellStyle name="一般 3 7 11" xfId="9374" xr:uid="{00000000-0005-0000-0000-000056230000}"/>
    <cellStyle name="一般 3 7 11 2" xfId="9375" xr:uid="{00000000-0005-0000-0000-000057230000}"/>
    <cellStyle name="一般 3 7 11 3" xfId="9376" xr:uid="{00000000-0005-0000-0000-000058230000}"/>
    <cellStyle name="一般 3 7 12" xfId="9377" xr:uid="{00000000-0005-0000-0000-000059230000}"/>
    <cellStyle name="一般 3 7 13" xfId="9378" xr:uid="{00000000-0005-0000-0000-00005A230000}"/>
    <cellStyle name="一般 3 7 2" xfId="214" xr:uid="{00000000-0005-0000-0000-00005B230000}"/>
    <cellStyle name="一般 3 7 2 2" xfId="215" xr:uid="{00000000-0005-0000-0000-00005C230000}"/>
    <cellStyle name="一般 3 7 2 2 2" xfId="9379" xr:uid="{00000000-0005-0000-0000-00005D230000}"/>
    <cellStyle name="一般 3 7 2 2 2 2" xfId="9380" xr:uid="{00000000-0005-0000-0000-00005E230000}"/>
    <cellStyle name="一般 3 7 2 2 2 2 2" xfId="9381" xr:uid="{00000000-0005-0000-0000-00005F230000}"/>
    <cellStyle name="一般 3 7 2 2 2 2 2 2" xfId="9382" xr:uid="{00000000-0005-0000-0000-000060230000}"/>
    <cellStyle name="一般 3 7 2 2 2 2 2 2 2" xfId="9383" xr:uid="{00000000-0005-0000-0000-000061230000}"/>
    <cellStyle name="一般 3 7 2 2 2 2 2 2 3" xfId="9384" xr:uid="{00000000-0005-0000-0000-000062230000}"/>
    <cellStyle name="一般 3 7 2 2 2 2 2 3" xfId="9385" xr:uid="{00000000-0005-0000-0000-000063230000}"/>
    <cellStyle name="一般 3 7 2 2 2 2 2 4" xfId="9386" xr:uid="{00000000-0005-0000-0000-000064230000}"/>
    <cellStyle name="一般 3 7 2 2 2 2 3" xfId="9387" xr:uid="{00000000-0005-0000-0000-000065230000}"/>
    <cellStyle name="一般 3 7 2 2 2 2 3 2" xfId="9388" xr:uid="{00000000-0005-0000-0000-000066230000}"/>
    <cellStyle name="一般 3 7 2 2 2 2 3 3" xfId="9389" xr:uid="{00000000-0005-0000-0000-000067230000}"/>
    <cellStyle name="一般 3 7 2 2 2 2 4" xfId="9390" xr:uid="{00000000-0005-0000-0000-000068230000}"/>
    <cellStyle name="一般 3 7 2 2 2 2 5" xfId="9391" xr:uid="{00000000-0005-0000-0000-000069230000}"/>
    <cellStyle name="一般 3 7 2 2 2 3" xfId="9392" xr:uid="{00000000-0005-0000-0000-00006A230000}"/>
    <cellStyle name="一般 3 7 2 2 2 3 2" xfId="9393" xr:uid="{00000000-0005-0000-0000-00006B230000}"/>
    <cellStyle name="一般 3 7 2 2 2 3 2 2" xfId="9394" xr:uid="{00000000-0005-0000-0000-00006C230000}"/>
    <cellStyle name="一般 3 7 2 2 2 3 2 3" xfId="9395" xr:uid="{00000000-0005-0000-0000-00006D230000}"/>
    <cellStyle name="一般 3 7 2 2 2 3 3" xfId="9396" xr:uid="{00000000-0005-0000-0000-00006E230000}"/>
    <cellStyle name="一般 3 7 2 2 2 3 4" xfId="9397" xr:uid="{00000000-0005-0000-0000-00006F230000}"/>
    <cellStyle name="一般 3 7 2 2 2 4" xfId="9398" xr:uid="{00000000-0005-0000-0000-000070230000}"/>
    <cellStyle name="一般 3 7 2 2 2 4 2" xfId="9399" xr:uid="{00000000-0005-0000-0000-000071230000}"/>
    <cellStyle name="一般 3 7 2 2 2 4 3" xfId="9400" xr:uid="{00000000-0005-0000-0000-000072230000}"/>
    <cellStyle name="一般 3 7 2 2 2 5" xfId="9401" xr:uid="{00000000-0005-0000-0000-000073230000}"/>
    <cellStyle name="一般 3 7 2 2 2 6" xfId="9402" xr:uid="{00000000-0005-0000-0000-000074230000}"/>
    <cellStyle name="一般 3 7 2 2 3" xfId="9403" xr:uid="{00000000-0005-0000-0000-000075230000}"/>
    <cellStyle name="一般 3 7 2 2 3 2" xfId="9404" xr:uid="{00000000-0005-0000-0000-000076230000}"/>
    <cellStyle name="一般 3 7 2 2 3 2 2" xfId="9405" xr:uid="{00000000-0005-0000-0000-000077230000}"/>
    <cellStyle name="一般 3 7 2 2 3 2 2 2" xfId="9406" xr:uid="{00000000-0005-0000-0000-000078230000}"/>
    <cellStyle name="一般 3 7 2 2 3 2 2 3" xfId="9407" xr:uid="{00000000-0005-0000-0000-000079230000}"/>
    <cellStyle name="一般 3 7 2 2 3 2 3" xfId="9408" xr:uid="{00000000-0005-0000-0000-00007A230000}"/>
    <cellStyle name="一般 3 7 2 2 3 2 4" xfId="9409" xr:uid="{00000000-0005-0000-0000-00007B230000}"/>
    <cellStyle name="一般 3 7 2 2 3 3" xfId="9410" xr:uid="{00000000-0005-0000-0000-00007C230000}"/>
    <cellStyle name="一般 3 7 2 2 3 3 2" xfId="9411" xr:uid="{00000000-0005-0000-0000-00007D230000}"/>
    <cellStyle name="一般 3 7 2 2 3 3 3" xfId="9412" xr:uid="{00000000-0005-0000-0000-00007E230000}"/>
    <cellStyle name="一般 3 7 2 2 3 4" xfId="9413" xr:uid="{00000000-0005-0000-0000-00007F230000}"/>
    <cellStyle name="一般 3 7 2 2 3 5" xfId="9414" xr:uid="{00000000-0005-0000-0000-000080230000}"/>
    <cellStyle name="一般 3 7 2 2 4" xfId="9415" xr:uid="{00000000-0005-0000-0000-000081230000}"/>
    <cellStyle name="一般 3 7 2 2 4 2" xfId="9416" xr:uid="{00000000-0005-0000-0000-000082230000}"/>
    <cellStyle name="一般 3 7 2 2 4 2 2" xfId="9417" xr:uid="{00000000-0005-0000-0000-000083230000}"/>
    <cellStyle name="一般 3 7 2 2 4 2 2 2" xfId="9418" xr:uid="{00000000-0005-0000-0000-000084230000}"/>
    <cellStyle name="一般 3 7 2 2 4 2 2 3" xfId="9419" xr:uid="{00000000-0005-0000-0000-000085230000}"/>
    <cellStyle name="一般 3 7 2 2 4 2 3" xfId="9420" xr:uid="{00000000-0005-0000-0000-000086230000}"/>
    <cellStyle name="一般 3 7 2 2 4 2 4" xfId="9421" xr:uid="{00000000-0005-0000-0000-000087230000}"/>
    <cellStyle name="一般 3 7 2 2 4 3" xfId="9422" xr:uid="{00000000-0005-0000-0000-000088230000}"/>
    <cellStyle name="一般 3 7 2 2 4 3 2" xfId="9423" xr:uid="{00000000-0005-0000-0000-000089230000}"/>
    <cellStyle name="一般 3 7 2 2 4 3 3" xfId="9424" xr:uid="{00000000-0005-0000-0000-00008A230000}"/>
    <cellStyle name="一般 3 7 2 2 4 4" xfId="9425" xr:uid="{00000000-0005-0000-0000-00008B230000}"/>
    <cellStyle name="一般 3 7 2 2 4 5" xfId="9426" xr:uid="{00000000-0005-0000-0000-00008C230000}"/>
    <cellStyle name="一般 3 7 2 2 5" xfId="9427" xr:uid="{00000000-0005-0000-0000-00008D230000}"/>
    <cellStyle name="一般 3 7 2 2 5 2" xfId="9428" xr:uid="{00000000-0005-0000-0000-00008E230000}"/>
    <cellStyle name="一般 3 7 2 2 5 2 2" xfId="9429" xr:uid="{00000000-0005-0000-0000-00008F230000}"/>
    <cellStyle name="一般 3 7 2 2 5 2 3" xfId="9430" xr:uid="{00000000-0005-0000-0000-000090230000}"/>
    <cellStyle name="一般 3 7 2 2 5 3" xfId="9431" xr:uid="{00000000-0005-0000-0000-000091230000}"/>
    <cellStyle name="一般 3 7 2 2 5 4" xfId="9432" xr:uid="{00000000-0005-0000-0000-000092230000}"/>
    <cellStyle name="一般 3 7 2 2 6" xfId="9433" xr:uid="{00000000-0005-0000-0000-000093230000}"/>
    <cellStyle name="一般 3 7 2 2 6 2" xfId="9434" xr:uid="{00000000-0005-0000-0000-000094230000}"/>
    <cellStyle name="一般 3 7 2 2 6 3" xfId="9435" xr:uid="{00000000-0005-0000-0000-000095230000}"/>
    <cellStyle name="一般 3 7 2 2 7" xfId="9436" xr:uid="{00000000-0005-0000-0000-000096230000}"/>
    <cellStyle name="一般 3 7 2 2 8" xfId="9437" xr:uid="{00000000-0005-0000-0000-000097230000}"/>
    <cellStyle name="一般 3 7 2 3" xfId="9438" xr:uid="{00000000-0005-0000-0000-000098230000}"/>
    <cellStyle name="一般 3 7 2 3 2" xfId="9439" xr:uid="{00000000-0005-0000-0000-000099230000}"/>
    <cellStyle name="一般 3 7 2 3 2 2" xfId="9440" xr:uid="{00000000-0005-0000-0000-00009A230000}"/>
    <cellStyle name="一般 3 7 2 3 2 2 2" xfId="9441" xr:uid="{00000000-0005-0000-0000-00009B230000}"/>
    <cellStyle name="一般 3 7 2 3 2 2 2 2" xfId="9442" xr:uid="{00000000-0005-0000-0000-00009C230000}"/>
    <cellStyle name="一般 3 7 2 3 2 2 2 3" xfId="9443" xr:uid="{00000000-0005-0000-0000-00009D230000}"/>
    <cellStyle name="一般 3 7 2 3 2 2 3" xfId="9444" xr:uid="{00000000-0005-0000-0000-00009E230000}"/>
    <cellStyle name="一般 3 7 2 3 2 2 4" xfId="9445" xr:uid="{00000000-0005-0000-0000-00009F230000}"/>
    <cellStyle name="一般 3 7 2 3 2 3" xfId="9446" xr:uid="{00000000-0005-0000-0000-0000A0230000}"/>
    <cellStyle name="一般 3 7 2 3 2 3 2" xfId="9447" xr:uid="{00000000-0005-0000-0000-0000A1230000}"/>
    <cellStyle name="一般 3 7 2 3 2 3 3" xfId="9448" xr:uid="{00000000-0005-0000-0000-0000A2230000}"/>
    <cellStyle name="一般 3 7 2 3 2 4" xfId="9449" xr:uid="{00000000-0005-0000-0000-0000A3230000}"/>
    <cellStyle name="一般 3 7 2 3 2 5" xfId="9450" xr:uid="{00000000-0005-0000-0000-0000A4230000}"/>
    <cellStyle name="一般 3 7 2 3 3" xfId="9451" xr:uid="{00000000-0005-0000-0000-0000A5230000}"/>
    <cellStyle name="一般 3 7 2 3 3 2" xfId="9452" xr:uid="{00000000-0005-0000-0000-0000A6230000}"/>
    <cellStyle name="一般 3 7 2 3 3 2 2" xfId="9453" xr:uid="{00000000-0005-0000-0000-0000A7230000}"/>
    <cellStyle name="一般 3 7 2 3 3 2 3" xfId="9454" xr:uid="{00000000-0005-0000-0000-0000A8230000}"/>
    <cellStyle name="一般 3 7 2 3 3 3" xfId="9455" xr:uid="{00000000-0005-0000-0000-0000A9230000}"/>
    <cellStyle name="一般 3 7 2 3 3 4" xfId="9456" xr:uid="{00000000-0005-0000-0000-0000AA230000}"/>
    <cellStyle name="一般 3 7 2 3 4" xfId="9457" xr:uid="{00000000-0005-0000-0000-0000AB230000}"/>
    <cellStyle name="一般 3 7 2 3 4 2" xfId="9458" xr:uid="{00000000-0005-0000-0000-0000AC230000}"/>
    <cellStyle name="一般 3 7 2 3 4 3" xfId="9459" xr:uid="{00000000-0005-0000-0000-0000AD230000}"/>
    <cellStyle name="一般 3 7 2 3 5" xfId="9460" xr:uid="{00000000-0005-0000-0000-0000AE230000}"/>
    <cellStyle name="一般 3 7 2 3 6" xfId="9461" xr:uid="{00000000-0005-0000-0000-0000AF230000}"/>
    <cellStyle name="一般 3 7 2 4" xfId="9462" xr:uid="{00000000-0005-0000-0000-0000B0230000}"/>
    <cellStyle name="一般 3 7 2 4 2" xfId="9463" xr:uid="{00000000-0005-0000-0000-0000B1230000}"/>
    <cellStyle name="一般 3 7 2 4 2 2" xfId="9464" xr:uid="{00000000-0005-0000-0000-0000B2230000}"/>
    <cellStyle name="一般 3 7 2 4 2 2 2" xfId="9465" xr:uid="{00000000-0005-0000-0000-0000B3230000}"/>
    <cellStyle name="一般 3 7 2 4 2 2 3" xfId="9466" xr:uid="{00000000-0005-0000-0000-0000B4230000}"/>
    <cellStyle name="一般 3 7 2 4 2 3" xfId="9467" xr:uid="{00000000-0005-0000-0000-0000B5230000}"/>
    <cellStyle name="一般 3 7 2 4 2 4" xfId="9468" xr:uid="{00000000-0005-0000-0000-0000B6230000}"/>
    <cellStyle name="一般 3 7 2 4 3" xfId="9469" xr:uid="{00000000-0005-0000-0000-0000B7230000}"/>
    <cellStyle name="一般 3 7 2 4 3 2" xfId="9470" xr:uid="{00000000-0005-0000-0000-0000B8230000}"/>
    <cellStyle name="一般 3 7 2 4 3 3" xfId="9471" xr:uid="{00000000-0005-0000-0000-0000B9230000}"/>
    <cellStyle name="一般 3 7 2 4 4" xfId="9472" xr:uid="{00000000-0005-0000-0000-0000BA230000}"/>
    <cellStyle name="一般 3 7 2 4 5" xfId="9473" xr:uid="{00000000-0005-0000-0000-0000BB230000}"/>
    <cellStyle name="一般 3 7 2 5" xfId="9474" xr:uid="{00000000-0005-0000-0000-0000BC230000}"/>
    <cellStyle name="一般 3 7 2 5 2" xfId="9475" xr:uid="{00000000-0005-0000-0000-0000BD230000}"/>
    <cellStyle name="一般 3 7 2 5 2 2" xfId="9476" xr:uid="{00000000-0005-0000-0000-0000BE230000}"/>
    <cellStyle name="一般 3 7 2 5 2 2 2" xfId="9477" xr:uid="{00000000-0005-0000-0000-0000BF230000}"/>
    <cellStyle name="一般 3 7 2 5 2 2 3" xfId="9478" xr:uid="{00000000-0005-0000-0000-0000C0230000}"/>
    <cellStyle name="一般 3 7 2 5 2 3" xfId="9479" xr:uid="{00000000-0005-0000-0000-0000C1230000}"/>
    <cellStyle name="一般 3 7 2 5 2 4" xfId="9480" xr:uid="{00000000-0005-0000-0000-0000C2230000}"/>
    <cellStyle name="一般 3 7 2 5 3" xfId="9481" xr:uid="{00000000-0005-0000-0000-0000C3230000}"/>
    <cellStyle name="一般 3 7 2 5 3 2" xfId="9482" xr:uid="{00000000-0005-0000-0000-0000C4230000}"/>
    <cellStyle name="一般 3 7 2 5 3 3" xfId="9483" xr:uid="{00000000-0005-0000-0000-0000C5230000}"/>
    <cellStyle name="一般 3 7 2 5 4" xfId="9484" xr:uid="{00000000-0005-0000-0000-0000C6230000}"/>
    <cellStyle name="一般 3 7 2 5 5" xfId="9485" xr:uid="{00000000-0005-0000-0000-0000C7230000}"/>
    <cellStyle name="一般 3 7 2 6" xfId="9486" xr:uid="{00000000-0005-0000-0000-0000C8230000}"/>
    <cellStyle name="一般 3 7 2 6 2" xfId="9487" xr:uid="{00000000-0005-0000-0000-0000C9230000}"/>
    <cellStyle name="一般 3 7 2 6 2 2" xfId="9488" xr:uid="{00000000-0005-0000-0000-0000CA230000}"/>
    <cellStyle name="一般 3 7 2 6 2 3" xfId="9489" xr:uid="{00000000-0005-0000-0000-0000CB230000}"/>
    <cellStyle name="一般 3 7 2 6 3" xfId="9490" xr:uid="{00000000-0005-0000-0000-0000CC230000}"/>
    <cellStyle name="一般 3 7 2 6 4" xfId="9491" xr:uid="{00000000-0005-0000-0000-0000CD230000}"/>
    <cellStyle name="一般 3 7 2 7" xfId="9492" xr:uid="{00000000-0005-0000-0000-0000CE230000}"/>
    <cellStyle name="一般 3 7 2 7 2" xfId="9493" xr:uid="{00000000-0005-0000-0000-0000CF230000}"/>
    <cellStyle name="一般 3 7 2 7 3" xfId="9494" xr:uid="{00000000-0005-0000-0000-0000D0230000}"/>
    <cellStyle name="一般 3 7 2 8" xfId="9495" xr:uid="{00000000-0005-0000-0000-0000D1230000}"/>
    <cellStyle name="一般 3 7 2 9" xfId="9496" xr:uid="{00000000-0005-0000-0000-0000D2230000}"/>
    <cellStyle name="一般 3 7 3" xfId="216" xr:uid="{00000000-0005-0000-0000-0000D3230000}"/>
    <cellStyle name="一般 3 7 3 2" xfId="217" xr:uid="{00000000-0005-0000-0000-0000D4230000}"/>
    <cellStyle name="一般 3 7 3 2 2" xfId="9497" xr:uid="{00000000-0005-0000-0000-0000D5230000}"/>
    <cellStyle name="一般 3 7 3 2 2 2" xfId="9498" xr:uid="{00000000-0005-0000-0000-0000D6230000}"/>
    <cellStyle name="一般 3 7 3 2 2 2 2" xfId="9499" xr:uid="{00000000-0005-0000-0000-0000D7230000}"/>
    <cellStyle name="一般 3 7 3 2 2 2 2 2" xfId="9500" xr:uid="{00000000-0005-0000-0000-0000D8230000}"/>
    <cellStyle name="一般 3 7 3 2 2 2 2 2 2" xfId="9501" xr:uid="{00000000-0005-0000-0000-0000D9230000}"/>
    <cellStyle name="一般 3 7 3 2 2 2 2 2 3" xfId="9502" xr:uid="{00000000-0005-0000-0000-0000DA230000}"/>
    <cellStyle name="一般 3 7 3 2 2 2 2 3" xfId="9503" xr:uid="{00000000-0005-0000-0000-0000DB230000}"/>
    <cellStyle name="一般 3 7 3 2 2 2 2 4" xfId="9504" xr:uid="{00000000-0005-0000-0000-0000DC230000}"/>
    <cellStyle name="一般 3 7 3 2 2 2 3" xfId="9505" xr:uid="{00000000-0005-0000-0000-0000DD230000}"/>
    <cellStyle name="一般 3 7 3 2 2 2 3 2" xfId="9506" xr:uid="{00000000-0005-0000-0000-0000DE230000}"/>
    <cellStyle name="一般 3 7 3 2 2 2 3 3" xfId="9507" xr:uid="{00000000-0005-0000-0000-0000DF230000}"/>
    <cellStyle name="一般 3 7 3 2 2 2 4" xfId="9508" xr:uid="{00000000-0005-0000-0000-0000E0230000}"/>
    <cellStyle name="一般 3 7 3 2 2 2 5" xfId="9509" xr:uid="{00000000-0005-0000-0000-0000E1230000}"/>
    <cellStyle name="一般 3 7 3 2 2 3" xfId="9510" xr:uid="{00000000-0005-0000-0000-0000E2230000}"/>
    <cellStyle name="一般 3 7 3 2 2 3 2" xfId="9511" xr:uid="{00000000-0005-0000-0000-0000E3230000}"/>
    <cellStyle name="一般 3 7 3 2 2 3 2 2" xfId="9512" xr:uid="{00000000-0005-0000-0000-0000E4230000}"/>
    <cellStyle name="一般 3 7 3 2 2 3 2 3" xfId="9513" xr:uid="{00000000-0005-0000-0000-0000E5230000}"/>
    <cellStyle name="一般 3 7 3 2 2 3 3" xfId="9514" xr:uid="{00000000-0005-0000-0000-0000E6230000}"/>
    <cellStyle name="一般 3 7 3 2 2 3 4" xfId="9515" xr:uid="{00000000-0005-0000-0000-0000E7230000}"/>
    <cellStyle name="一般 3 7 3 2 2 4" xfId="9516" xr:uid="{00000000-0005-0000-0000-0000E8230000}"/>
    <cellStyle name="一般 3 7 3 2 2 4 2" xfId="9517" xr:uid="{00000000-0005-0000-0000-0000E9230000}"/>
    <cellStyle name="一般 3 7 3 2 2 4 3" xfId="9518" xr:uid="{00000000-0005-0000-0000-0000EA230000}"/>
    <cellStyle name="一般 3 7 3 2 2 5" xfId="9519" xr:uid="{00000000-0005-0000-0000-0000EB230000}"/>
    <cellStyle name="一般 3 7 3 2 2 6" xfId="9520" xr:uid="{00000000-0005-0000-0000-0000EC230000}"/>
    <cellStyle name="一般 3 7 3 2 3" xfId="9521" xr:uid="{00000000-0005-0000-0000-0000ED230000}"/>
    <cellStyle name="一般 3 7 3 2 3 2" xfId="9522" xr:uid="{00000000-0005-0000-0000-0000EE230000}"/>
    <cellStyle name="一般 3 7 3 2 3 2 2" xfId="9523" xr:uid="{00000000-0005-0000-0000-0000EF230000}"/>
    <cellStyle name="一般 3 7 3 2 3 2 2 2" xfId="9524" xr:uid="{00000000-0005-0000-0000-0000F0230000}"/>
    <cellStyle name="一般 3 7 3 2 3 2 2 3" xfId="9525" xr:uid="{00000000-0005-0000-0000-0000F1230000}"/>
    <cellStyle name="一般 3 7 3 2 3 2 3" xfId="9526" xr:uid="{00000000-0005-0000-0000-0000F2230000}"/>
    <cellStyle name="一般 3 7 3 2 3 2 4" xfId="9527" xr:uid="{00000000-0005-0000-0000-0000F3230000}"/>
    <cellStyle name="一般 3 7 3 2 3 3" xfId="9528" xr:uid="{00000000-0005-0000-0000-0000F4230000}"/>
    <cellStyle name="一般 3 7 3 2 3 3 2" xfId="9529" xr:uid="{00000000-0005-0000-0000-0000F5230000}"/>
    <cellStyle name="一般 3 7 3 2 3 3 3" xfId="9530" xr:uid="{00000000-0005-0000-0000-0000F6230000}"/>
    <cellStyle name="一般 3 7 3 2 3 4" xfId="9531" xr:uid="{00000000-0005-0000-0000-0000F7230000}"/>
    <cellStyle name="一般 3 7 3 2 3 5" xfId="9532" xr:uid="{00000000-0005-0000-0000-0000F8230000}"/>
    <cellStyle name="一般 3 7 3 2 4" xfId="9533" xr:uid="{00000000-0005-0000-0000-0000F9230000}"/>
    <cellStyle name="一般 3 7 3 2 4 2" xfId="9534" xr:uid="{00000000-0005-0000-0000-0000FA230000}"/>
    <cellStyle name="一般 3 7 3 2 4 2 2" xfId="9535" xr:uid="{00000000-0005-0000-0000-0000FB230000}"/>
    <cellStyle name="一般 3 7 3 2 4 2 2 2" xfId="9536" xr:uid="{00000000-0005-0000-0000-0000FC230000}"/>
    <cellStyle name="一般 3 7 3 2 4 2 2 3" xfId="9537" xr:uid="{00000000-0005-0000-0000-0000FD230000}"/>
    <cellStyle name="一般 3 7 3 2 4 2 3" xfId="9538" xr:uid="{00000000-0005-0000-0000-0000FE230000}"/>
    <cellStyle name="一般 3 7 3 2 4 2 4" xfId="9539" xr:uid="{00000000-0005-0000-0000-0000FF230000}"/>
    <cellStyle name="一般 3 7 3 2 4 3" xfId="9540" xr:uid="{00000000-0005-0000-0000-000000240000}"/>
    <cellStyle name="一般 3 7 3 2 4 3 2" xfId="9541" xr:uid="{00000000-0005-0000-0000-000001240000}"/>
    <cellStyle name="一般 3 7 3 2 4 3 3" xfId="9542" xr:uid="{00000000-0005-0000-0000-000002240000}"/>
    <cellStyle name="一般 3 7 3 2 4 4" xfId="9543" xr:uid="{00000000-0005-0000-0000-000003240000}"/>
    <cellStyle name="一般 3 7 3 2 4 5" xfId="9544" xr:uid="{00000000-0005-0000-0000-000004240000}"/>
    <cellStyle name="一般 3 7 3 2 5" xfId="9545" xr:uid="{00000000-0005-0000-0000-000005240000}"/>
    <cellStyle name="一般 3 7 3 2 5 2" xfId="9546" xr:uid="{00000000-0005-0000-0000-000006240000}"/>
    <cellStyle name="一般 3 7 3 2 5 2 2" xfId="9547" xr:uid="{00000000-0005-0000-0000-000007240000}"/>
    <cellStyle name="一般 3 7 3 2 5 2 3" xfId="9548" xr:uid="{00000000-0005-0000-0000-000008240000}"/>
    <cellStyle name="一般 3 7 3 2 5 3" xfId="9549" xr:uid="{00000000-0005-0000-0000-000009240000}"/>
    <cellStyle name="一般 3 7 3 2 5 4" xfId="9550" xr:uid="{00000000-0005-0000-0000-00000A240000}"/>
    <cellStyle name="一般 3 7 3 2 6" xfId="9551" xr:uid="{00000000-0005-0000-0000-00000B240000}"/>
    <cellStyle name="一般 3 7 3 2 6 2" xfId="9552" xr:uid="{00000000-0005-0000-0000-00000C240000}"/>
    <cellStyle name="一般 3 7 3 2 6 3" xfId="9553" xr:uid="{00000000-0005-0000-0000-00000D240000}"/>
    <cellStyle name="一般 3 7 3 2 7" xfId="9554" xr:uid="{00000000-0005-0000-0000-00000E240000}"/>
    <cellStyle name="一般 3 7 3 2 8" xfId="9555" xr:uid="{00000000-0005-0000-0000-00000F240000}"/>
    <cellStyle name="一般 3 7 3 3" xfId="9556" xr:uid="{00000000-0005-0000-0000-000010240000}"/>
    <cellStyle name="一般 3 7 3 3 2" xfId="9557" xr:uid="{00000000-0005-0000-0000-000011240000}"/>
    <cellStyle name="一般 3 7 3 3 2 2" xfId="9558" xr:uid="{00000000-0005-0000-0000-000012240000}"/>
    <cellStyle name="一般 3 7 3 3 2 2 2" xfId="9559" xr:uid="{00000000-0005-0000-0000-000013240000}"/>
    <cellStyle name="一般 3 7 3 3 2 2 2 2" xfId="9560" xr:uid="{00000000-0005-0000-0000-000014240000}"/>
    <cellStyle name="一般 3 7 3 3 2 2 2 3" xfId="9561" xr:uid="{00000000-0005-0000-0000-000015240000}"/>
    <cellStyle name="一般 3 7 3 3 2 2 3" xfId="9562" xr:uid="{00000000-0005-0000-0000-000016240000}"/>
    <cellStyle name="一般 3 7 3 3 2 2 4" xfId="9563" xr:uid="{00000000-0005-0000-0000-000017240000}"/>
    <cellStyle name="一般 3 7 3 3 2 3" xfId="9564" xr:uid="{00000000-0005-0000-0000-000018240000}"/>
    <cellStyle name="一般 3 7 3 3 2 3 2" xfId="9565" xr:uid="{00000000-0005-0000-0000-000019240000}"/>
    <cellStyle name="一般 3 7 3 3 2 3 3" xfId="9566" xr:uid="{00000000-0005-0000-0000-00001A240000}"/>
    <cellStyle name="一般 3 7 3 3 2 4" xfId="9567" xr:uid="{00000000-0005-0000-0000-00001B240000}"/>
    <cellStyle name="一般 3 7 3 3 2 5" xfId="9568" xr:uid="{00000000-0005-0000-0000-00001C240000}"/>
    <cellStyle name="一般 3 7 3 3 3" xfId="9569" xr:uid="{00000000-0005-0000-0000-00001D240000}"/>
    <cellStyle name="一般 3 7 3 3 3 2" xfId="9570" xr:uid="{00000000-0005-0000-0000-00001E240000}"/>
    <cellStyle name="一般 3 7 3 3 3 2 2" xfId="9571" xr:uid="{00000000-0005-0000-0000-00001F240000}"/>
    <cellStyle name="一般 3 7 3 3 3 2 3" xfId="9572" xr:uid="{00000000-0005-0000-0000-000020240000}"/>
    <cellStyle name="一般 3 7 3 3 3 3" xfId="9573" xr:uid="{00000000-0005-0000-0000-000021240000}"/>
    <cellStyle name="一般 3 7 3 3 3 4" xfId="9574" xr:uid="{00000000-0005-0000-0000-000022240000}"/>
    <cellStyle name="一般 3 7 3 3 4" xfId="9575" xr:uid="{00000000-0005-0000-0000-000023240000}"/>
    <cellStyle name="一般 3 7 3 3 4 2" xfId="9576" xr:uid="{00000000-0005-0000-0000-000024240000}"/>
    <cellStyle name="一般 3 7 3 3 4 3" xfId="9577" xr:uid="{00000000-0005-0000-0000-000025240000}"/>
    <cellStyle name="一般 3 7 3 3 5" xfId="9578" xr:uid="{00000000-0005-0000-0000-000026240000}"/>
    <cellStyle name="一般 3 7 3 3 6" xfId="9579" xr:uid="{00000000-0005-0000-0000-000027240000}"/>
    <cellStyle name="一般 3 7 3 4" xfId="9580" xr:uid="{00000000-0005-0000-0000-000028240000}"/>
    <cellStyle name="一般 3 7 3 4 2" xfId="9581" xr:uid="{00000000-0005-0000-0000-000029240000}"/>
    <cellStyle name="一般 3 7 3 4 2 2" xfId="9582" xr:uid="{00000000-0005-0000-0000-00002A240000}"/>
    <cellStyle name="一般 3 7 3 4 2 2 2" xfId="9583" xr:uid="{00000000-0005-0000-0000-00002B240000}"/>
    <cellStyle name="一般 3 7 3 4 2 2 3" xfId="9584" xr:uid="{00000000-0005-0000-0000-00002C240000}"/>
    <cellStyle name="一般 3 7 3 4 2 3" xfId="9585" xr:uid="{00000000-0005-0000-0000-00002D240000}"/>
    <cellStyle name="一般 3 7 3 4 2 4" xfId="9586" xr:uid="{00000000-0005-0000-0000-00002E240000}"/>
    <cellStyle name="一般 3 7 3 4 3" xfId="9587" xr:uid="{00000000-0005-0000-0000-00002F240000}"/>
    <cellStyle name="一般 3 7 3 4 3 2" xfId="9588" xr:uid="{00000000-0005-0000-0000-000030240000}"/>
    <cellStyle name="一般 3 7 3 4 3 3" xfId="9589" xr:uid="{00000000-0005-0000-0000-000031240000}"/>
    <cellStyle name="一般 3 7 3 4 4" xfId="9590" xr:uid="{00000000-0005-0000-0000-000032240000}"/>
    <cellStyle name="一般 3 7 3 4 5" xfId="9591" xr:uid="{00000000-0005-0000-0000-000033240000}"/>
    <cellStyle name="一般 3 7 3 5" xfId="9592" xr:uid="{00000000-0005-0000-0000-000034240000}"/>
    <cellStyle name="一般 3 7 3 5 2" xfId="9593" xr:uid="{00000000-0005-0000-0000-000035240000}"/>
    <cellStyle name="一般 3 7 3 5 2 2" xfId="9594" xr:uid="{00000000-0005-0000-0000-000036240000}"/>
    <cellStyle name="一般 3 7 3 5 2 2 2" xfId="9595" xr:uid="{00000000-0005-0000-0000-000037240000}"/>
    <cellStyle name="一般 3 7 3 5 2 2 3" xfId="9596" xr:uid="{00000000-0005-0000-0000-000038240000}"/>
    <cellStyle name="一般 3 7 3 5 2 3" xfId="9597" xr:uid="{00000000-0005-0000-0000-000039240000}"/>
    <cellStyle name="一般 3 7 3 5 2 4" xfId="9598" xr:uid="{00000000-0005-0000-0000-00003A240000}"/>
    <cellStyle name="一般 3 7 3 5 3" xfId="9599" xr:uid="{00000000-0005-0000-0000-00003B240000}"/>
    <cellStyle name="一般 3 7 3 5 3 2" xfId="9600" xr:uid="{00000000-0005-0000-0000-00003C240000}"/>
    <cellStyle name="一般 3 7 3 5 3 3" xfId="9601" xr:uid="{00000000-0005-0000-0000-00003D240000}"/>
    <cellStyle name="一般 3 7 3 5 4" xfId="9602" xr:uid="{00000000-0005-0000-0000-00003E240000}"/>
    <cellStyle name="一般 3 7 3 5 5" xfId="9603" xr:uid="{00000000-0005-0000-0000-00003F240000}"/>
    <cellStyle name="一般 3 7 3 6" xfId="9604" xr:uid="{00000000-0005-0000-0000-000040240000}"/>
    <cellStyle name="一般 3 7 3 6 2" xfId="9605" xr:uid="{00000000-0005-0000-0000-000041240000}"/>
    <cellStyle name="一般 3 7 3 6 2 2" xfId="9606" xr:uid="{00000000-0005-0000-0000-000042240000}"/>
    <cellStyle name="一般 3 7 3 6 2 3" xfId="9607" xr:uid="{00000000-0005-0000-0000-000043240000}"/>
    <cellStyle name="一般 3 7 3 6 3" xfId="9608" xr:uid="{00000000-0005-0000-0000-000044240000}"/>
    <cellStyle name="一般 3 7 3 6 4" xfId="9609" xr:uid="{00000000-0005-0000-0000-000045240000}"/>
    <cellStyle name="一般 3 7 3 7" xfId="9610" xr:uid="{00000000-0005-0000-0000-000046240000}"/>
    <cellStyle name="一般 3 7 3 7 2" xfId="9611" xr:uid="{00000000-0005-0000-0000-000047240000}"/>
    <cellStyle name="一般 3 7 3 7 3" xfId="9612" xr:uid="{00000000-0005-0000-0000-000048240000}"/>
    <cellStyle name="一般 3 7 3 8" xfId="9613" xr:uid="{00000000-0005-0000-0000-000049240000}"/>
    <cellStyle name="一般 3 7 3 9" xfId="9614" xr:uid="{00000000-0005-0000-0000-00004A240000}"/>
    <cellStyle name="一般 3 7 4" xfId="218" xr:uid="{00000000-0005-0000-0000-00004B240000}"/>
    <cellStyle name="一般 3 7 4 2" xfId="9615" xr:uid="{00000000-0005-0000-0000-00004C240000}"/>
    <cellStyle name="一般 3 7 4 2 2" xfId="9616" xr:uid="{00000000-0005-0000-0000-00004D240000}"/>
    <cellStyle name="一般 3 7 4 2 2 2" xfId="9617" xr:uid="{00000000-0005-0000-0000-00004E240000}"/>
    <cellStyle name="一般 3 7 4 2 2 2 2" xfId="9618" xr:uid="{00000000-0005-0000-0000-00004F240000}"/>
    <cellStyle name="一般 3 7 4 2 2 2 2 2" xfId="9619" xr:uid="{00000000-0005-0000-0000-000050240000}"/>
    <cellStyle name="一般 3 7 4 2 2 2 2 3" xfId="9620" xr:uid="{00000000-0005-0000-0000-000051240000}"/>
    <cellStyle name="一般 3 7 4 2 2 2 3" xfId="9621" xr:uid="{00000000-0005-0000-0000-000052240000}"/>
    <cellStyle name="一般 3 7 4 2 2 2 4" xfId="9622" xr:uid="{00000000-0005-0000-0000-000053240000}"/>
    <cellStyle name="一般 3 7 4 2 2 3" xfId="9623" xr:uid="{00000000-0005-0000-0000-000054240000}"/>
    <cellStyle name="一般 3 7 4 2 2 3 2" xfId="9624" xr:uid="{00000000-0005-0000-0000-000055240000}"/>
    <cellStyle name="一般 3 7 4 2 2 3 3" xfId="9625" xr:uid="{00000000-0005-0000-0000-000056240000}"/>
    <cellStyle name="一般 3 7 4 2 2 4" xfId="9626" xr:uid="{00000000-0005-0000-0000-000057240000}"/>
    <cellStyle name="一般 3 7 4 2 2 5" xfId="9627" xr:uid="{00000000-0005-0000-0000-000058240000}"/>
    <cellStyle name="一般 3 7 4 2 3" xfId="9628" xr:uid="{00000000-0005-0000-0000-000059240000}"/>
    <cellStyle name="一般 3 7 4 2 3 2" xfId="9629" xr:uid="{00000000-0005-0000-0000-00005A240000}"/>
    <cellStyle name="一般 3 7 4 2 3 2 2" xfId="9630" xr:uid="{00000000-0005-0000-0000-00005B240000}"/>
    <cellStyle name="一般 3 7 4 2 3 2 3" xfId="9631" xr:uid="{00000000-0005-0000-0000-00005C240000}"/>
    <cellStyle name="一般 3 7 4 2 3 3" xfId="9632" xr:uid="{00000000-0005-0000-0000-00005D240000}"/>
    <cellStyle name="一般 3 7 4 2 3 4" xfId="9633" xr:uid="{00000000-0005-0000-0000-00005E240000}"/>
    <cellStyle name="一般 3 7 4 2 4" xfId="9634" xr:uid="{00000000-0005-0000-0000-00005F240000}"/>
    <cellStyle name="一般 3 7 4 2 4 2" xfId="9635" xr:uid="{00000000-0005-0000-0000-000060240000}"/>
    <cellStyle name="一般 3 7 4 2 4 3" xfId="9636" xr:uid="{00000000-0005-0000-0000-000061240000}"/>
    <cellStyle name="一般 3 7 4 2 5" xfId="9637" xr:uid="{00000000-0005-0000-0000-000062240000}"/>
    <cellStyle name="一般 3 7 4 2 6" xfId="9638" xr:uid="{00000000-0005-0000-0000-000063240000}"/>
    <cellStyle name="一般 3 7 4 3" xfId="9639" xr:uid="{00000000-0005-0000-0000-000064240000}"/>
    <cellStyle name="一般 3 7 4 3 2" xfId="9640" xr:uid="{00000000-0005-0000-0000-000065240000}"/>
    <cellStyle name="一般 3 7 4 3 2 2" xfId="9641" xr:uid="{00000000-0005-0000-0000-000066240000}"/>
    <cellStyle name="一般 3 7 4 3 2 2 2" xfId="9642" xr:uid="{00000000-0005-0000-0000-000067240000}"/>
    <cellStyle name="一般 3 7 4 3 2 2 3" xfId="9643" xr:uid="{00000000-0005-0000-0000-000068240000}"/>
    <cellStyle name="一般 3 7 4 3 2 3" xfId="9644" xr:uid="{00000000-0005-0000-0000-000069240000}"/>
    <cellStyle name="一般 3 7 4 3 2 4" xfId="9645" xr:uid="{00000000-0005-0000-0000-00006A240000}"/>
    <cellStyle name="一般 3 7 4 3 3" xfId="9646" xr:uid="{00000000-0005-0000-0000-00006B240000}"/>
    <cellStyle name="一般 3 7 4 3 3 2" xfId="9647" xr:uid="{00000000-0005-0000-0000-00006C240000}"/>
    <cellStyle name="一般 3 7 4 3 3 3" xfId="9648" xr:uid="{00000000-0005-0000-0000-00006D240000}"/>
    <cellStyle name="一般 3 7 4 3 4" xfId="9649" xr:uid="{00000000-0005-0000-0000-00006E240000}"/>
    <cellStyle name="一般 3 7 4 3 5" xfId="9650" xr:uid="{00000000-0005-0000-0000-00006F240000}"/>
    <cellStyle name="一般 3 7 4 4" xfId="9651" xr:uid="{00000000-0005-0000-0000-000070240000}"/>
    <cellStyle name="一般 3 7 4 4 2" xfId="9652" xr:uid="{00000000-0005-0000-0000-000071240000}"/>
    <cellStyle name="一般 3 7 4 4 2 2" xfId="9653" xr:uid="{00000000-0005-0000-0000-000072240000}"/>
    <cellStyle name="一般 3 7 4 4 2 2 2" xfId="9654" xr:uid="{00000000-0005-0000-0000-000073240000}"/>
    <cellStyle name="一般 3 7 4 4 2 2 3" xfId="9655" xr:uid="{00000000-0005-0000-0000-000074240000}"/>
    <cellStyle name="一般 3 7 4 4 2 3" xfId="9656" xr:uid="{00000000-0005-0000-0000-000075240000}"/>
    <cellStyle name="一般 3 7 4 4 2 4" xfId="9657" xr:uid="{00000000-0005-0000-0000-000076240000}"/>
    <cellStyle name="一般 3 7 4 4 3" xfId="9658" xr:uid="{00000000-0005-0000-0000-000077240000}"/>
    <cellStyle name="一般 3 7 4 4 3 2" xfId="9659" xr:uid="{00000000-0005-0000-0000-000078240000}"/>
    <cellStyle name="一般 3 7 4 4 3 3" xfId="9660" xr:uid="{00000000-0005-0000-0000-000079240000}"/>
    <cellStyle name="一般 3 7 4 4 4" xfId="9661" xr:uid="{00000000-0005-0000-0000-00007A240000}"/>
    <cellStyle name="一般 3 7 4 4 5" xfId="9662" xr:uid="{00000000-0005-0000-0000-00007B240000}"/>
    <cellStyle name="一般 3 7 4 5" xfId="9663" xr:uid="{00000000-0005-0000-0000-00007C240000}"/>
    <cellStyle name="一般 3 7 4 5 2" xfId="9664" xr:uid="{00000000-0005-0000-0000-00007D240000}"/>
    <cellStyle name="一般 3 7 4 5 2 2" xfId="9665" xr:uid="{00000000-0005-0000-0000-00007E240000}"/>
    <cellStyle name="一般 3 7 4 5 2 3" xfId="9666" xr:uid="{00000000-0005-0000-0000-00007F240000}"/>
    <cellStyle name="一般 3 7 4 5 3" xfId="9667" xr:uid="{00000000-0005-0000-0000-000080240000}"/>
    <cellStyle name="一般 3 7 4 5 4" xfId="9668" xr:uid="{00000000-0005-0000-0000-000081240000}"/>
    <cellStyle name="一般 3 7 4 6" xfId="9669" xr:uid="{00000000-0005-0000-0000-000082240000}"/>
    <cellStyle name="一般 3 7 4 6 2" xfId="9670" xr:uid="{00000000-0005-0000-0000-000083240000}"/>
    <cellStyle name="一般 3 7 4 6 3" xfId="9671" xr:uid="{00000000-0005-0000-0000-000084240000}"/>
    <cellStyle name="一般 3 7 4 7" xfId="9672" xr:uid="{00000000-0005-0000-0000-000085240000}"/>
    <cellStyle name="一般 3 7 4 8" xfId="9673" xr:uid="{00000000-0005-0000-0000-000086240000}"/>
    <cellStyle name="一般 3 7 5" xfId="9674" xr:uid="{00000000-0005-0000-0000-000087240000}"/>
    <cellStyle name="一般 3 7 5 2" xfId="9675" xr:uid="{00000000-0005-0000-0000-000088240000}"/>
    <cellStyle name="一般 3 7 5 2 2" xfId="9676" xr:uid="{00000000-0005-0000-0000-000089240000}"/>
    <cellStyle name="一般 3 7 5 2 2 2" xfId="9677" xr:uid="{00000000-0005-0000-0000-00008A240000}"/>
    <cellStyle name="一般 3 7 5 2 2 2 2" xfId="9678" xr:uid="{00000000-0005-0000-0000-00008B240000}"/>
    <cellStyle name="一般 3 7 5 2 2 2 2 2" xfId="9679" xr:uid="{00000000-0005-0000-0000-00008C240000}"/>
    <cellStyle name="一般 3 7 5 2 2 2 2 3" xfId="9680" xr:uid="{00000000-0005-0000-0000-00008D240000}"/>
    <cellStyle name="一般 3 7 5 2 2 2 3" xfId="9681" xr:uid="{00000000-0005-0000-0000-00008E240000}"/>
    <cellStyle name="一般 3 7 5 2 2 2 4" xfId="9682" xr:uid="{00000000-0005-0000-0000-00008F240000}"/>
    <cellStyle name="一般 3 7 5 2 2 3" xfId="9683" xr:uid="{00000000-0005-0000-0000-000090240000}"/>
    <cellStyle name="一般 3 7 5 2 2 3 2" xfId="9684" xr:uid="{00000000-0005-0000-0000-000091240000}"/>
    <cellStyle name="一般 3 7 5 2 2 3 3" xfId="9685" xr:uid="{00000000-0005-0000-0000-000092240000}"/>
    <cellStyle name="一般 3 7 5 2 2 4" xfId="9686" xr:uid="{00000000-0005-0000-0000-000093240000}"/>
    <cellStyle name="一般 3 7 5 2 2 5" xfId="9687" xr:uid="{00000000-0005-0000-0000-000094240000}"/>
    <cellStyle name="一般 3 7 5 2 3" xfId="9688" xr:uid="{00000000-0005-0000-0000-000095240000}"/>
    <cellStyle name="一般 3 7 5 2 3 2" xfId="9689" xr:uid="{00000000-0005-0000-0000-000096240000}"/>
    <cellStyle name="一般 3 7 5 2 3 2 2" xfId="9690" xr:uid="{00000000-0005-0000-0000-000097240000}"/>
    <cellStyle name="一般 3 7 5 2 3 2 3" xfId="9691" xr:uid="{00000000-0005-0000-0000-000098240000}"/>
    <cellStyle name="一般 3 7 5 2 3 3" xfId="9692" xr:uid="{00000000-0005-0000-0000-000099240000}"/>
    <cellStyle name="一般 3 7 5 2 3 4" xfId="9693" xr:uid="{00000000-0005-0000-0000-00009A240000}"/>
    <cellStyle name="一般 3 7 5 2 4" xfId="9694" xr:uid="{00000000-0005-0000-0000-00009B240000}"/>
    <cellStyle name="一般 3 7 5 2 4 2" xfId="9695" xr:uid="{00000000-0005-0000-0000-00009C240000}"/>
    <cellStyle name="一般 3 7 5 2 4 3" xfId="9696" xr:uid="{00000000-0005-0000-0000-00009D240000}"/>
    <cellStyle name="一般 3 7 5 2 5" xfId="9697" xr:uid="{00000000-0005-0000-0000-00009E240000}"/>
    <cellStyle name="一般 3 7 5 2 6" xfId="9698" xr:uid="{00000000-0005-0000-0000-00009F240000}"/>
    <cellStyle name="一般 3 7 5 3" xfId="9699" xr:uid="{00000000-0005-0000-0000-0000A0240000}"/>
    <cellStyle name="一般 3 7 5 3 2" xfId="9700" xr:uid="{00000000-0005-0000-0000-0000A1240000}"/>
    <cellStyle name="一般 3 7 5 3 2 2" xfId="9701" xr:uid="{00000000-0005-0000-0000-0000A2240000}"/>
    <cellStyle name="一般 3 7 5 3 2 2 2" xfId="9702" xr:uid="{00000000-0005-0000-0000-0000A3240000}"/>
    <cellStyle name="一般 3 7 5 3 2 2 3" xfId="9703" xr:uid="{00000000-0005-0000-0000-0000A4240000}"/>
    <cellStyle name="一般 3 7 5 3 2 3" xfId="9704" xr:uid="{00000000-0005-0000-0000-0000A5240000}"/>
    <cellStyle name="一般 3 7 5 3 2 4" xfId="9705" xr:uid="{00000000-0005-0000-0000-0000A6240000}"/>
    <cellStyle name="一般 3 7 5 3 3" xfId="9706" xr:uid="{00000000-0005-0000-0000-0000A7240000}"/>
    <cellStyle name="一般 3 7 5 3 3 2" xfId="9707" xr:uid="{00000000-0005-0000-0000-0000A8240000}"/>
    <cellStyle name="一般 3 7 5 3 3 3" xfId="9708" xr:uid="{00000000-0005-0000-0000-0000A9240000}"/>
    <cellStyle name="一般 3 7 5 3 4" xfId="9709" xr:uid="{00000000-0005-0000-0000-0000AA240000}"/>
    <cellStyle name="一般 3 7 5 3 5" xfId="9710" xr:uid="{00000000-0005-0000-0000-0000AB240000}"/>
    <cellStyle name="一般 3 7 5 4" xfId="9711" xr:uid="{00000000-0005-0000-0000-0000AC240000}"/>
    <cellStyle name="一般 3 7 5 4 2" xfId="9712" xr:uid="{00000000-0005-0000-0000-0000AD240000}"/>
    <cellStyle name="一般 3 7 5 4 2 2" xfId="9713" xr:uid="{00000000-0005-0000-0000-0000AE240000}"/>
    <cellStyle name="一般 3 7 5 4 2 2 2" xfId="9714" xr:uid="{00000000-0005-0000-0000-0000AF240000}"/>
    <cellStyle name="一般 3 7 5 4 2 2 3" xfId="9715" xr:uid="{00000000-0005-0000-0000-0000B0240000}"/>
    <cellStyle name="一般 3 7 5 4 2 3" xfId="9716" xr:uid="{00000000-0005-0000-0000-0000B1240000}"/>
    <cellStyle name="一般 3 7 5 4 2 4" xfId="9717" xr:uid="{00000000-0005-0000-0000-0000B2240000}"/>
    <cellStyle name="一般 3 7 5 4 3" xfId="9718" xr:uid="{00000000-0005-0000-0000-0000B3240000}"/>
    <cellStyle name="一般 3 7 5 4 3 2" xfId="9719" xr:uid="{00000000-0005-0000-0000-0000B4240000}"/>
    <cellStyle name="一般 3 7 5 4 3 3" xfId="9720" xr:uid="{00000000-0005-0000-0000-0000B5240000}"/>
    <cellStyle name="一般 3 7 5 4 4" xfId="9721" xr:uid="{00000000-0005-0000-0000-0000B6240000}"/>
    <cellStyle name="一般 3 7 5 4 5" xfId="9722" xr:uid="{00000000-0005-0000-0000-0000B7240000}"/>
    <cellStyle name="一般 3 7 5 5" xfId="9723" xr:uid="{00000000-0005-0000-0000-0000B8240000}"/>
    <cellStyle name="一般 3 7 5 5 2" xfId="9724" xr:uid="{00000000-0005-0000-0000-0000B9240000}"/>
    <cellStyle name="一般 3 7 5 5 2 2" xfId="9725" xr:uid="{00000000-0005-0000-0000-0000BA240000}"/>
    <cellStyle name="一般 3 7 5 5 2 3" xfId="9726" xr:uid="{00000000-0005-0000-0000-0000BB240000}"/>
    <cellStyle name="一般 3 7 5 5 3" xfId="9727" xr:uid="{00000000-0005-0000-0000-0000BC240000}"/>
    <cellStyle name="一般 3 7 5 5 4" xfId="9728" xr:uid="{00000000-0005-0000-0000-0000BD240000}"/>
    <cellStyle name="一般 3 7 5 6" xfId="9729" xr:uid="{00000000-0005-0000-0000-0000BE240000}"/>
    <cellStyle name="一般 3 7 5 6 2" xfId="9730" xr:uid="{00000000-0005-0000-0000-0000BF240000}"/>
    <cellStyle name="一般 3 7 5 6 3" xfId="9731" xr:uid="{00000000-0005-0000-0000-0000C0240000}"/>
    <cellStyle name="一般 3 7 5 7" xfId="9732" xr:uid="{00000000-0005-0000-0000-0000C1240000}"/>
    <cellStyle name="一般 3 7 5 8" xfId="9733" xr:uid="{00000000-0005-0000-0000-0000C2240000}"/>
    <cellStyle name="一般 3 7 6" xfId="9734" xr:uid="{00000000-0005-0000-0000-0000C3240000}"/>
    <cellStyle name="一般 3 7 6 2" xfId="9735" xr:uid="{00000000-0005-0000-0000-0000C4240000}"/>
    <cellStyle name="一般 3 7 6 2 2" xfId="9736" xr:uid="{00000000-0005-0000-0000-0000C5240000}"/>
    <cellStyle name="一般 3 7 6 2 2 2" xfId="9737" xr:uid="{00000000-0005-0000-0000-0000C6240000}"/>
    <cellStyle name="一般 3 7 6 2 2 2 2" xfId="9738" xr:uid="{00000000-0005-0000-0000-0000C7240000}"/>
    <cellStyle name="一般 3 7 6 2 2 2 3" xfId="9739" xr:uid="{00000000-0005-0000-0000-0000C8240000}"/>
    <cellStyle name="一般 3 7 6 2 2 3" xfId="9740" xr:uid="{00000000-0005-0000-0000-0000C9240000}"/>
    <cellStyle name="一般 3 7 6 2 2 4" xfId="9741" xr:uid="{00000000-0005-0000-0000-0000CA240000}"/>
    <cellStyle name="一般 3 7 6 2 3" xfId="9742" xr:uid="{00000000-0005-0000-0000-0000CB240000}"/>
    <cellStyle name="一般 3 7 6 2 3 2" xfId="9743" xr:uid="{00000000-0005-0000-0000-0000CC240000}"/>
    <cellStyle name="一般 3 7 6 2 3 3" xfId="9744" xr:uid="{00000000-0005-0000-0000-0000CD240000}"/>
    <cellStyle name="一般 3 7 6 2 4" xfId="9745" xr:uid="{00000000-0005-0000-0000-0000CE240000}"/>
    <cellStyle name="一般 3 7 6 2 5" xfId="9746" xr:uid="{00000000-0005-0000-0000-0000CF240000}"/>
    <cellStyle name="一般 3 7 6 3" xfId="9747" xr:uid="{00000000-0005-0000-0000-0000D0240000}"/>
    <cellStyle name="一般 3 7 6 3 2" xfId="9748" xr:uid="{00000000-0005-0000-0000-0000D1240000}"/>
    <cellStyle name="一般 3 7 6 3 2 2" xfId="9749" xr:uid="{00000000-0005-0000-0000-0000D2240000}"/>
    <cellStyle name="一般 3 7 6 3 2 2 2" xfId="9750" xr:uid="{00000000-0005-0000-0000-0000D3240000}"/>
    <cellStyle name="一般 3 7 6 3 2 2 3" xfId="9751" xr:uid="{00000000-0005-0000-0000-0000D4240000}"/>
    <cellStyle name="一般 3 7 6 3 2 3" xfId="9752" xr:uid="{00000000-0005-0000-0000-0000D5240000}"/>
    <cellStyle name="一般 3 7 6 3 2 4" xfId="9753" xr:uid="{00000000-0005-0000-0000-0000D6240000}"/>
    <cellStyle name="一般 3 7 6 3 3" xfId="9754" xr:uid="{00000000-0005-0000-0000-0000D7240000}"/>
    <cellStyle name="一般 3 7 6 3 3 2" xfId="9755" xr:uid="{00000000-0005-0000-0000-0000D8240000}"/>
    <cellStyle name="一般 3 7 6 3 3 3" xfId="9756" xr:uid="{00000000-0005-0000-0000-0000D9240000}"/>
    <cellStyle name="一般 3 7 6 3 4" xfId="9757" xr:uid="{00000000-0005-0000-0000-0000DA240000}"/>
    <cellStyle name="一般 3 7 6 3 5" xfId="9758" xr:uid="{00000000-0005-0000-0000-0000DB240000}"/>
    <cellStyle name="一般 3 7 6 4" xfId="9759" xr:uid="{00000000-0005-0000-0000-0000DC240000}"/>
    <cellStyle name="一般 3 7 6 4 2" xfId="9760" xr:uid="{00000000-0005-0000-0000-0000DD240000}"/>
    <cellStyle name="一般 3 7 6 4 2 2" xfId="9761" xr:uid="{00000000-0005-0000-0000-0000DE240000}"/>
    <cellStyle name="一般 3 7 6 4 2 3" xfId="9762" xr:uid="{00000000-0005-0000-0000-0000DF240000}"/>
    <cellStyle name="一般 3 7 6 4 3" xfId="9763" xr:uid="{00000000-0005-0000-0000-0000E0240000}"/>
    <cellStyle name="一般 3 7 6 4 4" xfId="9764" xr:uid="{00000000-0005-0000-0000-0000E1240000}"/>
    <cellStyle name="一般 3 7 6 5" xfId="9765" xr:uid="{00000000-0005-0000-0000-0000E2240000}"/>
    <cellStyle name="一般 3 7 6 5 2" xfId="9766" xr:uid="{00000000-0005-0000-0000-0000E3240000}"/>
    <cellStyle name="一般 3 7 6 5 3" xfId="9767" xr:uid="{00000000-0005-0000-0000-0000E4240000}"/>
    <cellStyle name="一般 3 7 6 6" xfId="9768" xr:uid="{00000000-0005-0000-0000-0000E5240000}"/>
    <cellStyle name="一般 3 7 6 7" xfId="9769" xr:uid="{00000000-0005-0000-0000-0000E6240000}"/>
    <cellStyle name="一般 3 7 7" xfId="9770" xr:uid="{00000000-0005-0000-0000-0000E7240000}"/>
    <cellStyle name="一般 3 7 7 2" xfId="9771" xr:uid="{00000000-0005-0000-0000-0000E8240000}"/>
    <cellStyle name="一般 3 7 7 2 2" xfId="9772" xr:uid="{00000000-0005-0000-0000-0000E9240000}"/>
    <cellStyle name="一般 3 7 7 2 2 2" xfId="9773" xr:uid="{00000000-0005-0000-0000-0000EA240000}"/>
    <cellStyle name="一般 3 7 7 2 2 2 2" xfId="9774" xr:uid="{00000000-0005-0000-0000-0000EB240000}"/>
    <cellStyle name="一般 3 7 7 2 2 2 3" xfId="9775" xr:uid="{00000000-0005-0000-0000-0000EC240000}"/>
    <cellStyle name="一般 3 7 7 2 2 3" xfId="9776" xr:uid="{00000000-0005-0000-0000-0000ED240000}"/>
    <cellStyle name="一般 3 7 7 2 2 4" xfId="9777" xr:uid="{00000000-0005-0000-0000-0000EE240000}"/>
    <cellStyle name="一般 3 7 7 2 3" xfId="9778" xr:uid="{00000000-0005-0000-0000-0000EF240000}"/>
    <cellStyle name="一般 3 7 7 2 3 2" xfId="9779" xr:uid="{00000000-0005-0000-0000-0000F0240000}"/>
    <cellStyle name="一般 3 7 7 2 3 3" xfId="9780" xr:uid="{00000000-0005-0000-0000-0000F1240000}"/>
    <cellStyle name="一般 3 7 7 2 4" xfId="9781" xr:uid="{00000000-0005-0000-0000-0000F2240000}"/>
    <cellStyle name="一般 3 7 7 2 5" xfId="9782" xr:uid="{00000000-0005-0000-0000-0000F3240000}"/>
    <cellStyle name="一般 3 7 7 3" xfId="9783" xr:uid="{00000000-0005-0000-0000-0000F4240000}"/>
    <cellStyle name="一般 3 7 7 3 2" xfId="9784" xr:uid="{00000000-0005-0000-0000-0000F5240000}"/>
    <cellStyle name="一般 3 7 7 3 2 2" xfId="9785" xr:uid="{00000000-0005-0000-0000-0000F6240000}"/>
    <cellStyle name="一般 3 7 7 3 2 3" xfId="9786" xr:uid="{00000000-0005-0000-0000-0000F7240000}"/>
    <cellStyle name="一般 3 7 7 3 3" xfId="9787" xr:uid="{00000000-0005-0000-0000-0000F8240000}"/>
    <cellStyle name="一般 3 7 7 3 4" xfId="9788" xr:uid="{00000000-0005-0000-0000-0000F9240000}"/>
    <cellStyle name="一般 3 7 7 4" xfId="9789" xr:uid="{00000000-0005-0000-0000-0000FA240000}"/>
    <cellStyle name="一般 3 7 7 4 2" xfId="9790" xr:uid="{00000000-0005-0000-0000-0000FB240000}"/>
    <cellStyle name="一般 3 7 7 4 3" xfId="9791" xr:uid="{00000000-0005-0000-0000-0000FC240000}"/>
    <cellStyle name="一般 3 7 7 5" xfId="9792" xr:uid="{00000000-0005-0000-0000-0000FD240000}"/>
    <cellStyle name="一般 3 7 7 6" xfId="9793" xr:uid="{00000000-0005-0000-0000-0000FE240000}"/>
    <cellStyle name="一般 3 7 8" xfId="9794" xr:uid="{00000000-0005-0000-0000-0000FF240000}"/>
    <cellStyle name="一般 3 7 8 2" xfId="9795" xr:uid="{00000000-0005-0000-0000-000000250000}"/>
    <cellStyle name="一般 3 7 8 2 2" xfId="9796" xr:uid="{00000000-0005-0000-0000-000001250000}"/>
    <cellStyle name="一般 3 7 8 2 2 2" xfId="9797" xr:uid="{00000000-0005-0000-0000-000002250000}"/>
    <cellStyle name="一般 3 7 8 2 2 3" xfId="9798" xr:uid="{00000000-0005-0000-0000-000003250000}"/>
    <cellStyle name="一般 3 7 8 2 3" xfId="9799" xr:uid="{00000000-0005-0000-0000-000004250000}"/>
    <cellStyle name="一般 3 7 8 2 4" xfId="9800" xr:uid="{00000000-0005-0000-0000-000005250000}"/>
    <cellStyle name="一般 3 7 8 3" xfId="9801" xr:uid="{00000000-0005-0000-0000-000006250000}"/>
    <cellStyle name="一般 3 7 8 3 2" xfId="9802" xr:uid="{00000000-0005-0000-0000-000007250000}"/>
    <cellStyle name="一般 3 7 8 3 3" xfId="9803" xr:uid="{00000000-0005-0000-0000-000008250000}"/>
    <cellStyle name="一般 3 7 8 4" xfId="9804" xr:uid="{00000000-0005-0000-0000-000009250000}"/>
    <cellStyle name="一般 3 7 8 5" xfId="9805" xr:uid="{00000000-0005-0000-0000-00000A250000}"/>
    <cellStyle name="一般 3 7 9" xfId="9806" xr:uid="{00000000-0005-0000-0000-00000B250000}"/>
    <cellStyle name="一般 3 7 9 2" xfId="9807" xr:uid="{00000000-0005-0000-0000-00000C250000}"/>
    <cellStyle name="一般 3 7 9 2 2" xfId="9808" xr:uid="{00000000-0005-0000-0000-00000D250000}"/>
    <cellStyle name="一般 3 7 9 2 2 2" xfId="9809" xr:uid="{00000000-0005-0000-0000-00000E250000}"/>
    <cellStyle name="一般 3 7 9 2 2 3" xfId="9810" xr:uid="{00000000-0005-0000-0000-00000F250000}"/>
    <cellStyle name="一般 3 7 9 2 3" xfId="9811" xr:uid="{00000000-0005-0000-0000-000010250000}"/>
    <cellStyle name="一般 3 7 9 2 4" xfId="9812" xr:uid="{00000000-0005-0000-0000-000011250000}"/>
    <cellStyle name="一般 3 7 9 3" xfId="9813" xr:uid="{00000000-0005-0000-0000-000012250000}"/>
    <cellStyle name="一般 3 7 9 3 2" xfId="9814" xr:uid="{00000000-0005-0000-0000-000013250000}"/>
    <cellStyle name="一般 3 7 9 3 3" xfId="9815" xr:uid="{00000000-0005-0000-0000-000014250000}"/>
    <cellStyle name="一般 3 7 9 4" xfId="9816" xr:uid="{00000000-0005-0000-0000-000015250000}"/>
    <cellStyle name="一般 3 7 9 5" xfId="9817" xr:uid="{00000000-0005-0000-0000-000016250000}"/>
    <cellStyle name="一般 3 8" xfId="219" xr:uid="{00000000-0005-0000-0000-000017250000}"/>
    <cellStyle name="一般 3 8 10" xfId="9818" xr:uid="{00000000-0005-0000-0000-000018250000}"/>
    <cellStyle name="一般 3 8 10 2" xfId="9819" xr:uid="{00000000-0005-0000-0000-000019250000}"/>
    <cellStyle name="一般 3 8 10 2 2" xfId="9820" xr:uid="{00000000-0005-0000-0000-00001A250000}"/>
    <cellStyle name="一般 3 8 10 2 3" xfId="9821" xr:uid="{00000000-0005-0000-0000-00001B250000}"/>
    <cellStyle name="一般 3 8 10 3" xfId="9822" xr:uid="{00000000-0005-0000-0000-00001C250000}"/>
    <cellStyle name="一般 3 8 10 4" xfId="9823" xr:uid="{00000000-0005-0000-0000-00001D250000}"/>
    <cellStyle name="一般 3 8 11" xfId="9824" xr:uid="{00000000-0005-0000-0000-00001E250000}"/>
    <cellStyle name="一般 3 8 11 2" xfId="9825" xr:uid="{00000000-0005-0000-0000-00001F250000}"/>
    <cellStyle name="一般 3 8 11 3" xfId="9826" xr:uid="{00000000-0005-0000-0000-000020250000}"/>
    <cellStyle name="一般 3 8 12" xfId="9827" xr:uid="{00000000-0005-0000-0000-000021250000}"/>
    <cellStyle name="一般 3 8 13" xfId="9828" xr:uid="{00000000-0005-0000-0000-000022250000}"/>
    <cellStyle name="一般 3 8 2" xfId="220" xr:uid="{00000000-0005-0000-0000-000023250000}"/>
    <cellStyle name="一般 3 8 2 2" xfId="221" xr:uid="{00000000-0005-0000-0000-000024250000}"/>
    <cellStyle name="一般 3 8 2 2 2" xfId="9829" xr:uid="{00000000-0005-0000-0000-000025250000}"/>
    <cellStyle name="一般 3 8 2 2 2 2" xfId="9830" xr:uid="{00000000-0005-0000-0000-000026250000}"/>
    <cellStyle name="一般 3 8 2 2 2 2 2" xfId="9831" xr:uid="{00000000-0005-0000-0000-000027250000}"/>
    <cellStyle name="一般 3 8 2 2 2 2 2 2" xfId="9832" xr:uid="{00000000-0005-0000-0000-000028250000}"/>
    <cellStyle name="一般 3 8 2 2 2 2 2 2 2" xfId="9833" xr:uid="{00000000-0005-0000-0000-000029250000}"/>
    <cellStyle name="一般 3 8 2 2 2 2 2 2 3" xfId="9834" xr:uid="{00000000-0005-0000-0000-00002A250000}"/>
    <cellStyle name="一般 3 8 2 2 2 2 2 3" xfId="9835" xr:uid="{00000000-0005-0000-0000-00002B250000}"/>
    <cellStyle name="一般 3 8 2 2 2 2 2 4" xfId="9836" xr:uid="{00000000-0005-0000-0000-00002C250000}"/>
    <cellStyle name="一般 3 8 2 2 2 2 3" xfId="9837" xr:uid="{00000000-0005-0000-0000-00002D250000}"/>
    <cellStyle name="一般 3 8 2 2 2 2 3 2" xfId="9838" xr:uid="{00000000-0005-0000-0000-00002E250000}"/>
    <cellStyle name="一般 3 8 2 2 2 2 3 3" xfId="9839" xr:uid="{00000000-0005-0000-0000-00002F250000}"/>
    <cellStyle name="一般 3 8 2 2 2 2 4" xfId="9840" xr:uid="{00000000-0005-0000-0000-000030250000}"/>
    <cellStyle name="一般 3 8 2 2 2 2 5" xfId="9841" xr:uid="{00000000-0005-0000-0000-000031250000}"/>
    <cellStyle name="一般 3 8 2 2 2 3" xfId="9842" xr:uid="{00000000-0005-0000-0000-000032250000}"/>
    <cellStyle name="一般 3 8 2 2 2 3 2" xfId="9843" xr:uid="{00000000-0005-0000-0000-000033250000}"/>
    <cellStyle name="一般 3 8 2 2 2 3 2 2" xfId="9844" xr:uid="{00000000-0005-0000-0000-000034250000}"/>
    <cellStyle name="一般 3 8 2 2 2 3 2 3" xfId="9845" xr:uid="{00000000-0005-0000-0000-000035250000}"/>
    <cellStyle name="一般 3 8 2 2 2 3 3" xfId="9846" xr:uid="{00000000-0005-0000-0000-000036250000}"/>
    <cellStyle name="一般 3 8 2 2 2 3 4" xfId="9847" xr:uid="{00000000-0005-0000-0000-000037250000}"/>
    <cellStyle name="一般 3 8 2 2 2 4" xfId="9848" xr:uid="{00000000-0005-0000-0000-000038250000}"/>
    <cellStyle name="一般 3 8 2 2 2 4 2" xfId="9849" xr:uid="{00000000-0005-0000-0000-000039250000}"/>
    <cellStyle name="一般 3 8 2 2 2 4 3" xfId="9850" xr:uid="{00000000-0005-0000-0000-00003A250000}"/>
    <cellStyle name="一般 3 8 2 2 2 5" xfId="9851" xr:uid="{00000000-0005-0000-0000-00003B250000}"/>
    <cellStyle name="一般 3 8 2 2 2 6" xfId="9852" xr:uid="{00000000-0005-0000-0000-00003C250000}"/>
    <cellStyle name="一般 3 8 2 2 3" xfId="9853" xr:uid="{00000000-0005-0000-0000-00003D250000}"/>
    <cellStyle name="一般 3 8 2 2 3 2" xfId="9854" xr:uid="{00000000-0005-0000-0000-00003E250000}"/>
    <cellStyle name="一般 3 8 2 2 3 2 2" xfId="9855" xr:uid="{00000000-0005-0000-0000-00003F250000}"/>
    <cellStyle name="一般 3 8 2 2 3 2 2 2" xfId="9856" xr:uid="{00000000-0005-0000-0000-000040250000}"/>
    <cellStyle name="一般 3 8 2 2 3 2 2 3" xfId="9857" xr:uid="{00000000-0005-0000-0000-000041250000}"/>
    <cellStyle name="一般 3 8 2 2 3 2 3" xfId="9858" xr:uid="{00000000-0005-0000-0000-000042250000}"/>
    <cellStyle name="一般 3 8 2 2 3 2 4" xfId="9859" xr:uid="{00000000-0005-0000-0000-000043250000}"/>
    <cellStyle name="一般 3 8 2 2 3 3" xfId="9860" xr:uid="{00000000-0005-0000-0000-000044250000}"/>
    <cellStyle name="一般 3 8 2 2 3 3 2" xfId="9861" xr:uid="{00000000-0005-0000-0000-000045250000}"/>
    <cellStyle name="一般 3 8 2 2 3 3 3" xfId="9862" xr:uid="{00000000-0005-0000-0000-000046250000}"/>
    <cellStyle name="一般 3 8 2 2 3 4" xfId="9863" xr:uid="{00000000-0005-0000-0000-000047250000}"/>
    <cellStyle name="一般 3 8 2 2 3 5" xfId="9864" xr:uid="{00000000-0005-0000-0000-000048250000}"/>
    <cellStyle name="一般 3 8 2 2 4" xfId="9865" xr:uid="{00000000-0005-0000-0000-000049250000}"/>
    <cellStyle name="一般 3 8 2 2 4 2" xfId="9866" xr:uid="{00000000-0005-0000-0000-00004A250000}"/>
    <cellStyle name="一般 3 8 2 2 4 2 2" xfId="9867" xr:uid="{00000000-0005-0000-0000-00004B250000}"/>
    <cellStyle name="一般 3 8 2 2 4 2 2 2" xfId="9868" xr:uid="{00000000-0005-0000-0000-00004C250000}"/>
    <cellStyle name="一般 3 8 2 2 4 2 2 3" xfId="9869" xr:uid="{00000000-0005-0000-0000-00004D250000}"/>
    <cellStyle name="一般 3 8 2 2 4 2 3" xfId="9870" xr:uid="{00000000-0005-0000-0000-00004E250000}"/>
    <cellStyle name="一般 3 8 2 2 4 2 4" xfId="9871" xr:uid="{00000000-0005-0000-0000-00004F250000}"/>
    <cellStyle name="一般 3 8 2 2 4 3" xfId="9872" xr:uid="{00000000-0005-0000-0000-000050250000}"/>
    <cellStyle name="一般 3 8 2 2 4 3 2" xfId="9873" xr:uid="{00000000-0005-0000-0000-000051250000}"/>
    <cellStyle name="一般 3 8 2 2 4 3 3" xfId="9874" xr:uid="{00000000-0005-0000-0000-000052250000}"/>
    <cellStyle name="一般 3 8 2 2 4 4" xfId="9875" xr:uid="{00000000-0005-0000-0000-000053250000}"/>
    <cellStyle name="一般 3 8 2 2 4 5" xfId="9876" xr:uid="{00000000-0005-0000-0000-000054250000}"/>
    <cellStyle name="一般 3 8 2 2 5" xfId="9877" xr:uid="{00000000-0005-0000-0000-000055250000}"/>
    <cellStyle name="一般 3 8 2 2 5 2" xfId="9878" xr:uid="{00000000-0005-0000-0000-000056250000}"/>
    <cellStyle name="一般 3 8 2 2 5 2 2" xfId="9879" xr:uid="{00000000-0005-0000-0000-000057250000}"/>
    <cellStyle name="一般 3 8 2 2 5 2 3" xfId="9880" xr:uid="{00000000-0005-0000-0000-000058250000}"/>
    <cellStyle name="一般 3 8 2 2 5 3" xfId="9881" xr:uid="{00000000-0005-0000-0000-000059250000}"/>
    <cellStyle name="一般 3 8 2 2 5 4" xfId="9882" xr:uid="{00000000-0005-0000-0000-00005A250000}"/>
    <cellStyle name="一般 3 8 2 2 6" xfId="9883" xr:uid="{00000000-0005-0000-0000-00005B250000}"/>
    <cellStyle name="一般 3 8 2 2 6 2" xfId="9884" xr:uid="{00000000-0005-0000-0000-00005C250000}"/>
    <cellStyle name="一般 3 8 2 2 6 3" xfId="9885" xr:uid="{00000000-0005-0000-0000-00005D250000}"/>
    <cellStyle name="一般 3 8 2 2 7" xfId="9886" xr:uid="{00000000-0005-0000-0000-00005E250000}"/>
    <cellStyle name="一般 3 8 2 2 8" xfId="9887" xr:uid="{00000000-0005-0000-0000-00005F250000}"/>
    <cellStyle name="一般 3 8 2 3" xfId="9888" xr:uid="{00000000-0005-0000-0000-000060250000}"/>
    <cellStyle name="一般 3 8 2 3 2" xfId="9889" xr:uid="{00000000-0005-0000-0000-000061250000}"/>
    <cellStyle name="一般 3 8 2 3 2 2" xfId="9890" xr:uid="{00000000-0005-0000-0000-000062250000}"/>
    <cellStyle name="一般 3 8 2 3 2 2 2" xfId="9891" xr:uid="{00000000-0005-0000-0000-000063250000}"/>
    <cellStyle name="一般 3 8 2 3 2 2 2 2" xfId="9892" xr:uid="{00000000-0005-0000-0000-000064250000}"/>
    <cellStyle name="一般 3 8 2 3 2 2 2 3" xfId="9893" xr:uid="{00000000-0005-0000-0000-000065250000}"/>
    <cellStyle name="一般 3 8 2 3 2 2 3" xfId="9894" xr:uid="{00000000-0005-0000-0000-000066250000}"/>
    <cellStyle name="一般 3 8 2 3 2 2 4" xfId="9895" xr:uid="{00000000-0005-0000-0000-000067250000}"/>
    <cellStyle name="一般 3 8 2 3 2 3" xfId="9896" xr:uid="{00000000-0005-0000-0000-000068250000}"/>
    <cellStyle name="一般 3 8 2 3 2 3 2" xfId="9897" xr:uid="{00000000-0005-0000-0000-000069250000}"/>
    <cellStyle name="一般 3 8 2 3 2 3 3" xfId="9898" xr:uid="{00000000-0005-0000-0000-00006A250000}"/>
    <cellStyle name="一般 3 8 2 3 2 4" xfId="9899" xr:uid="{00000000-0005-0000-0000-00006B250000}"/>
    <cellStyle name="一般 3 8 2 3 2 5" xfId="9900" xr:uid="{00000000-0005-0000-0000-00006C250000}"/>
    <cellStyle name="一般 3 8 2 3 3" xfId="9901" xr:uid="{00000000-0005-0000-0000-00006D250000}"/>
    <cellStyle name="一般 3 8 2 3 3 2" xfId="9902" xr:uid="{00000000-0005-0000-0000-00006E250000}"/>
    <cellStyle name="一般 3 8 2 3 3 2 2" xfId="9903" xr:uid="{00000000-0005-0000-0000-00006F250000}"/>
    <cellStyle name="一般 3 8 2 3 3 2 3" xfId="9904" xr:uid="{00000000-0005-0000-0000-000070250000}"/>
    <cellStyle name="一般 3 8 2 3 3 3" xfId="9905" xr:uid="{00000000-0005-0000-0000-000071250000}"/>
    <cellStyle name="一般 3 8 2 3 3 4" xfId="9906" xr:uid="{00000000-0005-0000-0000-000072250000}"/>
    <cellStyle name="一般 3 8 2 3 4" xfId="9907" xr:uid="{00000000-0005-0000-0000-000073250000}"/>
    <cellStyle name="一般 3 8 2 3 4 2" xfId="9908" xr:uid="{00000000-0005-0000-0000-000074250000}"/>
    <cellStyle name="一般 3 8 2 3 4 3" xfId="9909" xr:uid="{00000000-0005-0000-0000-000075250000}"/>
    <cellStyle name="一般 3 8 2 3 5" xfId="9910" xr:uid="{00000000-0005-0000-0000-000076250000}"/>
    <cellStyle name="一般 3 8 2 3 6" xfId="9911" xr:uid="{00000000-0005-0000-0000-000077250000}"/>
    <cellStyle name="一般 3 8 2 4" xfId="9912" xr:uid="{00000000-0005-0000-0000-000078250000}"/>
    <cellStyle name="一般 3 8 2 4 2" xfId="9913" xr:uid="{00000000-0005-0000-0000-000079250000}"/>
    <cellStyle name="一般 3 8 2 4 2 2" xfId="9914" xr:uid="{00000000-0005-0000-0000-00007A250000}"/>
    <cellStyle name="一般 3 8 2 4 2 2 2" xfId="9915" xr:uid="{00000000-0005-0000-0000-00007B250000}"/>
    <cellStyle name="一般 3 8 2 4 2 2 3" xfId="9916" xr:uid="{00000000-0005-0000-0000-00007C250000}"/>
    <cellStyle name="一般 3 8 2 4 2 3" xfId="9917" xr:uid="{00000000-0005-0000-0000-00007D250000}"/>
    <cellStyle name="一般 3 8 2 4 2 4" xfId="9918" xr:uid="{00000000-0005-0000-0000-00007E250000}"/>
    <cellStyle name="一般 3 8 2 4 3" xfId="9919" xr:uid="{00000000-0005-0000-0000-00007F250000}"/>
    <cellStyle name="一般 3 8 2 4 3 2" xfId="9920" xr:uid="{00000000-0005-0000-0000-000080250000}"/>
    <cellStyle name="一般 3 8 2 4 3 3" xfId="9921" xr:uid="{00000000-0005-0000-0000-000081250000}"/>
    <cellStyle name="一般 3 8 2 4 4" xfId="9922" xr:uid="{00000000-0005-0000-0000-000082250000}"/>
    <cellStyle name="一般 3 8 2 4 5" xfId="9923" xr:uid="{00000000-0005-0000-0000-000083250000}"/>
    <cellStyle name="一般 3 8 2 5" xfId="9924" xr:uid="{00000000-0005-0000-0000-000084250000}"/>
    <cellStyle name="一般 3 8 2 5 2" xfId="9925" xr:uid="{00000000-0005-0000-0000-000085250000}"/>
    <cellStyle name="一般 3 8 2 5 2 2" xfId="9926" xr:uid="{00000000-0005-0000-0000-000086250000}"/>
    <cellStyle name="一般 3 8 2 5 2 2 2" xfId="9927" xr:uid="{00000000-0005-0000-0000-000087250000}"/>
    <cellStyle name="一般 3 8 2 5 2 2 3" xfId="9928" xr:uid="{00000000-0005-0000-0000-000088250000}"/>
    <cellStyle name="一般 3 8 2 5 2 3" xfId="9929" xr:uid="{00000000-0005-0000-0000-000089250000}"/>
    <cellStyle name="一般 3 8 2 5 2 4" xfId="9930" xr:uid="{00000000-0005-0000-0000-00008A250000}"/>
    <cellStyle name="一般 3 8 2 5 3" xfId="9931" xr:uid="{00000000-0005-0000-0000-00008B250000}"/>
    <cellStyle name="一般 3 8 2 5 3 2" xfId="9932" xr:uid="{00000000-0005-0000-0000-00008C250000}"/>
    <cellStyle name="一般 3 8 2 5 3 3" xfId="9933" xr:uid="{00000000-0005-0000-0000-00008D250000}"/>
    <cellStyle name="一般 3 8 2 5 4" xfId="9934" xr:uid="{00000000-0005-0000-0000-00008E250000}"/>
    <cellStyle name="一般 3 8 2 5 5" xfId="9935" xr:uid="{00000000-0005-0000-0000-00008F250000}"/>
    <cellStyle name="一般 3 8 2 6" xfId="9936" xr:uid="{00000000-0005-0000-0000-000090250000}"/>
    <cellStyle name="一般 3 8 2 6 2" xfId="9937" xr:uid="{00000000-0005-0000-0000-000091250000}"/>
    <cellStyle name="一般 3 8 2 6 2 2" xfId="9938" xr:uid="{00000000-0005-0000-0000-000092250000}"/>
    <cellStyle name="一般 3 8 2 6 2 3" xfId="9939" xr:uid="{00000000-0005-0000-0000-000093250000}"/>
    <cellStyle name="一般 3 8 2 6 3" xfId="9940" xr:uid="{00000000-0005-0000-0000-000094250000}"/>
    <cellStyle name="一般 3 8 2 6 4" xfId="9941" xr:uid="{00000000-0005-0000-0000-000095250000}"/>
    <cellStyle name="一般 3 8 2 7" xfId="9942" xr:uid="{00000000-0005-0000-0000-000096250000}"/>
    <cellStyle name="一般 3 8 2 7 2" xfId="9943" xr:uid="{00000000-0005-0000-0000-000097250000}"/>
    <cellStyle name="一般 3 8 2 7 3" xfId="9944" xr:uid="{00000000-0005-0000-0000-000098250000}"/>
    <cellStyle name="一般 3 8 2 8" xfId="9945" xr:uid="{00000000-0005-0000-0000-000099250000}"/>
    <cellStyle name="一般 3 8 2 9" xfId="9946" xr:uid="{00000000-0005-0000-0000-00009A250000}"/>
    <cellStyle name="一般 3 8 3" xfId="222" xr:uid="{00000000-0005-0000-0000-00009B250000}"/>
    <cellStyle name="一般 3 8 3 2" xfId="223" xr:uid="{00000000-0005-0000-0000-00009C250000}"/>
    <cellStyle name="一般 3 8 3 2 2" xfId="9947" xr:uid="{00000000-0005-0000-0000-00009D250000}"/>
    <cellStyle name="一般 3 8 3 2 2 2" xfId="9948" xr:uid="{00000000-0005-0000-0000-00009E250000}"/>
    <cellStyle name="一般 3 8 3 2 2 2 2" xfId="9949" xr:uid="{00000000-0005-0000-0000-00009F250000}"/>
    <cellStyle name="一般 3 8 3 2 2 2 2 2" xfId="9950" xr:uid="{00000000-0005-0000-0000-0000A0250000}"/>
    <cellStyle name="一般 3 8 3 2 2 2 2 2 2" xfId="9951" xr:uid="{00000000-0005-0000-0000-0000A1250000}"/>
    <cellStyle name="一般 3 8 3 2 2 2 2 2 3" xfId="9952" xr:uid="{00000000-0005-0000-0000-0000A2250000}"/>
    <cellStyle name="一般 3 8 3 2 2 2 2 3" xfId="9953" xr:uid="{00000000-0005-0000-0000-0000A3250000}"/>
    <cellStyle name="一般 3 8 3 2 2 2 2 4" xfId="9954" xr:uid="{00000000-0005-0000-0000-0000A4250000}"/>
    <cellStyle name="一般 3 8 3 2 2 2 3" xfId="9955" xr:uid="{00000000-0005-0000-0000-0000A5250000}"/>
    <cellStyle name="一般 3 8 3 2 2 2 3 2" xfId="9956" xr:uid="{00000000-0005-0000-0000-0000A6250000}"/>
    <cellStyle name="一般 3 8 3 2 2 2 3 3" xfId="9957" xr:uid="{00000000-0005-0000-0000-0000A7250000}"/>
    <cellStyle name="一般 3 8 3 2 2 2 4" xfId="9958" xr:uid="{00000000-0005-0000-0000-0000A8250000}"/>
    <cellStyle name="一般 3 8 3 2 2 2 5" xfId="9959" xr:uid="{00000000-0005-0000-0000-0000A9250000}"/>
    <cellStyle name="一般 3 8 3 2 2 3" xfId="9960" xr:uid="{00000000-0005-0000-0000-0000AA250000}"/>
    <cellStyle name="一般 3 8 3 2 2 3 2" xfId="9961" xr:uid="{00000000-0005-0000-0000-0000AB250000}"/>
    <cellStyle name="一般 3 8 3 2 2 3 2 2" xfId="9962" xr:uid="{00000000-0005-0000-0000-0000AC250000}"/>
    <cellStyle name="一般 3 8 3 2 2 3 2 3" xfId="9963" xr:uid="{00000000-0005-0000-0000-0000AD250000}"/>
    <cellStyle name="一般 3 8 3 2 2 3 3" xfId="9964" xr:uid="{00000000-0005-0000-0000-0000AE250000}"/>
    <cellStyle name="一般 3 8 3 2 2 3 4" xfId="9965" xr:uid="{00000000-0005-0000-0000-0000AF250000}"/>
    <cellStyle name="一般 3 8 3 2 2 4" xfId="9966" xr:uid="{00000000-0005-0000-0000-0000B0250000}"/>
    <cellStyle name="一般 3 8 3 2 2 4 2" xfId="9967" xr:uid="{00000000-0005-0000-0000-0000B1250000}"/>
    <cellStyle name="一般 3 8 3 2 2 4 3" xfId="9968" xr:uid="{00000000-0005-0000-0000-0000B2250000}"/>
    <cellStyle name="一般 3 8 3 2 2 5" xfId="9969" xr:uid="{00000000-0005-0000-0000-0000B3250000}"/>
    <cellStyle name="一般 3 8 3 2 2 6" xfId="9970" xr:uid="{00000000-0005-0000-0000-0000B4250000}"/>
    <cellStyle name="一般 3 8 3 2 3" xfId="9971" xr:uid="{00000000-0005-0000-0000-0000B5250000}"/>
    <cellStyle name="一般 3 8 3 2 3 2" xfId="9972" xr:uid="{00000000-0005-0000-0000-0000B6250000}"/>
    <cellStyle name="一般 3 8 3 2 3 2 2" xfId="9973" xr:uid="{00000000-0005-0000-0000-0000B7250000}"/>
    <cellStyle name="一般 3 8 3 2 3 2 2 2" xfId="9974" xr:uid="{00000000-0005-0000-0000-0000B8250000}"/>
    <cellStyle name="一般 3 8 3 2 3 2 2 3" xfId="9975" xr:uid="{00000000-0005-0000-0000-0000B9250000}"/>
    <cellStyle name="一般 3 8 3 2 3 2 3" xfId="9976" xr:uid="{00000000-0005-0000-0000-0000BA250000}"/>
    <cellStyle name="一般 3 8 3 2 3 2 4" xfId="9977" xr:uid="{00000000-0005-0000-0000-0000BB250000}"/>
    <cellStyle name="一般 3 8 3 2 3 3" xfId="9978" xr:uid="{00000000-0005-0000-0000-0000BC250000}"/>
    <cellStyle name="一般 3 8 3 2 3 3 2" xfId="9979" xr:uid="{00000000-0005-0000-0000-0000BD250000}"/>
    <cellStyle name="一般 3 8 3 2 3 3 3" xfId="9980" xr:uid="{00000000-0005-0000-0000-0000BE250000}"/>
    <cellStyle name="一般 3 8 3 2 3 4" xfId="9981" xr:uid="{00000000-0005-0000-0000-0000BF250000}"/>
    <cellStyle name="一般 3 8 3 2 3 5" xfId="9982" xr:uid="{00000000-0005-0000-0000-0000C0250000}"/>
    <cellStyle name="一般 3 8 3 2 4" xfId="9983" xr:uid="{00000000-0005-0000-0000-0000C1250000}"/>
    <cellStyle name="一般 3 8 3 2 4 2" xfId="9984" xr:uid="{00000000-0005-0000-0000-0000C2250000}"/>
    <cellStyle name="一般 3 8 3 2 4 2 2" xfId="9985" xr:uid="{00000000-0005-0000-0000-0000C3250000}"/>
    <cellStyle name="一般 3 8 3 2 4 2 2 2" xfId="9986" xr:uid="{00000000-0005-0000-0000-0000C4250000}"/>
    <cellStyle name="一般 3 8 3 2 4 2 2 3" xfId="9987" xr:uid="{00000000-0005-0000-0000-0000C5250000}"/>
    <cellStyle name="一般 3 8 3 2 4 2 3" xfId="9988" xr:uid="{00000000-0005-0000-0000-0000C6250000}"/>
    <cellStyle name="一般 3 8 3 2 4 2 4" xfId="9989" xr:uid="{00000000-0005-0000-0000-0000C7250000}"/>
    <cellStyle name="一般 3 8 3 2 4 3" xfId="9990" xr:uid="{00000000-0005-0000-0000-0000C8250000}"/>
    <cellStyle name="一般 3 8 3 2 4 3 2" xfId="9991" xr:uid="{00000000-0005-0000-0000-0000C9250000}"/>
    <cellStyle name="一般 3 8 3 2 4 3 3" xfId="9992" xr:uid="{00000000-0005-0000-0000-0000CA250000}"/>
    <cellStyle name="一般 3 8 3 2 4 4" xfId="9993" xr:uid="{00000000-0005-0000-0000-0000CB250000}"/>
    <cellStyle name="一般 3 8 3 2 4 5" xfId="9994" xr:uid="{00000000-0005-0000-0000-0000CC250000}"/>
    <cellStyle name="一般 3 8 3 2 5" xfId="9995" xr:uid="{00000000-0005-0000-0000-0000CD250000}"/>
    <cellStyle name="一般 3 8 3 2 5 2" xfId="9996" xr:uid="{00000000-0005-0000-0000-0000CE250000}"/>
    <cellStyle name="一般 3 8 3 2 5 2 2" xfId="9997" xr:uid="{00000000-0005-0000-0000-0000CF250000}"/>
    <cellStyle name="一般 3 8 3 2 5 2 3" xfId="9998" xr:uid="{00000000-0005-0000-0000-0000D0250000}"/>
    <cellStyle name="一般 3 8 3 2 5 3" xfId="9999" xr:uid="{00000000-0005-0000-0000-0000D1250000}"/>
    <cellStyle name="一般 3 8 3 2 5 4" xfId="10000" xr:uid="{00000000-0005-0000-0000-0000D2250000}"/>
    <cellStyle name="一般 3 8 3 2 6" xfId="10001" xr:uid="{00000000-0005-0000-0000-0000D3250000}"/>
    <cellStyle name="一般 3 8 3 2 6 2" xfId="10002" xr:uid="{00000000-0005-0000-0000-0000D4250000}"/>
    <cellStyle name="一般 3 8 3 2 6 3" xfId="10003" xr:uid="{00000000-0005-0000-0000-0000D5250000}"/>
    <cellStyle name="一般 3 8 3 2 7" xfId="10004" xr:uid="{00000000-0005-0000-0000-0000D6250000}"/>
    <cellStyle name="一般 3 8 3 2 8" xfId="10005" xr:uid="{00000000-0005-0000-0000-0000D7250000}"/>
    <cellStyle name="一般 3 8 3 3" xfId="10006" xr:uid="{00000000-0005-0000-0000-0000D8250000}"/>
    <cellStyle name="一般 3 8 3 3 2" xfId="10007" xr:uid="{00000000-0005-0000-0000-0000D9250000}"/>
    <cellStyle name="一般 3 8 3 3 2 2" xfId="10008" xr:uid="{00000000-0005-0000-0000-0000DA250000}"/>
    <cellStyle name="一般 3 8 3 3 2 2 2" xfId="10009" xr:uid="{00000000-0005-0000-0000-0000DB250000}"/>
    <cellStyle name="一般 3 8 3 3 2 2 2 2" xfId="10010" xr:uid="{00000000-0005-0000-0000-0000DC250000}"/>
    <cellStyle name="一般 3 8 3 3 2 2 2 3" xfId="10011" xr:uid="{00000000-0005-0000-0000-0000DD250000}"/>
    <cellStyle name="一般 3 8 3 3 2 2 3" xfId="10012" xr:uid="{00000000-0005-0000-0000-0000DE250000}"/>
    <cellStyle name="一般 3 8 3 3 2 2 4" xfId="10013" xr:uid="{00000000-0005-0000-0000-0000DF250000}"/>
    <cellStyle name="一般 3 8 3 3 2 3" xfId="10014" xr:uid="{00000000-0005-0000-0000-0000E0250000}"/>
    <cellStyle name="一般 3 8 3 3 2 3 2" xfId="10015" xr:uid="{00000000-0005-0000-0000-0000E1250000}"/>
    <cellStyle name="一般 3 8 3 3 2 3 3" xfId="10016" xr:uid="{00000000-0005-0000-0000-0000E2250000}"/>
    <cellStyle name="一般 3 8 3 3 2 4" xfId="10017" xr:uid="{00000000-0005-0000-0000-0000E3250000}"/>
    <cellStyle name="一般 3 8 3 3 2 5" xfId="10018" xr:uid="{00000000-0005-0000-0000-0000E4250000}"/>
    <cellStyle name="一般 3 8 3 3 3" xfId="10019" xr:uid="{00000000-0005-0000-0000-0000E5250000}"/>
    <cellStyle name="一般 3 8 3 3 3 2" xfId="10020" xr:uid="{00000000-0005-0000-0000-0000E6250000}"/>
    <cellStyle name="一般 3 8 3 3 3 2 2" xfId="10021" xr:uid="{00000000-0005-0000-0000-0000E7250000}"/>
    <cellStyle name="一般 3 8 3 3 3 2 3" xfId="10022" xr:uid="{00000000-0005-0000-0000-0000E8250000}"/>
    <cellStyle name="一般 3 8 3 3 3 3" xfId="10023" xr:uid="{00000000-0005-0000-0000-0000E9250000}"/>
    <cellStyle name="一般 3 8 3 3 3 4" xfId="10024" xr:uid="{00000000-0005-0000-0000-0000EA250000}"/>
    <cellStyle name="一般 3 8 3 3 4" xfId="10025" xr:uid="{00000000-0005-0000-0000-0000EB250000}"/>
    <cellStyle name="一般 3 8 3 3 4 2" xfId="10026" xr:uid="{00000000-0005-0000-0000-0000EC250000}"/>
    <cellStyle name="一般 3 8 3 3 4 3" xfId="10027" xr:uid="{00000000-0005-0000-0000-0000ED250000}"/>
    <cellStyle name="一般 3 8 3 3 5" xfId="10028" xr:uid="{00000000-0005-0000-0000-0000EE250000}"/>
    <cellStyle name="一般 3 8 3 3 6" xfId="10029" xr:uid="{00000000-0005-0000-0000-0000EF250000}"/>
    <cellStyle name="一般 3 8 3 4" xfId="10030" xr:uid="{00000000-0005-0000-0000-0000F0250000}"/>
    <cellStyle name="一般 3 8 3 4 2" xfId="10031" xr:uid="{00000000-0005-0000-0000-0000F1250000}"/>
    <cellStyle name="一般 3 8 3 4 2 2" xfId="10032" xr:uid="{00000000-0005-0000-0000-0000F2250000}"/>
    <cellStyle name="一般 3 8 3 4 2 2 2" xfId="10033" xr:uid="{00000000-0005-0000-0000-0000F3250000}"/>
    <cellStyle name="一般 3 8 3 4 2 2 3" xfId="10034" xr:uid="{00000000-0005-0000-0000-0000F4250000}"/>
    <cellStyle name="一般 3 8 3 4 2 3" xfId="10035" xr:uid="{00000000-0005-0000-0000-0000F5250000}"/>
    <cellStyle name="一般 3 8 3 4 2 4" xfId="10036" xr:uid="{00000000-0005-0000-0000-0000F6250000}"/>
    <cellStyle name="一般 3 8 3 4 3" xfId="10037" xr:uid="{00000000-0005-0000-0000-0000F7250000}"/>
    <cellStyle name="一般 3 8 3 4 3 2" xfId="10038" xr:uid="{00000000-0005-0000-0000-0000F8250000}"/>
    <cellStyle name="一般 3 8 3 4 3 3" xfId="10039" xr:uid="{00000000-0005-0000-0000-0000F9250000}"/>
    <cellStyle name="一般 3 8 3 4 4" xfId="10040" xr:uid="{00000000-0005-0000-0000-0000FA250000}"/>
    <cellStyle name="一般 3 8 3 4 5" xfId="10041" xr:uid="{00000000-0005-0000-0000-0000FB250000}"/>
    <cellStyle name="一般 3 8 3 5" xfId="10042" xr:uid="{00000000-0005-0000-0000-0000FC250000}"/>
    <cellStyle name="一般 3 8 3 5 2" xfId="10043" xr:uid="{00000000-0005-0000-0000-0000FD250000}"/>
    <cellStyle name="一般 3 8 3 5 2 2" xfId="10044" xr:uid="{00000000-0005-0000-0000-0000FE250000}"/>
    <cellStyle name="一般 3 8 3 5 2 2 2" xfId="10045" xr:uid="{00000000-0005-0000-0000-0000FF250000}"/>
    <cellStyle name="一般 3 8 3 5 2 2 3" xfId="10046" xr:uid="{00000000-0005-0000-0000-000000260000}"/>
    <cellStyle name="一般 3 8 3 5 2 3" xfId="10047" xr:uid="{00000000-0005-0000-0000-000001260000}"/>
    <cellStyle name="一般 3 8 3 5 2 4" xfId="10048" xr:uid="{00000000-0005-0000-0000-000002260000}"/>
    <cellStyle name="一般 3 8 3 5 3" xfId="10049" xr:uid="{00000000-0005-0000-0000-000003260000}"/>
    <cellStyle name="一般 3 8 3 5 3 2" xfId="10050" xr:uid="{00000000-0005-0000-0000-000004260000}"/>
    <cellStyle name="一般 3 8 3 5 3 3" xfId="10051" xr:uid="{00000000-0005-0000-0000-000005260000}"/>
    <cellStyle name="一般 3 8 3 5 4" xfId="10052" xr:uid="{00000000-0005-0000-0000-000006260000}"/>
    <cellStyle name="一般 3 8 3 5 5" xfId="10053" xr:uid="{00000000-0005-0000-0000-000007260000}"/>
    <cellStyle name="一般 3 8 3 6" xfId="10054" xr:uid="{00000000-0005-0000-0000-000008260000}"/>
    <cellStyle name="一般 3 8 3 6 2" xfId="10055" xr:uid="{00000000-0005-0000-0000-000009260000}"/>
    <cellStyle name="一般 3 8 3 6 2 2" xfId="10056" xr:uid="{00000000-0005-0000-0000-00000A260000}"/>
    <cellStyle name="一般 3 8 3 6 2 3" xfId="10057" xr:uid="{00000000-0005-0000-0000-00000B260000}"/>
    <cellStyle name="一般 3 8 3 6 3" xfId="10058" xr:uid="{00000000-0005-0000-0000-00000C260000}"/>
    <cellStyle name="一般 3 8 3 6 4" xfId="10059" xr:uid="{00000000-0005-0000-0000-00000D260000}"/>
    <cellStyle name="一般 3 8 3 7" xfId="10060" xr:uid="{00000000-0005-0000-0000-00000E260000}"/>
    <cellStyle name="一般 3 8 3 7 2" xfId="10061" xr:uid="{00000000-0005-0000-0000-00000F260000}"/>
    <cellStyle name="一般 3 8 3 7 3" xfId="10062" xr:uid="{00000000-0005-0000-0000-000010260000}"/>
    <cellStyle name="一般 3 8 3 8" xfId="10063" xr:uid="{00000000-0005-0000-0000-000011260000}"/>
    <cellStyle name="一般 3 8 3 9" xfId="10064" xr:uid="{00000000-0005-0000-0000-000012260000}"/>
    <cellStyle name="一般 3 8 4" xfId="224" xr:uid="{00000000-0005-0000-0000-000013260000}"/>
    <cellStyle name="一般 3 8 4 2" xfId="10065" xr:uid="{00000000-0005-0000-0000-000014260000}"/>
    <cellStyle name="一般 3 8 4 2 2" xfId="10066" xr:uid="{00000000-0005-0000-0000-000015260000}"/>
    <cellStyle name="一般 3 8 4 2 2 2" xfId="10067" xr:uid="{00000000-0005-0000-0000-000016260000}"/>
    <cellStyle name="一般 3 8 4 2 2 2 2" xfId="10068" xr:uid="{00000000-0005-0000-0000-000017260000}"/>
    <cellStyle name="一般 3 8 4 2 2 2 2 2" xfId="10069" xr:uid="{00000000-0005-0000-0000-000018260000}"/>
    <cellStyle name="一般 3 8 4 2 2 2 2 3" xfId="10070" xr:uid="{00000000-0005-0000-0000-000019260000}"/>
    <cellStyle name="一般 3 8 4 2 2 2 3" xfId="10071" xr:uid="{00000000-0005-0000-0000-00001A260000}"/>
    <cellStyle name="一般 3 8 4 2 2 2 4" xfId="10072" xr:uid="{00000000-0005-0000-0000-00001B260000}"/>
    <cellStyle name="一般 3 8 4 2 2 3" xfId="10073" xr:uid="{00000000-0005-0000-0000-00001C260000}"/>
    <cellStyle name="一般 3 8 4 2 2 3 2" xfId="10074" xr:uid="{00000000-0005-0000-0000-00001D260000}"/>
    <cellStyle name="一般 3 8 4 2 2 3 3" xfId="10075" xr:uid="{00000000-0005-0000-0000-00001E260000}"/>
    <cellStyle name="一般 3 8 4 2 2 4" xfId="10076" xr:uid="{00000000-0005-0000-0000-00001F260000}"/>
    <cellStyle name="一般 3 8 4 2 2 5" xfId="10077" xr:uid="{00000000-0005-0000-0000-000020260000}"/>
    <cellStyle name="一般 3 8 4 2 3" xfId="10078" xr:uid="{00000000-0005-0000-0000-000021260000}"/>
    <cellStyle name="一般 3 8 4 2 3 2" xfId="10079" xr:uid="{00000000-0005-0000-0000-000022260000}"/>
    <cellStyle name="一般 3 8 4 2 3 2 2" xfId="10080" xr:uid="{00000000-0005-0000-0000-000023260000}"/>
    <cellStyle name="一般 3 8 4 2 3 2 3" xfId="10081" xr:uid="{00000000-0005-0000-0000-000024260000}"/>
    <cellStyle name="一般 3 8 4 2 3 3" xfId="10082" xr:uid="{00000000-0005-0000-0000-000025260000}"/>
    <cellStyle name="一般 3 8 4 2 3 4" xfId="10083" xr:uid="{00000000-0005-0000-0000-000026260000}"/>
    <cellStyle name="一般 3 8 4 2 4" xfId="10084" xr:uid="{00000000-0005-0000-0000-000027260000}"/>
    <cellStyle name="一般 3 8 4 2 4 2" xfId="10085" xr:uid="{00000000-0005-0000-0000-000028260000}"/>
    <cellStyle name="一般 3 8 4 2 4 3" xfId="10086" xr:uid="{00000000-0005-0000-0000-000029260000}"/>
    <cellStyle name="一般 3 8 4 2 5" xfId="10087" xr:uid="{00000000-0005-0000-0000-00002A260000}"/>
    <cellStyle name="一般 3 8 4 2 6" xfId="10088" xr:uid="{00000000-0005-0000-0000-00002B260000}"/>
    <cellStyle name="一般 3 8 4 3" xfId="10089" xr:uid="{00000000-0005-0000-0000-00002C260000}"/>
    <cellStyle name="一般 3 8 4 3 2" xfId="10090" xr:uid="{00000000-0005-0000-0000-00002D260000}"/>
    <cellStyle name="一般 3 8 4 3 2 2" xfId="10091" xr:uid="{00000000-0005-0000-0000-00002E260000}"/>
    <cellStyle name="一般 3 8 4 3 2 2 2" xfId="10092" xr:uid="{00000000-0005-0000-0000-00002F260000}"/>
    <cellStyle name="一般 3 8 4 3 2 2 3" xfId="10093" xr:uid="{00000000-0005-0000-0000-000030260000}"/>
    <cellStyle name="一般 3 8 4 3 2 3" xfId="10094" xr:uid="{00000000-0005-0000-0000-000031260000}"/>
    <cellStyle name="一般 3 8 4 3 2 4" xfId="10095" xr:uid="{00000000-0005-0000-0000-000032260000}"/>
    <cellStyle name="一般 3 8 4 3 3" xfId="10096" xr:uid="{00000000-0005-0000-0000-000033260000}"/>
    <cellStyle name="一般 3 8 4 3 3 2" xfId="10097" xr:uid="{00000000-0005-0000-0000-000034260000}"/>
    <cellStyle name="一般 3 8 4 3 3 3" xfId="10098" xr:uid="{00000000-0005-0000-0000-000035260000}"/>
    <cellStyle name="一般 3 8 4 3 4" xfId="10099" xr:uid="{00000000-0005-0000-0000-000036260000}"/>
    <cellStyle name="一般 3 8 4 3 5" xfId="10100" xr:uid="{00000000-0005-0000-0000-000037260000}"/>
    <cellStyle name="一般 3 8 4 4" xfId="10101" xr:uid="{00000000-0005-0000-0000-000038260000}"/>
    <cellStyle name="一般 3 8 4 4 2" xfId="10102" xr:uid="{00000000-0005-0000-0000-000039260000}"/>
    <cellStyle name="一般 3 8 4 4 2 2" xfId="10103" xr:uid="{00000000-0005-0000-0000-00003A260000}"/>
    <cellStyle name="一般 3 8 4 4 2 2 2" xfId="10104" xr:uid="{00000000-0005-0000-0000-00003B260000}"/>
    <cellStyle name="一般 3 8 4 4 2 2 3" xfId="10105" xr:uid="{00000000-0005-0000-0000-00003C260000}"/>
    <cellStyle name="一般 3 8 4 4 2 3" xfId="10106" xr:uid="{00000000-0005-0000-0000-00003D260000}"/>
    <cellStyle name="一般 3 8 4 4 2 4" xfId="10107" xr:uid="{00000000-0005-0000-0000-00003E260000}"/>
    <cellStyle name="一般 3 8 4 4 3" xfId="10108" xr:uid="{00000000-0005-0000-0000-00003F260000}"/>
    <cellStyle name="一般 3 8 4 4 3 2" xfId="10109" xr:uid="{00000000-0005-0000-0000-000040260000}"/>
    <cellStyle name="一般 3 8 4 4 3 3" xfId="10110" xr:uid="{00000000-0005-0000-0000-000041260000}"/>
    <cellStyle name="一般 3 8 4 4 4" xfId="10111" xr:uid="{00000000-0005-0000-0000-000042260000}"/>
    <cellStyle name="一般 3 8 4 4 5" xfId="10112" xr:uid="{00000000-0005-0000-0000-000043260000}"/>
    <cellStyle name="一般 3 8 4 5" xfId="10113" xr:uid="{00000000-0005-0000-0000-000044260000}"/>
    <cellStyle name="一般 3 8 4 5 2" xfId="10114" xr:uid="{00000000-0005-0000-0000-000045260000}"/>
    <cellStyle name="一般 3 8 4 5 2 2" xfId="10115" xr:uid="{00000000-0005-0000-0000-000046260000}"/>
    <cellStyle name="一般 3 8 4 5 2 3" xfId="10116" xr:uid="{00000000-0005-0000-0000-000047260000}"/>
    <cellStyle name="一般 3 8 4 5 3" xfId="10117" xr:uid="{00000000-0005-0000-0000-000048260000}"/>
    <cellStyle name="一般 3 8 4 5 4" xfId="10118" xr:uid="{00000000-0005-0000-0000-000049260000}"/>
    <cellStyle name="一般 3 8 4 6" xfId="10119" xr:uid="{00000000-0005-0000-0000-00004A260000}"/>
    <cellStyle name="一般 3 8 4 6 2" xfId="10120" xr:uid="{00000000-0005-0000-0000-00004B260000}"/>
    <cellStyle name="一般 3 8 4 6 3" xfId="10121" xr:uid="{00000000-0005-0000-0000-00004C260000}"/>
    <cellStyle name="一般 3 8 4 7" xfId="10122" xr:uid="{00000000-0005-0000-0000-00004D260000}"/>
    <cellStyle name="一般 3 8 4 8" xfId="10123" xr:uid="{00000000-0005-0000-0000-00004E260000}"/>
    <cellStyle name="一般 3 8 5" xfId="10124" xr:uid="{00000000-0005-0000-0000-00004F260000}"/>
    <cellStyle name="一般 3 8 5 2" xfId="10125" xr:uid="{00000000-0005-0000-0000-000050260000}"/>
    <cellStyle name="一般 3 8 5 2 2" xfId="10126" xr:uid="{00000000-0005-0000-0000-000051260000}"/>
    <cellStyle name="一般 3 8 5 2 2 2" xfId="10127" xr:uid="{00000000-0005-0000-0000-000052260000}"/>
    <cellStyle name="一般 3 8 5 2 2 2 2" xfId="10128" xr:uid="{00000000-0005-0000-0000-000053260000}"/>
    <cellStyle name="一般 3 8 5 2 2 2 2 2" xfId="10129" xr:uid="{00000000-0005-0000-0000-000054260000}"/>
    <cellStyle name="一般 3 8 5 2 2 2 2 3" xfId="10130" xr:uid="{00000000-0005-0000-0000-000055260000}"/>
    <cellStyle name="一般 3 8 5 2 2 2 3" xfId="10131" xr:uid="{00000000-0005-0000-0000-000056260000}"/>
    <cellStyle name="一般 3 8 5 2 2 2 4" xfId="10132" xr:uid="{00000000-0005-0000-0000-000057260000}"/>
    <cellStyle name="一般 3 8 5 2 2 3" xfId="10133" xr:uid="{00000000-0005-0000-0000-000058260000}"/>
    <cellStyle name="一般 3 8 5 2 2 3 2" xfId="10134" xr:uid="{00000000-0005-0000-0000-000059260000}"/>
    <cellStyle name="一般 3 8 5 2 2 3 3" xfId="10135" xr:uid="{00000000-0005-0000-0000-00005A260000}"/>
    <cellStyle name="一般 3 8 5 2 2 4" xfId="10136" xr:uid="{00000000-0005-0000-0000-00005B260000}"/>
    <cellStyle name="一般 3 8 5 2 2 5" xfId="10137" xr:uid="{00000000-0005-0000-0000-00005C260000}"/>
    <cellStyle name="一般 3 8 5 2 3" xfId="10138" xr:uid="{00000000-0005-0000-0000-00005D260000}"/>
    <cellStyle name="一般 3 8 5 2 3 2" xfId="10139" xr:uid="{00000000-0005-0000-0000-00005E260000}"/>
    <cellStyle name="一般 3 8 5 2 3 2 2" xfId="10140" xr:uid="{00000000-0005-0000-0000-00005F260000}"/>
    <cellStyle name="一般 3 8 5 2 3 2 3" xfId="10141" xr:uid="{00000000-0005-0000-0000-000060260000}"/>
    <cellStyle name="一般 3 8 5 2 3 3" xfId="10142" xr:uid="{00000000-0005-0000-0000-000061260000}"/>
    <cellStyle name="一般 3 8 5 2 3 4" xfId="10143" xr:uid="{00000000-0005-0000-0000-000062260000}"/>
    <cellStyle name="一般 3 8 5 2 4" xfId="10144" xr:uid="{00000000-0005-0000-0000-000063260000}"/>
    <cellStyle name="一般 3 8 5 2 4 2" xfId="10145" xr:uid="{00000000-0005-0000-0000-000064260000}"/>
    <cellStyle name="一般 3 8 5 2 4 3" xfId="10146" xr:uid="{00000000-0005-0000-0000-000065260000}"/>
    <cellStyle name="一般 3 8 5 2 5" xfId="10147" xr:uid="{00000000-0005-0000-0000-000066260000}"/>
    <cellStyle name="一般 3 8 5 2 6" xfId="10148" xr:uid="{00000000-0005-0000-0000-000067260000}"/>
    <cellStyle name="一般 3 8 5 3" xfId="10149" xr:uid="{00000000-0005-0000-0000-000068260000}"/>
    <cellStyle name="一般 3 8 5 3 2" xfId="10150" xr:uid="{00000000-0005-0000-0000-000069260000}"/>
    <cellStyle name="一般 3 8 5 3 2 2" xfId="10151" xr:uid="{00000000-0005-0000-0000-00006A260000}"/>
    <cellStyle name="一般 3 8 5 3 2 2 2" xfId="10152" xr:uid="{00000000-0005-0000-0000-00006B260000}"/>
    <cellStyle name="一般 3 8 5 3 2 2 3" xfId="10153" xr:uid="{00000000-0005-0000-0000-00006C260000}"/>
    <cellStyle name="一般 3 8 5 3 2 3" xfId="10154" xr:uid="{00000000-0005-0000-0000-00006D260000}"/>
    <cellStyle name="一般 3 8 5 3 2 4" xfId="10155" xr:uid="{00000000-0005-0000-0000-00006E260000}"/>
    <cellStyle name="一般 3 8 5 3 3" xfId="10156" xr:uid="{00000000-0005-0000-0000-00006F260000}"/>
    <cellStyle name="一般 3 8 5 3 3 2" xfId="10157" xr:uid="{00000000-0005-0000-0000-000070260000}"/>
    <cellStyle name="一般 3 8 5 3 3 3" xfId="10158" xr:uid="{00000000-0005-0000-0000-000071260000}"/>
    <cellStyle name="一般 3 8 5 3 4" xfId="10159" xr:uid="{00000000-0005-0000-0000-000072260000}"/>
    <cellStyle name="一般 3 8 5 3 5" xfId="10160" xr:uid="{00000000-0005-0000-0000-000073260000}"/>
    <cellStyle name="一般 3 8 5 4" xfId="10161" xr:uid="{00000000-0005-0000-0000-000074260000}"/>
    <cellStyle name="一般 3 8 5 4 2" xfId="10162" xr:uid="{00000000-0005-0000-0000-000075260000}"/>
    <cellStyle name="一般 3 8 5 4 2 2" xfId="10163" xr:uid="{00000000-0005-0000-0000-000076260000}"/>
    <cellStyle name="一般 3 8 5 4 2 2 2" xfId="10164" xr:uid="{00000000-0005-0000-0000-000077260000}"/>
    <cellStyle name="一般 3 8 5 4 2 2 3" xfId="10165" xr:uid="{00000000-0005-0000-0000-000078260000}"/>
    <cellStyle name="一般 3 8 5 4 2 3" xfId="10166" xr:uid="{00000000-0005-0000-0000-000079260000}"/>
    <cellStyle name="一般 3 8 5 4 2 4" xfId="10167" xr:uid="{00000000-0005-0000-0000-00007A260000}"/>
    <cellStyle name="一般 3 8 5 4 3" xfId="10168" xr:uid="{00000000-0005-0000-0000-00007B260000}"/>
    <cellStyle name="一般 3 8 5 4 3 2" xfId="10169" xr:uid="{00000000-0005-0000-0000-00007C260000}"/>
    <cellStyle name="一般 3 8 5 4 3 3" xfId="10170" xr:uid="{00000000-0005-0000-0000-00007D260000}"/>
    <cellStyle name="一般 3 8 5 4 4" xfId="10171" xr:uid="{00000000-0005-0000-0000-00007E260000}"/>
    <cellStyle name="一般 3 8 5 4 5" xfId="10172" xr:uid="{00000000-0005-0000-0000-00007F260000}"/>
    <cellStyle name="一般 3 8 5 5" xfId="10173" xr:uid="{00000000-0005-0000-0000-000080260000}"/>
    <cellStyle name="一般 3 8 5 5 2" xfId="10174" xr:uid="{00000000-0005-0000-0000-000081260000}"/>
    <cellStyle name="一般 3 8 5 5 2 2" xfId="10175" xr:uid="{00000000-0005-0000-0000-000082260000}"/>
    <cellStyle name="一般 3 8 5 5 2 3" xfId="10176" xr:uid="{00000000-0005-0000-0000-000083260000}"/>
    <cellStyle name="一般 3 8 5 5 3" xfId="10177" xr:uid="{00000000-0005-0000-0000-000084260000}"/>
    <cellStyle name="一般 3 8 5 5 4" xfId="10178" xr:uid="{00000000-0005-0000-0000-000085260000}"/>
    <cellStyle name="一般 3 8 5 6" xfId="10179" xr:uid="{00000000-0005-0000-0000-000086260000}"/>
    <cellStyle name="一般 3 8 5 6 2" xfId="10180" xr:uid="{00000000-0005-0000-0000-000087260000}"/>
    <cellStyle name="一般 3 8 5 6 3" xfId="10181" xr:uid="{00000000-0005-0000-0000-000088260000}"/>
    <cellStyle name="一般 3 8 5 7" xfId="10182" xr:uid="{00000000-0005-0000-0000-000089260000}"/>
    <cellStyle name="一般 3 8 5 8" xfId="10183" xr:uid="{00000000-0005-0000-0000-00008A260000}"/>
    <cellStyle name="一般 3 8 6" xfId="10184" xr:uid="{00000000-0005-0000-0000-00008B260000}"/>
    <cellStyle name="一般 3 8 6 2" xfId="10185" xr:uid="{00000000-0005-0000-0000-00008C260000}"/>
    <cellStyle name="一般 3 8 6 2 2" xfId="10186" xr:uid="{00000000-0005-0000-0000-00008D260000}"/>
    <cellStyle name="一般 3 8 6 2 2 2" xfId="10187" xr:uid="{00000000-0005-0000-0000-00008E260000}"/>
    <cellStyle name="一般 3 8 6 2 2 2 2" xfId="10188" xr:uid="{00000000-0005-0000-0000-00008F260000}"/>
    <cellStyle name="一般 3 8 6 2 2 2 3" xfId="10189" xr:uid="{00000000-0005-0000-0000-000090260000}"/>
    <cellStyle name="一般 3 8 6 2 2 3" xfId="10190" xr:uid="{00000000-0005-0000-0000-000091260000}"/>
    <cellStyle name="一般 3 8 6 2 2 4" xfId="10191" xr:uid="{00000000-0005-0000-0000-000092260000}"/>
    <cellStyle name="一般 3 8 6 2 3" xfId="10192" xr:uid="{00000000-0005-0000-0000-000093260000}"/>
    <cellStyle name="一般 3 8 6 2 3 2" xfId="10193" xr:uid="{00000000-0005-0000-0000-000094260000}"/>
    <cellStyle name="一般 3 8 6 2 3 3" xfId="10194" xr:uid="{00000000-0005-0000-0000-000095260000}"/>
    <cellStyle name="一般 3 8 6 2 4" xfId="10195" xr:uid="{00000000-0005-0000-0000-000096260000}"/>
    <cellStyle name="一般 3 8 6 2 5" xfId="10196" xr:uid="{00000000-0005-0000-0000-000097260000}"/>
    <cellStyle name="一般 3 8 6 3" xfId="10197" xr:uid="{00000000-0005-0000-0000-000098260000}"/>
    <cellStyle name="一般 3 8 6 3 2" xfId="10198" xr:uid="{00000000-0005-0000-0000-000099260000}"/>
    <cellStyle name="一般 3 8 6 3 2 2" xfId="10199" xr:uid="{00000000-0005-0000-0000-00009A260000}"/>
    <cellStyle name="一般 3 8 6 3 2 2 2" xfId="10200" xr:uid="{00000000-0005-0000-0000-00009B260000}"/>
    <cellStyle name="一般 3 8 6 3 2 2 3" xfId="10201" xr:uid="{00000000-0005-0000-0000-00009C260000}"/>
    <cellStyle name="一般 3 8 6 3 2 3" xfId="10202" xr:uid="{00000000-0005-0000-0000-00009D260000}"/>
    <cellStyle name="一般 3 8 6 3 2 4" xfId="10203" xr:uid="{00000000-0005-0000-0000-00009E260000}"/>
    <cellStyle name="一般 3 8 6 3 3" xfId="10204" xr:uid="{00000000-0005-0000-0000-00009F260000}"/>
    <cellStyle name="一般 3 8 6 3 3 2" xfId="10205" xr:uid="{00000000-0005-0000-0000-0000A0260000}"/>
    <cellStyle name="一般 3 8 6 3 3 3" xfId="10206" xr:uid="{00000000-0005-0000-0000-0000A1260000}"/>
    <cellStyle name="一般 3 8 6 3 4" xfId="10207" xr:uid="{00000000-0005-0000-0000-0000A2260000}"/>
    <cellStyle name="一般 3 8 6 3 5" xfId="10208" xr:uid="{00000000-0005-0000-0000-0000A3260000}"/>
    <cellStyle name="一般 3 8 6 4" xfId="10209" xr:uid="{00000000-0005-0000-0000-0000A4260000}"/>
    <cellStyle name="一般 3 8 6 4 2" xfId="10210" xr:uid="{00000000-0005-0000-0000-0000A5260000}"/>
    <cellStyle name="一般 3 8 6 4 2 2" xfId="10211" xr:uid="{00000000-0005-0000-0000-0000A6260000}"/>
    <cellStyle name="一般 3 8 6 4 2 3" xfId="10212" xr:uid="{00000000-0005-0000-0000-0000A7260000}"/>
    <cellStyle name="一般 3 8 6 4 3" xfId="10213" xr:uid="{00000000-0005-0000-0000-0000A8260000}"/>
    <cellStyle name="一般 3 8 6 4 4" xfId="10214" xr:uid="{00000000-0005-0000-0000-0000A9260000}"/>
    <cellStyle name="一般 3 8 6 5" xfId="10215" xr:uid="{00000000-0005-0000-0000-0000AA260000}"/>
    <cellStyle name="一般 3 8 6 5 2" xfId="10216" xr:uid="{00000000-0005-0000-0000-0000AB260000}"/>
    <cellStyle name="一般 3 8 6 5 3" xfId="10217" xr:uid="{00000000-0005-0000-0000-0000AC260000}"/>
    <cellStyle name="一般 3 8 6 6" xfId="10218" xr:uid="{00000000-0005-0000-0000-0000AD260000}"/>
    <cellStyle name="一般 3 8 6 7" xfId="10219" xr:uid="{00000000-0005-0000-0000-0000AE260000}"/>
    <cellStyle name="一般 3 8 7" xfId="10220" xr:uid="{00000000-0005-0000-0000-0000AF260000}"/>
    <cellStyle name="一般 3 8 7 2" xfId="10221" xr:uid="{00000000-0005-0000-0000-0000B0260000}"/>
    <cellStyle name="一般 3 8 7 2 2" xfId="10222" xr:uid="{00000000-0005-0000-0000-0000B1260000}"/>
    <cellStyle name="一般 3 8 7 2 2 2" xfId="10223" xr:uid="{00000000-0005-0000-0000-0000B2260000}"/>
    <cellStyle name="一般 3 8 7 2 2 2 2" xfId="10224" xr:uid="{00000000-0005-0000-0000-0000B3260000}"/>
    <cellStyle name="一般 3 8 7 2 2 2 3" xfId="10225" xr:uid="{00000000-0005-0000-0000-0000B4260000}"/>
    <cellStyle name="一般 3 8 7 2 2 3" xfId="10226" xr:uid="{00000000-0005-0000-0000-0000B5260000}"/>
    <cellStyle name="一般 3 8 7 2 2 4" xfId="10227" xr:uid="{00000000-0005-0000-0000-0000B6260000}"/>
    <cellStyle name="一般 3 8 7 2 3" xfId="10228" xr:uid="{00000000-0005-0000-0000-0000B7260000}"/>
    <cellStyle name="一般 3 8 7 2 3 2" xfId="10229" xr:uid="{00000000-0005-0000-0000-0000B8260000}"/>
    <cellStyle name="一般 3 8 7 2 3 3" xfId="10230" xr:uid="{00000000-0005-0000-0000-0000B9260000}"/>
    <cellStyle name="一般 3 8 7 2 4" xfId="10231" xr:uid="{00000000-0005-0000-0000-0000BA260000}"/>
    <cellStyle name="一般 3 8 7 2 5" xfId="10232" xr:uid="{00000000-0005-0000-0000-0000BB260000}"/>
    <cellStyle name="一般 3 8 7 3" xfId="10233" xr:uid="{00000000-0005-0000-0000-0000BC260000}"/>
    <cellStyle name="一般 3 8 7 3 2" xfId="10234" xr:uid="{00000000-0005-0000-0000-0000BD260000}"/>
    <cellStyle name="一般 3 8 7 3 2 2" xfId="10235" xr:uid="{00000000-0005-0000-0000-0000BE260000}"/>
    <cellStyle name="一般 3 8 7 3 2 3" xfId="10236" xr:uid="{00000000-0005-0000-0000-0000BF260000}"/>
    <cellStyle name="一般 3 8 7 3 3" xfId="10237" xr:uid="{00000000-0005-0000-0000-0000C0260000}"/>
    <cellStyle name="一般 3 8 7 3 4" xfId="10238" xr:uid="{00000000-0005-0000-0000-0000C1260000}"/>
    <cellStyle name="一般 3 8 7 4" xfId="10239" xr:uid="{00000000-0005-0000-0000-0000C2260000}"/>
    <cellStyle name="一般 3 8 7 4 2" xfId="10240" xr:uid="{00000000-0005-0000-0000-0000C3260000}"/>
    <cellStyle name="一般 3 8 7 4 3" xfId="10241" xr:uid="{00000000-0005-0000-0000-0000C4260000}"/>
    <cellStyle name="一般 3 8 7 5" xfId="10242" xr:uid="{00000000-0005-0000-0000-0000C5260000}"/>
    <cellStyle name="一般 3 8 7 6" xfId="10243" xr:uid="{00000000-0005-0000-0000-0000C6260000}"/>
    <cellStyle name="一般 3 8 8" xfId="10244" xr:uid="{00000000-0005-0000-0000-0000C7260000}"/>
    <cellStyle name="一般 3 8 8 2" xfId="10245" xr:uid="{00000000-0005-0000-0000-0000C8260000}"/>
    <cellStyle name="一般 3 8 8 2 2" xfId="10246" xr:uid="{00000000-0005-0000-0000-0000C9260000}"/>
    <cellStyle name="一般 3 8 8 2 2 2" xfId="10247" xr:uid="{00000000-0005-0000-0000-0000CA260000}"/>
    <cellStyle name="一般 3 8 8 2 2 3" xfId="10248" xr:uid="{00000000-0005-0000-0000-0000CB260000}"/>
    <cellStyle name="一般 3 8 8 2 3" xfId="10249" xr:uid="{00000000-0005-0000-0000-0000CC260000}"/>
    <cellStyle name="一般 3 8 8 2 4" xfId="10250" xr:uid="{00000000-0005-0000-0000-0000CD260000}"/>
    <cellStyle name="一般 3 8 8 3" xfId="10251" xr:uid="{00000000-0005-0000-0000-0000CE260000}"/>
    <cellStyle name="一般 3 8 8 3 2" xfId="10252" xr:uid="{00000000-0005-0000-0000-0000CF260000}"/>
    <cellStyle name="一般 3 8 8 3 3" xfId="10253" xr:uid="{00000000-0005-0000-0000-0000D0260000}"/>
    <cellStyle name="一般 3 8 8 4" xfId="10254" xr:uid="{00000000-0005-0000-0000-0000D1260000}"/>
    <cellStyle name="一般 3 8 8 5" xfId="10255" xr:uid="{00000000-0005-0000-0000-0000D2260000}"/>
    <cellStyle name="一般 3 8 9" xfId="10256" xr:uid="{00000000-0005-0000-0000-0000D3260000}"/>
    <cellStyle name="一般 3 8 9 2" xfId="10257" xr:uid="{00000000-0005-0000-0000-0000D4260000}"/>
    <cellStyle name="一般 3 8 9 2 2" xfId="10258" xr:uid="{00000000-0005-0000-0000-0000D5260000}"/>
    <cellStyle name="一般 3 8 9 2 2 2" xfId="10259" xr:uid="{00000000-0005-0000-0000-0000D6260000}"/>
    <cellStyle name="一般 3 8 9 2 2 3" xfId="10260" xr:uid="{00000000-0005-0000-0000-0000D7260000}"/>
    <cellStyle name="一般 3 8 9 2 3" xfId="10261" xr:uid="{00000000-0005-0000-0000-0000D8260000}"/>
    <cellStyle name="一般 3 8 9 2 4" xfId="10262" xr:uid="{00000000-0005-0000-0000-0000D9260000}"/>
    <cellStyle name="一般 3 8 9 3" xfId="10263" xr:uid="{00000000-0005-0000-0000-0000DA260000}"/>
    <cellStyle name="一般 3 8 9 3 2" xfId="10264" xr:uid="{00000000-0005-0000-0000-0000DB260000}"/>
    <cellStyle name="一般 3 8 9 3 3" xfId="10265" xr:uid="{00000000-0005-0000-0000-0000DC260000}"/>
    <cellStyle name="一般 3 8 9 4" xfId="10266" xr:uid="{00000000-0005-0000-0000-0000DD260000}"/>
    <cellStyle name="一般 3 8 9 5" xfId="10267" xr:uid="{00000000-0005-0000-0000-0000DE260000}"/>
    <cellStyle name="一般 3 9" xfId="225" xr:uid="{00000000-0005-0000-0000-0000DF260000}"/>
    <cellStyle name="一般 3 9 10" xfId="10268" xr:uid="{00000000-0005-0000-0000-0000E0260000}"/>
    <cellStyle name="一般 3 9 10 2" xfId="10269" xr:uid="{00000000-0005-0000-0000-0000E1260000}"/>
    <cellStyle name="一般 3 9 10 2 2" xfId="10270" xr:uid="{00000000-0005-0000-0000-0000E2260000}"/>
    <cellStyle name="一般 3 9 10 2 3" xfId="10271" xr:uid="{00000000-0005-0000-0000-0000E3260000}"/>
    <cellStyle name="一般 3 9 10 3" xfId="10272" xr:uid="{00000000-0005-0000-0000-0000E4260000}"/>
    <cellStyle name="一般 3 9 10 4" xfId="10273" xr:uid="{00000000-0005-0000-0000-0000E5260000}"/>
    <cellStyle name="一般 3 9 11" xfId="10274" xr:uid="{00000000-0005-0000-0000-0000E6260000}"/>
    <cellStyle name="一般 3 9 11 2" xfId="10275" xr:uid="{00000000-0005-0000-0000-0000E7260000}"/>
    <cellStyle name="一般 3 9 11 3" xfId="10276" xr:uid="{00000000-0005-0000-0000-0000E8260000}"/>
    <cellStyle name="一般 3 9 12" xfId="10277" xr:uid="{00000000-0005-0000-0000-0000E9260000}"/>
    <cellStyle name="一般 3 9 13" xfId="10278" xr:uid="{00000000-0005-0000-0000-0000EA260000}"/>
    <cellStyle name="一般 3 9 2" xfId="226" xr:uid="{00000000-0005-0000-0000-0000EB260000}"/>
    <cellStyle name="一般 3 9 2 2" xfId="227" xr:uid="{00000000-0005-0000-0000-0000EC260000}"/>
    <cellStyle name="一般 3 9 2 2 2" xfId="10279" xr:uid="{00000000-0005-0000-0000-0000ED260000}"/>
    <cellStyle name="一般 3 9 2 2 2 2" xfId="10280" xr:uid="{00000000-0005-0000-0000-0000EE260000}"/>
    <cellStyle name="一般 3 9 2 2 2 2 2" xfId="10281" xr:uid="{00000000-0005-0000-0000-0000EF260000}"/>
    <cellStyle name="一般 3 9 2 2 2 2 2 2" xfId="10282" xr:uid="{00000000-0005-0000-0000-0000F0260000}"/>
    <cellStyle name="一般 3 9 2 2 2 2 2 2 2" xfId="10283" xr:uid="{00000000-0005-0000-0000-0000F1260000}"/>
    <cellStyle name="一般 3 9 2 2 2 2 2 2 3" xfId="10284" xr:uid="{00000000-0005-0000-0000-0000F2260000}"/>
    <cellStyle name="一般 3 9 2 2 2 2 2 3" xfId="10285" xr:uid="{00000000-0005-0000-0000-0000F3260000}"/>
    <cellStyle name="一般 3 9 2 2 2 2 2 4" xfId="10286" xr:uid="{00000000-0005-0000-0000-0000F4260000}"/>
    <cellStyle name="一般 3 9 2 2 2 2 3" xfId="10287" xr:uid="{00000000-0005-0000-0000-0000F5260000}"/>
    <cellStyle name="一般 3 9 2 2 2 2 3 2" xfId="10288" xr:uid="{00000000-0005-0000-0000-0000F6260000}"/>
    <cellStyle name="一般 3 9 2 2 2 2 3 3" xfId="10289" xr:uid="{00000000-0005-0000-0000-0000F7260000}"/>
    <cellStyle name="一般 3 9 2 2 2 2 4" xfId="10290" xr:uid="{00000000-0005-0000-0000-0000F8260000}"/>
    <cellStyle name="一般 3 9 2 2 2 2 5" xfId="10291" xr:uid="{00000000-0005-0000-0000-0000F9260000}"/>
    <cellStyle name="一般 3 9 2 2 2 3" xfId="10292" xr:uid="{00000000-0005-0000-0000-0000FA260000}"/>
    <cellStyle name="一般 3 9 2 2 2 3 2" xfId="10293" xr:uid="{00000000-0005-0000-0000-0000FB260000}"/>
    <cellStyle name="一般 3 9 2 2 2 3 2 2" xfId="10294" xr:uid="{00000000-0005-0000-0000-0000FC260000}"/>
    <cellStyle name="一般 3 9 2 2 2 3 2 3" xfId="10295" xr:uid="{00000000-0005-0000-0000-0000FD260000}"/>
    <cellStyle name="一般 3 9 2 2 2 3 3" xfId="10296" xr:uid="{00000000-0005-0000-0000-0000FE260000}"/>
    <cellStyle name="一般 3 9 2 2 2 3 4" xfId="10297" xr:uid="{00000000-0005-0000-0000-0000FF260000}"/>
    <cellStyle name="一般 3 9 2 2 2 4" xfId="10298" xr:uid="{00000000-0005-0000-0000-000000270000}"/>
    <cellStyle name="一般 3 9 2 2 2 4 2" xfId="10299" xr:uid="{00000000-0005-0000-0000-000001270000}"/>
    <cellStyle name="一般 3 9 2 2 2 4 3" xfId="10300" xr:uid="{00000000-0005-0000-0000-000002270000}"/>
    <cellStyle name="一般 3 9 2 2 2 5" xfId="10301" xr:uid="{00000000-0005-0000-0000-000003270000}"/>
    <cellStyle name="一般 3 9 2 2 2 6" xfId="10302" xr:uid="{00000000-0005-0000-0000-000004270000}"/>
    <cellStyle name="一般 3 9 2 2 3" xfId="10303" xr:uid="{00000000-0005-0000-0000-000005270000}"/>
    <cellStyle name="一般 3 9 2 2 3 2" xfId="10304" xr:uid="{00000000-0005-0000-0000-000006270000}"/>
    <cellStyle name="一般 3 9 2 2 3 2 2" xfId="10305" xr:uid="{00000000-0005-0000-0000-000007270000}"/>
    <cellStyle name="一般 3 9 2 2 3 2 2 2" xfId="10306" xr:uid="{00000000-0005-0000-0000-000008270000}"/>
    <cellStyle name="一般 3 9 2 2 3 2 2 3" xfId="10307" xr:uid="{00000000-0005-0000-0000-000009270000}"/>
    <cellStyle name="一般 3 9 2 2 3 2 3" xfId="10308" xr:uid="{00000000-0005-0000-0000-00000A270000}"/>
    <cellStyle name="一般 3 9 2 2 3 2 4" xfId="10309" xr:uid="{00000000-0005-0000-0000-00000B270000}"/>
    <cellStyle name="一般 3 9 2 2 3 3" xfId="10310" xr:uid="{00000000-0005-0000-0000-00000C270000}"/>
    <cellStyle name="一般 3 9 2 2 3 3 2" xfId="10311" xr:uid="{00000000-0005-0000-0000-00000D270000}"/>
    <cellStyle name="一般 3 9 2 2 3 3 3" xfId="10312" xr:uid="{00000000-0005-0000-0000-00000E270000}"/>
    <cellStyle name="一般 3 9 2 2 3 4" xfId="10313" xr:uid="{00000000-0005-0000-0000-00000F270000}"/>
    <cellStyle name="一般 3 9 2 2 3 5" xfId="10314" xr:uid="{00000000-0005-0000-0000-000010270000}"/>
    <cellStyle name="一般 3 9 2 2 4" xfId="10315" xr:uid="{00000000-0005-0000-0000-000011270000}"/>
    <cellStyle name="一般 3 9 2 2 4 2" xfId="10316" xr:uid="{00000000-0005-0000-0000-000012270000}"/>
    <cellStyle name="一般 3 9 2 2 4 2 2" xfId="10317" xr:uid="{00000000-0005-0000-0000-000013270000}"/>
    <cellStyle name="一般 3 9 2 2 4 2 2 2" xfId="10318" xr:uid="{00000000-0005-0000-0000-000014270000}"/>
    <cellStyle name="一般 3 9 2 2 4 2 2 3" xfId="10319" xr:uid="{00000000-0005-0000-0000-000015270000}"/>
    <cellStyle name="一般 3 9 2 2 4 2 3" xfId="10320" xr:uid="{00000000-0005-0000-0000-000016270000}"/>
    <cellStyle name="一般 3 9 2 2 4 2 4" xfId="10321" xr:uid="{00000000-0005-0000-0000-000017270000}"/>
    <cellStyle name="一般 3 9 2 2 4 3" xfId="10322" xr:uid="{00000000-0005-0000-0000-000018270000}"/>
    <cellStyle name="一般 3 9 2 2 4 3 2" xfId="10323" xr:uid="{00000000-0005-0000-0000-000019270000}"/>
    <cellStyle name="一般 3 9 2 2 4 3 3" xfId="10324" xr:uid="{00000000-0005-0000-0000-00001A270000}"/>
    <cellStyle name="一般 3 9 2 2 4 4" xfId="10325" xr:uid="{00000000-0005-0000-0000-00001B270000}"/>
    <cellStyle name="一般 3 9 2 2 4 5" xfId="10326" xr:uid="{00000000-0005-0000-0000-00001C270000}"/>
    <cellStyle name="一般 3 9 2 2 5" xfId="10327" xr:uid="{00000000-0005-0000-0000-00001D270000}"/>
    <cellStyle name="一般 3 9 2 2 5 2" xfId="10328" xr:uid="{00000000-0005-0000-0000-00001E270000}"/>
    <cellStyle name="一般 3 9 2 2 5 2 2" xfId="10329" xr:uid="{00000000-0005-0000-0000-00001F270000}"/>
    <cellStyle name="一般 3 9 2 2 5 2 3" xfId="10330" xr:uid="{00000000-0005-0000-0000-000020270000}"/>
    <cellStyle name="一般 3 9 2 2 5 3" xfId="10331" xr:uid="{00000000-0005-0000-0000-000021270000}"/>
    <cellStyle name="一般 3 9 2 2 5 4" xfId="10332" xr:uid="{00000000-0005-0000-0000-000022270000}"/>
    <cellStyle name="一般 3 9 2 2 6" xfId="10333" xr:uid="{00000000-0005-0000-0000-000023270000}"/>
    <cellStyle name="一般 3 9 2 2 6 2" xfId="10334" xr:uid="{00000000-0005-0000-0000-000024270000}"/>
    <cellStyle name="一般 3 9 2 2 6 3" xfId="10335" xr:uid="{00000000-0005-0000-0000-000025270000}"/>
    <cellStyle name="一般 3 9 2 2 7" xfId="10336" xr:uid="{00000000-0005-0000-0000-000026270000}"/>
    <cellStyle name="一般 3 9 2 2 8" xfId="10337" xr:uid="{00000000-0005-0000-0000-000027270000}"/>
    <cellStyle name="一般 3 9 2 3" xfId="10338" xr:uid="{00000000-0005-0000-0000-000028270000}"/>
    <cellStyle name="一般 3 9 2 3 2" xfId="10339" xr:uid="{00000000-0005-0000-0000-000029270000}"/>
    <cellStyle name="一般 3 9 2 3 2 2" xfId="10340" xr:uid="{00000000-0005-0000-0000-00002A270000}"/>
    <cellStyle name="一般 3 9 2 3 2 2 2" xfId="10341" xr:uid="{00000000-0005-0000-0000-00002B270000}"/>
    <cellStyle name="一般 3 9 2 3 2 2 2 2" xfId="10342" xr:uid="{00000000-0005-0000-0000-00002C270000}"/>
    <cellStyle name="一般 3 9 2 3 2 2 2 3" xfId="10343" xr:uid="{00000000-0005-0000-0000-00002D270000}"/>
    <cellStyle name="一般 3 9 2 3 2 2 3" xfId="10344" xr:uid="{00000000-0005-0000-0000-00002E270000}"/>
    <cellStyle name="一般 3 9 2 3 2 2 4" xfId="10345" xr:uid="{00000000-0005-0000-0000-00002F270000}"/>
    <cellStyle name="一般 3 9 2 3 2 3" xfId="10346" xr:uid="{00000000-0005-0000-0000-000030270000}"/>
    <cellStyle name="一般 3 9 2 3 2 3 2" xfId="10347" xr:uid="{00000000-0005-0000-0000-000031270000}"/>
    <cellStyle name="一般 3 9 2 3 2 3 3" xfId="10348" xr:uid="{00000000-0005-0000-0000-000032270000}"/>
    <cellStyle name="一般 3 9 2 3 2 4" xfId="10349" xr:uid="{00000000-0005-0000-0000-000033270000}"/>
    <cellStyle name="一般 3 9 2 3 2 5" xfId="10350" xr:uid="{00000000-0005-0000-0000-000034270000}"/>
    <cellStyle name="一般 3 9 2 3 3" xfId="10351" xr:uid="{00000000-0005-0000-0000-000035270000}"/>
    <cellStyle name="一般 3 9 2 3 3 2" xfId="10352" xr:uid="{00000000-0005-0000-0000-000036270000}"/>
    <cellStyle name="一般 3 9 2 3 3 2 2" xfId="10353" xr:uid="{00000000-0005-0000-0000-000037270000}"/>
    <cellStyle name="一般 3 9 2 3 3 2 3" xfId="10354" xr:uid="{00000000-0005-0000-0000-000038270000}"/>
    <cellStyle name="一般 3 9 2 3 3 3" xfId="10355" xr:uid="{00000000-0005-0000-0000-000039270000}"/>
    <cellStyle name="一般 3 9 2 3 3 4" xfId="10356" xr:uid="{00000000-0005-0000-0000-00003A270000}"/>
    <cellStyle name="一般 3 9 2 3 4" xfId="10357" xr:uid="{00000000-0005-0000-0000-00003B270000}"/>
    <cellStyle name="一般 3 9 2 3 4 2" xfId="10358" xr:uid="{00000000-0005-0000-0000-00003C270000}"/>
    <cellStyle name="一般 3 9 2 3 4 3" xfId="10359" xr:uid="{00000000-0005-0000-0000-00003D270000}"/>
    <cellStyle name="一般 3 9 2 3 5" xfId="10360" xr:uid="{00000000-0005-0000-0000-00003E270000}"/>
    <cellStyle name="一般 3 9 2 3 6" xfId="10361" xr:uid="{00000000-0005-0000-0000-00003F270000}"/>
    <cellStyle name="一般 3 9 2 4" xfId="10362" xr:uid="{00000000-0005-0000-0000-000040270000}"/>
    <cellStyle name="一般 3 9 2 4 2" xfId="10363" xr:uid="{00000000-0005-0000-0000-000041270000}"/>
    <cellStyle name="一般 3 9 2 4 2 2" xfId="10364" xr:uid="{00000000-0005-0000-0000-000042270000}"/>
    <cellStyle name="一般 3 9 2 4 2 2 2" xfId="10365" xr:uid="{00000000-0005-0000-0000-000043270000}"/>
    <cellStyle name="一般 3 9 2 4 2 2 3" xfId="10366" xr:uid="{00000000-0005-0000-0000-000044270000}"/>
    <cellStyle name="一般 3 9 2 4 2 3" xfId="10367" xr:uid="{00000000-0005-0000-0000-000045270000}"/>
    <cellStyle name="一般 3 9 2 4 2 4" xfId="10368" xr:uid="{00000000-0005-0000-0000-000046270000}"/>
    <cellStyle name="一般 3 9 2 4 3" xfId="10369" xr:uid="{00000000-0005-0000-0000-000047270000}"/>
    <cellStyle name="一般 3 9 2 4 3 2" xfId="10370" xr:uid="{00000000-0005-0000-0000-000048270000}"/>
    <cellStyle name="一般 3 9 2 4 3 3" xfId="10371" xr:uid="{00000000-0005-0000-0000-000049270000}"/>
    <cellStyle name="一般 3 9 2 4 4" xfId="10372" xr:uid="{00000000-0005-0000-0000-00004A270000}"/>
    <cellStyle name="一般 3 9 2 4 5" xfId="10373" xr:uid="{00000000-0005-0000-0000-00004B270000}"/>
    <cellStyle name="一般 3 9 2 5" xfId="10374" xr:uid="{00000000-0005-0000-0000-00004C270000}"/>
    <cellStyle name="一般 3 9 2 5 2" xfId="10375" xr:uid="{00000000-0005-0000-0000-00004D270000}"/>
    <cellStyle name="一般 3 9 2 5 2 2" xfId="10376" xr:uid="{00000000-0005-0000-0000-00004E270000}"/>
    <cellStyle name="一般 3 9 2 5 2 2 2" xfId="10377" xr:uid="{00000000-0005-0000-0000-00004F270000}"/>
    <cellStyle name="一般 3 9 2 5 2 2 3" xfId="10378" xr:uid="{00000000-0005-0000-0000-000050270000}"/>
    <cellStyle name="一般 3 9 2 5 2 3" xfId="10379" xr:uid="{00000000-0005-0000-0000-000051270000}"/>
    <cellStyle name="一般 3 9 2 5 2 4" xfId="10380" xr:uid="{00000000-0005-0000-0000-000052270000}"/>
    <cellStyle name="一般 3 9 2 5 3" xfId="10381" xr:uid="{00000000-0005-0000-0000-000053270000}"/>
    <cellStyle name="一般 3 9 2 5 3 2" xfId="10382" xr:uid="{00000000-0005-0000-0000-000054270000}"/>
    <cellStyle name="一般 3 9 2 5 3 3" xfId="10383" xr:uid="{00000000-0005-0000-0000-000055270000}"/>
    <cellStyle name="一般 3 9 2 5 4" xfId="10384" xr:uid="{00000000-0005-0000-0000-000056270000}"/>
    <cellStyle name="一般 3 9 2 5 5" xfId="10385" xr:uid="{00000000-0005-0000-0000-000057270000}"/>
    <cellStyle name="一般 3 9 2 6" xfId="10386" xr:uid="{00000000-0005-0000-0000-000058270000}"/>
    <cellStyle name="一般 3 9 2 6 2" xfId="10387" xr:uid="{00000000-0005-0000-0000-000059270000}"/>
    <cellStyle name="一般 3 9 2 6 2 2" xfId="10388" xr:uid="{00000000-0005-0000-0000-00005A270000}"/>
    <cellStyle name="一般 3 9 2 6 2 3" xfId="10389" xr:uid="{00000000-0005-0000-0000-00005B270000}"/>
    <cellStyle name="一般 3 9 2 6 3" xfId="10390" xr:uid="{00000000-0005-0000-0000-00005C270000}"/>
    <cellStyle name="一般 3 9 2 6 4" xfId="10391" xr:uid="{00000000-0005-0000-0000-00005D270000}"/>
    <cellStyle name="一般 3 9 2 7" xfId="10392" xr:uid="{00000000-0005-0000-0000-00005E270000}"/>
    <cellStyle name="一般 3 9 2 7 2" xfId="10393" xr:uid="{00000000-0005-0000-0000-00005F270000}"/>
    <cellStyle name="一般 3 9 2 7 3" xfId="10394" xr:uid="{00000000-0005-0000-0000-000060270000}"/>
    <cellStyle name="一般 3 9 2 8" xfId="10395" xr:uid="{00000000-0005-0000-0000-000061270000}"/>
    <cellStyle name="一般 3 9 2 9" xfId="10396" xr:uid="{00000000-0005-0000-0000-000062270000}"/>
    <cellStyle name="一般 3 9 3" xfId="228" xr:uid="{00000000-0005-0000-0000-000063270000}"/>
    <cellStyle name="一般 3 9 3 2" xfId="229" xr:uid="{00000000-0005-0000-0000-000064270000}"/>
    <cellStyle name="一般 3 9 3 2 2" xfId="10397" xr:uid="{00000000-0005-0000-0000-000065270000}"/>
    <cellStyle name="一般 3 9 3 2 2 2" xfId="10398" xr:uid="{00000000-0005-0000-0000-000066270000}"/>
    <cellStyle name="一般 3 9 3 2 2 2 2" xfId="10399" xr:uid="{00000000-0005-0000-0000-000067270000}"/>
    <cellStyle name="一般 3 9 3 2 2 2 2 2" xfId="10400" xr:uid="{00000000-0005-0000-0000-000068270000}"/>
    <cellStyle name="一般 3 9 3 2 2 2 2 2 2" xfId="10401" xr:uid="{00000000-0005-0000-0000-000069270000}"/>
    <cellStyle name="一般 3 9 3 2 2 2 2 2 3" xfId="10402" xr:uid="{00000000-0005-0000-0000-00006A270000}"/>
    <cellStyle name="一般 3 9 3 2 2 2 2 3" xfId="10403" xr:uid="{00000000-0005-0000-0000-00006B270000}"/>
    <cellStyle name="一般 3 9 3 2 2 2 2 4" xfId="10404" xr:uid="{00000000-0005-0000-0000-00006C270000}"/>
    <cellStyle name="一般 3 9 3 2 2 2 3" xfId="10405" xr:uid="{00000000-0005-0000-0000-00006D270000}"/>
    <cellStyle name="一般 3 9 3 2 2 2 3 2" xfId="10406" xr:uid="{00000000-0005-0000-0000-00006E270000}"/>
    <cellStyle name="一般 3 9 3 2 2 2 3 3" xfId="10407" xr:uid="{00000000-0005-0000-0000-00006F270000}"/>
    <cellStyle name="一般 3 9 3 2 2 2 4" xfId="10408" xr:uid="{00000000-0005-0000-0000-000070270000}"/>
    <cellStyle name="一般 3 9 3 2 2 2 5" xfId="10409" xr:uid="{00000000-0005-0000-0000-000071270000}"/>
    <cellStyle name="一般 3 9 3 2 2 3" xfId="10410" xr:uid="{00000000-0005-0000-0000-000072270000}"/>
    <cellStyle name="一般 3 9 3 2 2 3 2" xfId="10411" xr:uid="{00000000-0005-0000-0000-000073270000}"/>
    <cellStyle name="一般 3 9 3 2 2 3 2 2" xfId="10412" xr:uid="{00000000-0005-0000-0000-000074270000}"/>
    <cellStyle name="一般 3 9 3 2 2 3 2 3" xfId="10413" xr:uid="{00000000-0005-0000-0000-000075270000}"/>
    <cellStyle name="一般 3 9 3 2 2 3 3" xfId="10414" xr:uid="{00000000-0005-0000-0000-000076270000}"/>
    <cellStyle name="一般 3 9 3 2 2 3 4" xfId="10415" xr:uid="{00000000-0005-0000-0000-000077270000}"/>
    <cellStyle name="一般 3 9 3 2 2 4" xfId="10416" xr:uid="{00000000-0005-0000-0000-000078270000}"/>
    <cellStyle name="一般 3 9 3 2 2 4 2" xfId="10417" xr:uid="{00000000-0005-0000-0000-000079270000}"/>
    <cellStyle name="一般 3 9 3 2 2 4 3" xfId="10418" xr:uid="{00000000-0005-0000-0000-00007A270000}"/>
    <cellStyle name="一般 3 9 3 2 2 5" xfId="10419" xr:uid="{00000000-0005-0000-0000-00007B270000}"/>
    <cellStyle name="一般 3 9 3 2 2 6" xfId="10420" xr:uid="{00000000-0005-0000-0000-00007C270000}"/>
    <cellStyle name="一般 3 9 3 2 3" xfId="10421" xr:uid="{00000000-0005-0000-0000-00007D270000}"/>
    <cellStyle name="一般 3 9 3 2 3 2" xfId="10422" xr:uid="{00000000-0005-0000-0000-00007E270000}"/>
    <cellStyle name="一般 3 9 3 2 3 2 2" xfId="10423" xr:uid="{00000000-0005-0000-0000-00007F270000}"/>
    <cellStyle name="一般 3 9 3 2 3 2 2 2" xfId="10424" xr:uid="{00000000-0005-0000-0000-000080270000}"/>
    <cellStyle name="一般 3 9 3 2 3 2 2 3" xfId="10425" xr:uid="{00000000-0005-0000-0000-000081270000}"/>
    <cellStyle name="一般 3 9 3 2 3 2 3" xfId="10426" xr:uid="{00000000-0005-0000-0000-000082270000}"/>
    <cellStyle name="一般 3 9 3 2 3 2 4" xfId="10427" xr:uid="{00000000-0005-0000-0000-000083270000}"/>
    <cellStyle name="一般 3 9 3 2 3 3" xfId="10428" xr:uid="{00000000-0005-0000-0000-000084270000}"/>
    <cellStyle name="一般 3 9 3 2 3 3 2" xfId="10429" xr:uid="{00000000-0005-0000-0000-000085270000}"/>
    <cellStyle name="一般 3 9 3 2 3 3 3" xfId="10430" xr:uid="{00000000-0005-0000-0000-000086270000}"/>
    <cellStyle name="一般 3 9 3 2 3 4" xfId="10431" xr:uid="{00000000-0005-0000-0000-000087270000}"/>
    <cellStyle name="一般 3 9 3 2 3 5" xfId="10432" xr:uid="{00000000-0005-0000-0000-000088270000}"/>
    <cellStyle name="一般 3 9 3 2 4" xfId="10433" xr:uid="{00000000-0005-0000-0000-000089270000}"/>
    <cellStyle name="一般 3 9 3 2 4 2" xfId="10434" xr:uid="{00000000-0005-0000-0000-00008A270000}"/>
    <cellStyle name="一般 3 9 3 2 4 2 2" xfId="10435" xr:uid="{00000000-0005-0000-0000-00008B270000}"/>
    <cellStyle name="一般 3 9 3 2 4 2 2 2" xfId="10436" xr:uid="{00000000-0005-0000-0000-00008C270000}"/>
    <cellStyle name="一般 3 9 3 2 4 2 2 3" xfId="10437" xr:uid="{00000000-0005-0000-0000-00008D270000}"/>
    <cellStyle name="一般 3 9 3 2 4 2 3" xfId="10438" xr:uid="{00000000-0005-0000-0000-00008E270000}"/>
    <cellStyle name="一般 3 9 3 2 4 2 4" xfId="10439" xr:uid="{00000000-0005-0000-0000-00008F270000}"/>
    <cellStyle name="一般 3 9 3 2 4 3" xfId="10440" xr:uid="{00000000-0005-0000-0000-000090270000}"/>
    <cellStyle name="一般 3 9 3 2 4 3 2" xfId="10441" xr:uid="{00000000-0005-0000-0000-000091270000}"/>
    <cellStyle name="一般 3 9 3 2 4 3 3" xfId="10442" xr:uid="{00000000-0005-0000-0000-000092270000}"/>
    <cellStyle name="一般 3 9 3 2 4 4" xfId="10443" xr:uid="{00000000-0005-0000-0000-000093270000}"/>
    <cellStyle name="一般 3 9 3 2 4 5" xfId="10444" xr:uid="{00000000-0005-0000-0000-000094270000}"/>
    <cellStyle name="一般 3 9 3 2 5" xfId="10445" xr:uid="{00000000-0005-0000-0000-000095270000}"/>
    <cellStyle name="一般 3 9 3 2 5 2" xfId="10446" xr:uid="{00000000-0005-0000-0000-000096270000}"/>
    <cellStyle name="一般 3 9 3 2 5 2 2" xfId="10447" xr:uid="{00000000-0005-0000-0000-000097270000}"/>
    <cellStyle name="一般 3 9 3 2 5 2 3" xfId="10448" xr:uid="{00000000-0005-0000-0000-000098270000}"/>
    <cellStyle name="一般 3 9 3 2 5 3" xfId="10449" xr:uid="{00000000-0005-0000-0000-000099270000}"/>
    <cellStyle name="一般 3 9 3 2 5 4" xfId="10450" xr:uid="{00000000-0005-0000-0000-00009A270000}"/>
    <cellStyle name="一般 3 9 3 2 6" xfId="10451" xr:uid="{00000000-0005-0000-0000-00009B270000}"/>
    <cellStyle name="一般 3 9 3 2 6 2" xfId="10452" xr:uid="{00000000-0005-0000-0000-00009C270000}"/>
    <cellStyle name="一般 3 9 3 2 6 3" xfId="10453" xr:uid="{00000000-0005-0000-0000-00009D270000}"/>
    <cellStyle name="一般 3 9 3 2 7" xfId="10454" xr:uid="{00000000-0005-0000-0000-00009E270000}"/>
    <cellStyle name="一般 3 9 3 2 8" xfId="10455" xr:uid="{00000000-0005-0000-0000-00009F270000}"/>
    <cellStyle name="一般 3 9 3 3" xfId="10456" xr:uid="{00000000-0005-0000-0000-0000A0270000}"/>
    <cellStyle name="一般 3 9 3 3 2" xfId="10457" xr:uid="{00000000-0005-0000-0000-0000A1270000}"/>
    <cellStyle name="一般 3 9 3 3 2 2" xfId="10458" xr:uid="{00000000-0005-0000-0000-0000A2270000}"/>
    <cellStyle name="一般 3 9 3 3 2 2 2" xfId="10459" xr:uid="{00000000-0005-0000-0000-0000A3270000}"/>
    <cellStyle name="一般 3 9 3 3 2 2 2 2" xfId="10460" xr:uid="{00000000-0005-0000-0000-0000A4270000}"/>
    <cellStyle name="一般 3 9 3 3 2 2 2 3" xfId="10461" xr:uid="{00000000-0005-0000-0000-0000A5270000}"/>
    <cellStyle name="一般 3 9 3 3 2 2 3" xfId="10462" xr:uid="{00000000-0005-0000-0000-0000A6270000}"/>
    <cellStyle name="一般 3 9 3 3 2 2 4" xfId="10463" xr:uid="{00000000-0005-0000-0000-0000A7270000}"/>
    <cellStyle name="一般 3 9 3 3 2 3" xfId="10464" xr:uid="{00000000-0005-0000-0000-0000A8270000}"/>
    <cellStyle name="一般 3 9 3 3 2 3 2" xfId="10465" xr:uid="{00000000-0005-0000-0000-0000A9270000}"/>
    <cellStyle name="一般 3 9 3 3 2 3 3" xfId="10466" xr:uid="{00000000-0005-0000-0000-0000AA270000}"/>
    <cellStyle name="一般 3 9 3 3 2 4" xfId="10467" xr:uid="{00000000-0005-0000-0000-0000AB270000}"/>
    <cellStyle name="一般 3 9 3 3 2 5" xfId="10468" xr:uid="{00000000-0005-0000-0000-0000AC270000}"/>
    <cellStyle name="一般 3 9 3 3 3" xfId="10469" xr:uid="{00000000-0005-0000-0000-0000AD270000}"/>
    <cellStyle name="一般 3 9 3 3 3 2" xfId="10470" xr:uid="{00000000-0005-0000-0000-0000AE270000}"/>
    <cellStyle name="一般 3 9 3 3 3 2 2" xfId="10471" xr:uid="{00000000-0005-0000-0000-0000AF270000}"/>
    <cellStyle name="一般 3 9 3 3 3 2 3" xfId="10472" xr:uid="{00000000-0005-0000-0000-0000B0270000}"/>
    <cellStyle name="一般 3 9 3 3 3 3" xfId="10473" xr:uid="{00000000-0005-0000-0000-0000B1270000}"/>
    <cellStyle name="一般 3 9 3 3 3 4" xfId="10474" xr:uid="{00000000-0005-0000-0000-0000B2270000}"/>
    <cellStyle name="一般 3 9 3 3 4" xfId="10475" xr:uid="{00000000-0005-0000-0000-0000B3270000}"/>
    <cellStyle name="一般 3 9 3 3 4 2" xfId="10476" xr:uid="{00000000-0005-0000-0000-0000B4270000}"/>
    <cellStyle name="一般 3 9 3 3 4 3" xfId="10477" xr:uid="{00000000-0005-0000-0000-0000B5270000}"/>
    <cellStyle name="一般 3 9 3 3 5" xfId="10478" xr:uid="{00000000-0005-0000-0000-0000B6270000}"/>
    <cellStyle name="一般 3 9 3 3 6" xfId="10479" xr:uid="{00000000-0005-0000-0000-0000B7270000}"/>
    <cellStyle name="一般 3 9 3 4" xfId="10480" xr:uid="{00000000-0005-0000-0000-0000B8270000}"/>
    <cellStyle name="一般 3 9 3 4 2" xfId="10481" xr:uid="{00000000-0005-0000-0000-0000B9270000}"/>
    <cellStyle name="一般 3 9 3 4 2 2" xfId="10482" xr:uid="{00000000-0005-0000-0000-0000BA270000}"/>
    <cellStyle name="一般 3 9 3 4 2 2 2" xfId="10483" xr:uid="{00000000-0005-0000-0000-0000BB270000}"/>
    <cellStyle name="一般 3 9 3 4 2 2 3" xfId="10484" xr:uid="{00000000-0005-0000-0000-0000BC270000}"/>
    <cellStyle name="一般 3 9 3 4 2 3" xfId="10485" xr:uid="{00000000-0005-0000-0000-0000BD270000}"/>
    <cellStyle name="一般 3 9 3 4 2 4" xfId="10486" xr:uid="{00000000-0005-0000-0000-0000BE270000}"/>
    <cellStyle name="一般 3 9 3 4 3" xfId="10487" xr:uid="{00000000-0005-0000-0000-0000BF270000}"/>
    <cellStyle name="一般 3 9 3 4 3 2" xfId="10488" xr:uid="{00000000-0005-0000-0000-0000C0270000}"/>
    <cellStyle name="一般 3 9 3 4 3 3" xfId="10489" xr:uid="{00000000-0005-0000-0000-0000C1270000}"/>
    <cellStyle name="一般 3 9 3 4 4" xfId="10490" xr:uid="{00000000-0005-0000-0000-0000C2270000}"/>
    <cellStyle name="一般 3 9 3 4 5" xfId="10491" xr:uid="{00000000-0005-0000-0000-0000C3270000}"/>
    <cellStyle name="一般 3 9 3 5" xfId="10492" xr:uid="{00000000-0005-0000-0000-0000C4270000}"/>
    <cellStyle name="一般 3 9 3 5 2" xfId="10493" xr:uid="{00000000-0005-0000-0000-0000C5270000}"/>
    <cellStyle name="一般 3 9 3 5 2 2" xfId="10494" xr:uid="{00000000-0005-0000-0000-0000C6270000}"/>
    <cellStyle name="一般 3 9 3 5 2 2 2" xfId="10495" xr:uid="{00000000-0005-0000-0000-0000C7270000}"/>
    <cellStyle name="一般 3 9 3 5 2 2 3" xfId="10496" xr:uid="{00000000-0005-0000-0000-0000C8270000}"/>
    <cellStyle name="一般 3 9 3 5 2 3" xfId="10497" xr:uid="{00000000-0005-0000-0000-0000C9270000}"/>
    <cellStyle name="一般 3 9 3 5 2 4" xfId="10498" xr:uid="{00000000-0005-0000-0000-0000CA270000}"/>
    <cellStyle name="一般 3 9 3 5 3" xfId="10499" xr:uid="{00000000-0005-0000-0000-0000CB270000}"/>
    <cellStyle name="一般 3 9 3 5 3 2" xfId="10500" xr:uid="{00000000-0005-0000-0000-0000CC270000}"/>
    <cellStyle name="一般 3 9 3 5 3 3" xfId="10501" xr:uid="{00000000-0005-0000-0000-0000CD270000}"/>
    <cellStyle name="一般 3 9 3 5 4" xfId="10502" xr:uid="{00000000-0005-0000-0000-0000CE270000}"/>
    <cellStyle name="一般 3 9 3 5 5" xfId="10503" xr:uid="{00000000-0005-0000-0000-0000CF270000}"/>
    <cellStyle name="一般 3 9 3 6" xfId="10504" xr:uid="{00000000-0005-0000-0000-0000D0270000}"/>
    <cellStyle name="一般 3 9 3 6 2" xfId="10505" xr:uid="{00000000-0005-0000-0000-0000D1270000}"/>
    <cellStyle name="一般 3 9 3 6 2 2" xfId="10506" xr:uid="{00000000-0005-0000-0000-0000D2270000}"/>
    <cellStyle name="一般 3 9 3 6 2 3" xfId="10507" xr:uid="{00000000-0005-0000-0000-0000D3270000}"/>
    <cellStyle name="一般 3 9 3 6 3" xfId="10508" xr:uid="{00000000-0005-0000-0000-0000D4270000}"/>
    <cellStyle name="一般 3 9 3 6 4" xfId="10509" xr:uid="{00000000-0005-0000-0000-0000D5270000}"/>
    <cellStyle name="一般 3 9 3 7" xfId="10510" xr:uid="{00000000-0005-0000-0000-0000D6270000}"/>
    <cellStyle name="一般 3 9 3 7 2" xfId="10511" xr:uid="{00000000-0005-0000-0000-0000D7270000}"/>
    <cellStyle name="一般 3 9 3 7 3" xfId="10512" xr:uid="{00000000-0005-0000-0000-0000D8270000}"/>
    <cellStyle name="一般 3 9 3 8" xfId="10513" xr:uid="{00000000-0005-0000-0000-0000D9270000}"/>
    <cellStyle name="一般 3 9 3 9" xfId="10514" xr:uid="{00000000-0005-0000-0000-0000DA270000}"/>
    <cellStyle name="一般 3 9 4" xfId="230" xr:uid="{00000000-0005-0000-0000-0000DB270000}"/>
    <cellStyle name="一般 3 9 4 2" xfId="10515" xr:uid="{00000000-0005-0000-0000-0000DC270000}"/>
    <cellStyle name="一般 3 9 4 2 2" xfId="10516" xr:uid="{00000000-0005-0000-0000-0000DD270000}"/>
    <cellStyle name="一般 3 9 4 2 2 2" xfId="10517" xr:uid="{00000000-0005-0000-0000-0000DE270000}"/>
    <cellStyle name="一般 3 9 4 2 2 2 2" xfId="10518" xr:uid="{00000000-0005-0000-0000-0000DF270000}"/>
    <cellStyle name="一般 3 9 4 2 2 2 2 2" xfId="10519" xr:uid="{00000000-0005-0000-0000-0000E0270000}"/>
    <cellStyle name="一般 3 9 4 2 2 2 2 3" xfId="10520" xr:uid="{00000000-0005-0000-0000-0000E1270000}"/>
    <cellStyle name="一般 3 9 4 2 2 2 3" xfId="10521" xr:uid="{00000000-0005-0000-0000-0000E2270000}"/>
    <cellStyle name="一般 3 9 4 2 2 2 4" xfId="10522" xr:uid="{00000000-0005-0000-0000-0000E3270000}"/>
    <cellStyle name="一般 3 9 4 2 2 3" xfId="10523" xr:uid="{00000000-0005-0000-0000-0000E4270000}"/>
    <cellStyle name="一般 3 9 4 2 2 3 2" xfId="10524" xr:uid="{00000000-0005-0000-0000-0000E5270000}"/>
    <cellStyle name="一般 3 9 4 2 2 3 3" xfId="10525" xr:uid="{00000000-0005-0000-0000-0000E6270000}"/>
    <cellStyle name="一般 3 9 4 2 2 4" xfId="10526" xr:uid="{00000000-0005-0000-0000-0000E7270000}"/>
    <cellStyle name="一般 3 9 4 2 2 5" xfId="10527" xr:uid="{00000000-0005-0000-0000-0000E8270000}"/>
    <cellStyle name="一般 3 9 4 2 3" xfId="10528" xr:uid="{00000000-0005-0000-0000-0000E9270000}"/>
    <cellStyle name="一般 3 9 4 2 3 2" xfId="10529" xr:uid="{00000000-0005-0000-0000-0000EA270000}"/>
    <cellStyle name="一般 3 9 4 2 3 2 2" xfId="10530" xr:uid="{00000000-0005-0000-0000-0000EB270000}"/>
    <cellStyle name="一般 3 9 4 2 3 2 3" xfId="10531" xr:uid="{00000000-0005-0000-0000-0000EC270000}"/>
    <cellStyle name="一般 3 9 4 2 3 3" xfId="10532" xr:uid="{00000000-0005-0000-0000-0000ED270000}"/>
    <cellStyle name="一般 3 9 4 2 3 4" xfId="10533" xr:uid="{00000000-0005-0000-0000-0000EE270000}"/>
    <cellStyle name="一般 3 9 4 2 4" xfId="10534" xr:uid="{00000000-0005-0000-0000-0000EF270000}"/>
    <cellStyle name="一般 3 9 4 2 4 2" xfId="10535" xr:uid="{00000000-0005-0000-0000-0000F0270000}"/>
    <cellStyle name="一般 3 9 4 2 4 3" xfId="10536" xr:uid="{00000000-0005-0000-0000-0000F1270000}"/>
    <cellStyle name="一般 3 9 4 2 5" xfId="10537" xr:uid="{00000000-0005-0000-0000-0000F2270000}"/>
    <cellStyle name="一般 3 9 4 2 6" xfId="10538" xr:uid="{00000000-0005-0000-0000-0000F3270000}"/>
    <cellStyle name="一般 3 9 4 3" xfId="10539" xr:uid="{00000000-0005-0000-0000-0000F4270000}"/>
    <cellStyle name="一般 3 9 4 3 2" xfId="10540" xr:uid="{00000000-0005-0000-0000-0000F5270000}"/>
    <cellStyle name="一般 3 9 4 3 2 2" xfId="10541" xr:uid="{00000000-0005-0000-0000-0000F6270000}"/>
    <cellStyle name="一般 3 9 4 3 2 2 2" xfId="10542" xr:uid="{00000000-0005-0000-0000-0000F7270000}"/>
    <cellStyle name="一般 3 9 4 3 2 2 3" xfId="10543" xr:uid="{00000000-0005-0000-0000-0000F8270000}"/>
    <cellStyle name="一般 3 9 4 3 2 3" xfId="10544" xr:uid="{00000000-0005-0000-0000-0000F9270000}"/>
    <cellStyle name="一般 3 9 4 3 2 4" xfId="10545" xr:uid="{00000000-0005-0000-0000-0000FA270000}"/>
    <cellStyle name="一般 3 9 4 3 3" xfId="10546" xr:uid="{00000000-0005-0000-0000-0000FB270000}"/>
    <cellStyle name="一般 3 9 4 3 3 2" xfId="10547" xr:uid="{00000000-0005-0000-0000-0000FC270000}"/>
    <cellStyle name="一般 3 9 4 3 3 3" xfId="10548" xr:uid="{00000000-0005-0000-0000-0000FD270000}"/>
    <cellStyle name="一般 3 9 4 3 4" xfId="10549" xr:uid="{00000000-0005-0000-0000-0000FE270000}"/>
    <cellStyle name="一般 3 9 4 3 5" xfId="10550" xr:uid="{00000000-0005-0000-0000-0000FF270000}"/>
    <cellStyle name="一般 3 9 4 4" xfId="10551" xr:uid="{00000000-0005-0000-0000-000000280000}"/>
    <cellStyle name="一般 3 9 4 4 2" xfId="10552" xr:uid="{00000000-0005-0000-0000-000001280000}"/>
    <cellStyle name="一般 3 9 4 4 2 2" xfId="10553" xr:uid="{00000000-0005-0000-0000-000002280000}"/>
    <cellStyle name="一般 3 9 4 4 2 2 2" xfId="10554" xr:uid="{00000000-0005-0000-0000-000003280000}"/>
    <cellStyle name="一般 3 9 4 4 2 2 3" xfId="10555" xr:uid="{00000000-0005-0000-0000-000004280000}"/>
    <cellStyle name="一般 3 9 4 4 2 3" xfId="10556" xr:uid="{00000000-0005-0000-0000-000005280000}"/>
    <cellStyle name="一般 3 9 4 4 2 4" xfId="10557" xr:uid="{00000000-0005-0000-0000-000006280000}"/>
    <cellStyle name="一般 3 9 4 4 3" xfId="10558" xr:uid="{00000000-0005-0000-0000-000007280000}"/>
    <cellStyle name="一般 3 9 4 4 3 2" xfId="10559" xr:uid="{00000000-0005-0000-0000-000008280000}"/>
    <cellStyle name="一般 3 9 4 4 3 3" xfId="10560" xr:uid="{00000000-0005-0000-0000-000009280000}"/>
    <cellStyle name="一般 3 9 4 4 4" xfId="10561" xr:uid="{00000000-0005-0000-0000-00000A280000}"/>
    <cellStyle name="一般 3 9 4 4 5" xfId="10562" xr:uid="{00000000-0005-0000-0000-00000B280000}"/>
    <cellStyle name="一般 3 9 4 5" xfId="10563" xr:uid="{00000000-0005-0000-0000-00000C280000}"/>
    <cellStyle name="一般 3 9 4 5 2" xfId="10564" xr:uid="{00000000-0005-0000-0000-00000D280000}"/>
    <cellStyle name="一般 3 9 4 5 2 2" xfId="10565" xr:uid="{00000000-0005-0000-0000-00000E280000}"/>
    <cellStyle name="一般 3 9 4 5 2 3" xfId="10566" xr:uid="{00000000-0005-0000-0000-00000F280000}"/>
    <cellStyle name="一般 3 9 4 5 3" xfId="10567" xr:uid="{00000000-0005-0000-0000-000010280000}"/>
    <cellStyle name="一般 3 9 4 5 4" xfId="10568" xr:uid="{00000000-0005-0000-0000-000011280000}"/>
    <cellStyle name="一般 3 9 4 6" xfId="10569" xr:uid="{00000000-0005-0000-0000-000012280000}"/>
    <cellStyle name="一般 3 9 4 6 2" xfId="10570" xr:uid="{00000000-0005-0000-0000-000013280000}"/>
    <cellStyle name="一般 3 9 4 6 3" xfId="10571" xr:uid="{00000000-0005-0000-0000-000014280000}"/>
    <cellStyle name="一般 3 9 4 7" xfId="10572" xr:uid="{00000000-0005-0000-0000-000015280000}"/>
    <cellStyle name="一般 3 9 4 8" xfId="10573" xr:uid="{00000000-0005-0000-0000-000016280000}"/>
    <cellStyle name="一般 3 9 5" xfId="10574" xr:uid="{00000000-0005-0000-0000-000017280000}"/>
    <cellStyle name="一般 3 9 5 2" xfId="10575" xr:uid="{00000000-0005-0000-0000-000018280000}"/>
    <cellStyle name="一般 3 9 5 2 2" xfId="10576" xr:uid="{00000000-0005-0000-0000-000019280000}"/>
    <cellStyle name="一般 3 9 5 2 2 2" xfId="10577" xr:uid="{00000000-0005-0000-0000-00001A280000}"/>
    <cellStyle name="一般 3 9 5 2 2 2 2" xfId="10578" xr:uid="{00000000-0005-0000-0000-00001B280000}"/>
    <cellStyle name="一般 3 9 5 2 2 2 2 2" xfId="10579" xr:uid="{00000000-0005-0000-0000-00001C280000}"/>
    <cellStyle name="一般 3 9 5 2 2 2 2 3" xfId="10580" xr:uid="{00000000-0005-0000-0000-00001D280000}"/>
    <cellStyle name="一般 3 9 5 2 2 2 3" xfId="10581" xr:uid="{00000000-0005-0000-0000-00001E280000}"/>
    <cellStyle name="一般 3 9 5 2 2 2 4" xfId="10582" xr:uid="{00000000-0005-0000-0000-00001F280000}"/>
    <cellStyle name="一般 3 9 5 2 2 3" xfId="10583" xr:uid="{00000000-0005-0000-0000-000020280000}"/>
    <cellStyle name="一般 3 9 5 2 2 3 2" xfId="10584" xr:uid="{00000000-0005-0000-0000-000021280000}"/>
    <cellStyle name="一般 3 9 5 2 2 3 3" xfId="10585" xr:uid="{00000000-0005-0000-0000-000022280000}"/>
    <cellStyle name="一般 3 9 5 2 2 4" xfId="10586" xr:uid="{00000000-0005-0000-0000-000023280000}"/>
    <cellStyle name="一般 3 9 5 2 2 5" xfId="10587" xr:uid="{00000000-0005-0000-0000-000024280000}"/>
    <cellStyle name="一般 3 9 5 2 3" xfId="10588" xr:uid="{00000000-0005-0000-0000-000025280000}"/>
    <cellStyle name="一般 3 9 5 2 3 2" xfId="10589" xr:uid="{00000000-0005-0000-0000-000026280000}"/>
    <cellStyle name="一般 3 9 5 2 3 2 2" xfId="10590" xr:uid="{00000000-0005-0000-0000-000027280000}"/>
    <cellStyle name="一般 3 9 5 2 3 2 3" xfId="10591" xr:uid="{00000000-0005-0000-0000-000028280000}"/>
    <cellStyle name="一般 3 9 5 2 3 3" xfId="10592" xr:uid="{00000000-0005-0000-0000-000029280000}"/>
    <cellStyle name="一般 3 9 5 2 3 4" xfId="10593" xr:uid="{00000000-0005-0000-0000-00002A280000}"/>
    <cellStyle name="一般 3 9 5 2 4" xfId="10594" xr:uid="{00000000-0005-0000-0000-00002B280000}"/>
    <cellStyle name="一般 3 9 5 2 4 2" xfId="10595" xr:uid="{00000000-0005-0000-0000-00002C280000}"/>
    <cellStyle name="一般 3 9 5 2 4 3" xfId="10596" xr:uid="{00000000-0005-0000-0000-00002D280000}"/>
    <cellStyle name="一般 3 9 5 2 5" xfId="10597" xr:uid="{00000000-0005-0000-0000-00002E280000}"/>
    <cellStyle name="一般 3 9 5 2 6" xfId="10598" xr:uid="{00000000-0005-0000-0000-00002F280000}"/>
    <cellStyle name="一般 3 9 5 3" xfId="10599" xr:uid="{00000000-0005-0000-0000-000030280000}"/>
    <cellStyle name="一般 3 9 5 3 2" xfId="10600" xr:uid="{00000000-0005-0000-0000-000031280000}"/>
    <cellStyle name="一般 3 9 5 3 2 2" xfId="10601" xr:uid="{00000000-0005-0000-0000-000032280000}"/>
    <cellStyle name="一般 3 9 5 3 2 2 2" xfId="10602" xr:uid="{00000000-0005-0000-0000-000033280000}"/>
    <cellStyle name="一般 3 9 5 3 2 2 3" xfId="10603" xr:uid="{00000000-0005-0000-0000-000034280000}"/>
    <cellStyle name="一般 3 9 5 3 2 3" xfId="10604" xr:uid="{00000000-0005-0000-0000-000035280000}"/>
    <cellStyle name="一般 3 9 5 3 2 4" xfId="10605" xr:uid="{00000000-0005-0000-0000-000036280000}"/>
    <cellStyle name="一般 3 9 5 3 3" xfId="10606" xr:uid="{00000000-0005-0000-0000-000037280000}"/>
    <cellStyle name="一般 3 9 5 3 3 2" xfId="10607" xr:uid="{00000000-0005-0000-0000-000038280000}"/>
    <cellStyle name="一般 3 9 5 3 3 3" xfId="10608" xr:uid="{00000000-0005-0000-0000-000039280000}"/>
    <cellStyle name="一般 3 9 5 3 4" xfId="10609" xr:uid="{00000000-0005-0000-0000-00003A280000}"/>
    <cellStyle name="一般 3 9 5 3 5" xfId="10610" xr:uid="{00000000-0005-0000-0000-00003B280000}"/>
    <cellStyle name="一般 3 9 5 4" xfId="10611" xr:uid="{00000000-0005-0000-0000-00003C280000}"/>
    <cellStyle name="一般 3 9 5 4 2" xfId="10612" xr:uid="{00000000-0005-0000-0000-00003D280000}"/>
    <cellStyle name="一般 3 9 5 4 2 2" xfId="10613" xr:uid="{00000000-0005-0000-0000-00003E280000}"/>
    <cellStyle name="一般 3 9 5 4 2 2 2" xfId="10614" xr:uid="{00000000-0005-0000-0000-00003F280000}"/>
    <cellStyle name="一般 3 9 5 4 2 2 3" xfId="10615" xr:uid="{00000000-0005-0000-0000-000040280000}"/>
    <cellStyle name="一般 3 9 5 4 2 3" xfId="10616" xr:uid="{00000000-0005-0000-0000-000041280000}"/>
    <cellStyle name="一般 3 9 5 4 2 4" xfId="10617" xr:uid="{00000000-0005-0000-0000-000042280000}"/>
    <cellStyle name="一般 3 9 5 4 3" xfId="10618" xr:uid="{00000000-0005-0000-0000-000043280000}"/>
    <cellStyle name="一般 3 9 5 4 3 2" xfId="10619" xr:uid="{00000000-0005-0000-0000-000044280000}"/>
    <cellStyle name="一般 3 9 5 4 3 3" xfId="10620" xr:uid="{00000000-0005-0000-0000-000045280000}"/>
    <cellStyle name="一般 3 9 5 4 4" xfId="10621" xr:uid="{00000000-0005-0000-0000-000046280000}"/>
    <cellStyle name="一般 3 9 5 4 5" xfId="10622" xr:uid="{00000000-0005-0000-0000-000047280000}"/>
    <cellStyle name="一般 3 9 5 5" xfId="10623" xr:uid="{00000000-0005-0000-0000-000048280000}"/>
    <cellStyle name="一般 3 9 5 5 2" xfId="10624" xr:uid="{00000000-0005-0000-0000-000049280000}"/>
    <cellStyle name="一般 3 9 5 5 2 2" xfId="10625" xr:uid="{00000000-0005-0000-0000-00004A280000}"/>
    <cellStyle name="一般 3 9 5 5 2 3" xfId="10626" xr:uid="{00000000-0005-0000-0000-00004B280000}"/>
    <cellStyle name="一般 3 9 5 5 3" xfId="10627" xr:uid="{00000000-0005-0000-0000-00004C280000}"/>
    <cellStyle name="一般 3 9 5 5 4" xfId="10628" xr:uid="{00000000-0005-0000-0000-00004D280000}"/>
    <cellStyle name="一般 3 9 5 6" xfId="10629" xr:uid="{00000000-0005-0000-0000-00004E280000}"/>
    <cellStyle name="一般 3 9 5 6 2" xfId="10630" xr:uid="{00000000-0005-0000-0000-00004F280000}"/>
    <cellStyle name="一般 3 9 5 6 3" xfId="10631" xr:uid="{00000000-0005-0000-0000-000050280000}"/>
    <cellStyle name="一般 3 9 5 7" xfId="10632" xr:uid="{00000000-0005-0000-0000-000051280000}"/>
    <cellStyle name="一般 3 9 5 8" xfId="10633" xr:uid="{00000000-0005-0000-0000-000052280000}"/>
    <cellStyle name="一般 3 9 6" xfId="10634" xr:uid="{00000000-0005-0000-0000-000053280000}"/>
    <cellStyle name="一般 3 9 6 2" xfId="10635" xr:uid="{00000000-0005-0000-0000-000054280000}"/>
    <cellStyle name="一般 3 9 6 2 2" xfId="10636" xr:uid="{00000000-0005-0000-0000-000055280000}"/>
    <cellStyle name="一般 3 9 6 2 2 2" xfId="10637" xr:uid="{00000000-0005-0000-0000-000056280000}"/>
    <cellStyle name="一般 3 9 6 2 2 2 2" xfId="10638" xr:uid="{00000000-0005-0000-0000-000057280000}"/>
    <cellStyle name="一般 3 9 6 2 2 2 3" xfId="10639" xr:uid="{00000000-0005-0000-0000-000058280000}"/>
    <cellStyle name="一般 3 9 6 2 2 3" xfId="10640" xr:uid="{00000000-0005-0000-0000-000059280000}"/>
    <cellStyle name="一般 3 9 6 2 2 4" xfId="10641" xr:uid="{00000000-0005-0000-0000-00005A280000}"/>
    <cellStyle name="一般 3 9 6 2 3" xfId="10642" xr:uid="{00000000-0005-0000-0000-00005B280000}"/>
    <cellStyle name="一般 3 9 6 2 3 2" xfId="10643" xr:uid="{00000000-0005-0000-0000-00005C280000}"/>
    <cellStyle name="一般 3 9 6 2 3 3" xfId="10644" xr:uid="{00000000-0005-0000-0000-00005D280000}"/>
    <cellStyle name="一般 3 9 6 2 4" xfId="10645" xr:uid="{00000000-0005-0000-0000-00005E280000}"/>
    <cellStyle name="一般 3 9 6 2 5" xfId="10646" xr:uid="{00000000-0005-0000-0000-00005F280000}"/>
    <cellStyle name="一般 3 9 6 3" xfId="10647" xr:uid="{00000000-0005-0000-0000-000060280000}"/>
    <cellStyle name="一般 3 9 6 3 2" xfId="10648" xr:uid="{00000000-0005-0000-0000-000061280000}"/>
    <cellStyle name="一般 3 9 6 3 2 2" xfId="10649" xr:uid="{00000000-0005-0000-0000-000062280000}"/>
    <cellStyle name="一般 3 9 6 3 2 2 2" xfId="10650" xr:uid="{00000000-0005-0000-0000-000063280000}"/>
    <cellStyle name="一般 3 9 6 3 2 2 3" xfId="10651" xr:uid="{00000000-0005-0000-0000-000064280000}"/>
    <cellStyle name="一般 3 9 6 3 2 3" xfId="10652" xr:uid="{00000000-0005-0000-0000-000065280000}"/>
    <cellStyle name="一般 3 9 6 3 2 4" xfId="10653" xr:uid="{00000000-0005-0000-0000-000066280000}"/>
    <cellStyle name="一般 3 9 6 3 3" xfId="10654" xr:uid="{00000000-0005-0000-0000-000067280000}"/>
    <cellStyle name="一般 3 9 6 3 3 2" xfId="10655" xr:uid="{00000000-0005-0000-0000-000068280000}"/>
    <cellStyle name="一般 3 9 6 3 3 3" xfId="10656" xr:uid="{00000000-0005-0000-0000-000069280000}"/>
    <cellStyle name="一般 3 9 6 3 4" xfId="10657" xr:uid="{00000000-0005-0000-0000-00006A280000}"/>
    <cellStyle name="一般 3 9 6 3 5" xfId="10658" xr:uid="{00000000-0005-0000-0000-00006B280000}"/>
    <cellStyle name="一般 3 9 6 4" xfId="10659" xr:uid="{00000000-0005-0000-0000-00006C280000}"/>
    <cellStyle name="一般 3 9 6 4 2" xfId="10660" xr:uid="{00000000-0005-0000-0000-00006D280000}"/>
    <cellStyle name="一般 3 9 6 4 2 2" xfId="10661" xr:uid="{00000000-0005-0000-0000-00006E280000}"/>
    <cellStyle name="一般 3 9 6 4 2 3" xfId="10662" xr:uid="{00000000-0005-0000-0000-00006F280000}"/>
    <cellStyle name="一般 3 9 6 4 3" xfId="10663" xr:uid="{00000000-0005-0000-0000-000070280000}"/>
    <cellStyle name="一般 3 9 6 4 4" xfId="10664" xr:uid="{00000000-0005-0000-0000-000071280000}"/>
    <cellStyle name="一般 3 9 6 5" xfId="10665" xr:uid="{00000000-0005-0000-0000-000072280000}"/>
    <cellStyle name="一般 3 9 6 5 2" xfId="10666" xr:uid="{00000000-0005-0000-0000-000073280000}"/>
    <cellStyle name="一般 3 9 6 5 3" xfId="10667" xr:uid="{00000000-0005-0000-0000-000074280000}"/>
    <cellStyle name="一般 3 9 6 6" xfId="10668" xr:uid="{00000000-0005-0000-0000-000075280000}"/>
    <cellStyle name="一般 3 9 6 7" xfId="10669" xr:uid="{00000000-0005-0000-0000-000076280000}"/>
    <cellStyle name="一般 3 9 7" xfId="10670" xr:uid="{00000000-0005-0000-0000-000077280000}"/>
    <cellStyle name="一般 3 9 7 2" xfId="10671" xr:uid="{00000000-0005-0000-0000-000078280000}"/>
    <cellStyle name="一般 3 9 7 2 2" xfId="10672" xr:uid="{00000000-0005-0000-0000-000079280000}"/>
    <cellStyle name="一般 3 9 7 2 2 2" xfId="10673" xr:uid="{00000000-0005-0000-0000-00007A280000}"/>
    <cellStyle name="一般 3 9 7 2 2 2 2" xfId="10674" xr:uid="{00000000-0005-0000-0000-00007B280000}"/>
    <cellStyle name="一般 3 9 7 2 2 2 3" xfId="10675" xr:uid="{00000000-0005-0000-0000-00007C280000}"/>
    <cellStyle name="一般 3 9 7 2 2 3" xfId="10676" xr:uid="{00000000-0005-0000-0000-00007D280000}"/>
    <cellStyle name="一般 3 9 7 2 2 4" xfId="10677" xr:uid="{00000000-0005-0000-0000-00007E280000}"/>
    <cellStyle name="一般 3 9 7 2 3" xfId="10678" xr:uid="{00000000-0005-0000-0000-00007F280000}"/>
    <cellStyle name="一般 3 9 7 2 3 2" xfId="10679" xr:uid="{00000000-0005-0000-0000-000080280000}"/>
    <cellStyle name="一般 3 9 7 2 3 3" xfId="10680" xr:uid="{00000000-0005-0000-0000-000081280000}"/>
    <cellStyle name="一般 3 9 7 2 4" xfId="10681" xr:uid="{00000000-0005-0000-0000-000082280000}"/>
    <cellStyle name="一般 3 9 7 2 5" xfId="10682" xr:uid="{00000000-0005-0000-0000-000083280000}"/>
    <cellStyle name="一般 3 9 7 3" xfId="10683" xr:uid="{00000000-0005-0000-0000-000084280000}"/>
    <cellStyle name="一般 3 9 7 3 2" xfId="10684" xr:uid="{00000000-0005-0000-0000-000085280000}"/>
    <cellStyle name="一般 3 9 7 3 2 2" xfId="10685" xr:uid="{00000000-0005-0000-0000-000086280000}"/>
    <cellStyle name="一般 3 9 7 3 2 3" xfId="10686" xr:uid="{00000000-0005-0000-0000-000087280000}"/>
    <cellStyle name="一般 3 9 7 3 3" xfId="10687" xr:uid="{00000000-0005-0000-0000-000088280000}"/>
    <cellStyle name="一般 3 9 7 3 4" xfId="10688" xr:uid="{00000000-0005-0000-0000-000089280000}"/>
    <cellStyle name="一般 3 9 7 4" xfId="10689" xr:uid="{00000000-0005-0000-0000-00008A280000}"/>
    <cellStyle name="一般 3 9 7 4 2" xfId="10690" xr:uid="{00000000-0005-0000-0000-00008B280000}"/>
    <cellStyle name="一般 3 9 7 4 3" xfId="10691" xr:uid="{00000000-0005-0000-0000-00008C280000}"/>
    <cellStyle name="一般 3 9 7 5" xfId="10692" xr:uid="{00000000-0005-0000-0000-00008D280000}"/>
    <cellStyle name="一般 3 9 7 6" xfId="10693" xr:uid="{00000000-0005-0000-0000-00008E280000}"/>
    <cellStyle name="一般 3 9 8" xfId="10694" xr:uid="{00000000-0005-0000-0000-00008F280000}"/>
    <cellStyle name="一般 3 9 8 2" xfId="10695" xr:uid="{00000000-0005-0000-0000-000090280000}"/>
    <cellStyle name="一般 3 9 8 2 2" xfId="10696" xr:uid="{00000000-0005-0000-0000-000091280000}"/>
    <cellStyle name="一般 3 9 8 2 2 2" xfId="10697" xr:uid="{00000000-0005-0000-0000-000092280000}"/>
    <cellStyle name="一般 3 9 8 2 2 3" xfId="10698" xr:uid="{00000000-0005-0000-0000-000093280000}"/>
    <cellStyle name="一般 3 9 8 2 3" xfId="10699" xr:uid="{00000000-0005-0000-0000-000094280000}"/>
    <cellStyle name="一般 3 9 8 2 4" xfId="10700" xr:uid="{00000000-0005-0000-0000-000095280000}"/>
    <cellStyle name="一般 3 9 8 3" xfId="10701" xr:uid="{00000000-0005-0000-0000-000096280000}"/>
    <cellStyle name="一般 3 9 8 3 2" xfId="10702" xr:uid="{00000000-0005-0000-0000-000097280000}"/>
    <cellStyle name="一般 3 9 8 3 3" xfId="10703" xr:uid="{00000000-0005-0000-0000-000098280000}"/>
    <cellStyle name="一般 3 9 8 4" xfId="10704" xr:uid="{00000000-0005-0000-0000-000099280000}"/>
    <cellStyle name="一般 3 9 8 5" xfId="10705" xr:uid="{00000000-0005-0000-0000-00009A280000}"/>
    <cellStyle name="一般 3 9 9" xfId="10706" xr:uid="{00000000-0005-0000-0000-00009B280000}"/>
    <cellStyle name="一般 3 9 9 2" xfId="10707" xr:uid="{00000000-0005-0000-0000-00009C280000}"/>
    <cellStyle name="一般 3 9 9 2 2" xfId="10708" xr:uid="{00000000-0005-0000-0000-00009D280000}"/>
    <cellStyle name="一般 3 9 9 2 2 2" xfId="10709" xr:uid="{00000000-0005-0000-0000-00009E280000}"/>
    <cellStyle name="一般 3 9 9 2 2 3" xfId="10710" xr:uid="{00000000-0005-0000-0000-00009F280000}"/>
    <cellStyle name="一般 3 9 9 2 3" xfId="10711" xr:uid="{00000000-0005-0000-0000-0000A0280000}"/>
    <cellStyle name="一般 3 9 9 2 4" xfId="10712" xr:uid="{00000000-0005-0000-0000-0000A1280000}"/>
    <cellStyle name="一般 3 9 9 3" xfId="10713" xr:uid="{00000000-0005-0000-0000-0000A2280000}"/>
    <cellStyle name="一般 3 9 9 3 2" xfId="10714" xr:uid="{00000000-0005-0000-0000-0000A3280000}"/>
    <cellStyle name="一般 3 9 9 3 3" xfId="10715" xr:uid="{00000000-0005-0000-0000-0000A4280000}"/>
    <cellStyle name="一般 3 9 9 4" xfId="10716" xr:uid="{00000000-0005-0000-0000-0000A5280000}"/>
    <cellStyle name="一般 3 9 9 5" xfId="10717" xr:uid="{00000000-0005-0000-0000-0000A6280000}"/>
    <cellStyle name="一般 3_污泥清運統計(2003新版)" xfId="54" xr:uid="{00000000-0005-0000-0000-0000A7280000}"/>
    <cellStyle name="一般 30" xfId="231" xr:uid="{00000000-0005-0000-0000-0000A8280000}"/>
    <cellStyle name="一般 30 10" xfId="10718" xr:uid="{00000000-0005-0000-0000-0000A9280000}"/>
    <cellStyle name="一般 30 10 2" xfId="26204" xr:uid="{0DC13A07-B622-463A-8543-E67C5BF0BDCE}"/>
    <cellStyle name="一般 30 2" xfId="232" xr:uid="{00000000-0005-0000-0000-0000AA280000}"/>
    <cellStyle name="一般 30 3" xfId="10719" xr:uid="{00000000-0005-0000-0000-0000AB280000}"/>
    <cellStyle name="一般 30 4" xfId="10720" xr:uid="{00000000-0005-0000-0000-0000AC280000}"/>
    <cellStyle name="一般 30 5" xfId="10721" xr:uid="{00000000-0005-0000-0000-0000AD280000}"/>
    <cellStyle name="一般 30 6" xfId="10722" xr:uid="{00000000-0005-0000-0000-0000AE280000}"/>
    <cellStyle name="一般 30 7" xfId="10723" xr:uid="{00000000-0005-0000-0000-0000AF280000}"/>
    <cellStyle name="一般 30 8" xfId="10724" xr:uid="{00000000-0005-0000-0000-0000B0280000}"/>
    <cellStyle name="一般 30 9" xfId="10725" xr:uid="{00000000-0005-0000-0000-0000B1280000}"/>
    <cellStyle name="一般 31" xfId="233" xr:uid="{00000000-0005-0000-0000-0000B2280000}"/>
    <cellStyle name="一般 31 10" xfId="10726" xr:uid="{00000000-0005-0000-0000-0000B3280000}"/>
    <cellStyle name="一般 31 10 2" xfId="26205" xr:uid="{0704124C-D75D-4682-85B6-2D9EDB6788E4}"/>
    <cellStyle name="一般 31 2" xfId="234" xr:uid="{00000000-0005-0000-0000-0000B4280000}"/>
    <cellStyle name="一般 31 3" xfId="10727" xr:uid="{00000000-0005-0000-0000-0000B5280000}"/>
    <cellStyle name="一般 31 4" xfId="10728" xr:uid="{00000000-0005-0000-0000-0000B6280000}"/>
    <cellStyle name="一般 31 5" xfId="10729" xr:uid="{00000000-0005-0000-0000-0000B7280000}"/>
    <cellStyle name="一般 31 6" xfId="10730" xr:uid="{00000000-0005-0000-0000-0000B8280000}"/>
    <cellStyle name="一般 31 7" xfId="10731" xr:uid="{00000000-0005-0000-0000-0000B9280000}"/>
    <cellStyle name="一般 31 8" xfId="10732" xr:uid="{00000000-0005-0000-0000-0000BA280000}"/>
    <cellStyle name="一般 31 9" xfId="10733" xr:uid="{00000000-0005-0000-0000-0000BB280000}"/>
    <cellStyle name="一般 32" xfId="235" xr:uid="{00000000-0005-0000-0000-0000BC280000}"/>
    <cellStyle name="一般 32 10" xfId="10734" xr:uid="{00000000-0005-0000-0000-0000BD280000}"/>
    <cellStyle name="一般 32 10 2" xfId="26206" xr:uid="{5C2BD6EC-DD82-4EAE-BD33-9283B4F55555}"/>
    <cellStyle name="一般 32 2" xfId="236" xr:uid="{00000000-0005-0000-0000-0000BE280000}"/>
    <cellStyle name="一般 32 3" xfId="10735" xr:uid="{00000000-0005-0000-0000-0000BF280000}"/>
    <cellStyle name="一般 32 4" xfId="10736" xr:uid="{00000000-0005-0000-0000-0000C0280000}"/>
    <cellStyle name="一般 32 5" xfId="10737" xr:uid="{00000000-0005-0000-0000-0000C1280000}"/>
    <cellStyle name="一般 32 6" xfId="10738" xr:uid="{00000000-0005-0000-0000-0000C2280000}"/>
    <cellStyle name="一般 32 7" xfId="10739" xr:uid="{00000000-0005-0000-0000-0000C3280000}"/>
    <cellStyle name="一般 32 8" xfId="10740" xr:uid="{00000000-0005-0000-0000-0000C4280000}"/>
    <cellStyle name="一般 32 9" xfId="10741" xr:uid="{00000000-0005-0000-0000-0000C5280000}"/>
    <cellStyle name="一般 33" xfId="237" xr:uid="{00000000-0005-0000-0000-0000C6280000}"/>
    <cellStyle name="一般 33 10" xfId="10742" xr:uid="{00000000-0005-0000-0000-0000C7280000}"/>
    <cellStyle name="一般 33 10 2" xfId="26207" xr:uid="{B0277B9F-3E06-4C79-93BD-B02288757E30}"/>
    <cellStyle name="一般 33 2" xfId="238" xr:uid="{00000000-0005-0000-0000-0000C8280000}"/>
    <cellStyle name="一般 33 3" xfId="10743" xr:uid="{00000000-0005-0000-0000-0000C9280000}"/>
    <cellStyle name="一般 33 4" xfId="10744" xr:uid="{00000000-0005-0000-0000-0000CA280000}"/>
    <cellStyle name="一般 33 5" xfId="10745" xr:uid="{00000000-0005-0000-0000-0000CB280000}"/>
    <cellStyle name="一般 33 6" xfId="10746" xr:uid="{00000000-0005-0000-0000-0000CC280000}"/>
    <cellStyle name="一般 33 7" xfId="10747" xr:uid="{00000000-0005-0000-0000-0000CD280000}"/>
    <cellStyle name="一般 33 8" xfId="10748" xr:uid="{00000000-0005-0000-0000-0000CE280000}"/>
    <cellStyle name="一般 33 9" xfId="10749" xr:uid="{00000000-0005-0000-0000-0000CF280000}"/>
    <cellStyle name="一般 34" xfId="239" xr:uid="{00000000-0005-0000-0000-0000D0280000}"/>
    <cellStyle name="一般 34 10" xfId="10750" xr:uid="{00000000-0005-0000-0000-0000D1280000}"/>
    <cellStyle name="一般 34 10 2" xfId="26208" xr:uid="{387A258F-07A7-4481-B7E3-5AADF5C3F043}"/>
    <cellStyle name="一般 34 2" xfId="240" xr:uid="{00000000-0005-0000-0000-0000D2280000}"/>
    <cellStyle name="一般 34 3" xfId="10751" xr:uid="{00000000-0005-0000-0000-0000D3280000}"/>
    <cellStyle name="一般 34 4" xfId="10752" xr:uid="{00000000-0005-0000-0000-0000D4280000}"/>
    <cellStyle name="一般 34 5" xfId="10753" xr:uid="{00000000-0005-0000-0000-0000D5280000}"/>
    <cellStyle name="一般 34 6" xfId="10754" xr:uid="{00000000-0005-0000-0000-0000D6280000}"/>
    <cellStyle name="一般 34 7" xfId="10755" xr:uid="{00000000-0005-0000-0000-0000D7280000}"/>
    <cellStyle name="一般 34 8" xfId="10756" xr:uid="{00000000-0005-0000-0000-0000D8280000}"/>
    <cellStyle name="一般 34 9" xfId="10757" xr:uid="{00000000-0005-0000-0000-0000D9280000}"/>
    <cellStyle name="一般 35" xfId="241" xr:uid="{00000000-0005-0000-0000-0000DA280000}"/>
    <cellStyle name="一般 35 10" xfId="10758" xr:uid="{00000000-0005-0000-0000-0000DB280000}"/>
    <cellStyle name="一般 35 10 2" xfId="26209" xr:uid="{C7BB94BE-F7A3-422E-8589-A5CE523D1F69}"/>
    <cellStyle name="一般 35 2" xfId="242" xr:uid="{00000000-0005-0000-0000-0000DC280000}"/>
    <cellStyle name="一般 35 3" xfId="10759" xr:uid="{00000000-0005-0000-0000-0000DD280000}"/>
    <cellStyle name="一般 35 4" xfId="10760" xr:uid="{00000000-0005-0000-0000-0000DE280000}"/>
    <cellStyle name="一般 35 5" xfId="10761" xr:uid="{00000000-0005-0000-0000-0000DF280000}"/>
    <cellStyle name="一般 35 6" xfId="10762" xr:uid="{00000000-0005-0000-0000-0000E0280000}"/>
    <cellStyle name="一般 35 7" xfId="10763" xr:uid="{00000000-0005-0000-0000-0000E1280000}"/>
    <cellStyle name="一般 35 8" xfId="10764" xr:uid="{00000000-0005-0000-0000-0000E2280000}"/>
    <cellStyle name="一般 35 9" xfId="10765" xr:uid="{00000000-0005-0000-0000-0000E3280000}"/>
    <cellStyle name="一般 36" xfId="243" xr:uid="{00000000-0005-0000-0000-0000E4280000}"/>
    <cellStyle name="一般 36 10" xfId="10766" xr:uid="{00000000-0005-0000-0000-0000E5280000}"/>
    <cellStyle name="一般 36 10 2" xfId="26210" xr:uid="{406C6C82-57C3-4EC0-8503-CDB9A8A08141}"/>
    <cellStyle name="一般 36 2" xfId="244" xr:uid="{00000000-0005-0000-0000-0000E6280000}"/>
    <cellStyle name="一般 36 3" xfId="10767" xr:uid="{00000000-0005-0000-0000-0000E7280000}"/>
    <cellStyle name="一般 36 4" xfId="10768" xr:uid="{00000000-0005-0000-0000-0000E8280000}"/>
    <cellStyle name="一般 36 5" xfId="10769" xr:uid="{00000000-0005-0000-0000-0000E9280000}"/>
    <cellStyle name="一般 36 6" xfId="10770" xr:uid="{00000000-0005-0000-0000-0000EA280000}"/>
    <cellStyle name="一般 36 7" xfId="10771" xr:uid="{00000000-0005-0000-0000-0000EB280000}"/>
    <cellStyle name="一般 36 8" xfId="10772" xr:uid="{00000000-0005-0000-0000-0000EC280000}"/>
    <cellStyle name="一般 36 9" xfId="10773" xr:uid="{00000000-0005-0000-0000-0000ED280000}"/>
    <cellStyle name="一般 37" xfId="245" xr:uid="{00000000-0005-0000-0000-0000EE280000}"/>
    <cellStyle name="一般 37 10" xfId="10774" xr:uid="{00000000-0005-0000-0000-0000EF280000}"/>
    <cellStyle name="一般 37 10 2" xfId="26211" xr:uid="{29597A7F-6066-43AE-84B0-CA309FFBBB5E}"/>
    <cellStyle name="一般 37 2" xfId="246" xr:uid="{00000000-0005-0000-0000-0000F0280000}"/>
    <cellStyle name="一般 37 3" xfId="10775" xr:uid="{00000000-0005-0000-0000-0000F1280000}"/>
    <cellStyle name="一般 37 4" xfId="10776" xr:uid="{00000000-0005-0000-0000-0000F2280000}"/>
    <cellStyle name="一般 37 5" xfId="10777" xr:uid="{00000000-0005-0000-0000-0000F3280000}"/>
    <cellStyle name="一般 37 6" xfId="10778" xr:uid="{00000000-0005-0000-0000-0000F4280000}"/>
    <cellStyle name="一般 37 7" xfId="10779" xr:uid="{00000000-0005-0000-0000-0000F5280000}"/>
    <cellStyle name="一般 37 8" xfId="10780" xr:uid="{00000000-0005-0000-0000-0000F6280000}"/>
    <cellStyle name="一般 37 9" xfId="10781" xr:uid="{00000000-0005-0000-0000-0000F7280000}"/>
    <cellStyle name="一般 38" xfId="247" xr:uid="{00000000-0005-0000-0000-0000F8280000}"/>
    <cellStyle name="一般 38 10" xfId="10782" xr:uid="{00000000-0005-0000-0000-0000F9280000}"/>
    <cellStyle name="一般 38 10 2" xfId="26212" xr:uid="{396552ED-121D-4554-9C02-7852F1855124}"/>
    <cellStyle name="一般 38 2" xfId="248" xr:uid="{00000000-0005-0000-0000-0000FA280000}"/>
    <cellStyle name="一般 38 3" xfId="10783" xr:uid="{00000000-0005-0000-0000-0000FB280000}"/>
    <cellStyle name="一般 38 4" xfId="10784" xr:uid="{00000000-0005-0000-0000-0000FC280000}"/>
    <cellStyle name="一般 38 5" xfId="10785" xr:uid="{00000000-0005-0000-0000-0000FD280000}"/>
    <cellStyle name="一般 38 6" xfId="10786" xr:uid="{00000000-0005-0000-0000-0000FE280000}"/>
    <cellStyle name="一般 38 7" xfId="10787" xr:uid="{00000000-0005-0000-0000-0000FF280000}"/>
    <cellStyle name="一般 38 8" xfId="10788" xr:uid="{00000000-0005-0000-0000-000000290000}"/>
    <cellStyle name="一般 38 9" xfId="10789" xr:uid="{00000000-0005-0000-0000-000001290000}"/>
    <cellStyle name="一般 39" xfId="249" xr:uid="{00000000-0005-0000-0000-000002290000}"/>
    <cellStyle name="一般 39 10" xfId="10790" xr:uid="{00000000-0005-0000-0000-000003290000}"/>
    <cellStyle name="一般 39 10 2" xfId="10791" xr:uid="{00000000-0005-0000-0000-000004290000}"/>
    <cellStyle name="一般 39 10 2 2" xfId="10792" xr:uid="{00000000-0005-0000-0000-000005290000}"/>
    <cellStyle name="一般 39 10 2 3" xfId="10793" xr:uid="{00000000-0005-0000-0000-000006290000}"/>
    <cellStyle name="一般 39 10 3" xfId="10794" xr:uid="{00000000-0005-0000-0000-000007290000}"/>
    <cellStyle name="一般 39 10 4" xfId="10795" xr:uid="{00000000-0005-0000-0000-000008290000}"/>
    <cellStyle name="一般 39 11" xfId="10796" xr:uid="{00000000-0005-0000-0000-000009290000}"/>
    <cellStyle name="一般 39 11 2" xfId="10797" xr:uid="{00000000-0005-0000-0000-00000A290000}"/>
    <cellStyle name="一般 39 11 3" xfId="10798" xr:uid="{00000000-0005-0000-0000-00000B290000}"/>
    <cellStyle name="一般 39 12" xfId="10799" xr:uid="{00000000-0005-0000-0000-00000C290000}"/>
    <cellStyle name="一般 39 13" xfId="10800" xr:uid="{00000000-0005-0000-0000-00000D290000}"/>
    <cellStyle name="一般 39 2" xfId="250" xr:uid="{00000000-0005-0000-0000-00000E290000}"/>
    <cellStyle name="一般 39 2 2" xfId="251" xr:uid="{00000000-0005-0000-0000-00000F290000}"/>
    <cellStyle name="一般 39 2 2 2" xfId="10801" xr:uid="{00000000-0005-0000-0000-000010290000}"/>
    <cellStyle name="一般 39 2 2 2 2" xfId="10802" xr:uid="{00000000-0005-0000-0000-000011290000}"/>
    <cellStyle name="一般 39 2 2 2 2 2" xfId="10803" xr:uid="{00000000-0005-0000-0000-000012290000}"/>
    <cellStyle name="一般 39 2 2 2 2 2 2" xfId="10804" xr:uid="{00000000-0005-0000-0000-000013290000}"/>
    <cellStyle name="一般 39 2 2 2 2 2 2 2" xfId="10805" xr:uid="{00000000-0005-0000-0000-000014290000}"/>
    <cellStyle name="一般 39 2 2 2 2 2 2 3" xfId="10806" xr:uid="{00000000-0005-0000-0000-000015290000}"/>
    <cellStyle name="一般 39 2 2 2 2 2 3" xfId="10807" xr:uid="{00000000-0005-0000-0000-000016290000}"/>
    <cellStyle name="一般 39 2 2 2 2 2 4" xfId="10808" xr:uid="{00000000-0005-0000-0000-000017290000}"/>
    <cellStyle name="一般 39 2 2 2 2 3" xfId="10809" xr:uid="{00000000-0005-0000-0000-000018290000}"/>
    <cellStyle name="一般 39 2 2 2 2 3 2" xfId="10810" xr:uid="{00000000-0005-0000-0000-000019290000}"/>
    <cellStyle name="一般 39 2 2 2 2 3 3" xfId="10811" xr:uid="{00000000-0005-0000-0000-00001A290000}"/>
    <cellStyle name="一般 39 2 2 2 2 4" xfId="10812" xr:uid="{00000000-0005-0000-0000-00001B290000}"/>
    <cellStyle name="一般 39 2 2 2 2 5" xfId="10813" xr:uid="{00000000-0005-0000-0000-00001C290000}"/>
    <cellStyle name="一般 39 2 2 2 3" xfId="10814" xr:uid="{00000000-0005-0000-0000-00001D290000}"/>
    <cellStyle name="一般 39 2 2 2 3 2" xfId="10815" xr:uid="{00000000-0005-0000-0000-00001E290000}"/>
    <cellStyle name="一般 39 2 2 2 3 2 2" xfId="10816" xr:uid="{00000000-0005-0000-0000-00001F290000}"/>
    <cellStyle name="一般 39 2 2 2 3 2 3" xfId="10817" xr:uid="{00000000-0005-0000-0000-000020290000}"/>
    <cellStyle name="一般 39 2 2 2 3 3" xfId="10818" xr:uid="{00000000-0005-0000-0000-000021290000}"/>
    <cellStyle name="一般 39 2 2 2 3 4" xfId="10819" xr:uid="{00000000-0005-0000-0000-000022290000}"/>
    <cellStyle name="一般 39 2 2 2 4" xfId="10820" xr:uid="{00000000-0005-0000-0000-000023290000}"/>
    <cellStyle name="一般 39 2 2 2 4 2" xfId="10821" xr:uid="{00000000-0005-0000-0000-000024290000}"/>
    <cellStyle name="一般 39 2 2 2 4 3" xfId="10822" xr:uid="{00000000-0005-0000-0000-000025290000}"/>
    <cellStyle name="一般 39 2 2 2 5" xfId="10823" xr:uid="{00000000-0005-0000-0000-000026290000}"/>
    <cellStyle name="一般 39 2 2 2 6" xfId="10824" xr:uid="{00000000-0005-0000-0000-000027290000}"/>
    <cellStyle name="一般 39 2 2 3" xfId="10825" xr:uid="{00000000-0005-0000-0000-000028290000}"/>
    <cellStyle name="一般 39 2 2 3 2" xfId="10826" xr:uid="{00000000-0005-0000-0000-000029290000}"/>
    <cellStyle name="一般 39 2 2 3 2 2" xfId="10827" xr:uid="{00000000-0005-0000-0000-00002A290000}"/>
    <cellStyle name="一般 39 2 2 3 2 2 2" xfId="10828" xr:uid="{00000000-0005-0000-0000-00002B290000}"/>
    <cellStyle name="一般 39 2 2 3 2 2 3" xfId="10829" xr:uid="{00000000-0005-0000-0000-00002C290000}"/>
    <cellStyle name="一般 39 2 2 3 2 3" xfId="10830" xr:uid="{00000000-0005-0000-0000-00002D290000}"/>
    <cellStyle name="一般 39 2 2 3 2 4" xfId="10831" xr:uid="{00000000-0005-0000-0000-00002E290000}"/>
    <cellStyle name="一般 39 2 2 3 3" xfId="10832" xr:uid="{00000000-0005-0000-0000-00002F290000}"/>
    <cellStyle name="一般 39 2 2 3 3 2" xfId="10833" xr:uid="{00000000-0005-0000-0000-000030290000}"/>
    <cellStyle name="一般 39 2 2 3 3 3" xfId="10834" xr:uid="{00000000-0005-0000-0000-000031290000}"/>
    <cellStyle name="一般 39 2 2 3 4" xfId="10835" xr:uid="{00000000-0005-0000-0000-000032290000}"/>
    <cellStyle name="一般 39 2 2 3 5" xfId="10836" xr:uid="{00000000-0005-0000-0000-000033290000}"/>
    <cellStyle name="一般 39 2 2 4" xfId="10837" xr:uid="{00000000-0005-0000-0000-000034290000}"/>
    <cellStyle name="一般 39 2 2 4 2" xfId="10838" xr:uid="{00000000-0005-0000-0000-000035290000}"/>
    <cellStyle name="一般 39 2 2 4 2 2" xfId="10839" xr:uid="{00000000-0005-0000-0000-000036290000}"/>
    <cellStyle name="一般 39 2 2 4 2 2 2" xfId="10840" xr:uid="{00000000-0005-0000-0000-000037290000}"/>
    <cellStyle name="一般 39 2 2 4 2 2 3" xfId="10841" xr:uid="{00000000-0005-0000-0000-000038290000}"/>
    <cellStyle name="一般 39 2 2 4 2 3" xfId="10842" xr:uid="{00000000-0005-0000-0000-000039290000}"/>
    <cellStyle name="一般 39 2 2 4 2 4" xfId="10843" xr:uid="{00000000-0005-0000-0000-00003A290000}"/>
    <cellStyle name="一般 39 2 2 4 3" xfId="10844" xr:uid="{00000000-0005-0000-0000-00003B290000}"/>
    <cellStyle name="一般 39 2 2 4 3 2" xfId="10845" xr:uid="{00000000-0005-0000-0000-00003C290000}"/>
    <cellStyle name="一般 39 2 2 4 3 3" xfId="10846" xr:uid="{00000000-0005-0000-0000-00003D290000}"/>
    <cellStyle name="一般 39 2 2 4 4" xfId="10847" xr:uid="{00000000-0005-0000-0000-00003E290000}"/>
    <cellStyle name="一般 39 2 2 4 5" xfId="10848" xr:uid="{00000000-0005-0000-0000-00003F290000}"/>
    <cellStyle name="一般 39 2 2 5" xfId="10849" xr:uid="{00000000-0005-0000-0000-000040290000}"/>
    <cellStyle name="一般 39 2 2 5 2" xfId="10850" xr:uid="{00000000-0005-0000-0000-000041290000}"/>
    <cellStyle name="一般 39 2 2 5 2 2" xfId="10851" xr:uid="{00000000-0005-0000-0000-000042290000}"/>
    <cellStyle name="一般 39 2 2 5 2 3" xfId="10852" xr:uid="{00000000-0005-0000-0000-000043290000}"/>
    <cellStyle name="一般 39 2 2 5 3" xfId="10853" xr:uid="{00000000-0005-0000-0000-000044290000}"/>
    <cellStyle name="一般 39 2 2 5 4" xfId="10854" xr:uid="{00000000-0005-0000-0000-000045290000}"/>
    <cellStyle name="一般 39 2 2 6" xfId="10855" xr:uid="{00000000-0005-0000-0000-000046290000}"/>
    <cellStyle name="一般 39 2 2 6 2" xfId="10856" xr:uid="{00000000-0005-0000-0000-000047290000}"/>
    <cellStyle name="一般 39 2 2 6 3" xfId="10857" xr:uid="{00000000-0005-0000-0000-000048290000}"/>
    <cellStyle name="一般 39 2 2 7" xfId="10858" xr:uid="{00000000-0005-0000-0000-000049290000}"/>
    <cellStyle name="一般 39 2 2 8" xfId="10859" xr:uid="{00000000-0005-0000-0000-00004A290000}"/>
    <cellStyle name="一般 39 2 3" xfId="10860" xr:uid="{00000000-0005-0000-0000-00004B290000}"/>
    <cellStyle name="一般 39 2 3 2" xfId="10861" xr:uid="{00000000-0005-0000-0000-00004C290000}"/>
    <cellStyle name="一般 39 2 3 2 2" xfId="10862" xr:uid="{00000000-0005-0000-0000-00004D290000}"/>
    <cellStyle name="一般 39 2 3 2 2 2" xfId="10863" xr:uid="{00000000-0005-0000-0000-00004E290000}"/>
    <cellStyle name="一般 39 2 3 2 2 2 2" xfId="10864" xr:uid="{00000000-0005-0000-0000-00004F290000}"/>
    <cellStyle name="一般 39 2 3 2 2 2 3" xfId="10865" xr:uid="{00000000-0005-0000-0000-000050290000}"/>
    <cellStyle name="一般 39 2 3 2 2 3" xfId="10866" xr:uid="{00000000-0005-0000-0000-000051290000}"/>
    <cellStyle name="一般 39 2 3 2 2 4" xfId="10867" xr:uid="{00000000-0005-0000-0000-000052290000}"/>
    <cellStyle name="一般 39 2 3 2 3" xfId="10868" xr:uid="{00000000-0005-0000-0000-000053290000}"/>
    <cellStyle name="一般 39 2 3 2 3 2" xfId="10869" xr:uid="{00000000-0005-0000-0000-000054290000}"/>
    <cellStyle name="一般 39 2 3 2 3 3" xfId="10870" xr:uid="{00000000-0005-0000-0000-000055290000}"/>
    <cellStyle name="一般 39 2 3 2 4" xfId="10871" xr:uid="{00000000-0005-0000-0000-000056290000}"/>
    <cellStyle name="一般 39 2 3 2 5" xfId="10872" xr:uid="{00000000-0005-0000-0000-000057290000}"/>
    <cellStyle name="一般 39 2 3 3" xfId="10873" xr:uid="{00000000-0005-0000-0000-000058290000}"/>
    <cellStyle name="一般 39 2 3 3 2" xfId="10874" xr:uid="{00000000-0005-0000-0000-000059290000}"/>
    <cellStyle name="一般 39 2 3 3 2 2" xfId="10875" xr:uid="{00000000-0005-0000-0000-00005A290000}"/>
    <cellStyle name="一般 39 2 3 3 2 3" xfId="10876" xr:uid="{00000000-0005-0000-0000-00005B290000}"/>
    <cellStyle name="一般 39 2 3 3 3" xfId="10877" xr:uid="{00000000-0005-0000-0000-00005C290000}"/>
    <cellStyle name="一般 39 2 3 3 4" xfId="10878" xr:uid="{00000000-0005-0000-0000-00005D290000}"/>
    <cellStyle name="一般 39 2 3 4" xfId="10879" xr:uid="{00000000-0005-0000-0000-00005E290000}"/>
    <cellStyle name="一般 39 2 3 4 2" xfId="10880" xr:uid="{00000000-0005-0000-0000-00005F290000}"/>
    <cellStyle name="一般 39 2 3 4 3" xfId="10881" xr:uid="{00000000-0005-0000-0000-000060290000}"/>
    <cellStyle name="一般 39 2 3 5" xfId="10882" xr:uid="{00000000-0005-0000-0000-000061290000}"/>
    <cellStyle name="一般 39 2 3 6" xfId="10883" xr:uid="{00000000-0005-0000-0000-000062290000}"/>
    <cellStyle name="一般 39 2 4" xfId="10884" xr:uid="{00000000-0005-0000-0000-000063290000}"/>
    <cellStyle name="一般 39 2 4 2" xfId="10885" xr:uid="{00000000-0005-0000-0000-000064290000}"/>
    <cellStyle name="一般 39 2 4 2 2" xfId="10886" xr:uid="{00000000-0005-0000-0000-000065290000}"/>
    <cellStyle name="一般 39 2 4 2 2 2" xfId="10887" xr:uid="{00000000-0005-0000-0000-000066290000}"/>
    <cellStyle name="一般 39 2 4 2 2 3" xfId="10888" xr:uid="{00000000-0005-0000-0000-000067290000}"/>
    <cellStyle name="一般 39 2 4 2 3" xfId="10889" xr:uid="{00000000-0005-0000-0000-000068290000}"/>
    <cellStyle name="一般 39 2 4 2 4" xfId="10890" xr:uid="{00000000-0005-0000-0000-000069290000}"/>
    <cellStyle name="一般 39 2 4 3" xfId="10891" xr:uid="{00000000-0005-0000-0000-00006A290000}"/>
    <cellStyle name="一般 39 2 4 3 2" xfId="10892" xr:uid="{00000000-0005-0000-0000-00006B290000}"/>
    <cellStyle name="一般 39 2 4 3 3" xfId="10893" xr:uid="{00000000-0005-0000-0000-00006C290000}"/>
    <cellStyle name="一般 39 2 4 4" xfId="10894" xr:uid="{00000000-0005-0000-0000-00006D290000}"/>
    <cellStyle name="一般 39 2 4 5" xfId="10895" xr:uid="{00000000-0005-0000-0000-00006E290000}"/>
    <cellStyle name="一般 39 2 5" xfId="10896" xr:uid="{00000000-0005-0000-0000-00006F290000}"/>
    <cellStyle name="一般 39 2 5 2" xfId="10897" xr:uid="{00000000-0005-0000-0000-000070290000}"/>
    <cellStyle name="一般 39 2 5 2 2" xfId="10898" xr:uid="{00000000-0005-0000-0000-000071290000}"/>
    <cellStyle name="一般 39 2 5 2 2 2" xfId="10899" xr:uid="{00000000-0005-0000-0000-000072290000}"/>
    <cellStyle name="一般 39 2 5 2 2 3" xfId="10900" xr:uid="{00000000-0005-0000-0000-000073290000}"/>
    <cellStyle name="一般 39 2 5 2 3" xfId="10901" xr:uid="{00000000-0005-0000-0000-000074290000}"/>
    <cellStyle name="一般 39 2 5 2 4" xfId="10902" xr:uid="{00000000-0005-0000-0000-000075290000}"/>
    <cellStyle name="一般 39 2 5 3" xfId="10903" xr:uid="{00000000-0005-0000-0000-000076290000}"/>
    <cellStyle name="一般 39 2 5 3 2" xfId="10904" xr:uid="{00000000-0005-0000-0000-000077290000}"/>
    <cellStyle name="一般 39 2 5 3 3" xfId="10905" xr:uid="{00000000-0005-0000-0000-000078290000}"/>
    <cellStyle name="一般 39 2 5 4" xfId="10906" xr:uid="{00000000-0005-0000-0000-000079290000}"/>
    <cellStyle name="一般 39 2 5 5" xfId="10907" xr:uid="{00000000-0005-0000-0000-00007A290000}"/>
    <cellStyle name="一般 39 2 6" xfId="10908" xr:uid="{00000000-0005-0000-0000-00007B290000}"/>
    <cellStyle name="一般 39 2 6 2" xfId="10909" xr:uid="{00000000-0005-0000-0000-00007C290000}"/>
    <cellStyle name="一般 39 2 6 2 2" xfId="10910" xr:uid="{00000000-0005-0000-0000-00007D290000}"/>
    <cellStyle name="一般 39 2 6 2 3" xfId="10911" xr:uid="{00000000-0005-0000-0000-00007E290000}"/>
    <cellStyle name="一般 39 2 6 3" xfId="10912" xr:uid="{00000000-0005-0000-0000-00007F290000}"/>
    <cellStyle name="一般 39 2 6 4" xfId="10913" xr:uid="{00000000-0005-0000-0000-000080290000}"/>
    <cellStyle name="一般 39 2 7" xfId="10914" xr:uid="{00000000-0005-0000-0000-000081290000}"/>
    <cellStyle name="一般 39 2 7 2" xfId="10915" xr:uid="{00000000-0005-0000-0000-000082290000}"/>
    <cellStyle name="一般 39 2 7 3" xfId="10916" xr:uid="{00000000-0005-0000-0000-000083290000}"/>
    <cellStyle name="一般 39 2 8" xfId="10917" xr:uid="{00000000-0005-0000-0000-000084290000}"/>
    <cellStyle name="一般 39 2 9" xfId="10918" xr:uid="{00000000-0005-0000-0000-000085290000}"/>
    <cellStyle name="一般 39 3" xfId="252" xr:uid="{00000000-0005-0000-0000-000086290000}"/>
    <cellStyle name="一般 39 3 2" xfId="253" xr:uid="{00000000-0005-0000-0000-000087290000}"/>
    <cellStyle name="一般 39 3 2 2" xfId="10919" xr:uid="{00000000-0005-0000-0000-000088290000}"/>
    <cellStyle name="一般 39 3 2 2 2" xfId="10920" xr:uid="{00000000-0005-0000-0000-000089290000}"/>
    <cellStyle name="一般 39 3 2 2 2 2" xfId="10921" xr:uid="{00000000-0005-0000-0000-00008A290000}"/>
    <cellStyle name="一般 39 3 2 2 2 2 2" xfId="10922" xr:uid="{00000000-0005-0000-0000-00008B290000}"/>
    <cellStyle name="一般 39 3 2 2 2 2 2 2" xfId="10923" xr:uid="{00000000-0005-0000-0000-00008C290000}"/>
    <cellStyle name="一般 39 3 2 2 2 2 2 3" xfId="10924" xr:uid="{00000000-0005-0000-0000-00008D290000}"/>
    <cellStyle name="一般 39 3 2 2 2 2 3" xfId="10925" xr:uid="{00000000-0005-0000-0000-00008E290000}"/>
    <cellStyle name="一般 39 3 2 2 2 2 4" xfId="10926" xr:uid="{00000000-0005-0000-0000-00008F290000}"/>
    <cellStyle name="一般 39 3 2 2 2 3" xfId="10927" xr:uid="{00000000-0005-0000-0000-000090290000}"/>
    <cellStyle name="一般 39 3 2 2 2 3 2" xfId="10928" xr:uid="{00000000-0005-0000-0000-000091290000}"/>
    <cellStyle name="一般 39 3 2 2 2 3 3" xfId="10929" xr:uid="{00000000-0005-0000-0000-000092290000}"/>
    <cellStyle name="一般 39 3 2 2 2 4" xfId="10930" xr:uid="{00000000-0005-0000-0000-000093290000}"/>
    <cellStyle name="一般 39 3 2 2 2 5" xfId="10931" xr:uid="{00000000-0005-0000-0000-000094290000}"/>
    <cellStyle name="一般 39 3 2 2 3" xfId="10932" xr:uid="{00000000-0005-0000-0000-000095290000}"/>
    <cellStyle name="一般 39 3 2 2 3 2" xfId="10933" xr:uid="{00000000-0005-0000-0000-000096290000}"/>
    <cellStyle name="一般 39 3 2 2 3 2 2" xfId="10934" xr:uid="{00000000-0005-0000-0000-000097290000}"/>
    <cellStyle name="一般 39 3 2 2 3 2 3" xfId="10935" xr:uid="{00000000-0005-0000-0000-000098290000}"/>
    <cellStyle name="一般 39 3 2 2 3 3" xfId="10936" xr:uid="{00000000-0005-0000-0000-000099290000}"/>
    <cellStyle name="一般 39 3 2 2 3 4" xfId="10937" xr:uid="{00000000-0005-0000-0000-00009A290000}"/>
    <cellStyle name="一般 39 3 2 2 4" xfId="10938" xr:uid="{00000000-0005-0000-0000-00009B290000}"/>
    <cellStyle name="一般 39 3 2 2 4 2" xfId="10939" xr:uid="{00000000-0005-0000-0000-00009C290000}"/>
    <cellStyle name="一般 39 3 2 2 4 3" xfId="10940" xr:uid="{00000000-0005-0000-0000-00009D290000}"/>
    <cellStyle name="一般 39 3 2 2 5" xfId="10941" xr:uid="{00000000-0005-0000-0000-00009E290000}"/>
    <cellStyle name="一般 39 3 2 2 6" xfId="10942" xr:uid="{00000000-0005-0000-0000-00009F290000}"/>
    <cellStyle name="一般 39 3 2 3" xfId="10943" xr:uid="{00000000-0005-0000-0000-0000A0290000}"/>
    <cellStyle name="一般 39 3 2 3 2" xfId="10944" xr:uid="{00000000-0005-0000-0000-0000A1290000}"/>
    <cellStyle name="一般 39 3 2 3 2 2" xfId="10945" xr:uid="{00000000-0005-0000-0000-0000A2290000}"/>
    <cellStyle name="一般 39 3 2 3 2 2 2" xfId="10946" xr:uid="{00000000-0005-0000-0000-0000A3290000}"/>
    <cellStyle name="一般 39 3 2 3 2 2 3" xfId="10947" xr:uid="{00000000-0005-0000-0000-0000A4290000}"/>
    <cellStyle name="一般 39 3 2 3 2 3" xfId="10948" xr:uid="{00000000-0005-0000-0000-0000A5290000}"/>
    <cellStyle name="一般 39 3 2 3 2 4" xfId="10949" xr:uid="{00000000-0005-0000-0000-0000A6290000}"/>
    <cellStyle name="一般 39 3 2 3 3" xfId="10950" xr:uid="{00000000-0005-0000-0000-0000A7290000}"/>
    <cellStyle name="一般 39 3 2 3 3 2" xfId="10951" xr:uid="{00000000-0005-0000-0000-0000A8290000}"/>
    <cellStyle name="一般 39 3 2 3 3 3" xfId="10952" xr:uid="{00000000-0005-0000-0000-0000A9290000}"/>
    <cellStyle name="一般 39 3 2 3 4" xfId="10953" xr:uid="{00000000-0005-0000-0000-0000AA290000}"/>
    <cellStyle name="一般 39 3 2 3 5" xfId="10954" xr:uid="{00000000-0005-0000-0000-0000AB290000}"/>
    <cellStyle name="一般 39 3 2 4" xfId="10955" xr:uid="{00000000-0005-0000-0000-0000AC290000}"/>
    <cellStyle name="一般 39 3 2 4 2" xfId="10956" xr:uid="{00000000-0005-0000-0000-0000AD290000}"/>
    <cellStyle name="一般 39 3 2 4 2 2" xfId="10957" xr:uid="{00000000-0005-0000-0000-0000AE290000}"/>
    <cellStyle name="一般 39 3 2 4 2 2 2" xfId="10958" xr:uid="{00000000-0005-0000-0000-0000AF290000}"/>
    <cellStyle name="一般 39 3 2 4 2 2 3" xfId="10959" xr:uid="{00000000-0005-0000-0000-0000B0290000}"/>
    <cellStyle name="一般 39 3 2 4 2 3" xfId="10960" xr:uid="{00000000-0005-0000-0000-0000B1290000}"/>
    <cellStyle name="一般 39 3 2 4 2 4" xfId="10961" xr:uid="{00000000-0005-0000-0000-0000B2290000}"/>
    <cellStyle name="一般 39 3 2 4 3" xfId="10962" xr:uid="{00000000-0005-0000-0000-0000B3290000}"/>
    <cellStyle name="一般 39 3 2 4 3 2" xfId="10963" xr:uid="{00000000-0005-0000-0000-0000B4290000}"/>
    <cellStyle name="一般 39 3 2 4 3 3" xfId="10964" xr:uid="{00000000-0005-0000-0000-0000B5290000}"/>
    <cellStyle name="一般 39 3 2 4 4" xfId="10965" xr:uid="{00000000-0005-0000-0000-0000B6290000}"/>
    <cellStyle name="一般 39 3 2 4 5" xfId="10966" xr:uid="{00000000-0005-0000-0000-0000B7290000}"/>
    <cellStyle name="一般 39 3 2 5" xfId="10967" xr:uid="{00000000-0005-0000-0000-0000B8290000}"/>
    <cellStyle name="一般 39 3 2 5 2" xfId="10968" xr:uid="{00000000-0005-0000-0000-0000B9290000}"/>
    <cellStyle name="一般 39 3 2 5 2 2" xfId="10969" xr:uid="{00000000-0005-0000-0000-0000BA290000}"/>
    <cellStyle name="一般 39 3 2 5 2 3" xfId="10970" xr:uid="{00000000-0005-0000-0000-0000BB290000}"/>
    <cellStyle name="一般 39 3 2 5 3" xfId="10971" xr:uid="{00000000-0005-0000-0000-0000BC290000}"/>
    <cellStyle name="一般 39 3 2 5 4" xfId="10972" xr:uid="{00000000-0005-0000-0000-0000BD290000}"/>
    <cellStyle name="一般 39 3 2 6" xfId="10973" xr:uid="{00000000-0005-0000-0000-0000BE290000}"/>
    <cellStyle name="一般 39 3 2 6 2" xfId="10974" xr:uid="{00000000-0005-0000-0000-0000BF290000}"/>
    <cellStyle name="一般 39 3 2 6 3" xfId="10975" xr:uid="{00000000-0005-0000-0000-0000C0290000}"/>
    <cellStyle name="一般 39 3 2 7" xfId="10976" xr:uid="{00000000-0005-0000-0000-0000C1290000}"/>
    <cellStyle name="一般 39 3 2 8" xfId="10977" xr:uid="{00000000-0005-0000-0000-0000C2290000}"/>
    <cellStyle name="一般 39 3 3" xfId="10978" xr:uid="{00000000-0005-0000-0000-0000C3290000}"/>
    <cellStyle name="一般 39 3 3 2" xfId="10979" xr:uid="{00000000-0005-0000-0000-0000C4290000}"/>
    <cellStyle name="一般 39 3 3 2 2" xfId="10980" xr:uid="{00000000-0005-0000-0000-0000C5290000}"/>
    <cellStyle name="一般 39 3 3 2 2 2" xfId="10981" xr:uid="{00000000-0005-0000-0000-0000C6290000}"/>
    <cellStyle name="一般 39 3 3 2 2 2 2" xfId="10982" xr:uid="{00000000-0005-0000-0000-0000C7290000}"/>
    <cellStyle name="一般 39 3 3 2 2 2 3" xfId="10983" xr:uid="{00000000-0005-0000-0000-0000C8290000}"/>
    <cellStyle name="一般 39 3 3 2 2 3" xfId="10984" xr:uid="{00000000-0005-0000-0000-0000C9290000}"/>
    <cellStyle name="一般 39 3 3 2 2 4" xfId="10985" xr:uid="{00000000-0005-0000-0000-0000CA290000}"/>
    <cellStyle name="一般 39 3 3 2 3" xfId="10986" xr:uid="{00000000-0005-0000-0000-0000CB290000}"/>
    <cellStyle name="一般 39 3 3 2 3 2" xfId="10987" xr:uid="{00000000-0005-0000-0000-0000CC290000}"/>
    <cellStyle name="一般 39 3 3 2 3 3" xfId="10988" xr:uid="{00000000-0005-0000-0000-0000CD290000}"/>
    <cellStyle name="一般 39 3 3 2 4" xfId="10989" xr:uid="{00000000-0005-0000-0000-0000CE290000}"/>
    <cellStyle name="一般 39 3 3 2 5" xfId="10990" xr:uid="{00000000-0005-0000-0000-0000CF290000}"/>
    <cellStyle name="一般 39 3 3 3" xfId="10991" xr:uid="{00000000-0005-0000-0000-0000D0290000}"/>
    <cellStyle name="一般 39 3 3 3 2" xfId="10992" xr:uid="{00000000-0005-0000-0000-0000D1290000}"/>
    <cellStyle name="一般 39 3 3 3 2 2" xfId="10993" xr:uid="{00000000-0005-0000-0000-0000D2290000}"/>
    <cellStyle name="一般 39 3 3 3 2 3" xfId="10994" xr:uid="{00000000-0005-0000-0000-0000D3290000}"/>
    <cellStyle name="一般 39 3 3 3 3" xfId="10995" xr:uid="{00000000-0005-0000-0000-0000D4290000}"/>
    <cellStyle name="一般 39 3 3 3 4" xfId="10996" xr:uid="{00000000-0005-0000-0000-0000D5290000}"/>
    <cellStyle name="一般 39 3 3 4" xfId="10997" xr:uid="{00000000-0005-0000-0000-0000D6290000}"/>
    <cellStyle name="一般 39 3 3 4 2" xfId="10998" xr:uid="{00000000-0005-0000-0000-0000D7290000}"/>
    <cellStyle name="一般 39 3 3 4 3" xfId="10999" xr:uid="{00000000-0005-0000-0000-0000D8290000}"/>
    <cellStyle name="一般 39 3 3 5" xfId="11000" xr:uid="{00000000-0005-0000-0000-0000D9290000}"/>
    <cellStyle name="一般 39 3 3 6" xfId="11001" xr:uid="{00000000-0005-0000-0000-0000DA290000}"/>
    <cellStyle name="一般 39 3 4" xfId="11002" xr:uid="{00000000-0005-0000-0000-0000DB290000}"/>
    <cellStyle name="一般 39 3 4 2" xfId="11003" xr:uid="{00000000-0005-0000-0000-0000DC290000}"/>
    <cellStyle name="一般 39 3 4 2 2" xfId="11004" xr:uid="{00000000-0005-0000-0000-0000DD290000}"/>
    <cellStyle name="一般 39 3 4 2 2 2" xfId="11005" xr:uid="{00000000-0005-0000-0000-0000DE290000}"/>
    <cellStyle name="一般 39 3 4 2 2 3" xfId="11006" xr:uid="{00000000-0005-0000-0000-0000DF290000}"/>
    <cellStyle name="一般 39 3 4 2 3" xfId="11007" xr:uid="{00000000-0005-0000-0000-0000E0290000}"/>
    <cellStyle name="一般 39 3 4 2 4" xfId="11008" xr:uid="{00000000-0005-0000-0000-0000E1290000}"/>
    <cellStyle name="一般 39 3 4 3" xfId="11009" xr:uid="{00000000-0005-0000-0000-0000E2290000}"/>
    <cellStyle name="一般 39 3 4 3 2" xfId="11010" xr:uid="{00000000-0005-0000-0000-0000E3290000}"/>
    <cellStyle name="一般 39 3 4 3 3" xfId="11011" xr:uid="{00000000-0005-0000-0000-0000E4290000}"/>
    <cellStyle name="一般 39 3 4 4" xfId="11012" xr:uid="{00000000-0005-0000-0000-0000E5290000}"/>
    <cellStyle name="一般 39 3 4 5" xfId="11013" xr:uid="{00000000-0005-0000-0000-0000E6290000}"/>
    <cellStyle name="一般 39 3 5" xfId="11014" xr:uid="{00000000-0005-0000-0000-0000E7290000}"/>
    <cellStyle name="一般 39 3 5 2" xfId="11015" xr:uid="{00000000-0005-0000-0000-0000E8290000}"/>
    <cellStyle name="一般 39 3 5 2 2" xfId="11016" xr:uid="{00000000-0005-0000-0000-0000E9290000}"/>
    <cellStyle name="一般 39 3 5 2 2 2" xfId="11017" xr:uid="{00000000-0005-0000-0000-0000EA290000}"/>
    <cellStyle name="一般 39 3 5 2 2 3" xfId="11018" xr:uid="{00000000-0005-0000-0000-0000EB290000}"/>
    <cellStyle name="一般 39 3 5 2 3" xfId="11019" xr:uid="{00000000-0005-0000-0000-0000EC290000}"/>
    <cellStyle name="一般 39 3 5 2 4" xfId="11020" xr:uid="{00000000-0005-0000-0000-0000ED290000}"/>
    <cellStyle name="一般 39 3 5 3" xfId="11021" xr:uid="{00000000-0005-0000-0000-0000EE290000}"/>
    <cellStyle name="一般 39 3 5 3 2" xfId="11022" xr:uid="{00000000-0005-0000-0000-0000EF290000}"/>
    <cellStyle name="一般 39 3 5 3 3" xfId="11023" xr:uid="{00000000-0005-0000-0000-0000F0290000}"/>
    <cellStyle name="一般 39 3 5 4" xfId="11024" xr:uid="{00000000-0005-0000-0000-0000F1290000}"/>
    <cellStyle name="一般 39 3 5 5" xfId="11025" xr:uid="{00000000-0005-0000-0000-0000F2290000}"/>
    <cellStyle name="一般 39 3 6" xfId="11026" xr:uid="{00000000-0005-0000-0000-0000F3290000}"/>
    <cellStyle name="一般 39 3 6 2" xfId="11027" xr:uid="{00000000-0005-0000-0000-0000F4290000}"/>
    <cellStyle name="一般 39 3 6 2 2" xfId="11028" xr:uid="{00000000-0005-0000-0000-0000F5290000}"/>
    <cellStyle name="一般 39 3 6 2 3" xfId="11029" xr:uid="{00000000-0005-0000-0000-0000F6290000}"/>
    <cellStyle name="一般 39 3 6 3" xfId="11030" xr:uid="{00000000-0005-0000-0000-0000F7290000}"/>
    <cellStyle name="一般 39 3 6 4" xfId="11031" xr:uid="{00000000-0005-0000-0000-0000F8290000}"/>
    <cellStyle name="一般 39 3 7" xfId="11032" xr:uid="{00000000-0005-0000-0000-0000F9290000}"/>
    <cellStyle name="一般 39 3 7 2" xfId="11033" xr:uid="{00000000-0005-0000-0000-0000FA290000}"/>
    <cellStyle name="一般 39 3 7 3" xfId="11034" xr:uid="{00000000-0005-0000-0000-0000FB290000}"/>
    <cellStyle name="一般 39 3 8" xfId="11035" xr:uid="{00000000-0005-0000-0000-0000FC290000}"/>
    <cellStyle name="一般 39 3 9" xfId="11036" xr:uid="{00000000-0005-0000-0000-0000FD290000}"/>
    <cellStyle name="一般 39 4" xfId="254" xr:uid="{00000000-0005-0000-0000-0000FE290000}"/>
    <cellStyle name="一般 39 4 2" xfId="11037" xr:uid="{00000000-0005-0000-0000-0000FF290000}"/>
    <cellStyle name="一般 39 4 2 2" xfId="11038" xr:uid="{00000000-0005-0000-0000-0000002A0000}"/>
    <cellStyle name="一般 39 4 2 2 2" xfId="11039" xr:uid="{00000000-0005-0000-0000-0000012A0000}"/>
    <cellStyle name="一般 39 4 2 2 2 2" xfId="11040" xr:uid="{00000000-0005-0000-0000-0000022A0000}"/>
    <cellStyle name="一般 39 4 2 2 2 2 2" xfId="11041" xr:uid="{00000000-0005-0000-0000-0000032A0000}"/>
    <cellStyle name="一般 39 4 2 2 2 2 3" xfId="11042" xr:uid="{00000000-0005-0000-0000-0000042A0000}"/>
    <cellStyle name="一般 39 4 2 2 2 3" xfId="11043" xr:uid="{00000000-0005-0000-0000-0000052A0000}"/>
    <cellStyle name="一般 39 4 2 2 2 4" xfId="11044" xr:uid="{00000000-0005-0000-0000-0000062A0000}"/>
    <cellStyle name="一般 39 4 2 2 3" xfId="11045" xr:uid="{00000000-0005-0000-0000-0000072A0000}"/>
    <cellStyle name="一般 39 4 2 2 3 2" xfId="11046" xr:uid="{00000000-0005-0000-0000-0000082A0000}"/>
    <cellStyle name="一般 39 4 2 2 3 3" xfId="11047" xr:uid="{00000000-0005-0000-0000-0000092A0000}"/>
    <cellStyle name="一般 39 4 2 2 4" xfId="11048" xr:uid="{00000000-0005-0000-0000-00000A2A0000}"/>
    <cellStyle name="一般 39 4 2 2 5" xfId="11049" xr:uid="{00000000-0005-0000-0000-00000B2A0000}"/>
    <cellStyle name="一般 39 4 2 3" xfId="11050" xr:uid="{00000000-0005-0000-0000-00000C2A0000}"/>
    <cellStyle name="一般 39 4 2 3 2" xfId="11051" xr:uid="{00000000-0005-0000-0000-00000D2A0000}"/>
    <cellStyle name="一般 39 4 2 3 2 2" xfId="11052" xr:uid="{00000000-0005-0000-0000-00000E2A0000}"/>
    <cellStyle name="一般 39 4 2 3 2 3" xfId="11053" xr:uid="{00000000-0005-0000-0000-00000F2A0000}"/>
    <cellStyle name="一般 39 4 2 3 3" xfId="11054" xr:uid="{00000000-0005-0000-0000-0000102A0000}"/>
    <cellStyle name="一般 39 4 2 3 4" xfId="11055" xr:uid="{00000000-0005-0000-0000-0000112A0000}"/>
    <cellStyle name="一般 39 4 2 4" xfId="11056" xr:uid="{00000000-0005-0000-0000-0000122A0000}"/>
    <cellStyle name="一般 39 4 2 4 2" xfId="11057" xr:uid="{00000000-0005-0000-0000-0000132A0000}"/>
    <cellStyle name="一般 39 4 2 4 3" xfId="11058" xr:uid="{00000000-0005-0000-0000-0000142A0000}"/>
    <cellStyle name="一般 39 4 2 5" xfId="11059" xr:uid="{00000000-0005-0000-0000-0000152A0000}"/>
    <cellStyle name="一般 39 4 2 6" xfId="11060" xr:uid="{00000000-0005-0000-0000-0000162A0000}"/>
    <cellStyle name="一般 39 4 3" xfId="11061" xr:uid="{00000000-0005-0000-0000-0000172A0000}"/>
    <cellStyle name="一般 39 4 3 2" xfId="11062" xr:uid="{00000000-0005-0000-0000-0000182A0000}"/>
    <cellStyle name="一般 39 4 3 2 2" xfId="11063" xr:uid="{00000000-0005-0000-0000-0000192A0000}"/>
    <cellStyle name="一般 39 4 3 2 2 2" xfId="11064" xr:uid="{00000000-0005-0000-0000-00001A2A0000}"/>
    <cellStyle name="一般 39 4 3 2 2 3" xfId="11065" xr:uid="{00000000-0005-0000-0000-00001B2A0000}"/>
    <cellStyle name="一般 39 4 3 2 3" xfId="11066" xr:uid="{00000000-0005-0000-0000-00001C2A0000}"/>
    <cellStyle name="一般 39 4 3 2 4" xfId="11067" xr:uid="{00000000-0005-0000-0000-00001D2A0000}"/>
    <cellStyle name="一般 39 4 3 3" xfId="11068" xr:uid="{00000000-0005-0000-0000-00001E2A0000}"/>
    <cellStyle name="一般 39 4 3 3 2" xfId="11069" xr:uid="{00000000-0005-0000-0000-00001F2A0000}"/>
    <cellStyle name="一般 39 4 3 3 3" xfId="11070" xr:uid="{00000000-0005-0000-0000-0000202A0000}"/>
    <cellStyle name="一般 39 4 3 4" xfId="11071" xr:uid="{00000000-0005-0000-0000-0000212A0000}"/>
    <cellStyle name="一般 39 4 3 5" xfId="11072" xr:uid="{00000000-0005-0000-0000-0000222A0000}"/>
    <cellStyle name="一般 39 4 4" xfId="11073" xr:uid="{00000000-0005-0000-0000-0000232A0000}"/>
    <cellStyle name="一般 39 4 4 2" xfId="11074" xr:uid="{00000000-0005-0000-0000-0000242A0000}"/>
    <cellStyle name="一般 39 4 4 2 2" xfId="11075" xr:uid="{00000000-0005-0000-0000-0000252A0000}"/>
    <cellStyle name="一般 39 4 4 2 2 2" xfId="11076" xr:uid="{00000000-0005-0000-0000-0000262A0000}"/>
    <cellStyle name="一般 39 4 4 2 2 3" xfId="11077" xr:uid="{00000000-0005-0000-0000-0000272A0000}"/>
    <cellStyle name="一般 39 4 4 2 3" xfId="11078" xr:uid="{00000000-0005-0000-0000-0000282A0000}"/>
    <cellStyle name="一般 39 4 4 2 4" xfId="11079" xr:uid="{00000000-0005-0000-0000-0000292A0000}"/>
    <cellStyle name="一般 39 4 4 3" xfId="11080" xr:uid="{00000000-0005-0000-0000-00002A2A0000}"/>
    <cellStyle name="一般 39 4 4 3 2" xfId="11081" xr:uid="{00000000-0005-0000-0000-00002B2A0000}"/>
    <cellStyle name="一般 39 4 4 3 3" xfId="11082" xr:uid="{00000000-0005-0000-0000-00002C2A0000}"/>
    <cellStyle name="一般 39 4 4 4" xfId="11083" xr:uid="{00000000-0005-0000-0000-00002D2A0000}"/>
    <cellStyle name="一般 39 4 4 5" xfId="11084" xr:uid="{00000000-0005-0000-0000-00002E2A0000}"/>
    <cellStyle name="一般 39 4 5" xfId="11085" xr:uid="{00000000-0005-0000-0000-00002F2A0000}"/>
    <cellStyle name="一般 39 4 5 2" xfId="11086" xr:uid="{00000000-0005-0000-0000-0000302A0000}"/>
    <cellStyle name="一般 39 4 5 2 2" xfId="11087" xr:uid="{00000000-0005-0000-0000-0000312A0000}"/>
    <cellStyle name="一般 39 4 5 2 3" xfId="11088" xr:uid="{00000000-0005-0000-0000-0000322A0000}"/>
    <cellStyle name="一般 39 4 5 3" xfId="11089" xr:uid="{00000000-0005-0000-0000-0000332A0000}"/>
    <cellStyle name="一般 39 4 5 4" xfId="11090" xr:uid="{00000000-0005-0000-0000-0000342A0000}"/>
    <cellStyle name="一般 39 4 6" xfId="11091" xr:uid="{00000000-0005-0000-0000-0000352A0000}"/>
    <cellStyle name="一般 39 4 6 2" xfId="11092" xr:uid="{00000000-0005-0000-0000-0000362A0000}"/>
    <cellStyle name="一般 39 4 6 3" xfId="11093" xr:uid="{00000000-0005-0000-0000-0000372A0000}"/>
    <cellStyle name="一般 39 4 7" xfId="11094" xr:uid="{00000000-0005-0000-0000-0000382A0000}"/>
    <cellStyle name="一般 39 4 8" xfId="11095" xr:uid="{00000000-0005-0000-0000-0000392A0000}"/>
    <cellStyle name="一般 39 5" xfId="11096" xr:uid="{00000000-0005-0000-0000-00003A2A0000}"/>
    <cellStyle name="一般 39 5 2" xfId="11097" xr:uid="{00000000-0005-0000-0000-00003B2A0000}"/>
    <cellStyle name="一般 39 5 2 2" xfId="11098" xr:uid="{00000000-0005-0000-0000-00003C2A0000}"/>
    <cellStyle name="一般 39 5 2 2 2" xfId="11099" xr:uid="{00000000-0005-0000-0000-00003D2A0000}"/>
    <cellStyle name="一般 39 5 2 2 2 2" xfId="11100" xr:uid="{00000000-0005-0000-0000-00003E2A0000}"/>
    <cellStyle name="一般 39 5 2 2 2 2 2" xfId="11101" xr:uid="{00000000-0005-0000-0000-00003F2A0000}"/>
    <cellStyle name="一般 39 5 2 2 2 2 3" xfId="11102" xr:uid="{00000000-0005-0000-0000-0000402A0000}"/>
    <cellStyle name="一般 39 5 2 2 2 3" xfId="11103" xr:uid="{00000000-0005-0000-0000-0000412A0000}"/>
    <cellStyle name="一般 39 5 2 2 2 4" xfId="11104" xr:uid="{00000000-0005-0000-0000-0000422A0000}"/>
    <cellStyle name="一般 39 5 2 2 3" xfId="11105" xr:uid="{00000000-0005-0000-0000-0000432A0000}"/>
    <cellStyle name="一般 39 5 2 2 3 2" xfId="11106" xr:uid="{00000000-0005-0000-0000-0000442A0000}"/>
    <cellStyle name="一般 39 5 2 2 3 3" xfId="11107" xr:uid="{00000000-0005-0000-0000-0000452A0000}"/>
    <cellStyle name="一般 39 5 2 2 4" xfId="11108" xr:uid="{00000000-0005-0000-0000-0000462A0000}"/>
    <cellStyle name="一般 39 5 2 2 5" xfId="11109" xr:uid="{00000000-0005-0000-0000-0000472A0000}"/>
    <cellStyle name="一般 39 5 2 3" xfId="11110" xr:uid="{00000000-0005-0000-0000-0000482A0000}"/>
    <cellStyle name="一般 39 5 2 3 2" xfId="11111" xr:uid="{00000000-0005-0000-0000-0000492A0000}"/>
    <cellStyle name="一般 39 5 2 3 2 2" xfId="11112" xr:uid="{00000000-0005-0000-0000-00004A2A0000}"/>
    <cellStyle name="一般 39 5 2 3 2 3" xfId="11113" xr:uid="{00000000-0005-0000-0000-00004B2A0000}"/>
    <cellStyle name="一般 39 5 2 3 3" xfId="11114" xr:uid="{00000000-0005-0000-0000-00004C2A0000}"/>
    <cellStyle name="一般 39 5 2 3 4" xfId="11115" xr:uid="{00000000-0005-0000-0000-00004D2A0000}"/>
    <cellStyle name="一般 39 5 2 4" xfId="11116" xr:uid="{00000000-0005-0000-0000-00004E2A0000}"/>
    <cellStyle name="一般 39 5 2 4 2" xfId="11117" xr:uid="{00000000-0005-0000-0000-00004F2A0000}"/>
    <cellStyle name="一般 39 5 2 4 3" xfId="11118" xr:uid="{00000000-0005-0000-0000-0000502A0000}"/>
    <cellStyle name="一般 39 5 2 5" xfId="11119" xr:uid="{00000000-0005-0000-0000-0000512A0000}"/>
    <cellStyle name="一般 39 5 2 6" xfId="11120" xr:uid="{00000000-0005-0000-0000-0000522A0000}"/>
    <cellStyle name="一般 39 5 3" xfId="11121" xr:uid="{00000000-0005-0000-0000-0000532A0000}"/>
    <cellStyle name="一般 39 5 3 2" xfId="11122" xr:uid="{00000000-0005-0000-0000-0000542A0000}"/>
    <cellStyle name="一般 39 5 3 2 2" xfId="11123" xr:uid="{00000000-0005-0000-0000-0000552A0000}"/>
    <cellStyle name="一般 39 5 3 2 2 2" xfId="11124" xr:uid="{00000000-0005-0000-0000-0000562A0000}"/>
    <cellStyle name="一般 39 5 3 2 2 3" xfId="11125" xr:uid="{00000000-0005-0000-0000-0000572A0000}"/>
    <cellStyle name="一般 39 5 3 2 3" xfId="11126" xr:uid="{00000000-0005-0000-0000-0000582A0000}"/>
    <cellStyle name="一般 39 5 3 2 4" xfId="11127" xr:uid="{00000000-0005-0000-0000-0000592A0000}"/>
    <cellStyle name="一般 39 5 3 3" xfId="11128" xr:uid="{00000000-0005-0000-0000-00005A2A0000}"/>
    <cellStyle name="一般 39 5 3 3 2" xfId="11129" xr:uid="{00000000-0005-0000-0000-00005B2A0000}"/>
    <cellStyle name="一般 39 5 3 3 3" xfId="11130" xr:uid="{00000000-0005-0000-0000-00005C2A0000}"/>
    <cellStyle name="一般 39 5 3 4" xfId="11131" xr:uid="{00000000-0005-0000-0000-00005D2A0000}"/>
    <cellStyle name="一般 39 5 3 5" xfId="11132" xr:uid="{00000000-0005-0000-0000-00005E2A0000}"/>
    <cellStyle name="一般 39 5 4" xfId="11133" xr:uid="{00000000-0005-0000-0000-00005F2A0000}"/>
    <cellStyle name="一般 39 5 4 2" xfId="11134" xr:uid="{00000000-0005-0000-0000-0000602A0000}"/>
    <cellStyle name="一般 39 5 4 2 2" xfId="11135" xr:uid="{00000000-0005-0000-0000-0000612A0000}"/>
    <cellStyle name="一般 39 5 4 2 2 2" xfId="11136" xr:uid="{00000000-0005-0000-0000-0000622A0000}"/>
    <cellStyle name="一般 39 5 4 2 2 3" xfId="11137" xr:uid="{00000000-0005-0000-0000-0000632A0000}"/>
    <cellStyle name="一般 39 5 4 2 3" xfId="11138" xr:uid="{00000000-0005-0000-0000-0000642A0000}"/>
    <cellStyle name="一般 39 5 4 2 4" xfId="11139" xr:uid="{00000000-0005-0000-0000-0000652A0000}"/>
    <cellStyle name="一般 39 5 4 3" xfId="11140" xr:uid="{00000000-0005-0000-0000-0000662A0000}"/>
    <cellStyle name="一般 39 5 4 3 2" xfId="11141" xr:uid="{00000000-0005-0000-0000-0000672A0000}"/>
    <cellStyle name="一般 39 5 4 3 3" xfId="11142" xr:uid="{00000000-0005-0000-0000-0000682A0000}"/>
    <cellStyle name="一般 39 5 4 4" xfId="11143" xr:uid="{00000000-0005-0000-0000-0000692A0000}"/>
    <cellStyle name="一般 39 5 4 5" xfId="11144" xr:uid="{00000000-0005-0000-0000-00006A2A0000}"/>
    <cellStyle name="一般 39 5 5" xfId="11145" xr:uid="{00000000-0005-0000-0000-00006B2A0000}"/>
    <cellStyle name="一般 39 5 5 2" xfId="11146" xr:uid="{00000000-0005-0000-0000-00006C2A0000}"/>
    <cellStyle name="一般 39 5 5 2 2" xfId="11147" xr:uid="{00000000-0005-0000-0000-00006D2A0000}"/>
    <cellStyle name="一般 39 5 5 2 3" xfId="11148" xr:uid="{00000000-0005-0000-0000-00006E2A0000}"/>
    <cellStyle name="一般 39 5 5 3" xfId="11149" xr:uid="{00000000-0005-0000-0000-00006F2A0000}"/>
    <cellStyle name="一般 39 5 5 4" xfId="11150" xr:uid="{00000000-0005-0000-0000-0000702A0000}"/>
    <cellStyle name="一般 39 5 6" xfId="11151" xr:uid="{00000000-0005-0000-0000-0000712A0000}"/>
    <cellStyle name="一般 39 5 6 2" xfId="11152" xr:uid="{00000000-0005-0000-0000-0000722A0000}"/>
    <cellStyle name="一般 39 5 6 3" xfId="11153" xr:uid="{00000000-0005-0000-0000-0000732A0000}"/>
    <cellStyle name="一般 39 5 7" xfId="11154" xr:uid="{00000000-0005-0000-0000-0000742A0000}"/>
    <cellStyle name="一般 39 5 8" xfId="11155" xr:uid="{00000000-0005-0000-0000-0000752A0000}"/>
    <cellStyle name="一般 39 6" xfId="11156" xr:uid="{00000000-0005-0000-0000-0000762A0000}"/>
    <cellStyle name="一般 39 6 2" xfId="11157" xr:uid="{00000000-0005-0000-0000-0000772A0000}"/>
    <cellStyle name="一般 39 6 2 2" xfId="11158" xr:uid="{00000000-0005-0000-0000-0000782A0000}"/>
    <cellStyle name="一般 39 6 2 2 2" xfId="11159" xr:uid="{00000000-0005-0000-0000-0000792A0000}"/>
    <cellStyle name="一般 39 6 2 2 2 2" xfId="11160" xr:uid="{00000000-0005-0000-0000-00007A2A0000}"/>
    <cellStyle name="一般 39 6 2 2 2 3" xfId="11161" xr:uid="{00000000-0005-0000-0000-00007B2A0000}"/>
    <cellStyle name="一般 39 6 2 2 3" xfId="11162" xr:uid="{00000000-0005-0000-0000-00007C2A0000}"/>
    <cellStyle name="一般 39 6 2 2 4" xfId="11163" xr:uid="{00000000-0005-0000-0000-00007D2A0000}"/>
    <cellStyle name="一般 39 6 2 3" xfId="11164" xr:uid="{00000000-0005-0000-0000-00007E2A0000}"/>
    <cellStyle name="一般 39 6 2 3 2" xfId="11165" xr:uid="{00000000-0005-0000-0000-00007F2A0000}"/>
    <cellStyle name="一般 39 6 2 3 3" xfId="11166" xr:uid="{00000000-0005-0000-0000-0000802A0000}"/>
    <cellStyle name="一般 39 6 2 4" xfId="11167" xr:uid="{00000000-0005-0000-0000-0000812A0000}"/>
    <cellStyle name="一般 39 6 2 5" xfId="11168" xr:uid="{00000000-0005-0000-0000-0000822A0000}"/>
    <cellStyle name="一般 39 6 3" xfId="11169" xr:uid="{00000000-0005-0000-0000-0000832A0000}"/>
    <cellStyle name="一般 39 6 3 2" xfId="11170" xr:uid="{00000000-0005-0000-0000-0000842A0000}"/>
    <cellStyle name="一般 39 6 3 2 2" xfId="11171" xr:uid="{00000000-0005-0000-0000-0000852A0000}"/>
    <cellStyle name="一般 39 6 3 2 2 2" xfId="11172" xr:uid="{00000000-0005-0000-0000-0000862A0000}"/>
    <cellStyle name="一般 39 6 3 2 2 3" xfId="11173" xr:uid="{00000000-0005-0000-0000-0000872A0000}"/>
    <cellStyle name="一般 39 6 3 2 3" xfId="11174" xr:uid="{00000000-0005-0000-0000-0000882A0000}"/>
    <cellStyle name="一般 39 6 3 2 4" xfId="11175" xr:uid="{00000000-0005-0000-0000-0000892A0000}"/>
    <cellStyle name="一般 39 6 3 3" xfId="11176" xr:uid="{00000000-0005-0000-0000-00008A2A0000}"/>
    <cellStyle name="一般 39 6 3 3 2" xfId="11177" xr:uid="{00000000-0005-0000-0000-00008B2A0000}"/>
    <cellStyle name="一般 39 6 3 3 3" xfId="11178" xr:uid="{00000000-0005-0000-0000-00008C2A0000}"/>
    <cellStyle name="一般 39 6 3 4" xfId="11179" xr:uid="{00000000-0005-0000-0000-00008D2A0000}"/>
    <cellStyle name="一般 39 6 3 5" xfId="11180" xr:uid="{00000000-0005-0000-0000-00008E2A0000}"/>
    <cellStyle name="一般 39 6 4" xfId="11181" xr:uid="{00000000-0005-0000-0000-00008F2A0000}"/>
    <cellStyle name="一般 39 6 4 2" xfId="11182" xr:uid="{00000000-0005-0000-0000-0000902A0000}"/>
    <cellStyle name="一般 39 6 4 2 2" xfId="11183" xr:uid="{00000000-0005-0000-0000-0000912A0000}"/>
    <cellStyle name="一般 39 6 4 2 3" xfId="11184" xr:uid="{00000000-0005-0000-0000-0000922A0000}"/>
    <cellStyle name="一般 39 6 4 3" xfId="11185" xr:uid="{00000000-0005-0000-0000-0000932A0000}"/>
    <cellStyle name="一般 39 6 4 4" xfId="11186" xr:uid="{00000000-0005-0000-0000-0000942A0000}"/>
    <cellStyle name="一般 39 6 5" xfId="11187" xr:uid="{00000000-0005-0000-0000-0000952A0000}"/>
    <cellStyle name="一般 39 6 5 2" xfId="11188" xr:uid="{00000000-0005-0000-0000-0000962A0000}"/>
    <cellStyle name="一般 39 6 5 3" xfId="11189" xr:uid="{00000000-0005-0000-0000-0000972A0000}"/>
    <cellStyle name="一般 39 6 6" xfId="11190" xr:uid="{00000000-0005-0000-0000-0000982A0000}"/>
    <cellStyle name="一般 39 6 7" xfId="11191" xr:uid="{00000000-0005-0000-0000-0000992A0000}"/>
    <cellStyle name="一般 39 7" xfId="11192" xr:uid="{00000000-0005-0000-0000-00009A2A0000}"/>
    <cellStyle name="一般 39 7 2" xfId="11193" xr:uid="{00000000-0005-0000-0000-00009B2A0000}"/>
    <cellStyle name="一般 39 7 2 2" xfId="11194" xr:uid="{00000000-0005-0000-0000-00009C2A0000}"/>
    <cellStyle name="一般 39 7 2 2 2" xfId="11195" xr:uid="{00000000-0005-0000-0000-00009D2A0000}"/>
    <cellStyle name="一般 39 7 2 2 2 2" xfId="11196" xr:uid="{00000000-0005-0000-0000-00009E2A0000}"/>
    <cellStyle name="一般 39 7 2 2 2 3" xfId="11197" xr:uid="{00000000-0005-0000-0000-00009F2A0000}"/>
    <cellStyle name="一般 39 7 2 2 3" xfId="11198" xr:uid="{00000000-0005-0000-0000-0000A02A0000}"/>
    <cellStyle name="一般 39 7 2 2 4" xfId="11199" xr:uid="{00000000-0005-0000-0000-0000A12A0000}"/>
    <cellStyle name="一般 39 7 2 3" xfId="11200" xr:uid="{00000000-0005-0000-0000-0000A22A0000}"/>
    <cellStyle name="一般 39 7 2 3 2" xfId="11201" xr:uid="{00000000-0005-0000-0000-0000A32A0000}"/>
    <cellStyle name="一般 39 7 2 3 3" xfId="11202" xr:uid="{00000000-0005-0000-0000-0000A42A0000}"/>
    <cellStyle name="一般 39 7 2 4" xfId="11203" xr:uid="{00000000-0005-0000-0000-0000A52A0000}"/>
    <cellStyle name="一般 39 7 2 5" xfId="11204" xr:uid="{00000000-0005-0000-0000-0000A62A0000}"/>
    <cellStyle name="一般 39 7 3" xfId="11205" xr:uid="{00000000-0005-0000-0000-0000A72A0000}"/>
    <cellStyle name="一般 39 7 3 2" xfId="11206" xr:uid="{00000000-0005-0000-0000-0000A82A0000}"/>
    <cellStyle name="一般 39 7 3 2 2" xfId="11207" xr:uid="{00000000-0005-0000-0000-0000A92A0000}"/>
    <cellStyle name="一般 39 7 3 2 3" xfId="11208" xr:uid="{00000000-0005-0000-0000-0000AA2A0000}"/>
    <cellStyle name="一般 39 7 3 3" xfId="11209" xr:uid="{00000000-0005-0000-0000-0000AB2A0000}"/>
    <cellStyle name="一般 39 7 3 4" xfId="11210" xr:uid="{00000000-0005-0000-0000-0000AC2A0000}"/>
    <cellStyle name="一般 39 7 4" xfId="11211" xr:uid="{00000000-0005-0000-0000-0000AD2A0000}"/>
    <cellStyle name="一般 39 7 4 2" xfId="11212" xr:uid="{00000000-0005-0000-0000-0000AE2A0000}"/>
    <cellStyle name="一般 39 7 4 3" xfId="11213" xr:uid="{00000000-0005-0000-0000-0000AF2A0000}"/>
    <cellStyle name="一般 39 7 5" xfId="11214" xr:uid="{00000000-0005-0000-0000-0000B02A0000}"/>
    <cellStyle name="一般 39 7 6" xfId="11215" xr:uid="{00000000-0005-0000-0000-0000B12A0000}"/>
    <cellStyle name="一般 39 8" xfId="11216" xr:uid="{00000000-0005-0000-0000-0000B22A0000}"/>
    <cellStyle name="一般 39 8 2" xfId="11217" xr:uid="{00000000-0005-0000-0000-0000B32A0000}"/>
    <cellStyle name="一般 39 8 2 2" xfId="11218" xr:uid="{00000000-0005-0000-0000-0000B42A0000}"/>
    <cellStyle name="一般 39 8 2 2 2" xfId="11219" xr:uid="{00000000-0005-0000-0000-0000B52A0000}"/>
    <cellStyle name="一般 39 8 2 2 3" xfId="11220" xr:uid="{00000000-0005-0000-0000-0000B62A0000}"/>
    <cellStyle name="一般 39 8 2 3" xfId="11221" xr:uid="{00000000-0005-0000-0000-0000B72A0000}"/>
    <cellStyle name="一般 39 8 2 4" xfId="11222" xr:uid="{00000000-0005-0000-0000-0000B82A0000}"/>
    <cellStyle name="一般 39 8 3" xfId="11223" xr:uid="{00000000-0005-0000-0000-0000B92A0000}"/>
    <cellStyle name="一般 39 8 3 2" xfId="11224" xr:uid="{00000000-0005-0000-0000-0000BA2A0000}"/>
    <cellStyle name="一般 39 8 3 3" xfId="11225" xr:uid="{00000000-0005-0000-0000-0000BB2A0000}"/>
    <cellStyle name="一般 39 8 4" xfId="11226" xr:uid="{00000000-0005-0000-0000-0000BC2A0000}"/>
    <cellStyle name="一般 39 8 5" xfId="11227" xr:uid="{00000000-0005-0000-0000-0000BD2A0000}"/>
    <cellStyle name="一般 39 9" xfId="11228" xr:uid="{00000000-0005-0000-0000-0000BE2A0000}"/>
    <cellStyle name="一般 39 9 2" xfId="11229" xr:uid="{00000000-0005-0000-0000-0000BF2A0000}"/>
    <cellStyle name="一般 39 9 2 2" xfId="11230" xr:uid="{00000000-0005-0000-0000-0000C02A0000}"/>
    <cellStyle name="一般 39 9 2 2 2" xfId="11231" xr:uid="{00000000-0005-0000-0000-0000C12A0000}"/>
    <cellStyle name="一般 39 9 2 2 3" xfId="11232" xr:uid="{00000000-0005-0000-0000-0000C22A0000}"/>
    <cellStyle name="一般 39 9 2 3" xfId="11233" xr:uid="{00000000-0005-0000-0000-0000C32A0000}"/>
    <cellStyle name="一般 39 9 2 4" xfId="11234" xr:uid="{00000000-0005-0000-0000-0000C42A0000}"/>
    <cellStyle name="一般 39 9 3" xfId="11235" xr:uid="{00000000-0005-0000-0000-0000C52A0000}"/>
    <cellStyle name="一般 39 9 3 2" xfId="11236" xr:uid="{00000000-0005-0000-0000-0000C62A0000}"/>
    <cellStyle name="一般 39 9 3 3" xfId="11237" xr:uid="{00000000-0005-0000-0000-0000C72A0000}"/>
    <cellStyle name="一般 39 9 4" xfId="11238" xr:uid="{00000000-0005-0000-0000-0000C82A0000}"/>
    <cellStyle name="一般 39 9 5" xfId="11239" xr:uid="{00000000-0005-0000-0000-0000C92A0000}"/>
    <cellStyle name="一般 4" xfId="21" xr:uid="{00000000-0005-0000-0000-0000CA2A0000}"/>
    <cellStyle name="一般 4 2" xfId="22" xr:uid="{00000000-0005-0000-0000-0000CB2A0000}"/>
    <cellStyle name="一般 4 2 2" xfId="505" xr:uid="{00000000-0005-0000-0000-0000CC2A0000}"/>
    <cellStyle name="一般 4 2 2 2" xfId="11240" xr:uid="{00000000-0005-0000-0000-0000CD2A0000}"/>
    <cellStyle name="一般 4 3" xfId="11241" xr:uid="{00000000-0005-0000-0000-0000CE2A0000}"/>
    <cellStyle name="一般 4_污泥清運統計(2003新版)" xfId="55" xr:uid="{00000000-0005-0000-0000-0000CF2A0000}"/>
    <cellStyle name="一般 40" xfId="255" xr:uid="{00000000-0005-0000-0000-0000D02A0000}"/>
    <cellStyle name="一般 40 10" xfId="11242" xr:uid="{00000000-0005-0000-0000-0000D12A0000}"/>
    <cellStyle name="一般 40 10 2" xfId="11243" xr:uid="{00000000-0005-0000-0000-0000D22A0000}"/>
    <cellStyle name="一般 40 10 2 2" xfId="11244" xr:uid="{00000000-0005-0000-0000-0000D32A0000}"/>
    <cellStyle name="一般 40 10 2 3" xfId="11245" xr:uid="{00000000-0005-0000-0000-0000D42A0000}"/>
    <cellStyle name="一般 40 10 3" xfId="11246" xr:uid="{00000000-0005-0000-0000-0000D52A0000}"/>
    <cellStyle name="一般 40 10 4" xfId="11247" xr:uid="{00000000-0005-0000-0000-0000D62A0000}"/>
    <cellStyle name="一般 40 11" xfId="11248" xr:uid="{00000000-0005-0000-0000-0000D72A0000}"/>
    <cellStyle name="一般 40 11 2" xfId="11249" xr:uid="{00000000-0005-0000-0000-0000D82A0000}"/>
    <cellStyle name="一般 40 11 3" xfId="11250" xr:uid="{00000000-0005-0000-0000-0000D92A0000}"/>
    <cellStyle name="一般 40 12" xfId="11251" xr:uid="{00000000-0005-0000-0000-0000DA2A0000}"/>
    <cellStyle name="一般 40 13" xfId="11252" xr:uid="{00000000-0005-0000-0000-0000DB2A0000}"/>
    <cellStyle name="一般 40 2" xfId="256" xr:uid="{00000000-0005-0000-0000-0000DC2A0000}"/>
    <cellStyle name="一般 40 2 2" xfId="257" xr:uid="{00000000-0005-0000-0000-0000DD2A0000}"/>
    <cellStyle name="一般 40 2 2 2" xfId="11253" xr:uid="{00000000-0005-0000-0000-0000DE2A0000}"/>
    <cellStyle name="一般 40 2 2 2 2" xfId="11254" xr:uid="{00000000-0005-0000-0000-0000DF2A0000}"/>
    <cellStyle name="一般 40 2 2 2 2 2" xfId="11255" xr:uid="{00000000-0005-0000-0000-0000E02A0000}"/>
    <cellStyle name="一般 40 2 2 2 2 2 2" xfId="11256" xr:uid="{00000000-0005-0000-0000-0000E12A0000}"/>
    <cellStyle name="一般 40 2 2 2 2 2 2 2" xfId="11257" xr:uid="{00000000-0005-0000-0000-0000E22A0000}"/>
    <cellStyle name="一般 40 2 2 2 2 2 2 3" xfId="11258" xr:uid="{00000000-0005-0000-0000-0000E32A0000}"/>
    <cellStyle name="一般 40 2 2 2 2 2 3" xfId="11259" xr:uid="{00000000-0005-0000-0000-0000E42A0000}"/>
    <cellStyle name="一般 40 2 2 2 2 2 4" xfId="11260" xr:uid="{00000000-0005-0000-0000-0000E52A0000}"/>
    <cellStyle name="一般 40 2 2 2 2 3" xfId="11261" xr:uid="{00000000-0005-0000-0000-0000E62A0000}"/>
    <cellStyle name="一般 40 2 2 2 2 3 2" xfId="11262" xr:uid="{00000000-0005-0000-0000-0000E72A0000}"/>
    <cellStyle name="一般 40 2 2 2 2 3 3" xfId="11263" xr:uid="{00000000-0005-0000-0000-0000E82A0000}"/>
    <cellStyle name="一般 40 2 2 2 2 4" xfId="11264" xr:uid="{00000000-0005-0000-0000-0000E92A0000}"/>
    <cellStyle name="一般 40 2 2 2 2 5" xfId="11265" xr:uid="{00000000-0005-0000-0000-0000EA2A0000}"/>
    <cellStyle name="一般 40 2 2 2 3" xfId="11266" xr:uid="{00000000-0005-0000-0000-0000EB2A0000}"/>
    <cellStyle name="一般 40 2 2 2 3 2" xfId="11267" xr:uid="{00000000-0005-0000-0000-0000EC2A0000}"/>
    <cellStyle name="一般 40 2 2 2 3 2 2" xfId="11268" xr:uid="{00000000-0005-0000-0000-0000ED2A0000}"/>
    <cellStyle name="一般 40 2 2 2 3 2 3" xfId="11269" xr:uid="{00000000-0005-0000-0000-0000EE2A0000}"/>
    <cellStyle name="一般 40 2 2 2 3 3" xfId="11270" xr:uid="{00000000-0005-0000-0000-0000EF2A0000}"/>
    <cellStyle name="一般 40 2 2 2 3 4" xfId="11271" xr:uid="{00000000-0005-0000-0000-0000F02A0000}"/>
    <cellStyle name="一般 40 2 2 2 4" xfId="11272" xr:uid="{00000000-0005-0000-0000-0000F12A0000}"/>
    <cellStyle name="一般 40 2 2 2 4 2" xfId="11273" xr:uid="{00000000-0005-0000-0000-0000F22A0000}"/>
    <cellStyle name="一般 40 2 2 2 4 3" xfId="11274" xr:uid="{00000000-0005-0000-0000-0000F32A0000}"/>
    <cellStyle name="一般 40 2 2 2 5" xfId="11275" xr:uid="{00000000-0005-0000-0000-0000F42A0000}"/>
    <cellStyle name="一般 40 2 2 2 6" xfId="11276" xr:uid="{00000000-0005-0000-0000-0000F52A0000}"/>
    <cellStyle name="一般 40 2 2 3" xfId="11277" xr:uid="{00000000-0005-0000-0000-0000F62A0000}"/>
    <cellStyle name="一般 40 2 2 3 2" xfId="11278" xr:uid="{00000000-0005-0000-0000-0000F72A0000}"/>
    <cellStyle name="一般 40 2 2 3 2 2" xfId="11279" xr:uid="{00000000-0005-0000-0000-0000F82A0000}"/>
    <cellStyle name="一般 40 2 2 3 2 2 2" xfId="11280" xr:uid="{00000000-0005-0000-0000-0000F92A0000}"/>
    <cellStyle name="一般 40 2 2 3 2 2 3" xfId="11281" xr:uid="{00000000-0005-0000-0000-0000FA2A0000}"/>
    <cellStyle name="一般 40 2 2 3 2 3" xfId="11282" xr:uid="{00000000-0005-0000-0000-0000FB2A0000}"/>
    <cellStyle name="一般 40 2 2 3 2 4" xfId="11283" xr:uid="{00000000-0005-0000-0000-0000FC2A0000}"/>
    <cellStyle name="一般 40 2 2 3 3" xfId="11284" xr:uid="{00000000-0005-0000-0000-0000FD2A0000}"/>
    <cellStyle name="一般 40 2 2 3 3 2" xfId="11285" xr:uid="{00000000-0005-0000-0000-0000FE2A0000}"/>
    <cellStyle name="一般 40 2 2 3 3 3" xfId="11286" xr:uid="{00000000-0005-0000-0000-0000FF2A0000}"/>
    <cellStyle name="一般 40 2 2 3 4" xfId="11287" xr:uid="{00000000-0005-0000-0000-0000002B0000}"/>
    <cellStyle name="一般 40 2 2 3 5" xfId="11288" xr:uid="{00000000-0005-0000-0000-0000012B0000}"/>
    <cellStyle name="一般 40 2 2 4" xfId="11289" xr:uid="{00000000-0005-0000-0000-0000022B0000}"/>
    <cellStyle name="一般 40 2 2 4 2" xfId="11290" xr:uid="{00000000-0005-0000-0000-0000032B0000}"/>
    <cellStyle name="一般 40 2 2 4 2 2" xfId="11291" xr:uid="{00000000-0005-0000-0000-0000042B0000}"/>
    <cellStyle name="一般 40 2 2 4 2 2 2" xfId="11292" xr:uid="{00000000-0005-0000-0000-0000052B0000}"/>
    <cellStyle name="一般 40 2 2 4 2 2 3" xfId="11293" xr:uid="{00000000-0005-0000-0000-0000062B0000}"/>
    <cellStyle name="一般 40 2 2 4 2 3" xfId="11294" xr:uid="{00000000-0005-0000-0000-0000072B0000}"/>
    <cellStyle name="一般 40 2 2 4 2 4" xfId="11295" xr:uid="{00000000-0005-0000-0000-0000082B0000}"/>
    <cellStyle name="一般 40 2 2 4 3" xfId="11296" xr:uid="{00000000-0005-0000-0000-0000092B0000}"/>
    <cellStyle name="一般 40 2 2 4 3 2" xfId="11297" xr:uid="{00000000-0005-0000-0000-00000A2B0000}"/>
    <cellStyle name="一般 40 2 2 4 3 3" xfId="11298" xr:uid="{00000000-0005-0000-0000-00000B2B0000}"/>
    <cellStyle name="一般 40 2 2 4 4" xfId="11299" xr:uid="{00000000-0005-0000-0000-00000C2B0000}"/>
    <cellStyle name="一般 40 2 2 4 5" xfId="11300" xr:uid="{00000000-0005-0000-0000-00000D2B0000}"/>
    <cellStyle name="一般 40 2 2 5" xfId="11301" xr:uid="{00000000-0005-0000-0000-00000E2B0000}"/>
    <cellStyle name="一般 40 2 2 5 2" xfId="11302" xr:uid="{00000000-0005-0000-0000-00000F2B0000}"/>
    <cellStyle name="一般 40 2 2 5 2 2" xfId="11303" xr:uid="{00000000-0005-0000-0000-0000102B0000}"/>
    <cellStyle name="一般 40 2 2 5 2 3" xfId="11304" xr:uid="{00000000-0005-0000-0000-0000112B0000}"/>
    <cellStyle name="一般 40 2 2 5 3" xfId="11305" xr:uid="{00000000-0005-0000-0000-0000122B0000}"/>
    <cellStyle name="一般 40 2 2 5 4" xfId="11306" xr:uid="{00000000-0005-0000-0000-0000132B0000}"/>
    <cellStyle name="一般 40 2 2 6" xfId="11307" xr:uid="{00000000-0005-0000-0000-0000142B0000}"/>
    <cellStyle name="一般 40 2 2 6 2" xfId="11308" xr:uid="{00000000-0005-0000-0000-0000152B0000}"/>
    <cellStyle name="一般 40 2 2 6 3" xfId="11309" xr:uid="{00000000-0005-0000-0000-0000162B0000}"/>
    <cellStyle name="一般 40 2 2 7" xfId="11310" xr:uid="{00000000-0005-0000-0000-0000172B0000}"/>
    <cellStyle name="一般 40 2 2 8" xfId="11311" xr:uid="{00000000-0005-0000-0000-0000182B0000}"/>
    <cellStyle name="一般 40 2 3" xfId="11312" xr:uid="{00000000-0005-0000-0000-0000192B0000}"/>
    <cellStyle name="一般 40 2 3 2" xfId="11313" xr:uid="{00000000-0005-0000-0000-00001A2B0000}"/>
    <cellStyle name="一般 40 2 3 2 2" xfId="11314" xr:uid="{00000000-0005-0000-0000-00001B2B0000}"/>
    <cellStyle name="一般 40 2 3 2 2 2" xfId="11315" xr:uid="{00000000-0005-0000-0000-00001C2B0000}"/>
    <cellStyle name="一般 40 2 3 2 2 2 2" xfId="11316" xr:uid="{00000000-0005-0000-0000-00001D2B0000}"/>
    <cellStyle name="一般 40 2 3 2 2 2 3" xfId="11317" xr:uid="{00000000-0005-0000-0000-00001E2B0000}"/>
    <cellStyle name="一般 40 2 3 2 2 3" xfId="11318" xr:uid="{00000000-0005-0000-0000-00001F2B0000}"/>
    <cellStyle name="一般 40 2 3 2 2 4" xfId="11319" xr:uid="{00000000-0005-0000-0000-0000202B0000}"/>
    <cellStyle name="一般 40 2 3 2 3" xfId="11320" xr:uid="{00000000-0005-0000-0000-0000212B0000}"/>
    <cellStyle name="一般 40 2 3 2 3 2" xfId="11321" xr:uid="{00000000-0005-0000-0000-0000222B0000}"/>
    <cellStyle name="一般 40 2 3 2 3 3" xfId="11322" xr:uid="{00000000-0005-0000-0000-0000232B0000}"/>
    <cellStyle name="一般 40 2 3 2 4" xfId="11323" xr:uid="{00000000-0005-0000-0000-0000242B0000}"/>
    <cellStyle name="一般 40 2 3 2 5" xfId="11324" xr:uid="{00000000-0005-0000-0000-0000252B0000}"/>
    <cellStyle name="一般 40 2 3 3" xfId="11325" xr:uid="{00000000-0005-0000-0000-0000262B0000}"/>
    <cellStyle name="一般 40 2 3 3 2" xfId="11326" xr:uid="{00000000-0005-0000-0000-0000272B0000}"/>
    <cellStyle name="一般 40 2 3 3 2 2" xfId="11327" xr:uid="{00000000-0005-0000-0000-0000282B0000}"/>
    <cellStyle name="一般 40 2 3 3 2 3" xfId="11328" xr:uid="{00000000-0005-0000-0000-0000292B0000}"/>
    <cellStyle name="一般 40 2 3 3 3" xfId="11329" xr:uid="{00000000-0005-0000-0000-00002A2B0000}"/>
    <cellStyle name="一般 40 2 3 3 4" xfId="11330" xr:uid="{00000000-0005-0000-0000-00002B2B0000}"/>
    <cellStyle name="一般 40 2 3 4" xfId="11331" xr:uid="{00000000-0005-0000-0000-00002C2B0000}"/>
    <cellStyle name="一般 40 2 3 4 2" xfId="11332" xr:uid="{00000000-0005-0000-0000-00002D2B0000}"/>
    <cellStyle name="一般 40 2 3 4 3" xfId="11333" xr:uid="{00000000-0005-0000-0000-00002E2B0000}"/>
    <cellStyle name="一般 40 2 3 5" xfId="11334" xr:uid="{00000000-0005-0000-0000-00002F2B0000}"/>
    <cellStyle name="一般 40 2 3 6" xfId="11335" xr:uid="{00000000-0005-0000-0000-0000302B0000}"/>
    <cellStyle name="一般 40 2 4" xfId="11336" xr:uid="{00000000-0005-0000-0000-0000312B0000}"/>
    <cellStyle name="一般 40 2 4 2" xfId="11337" xr:uid="{00000000-0005-0000-0000-0000322B0000}"/>
    <cellStyle name="一般 40 2 4 2 2" xfId="11338" xr:uid="{00000000-0005-0000-0000-0000332B0000}"/>
    <cellStyle name="一般 40 2 4 2 2 2" xfId="11339" xr:uid="{00000000-0005-0000-0000-0000342B0000}"/>
    <cellStyle name="一般 40 2 4 2 2 3" xfId="11340" xr:uid="{00000000-0005-0000-0000-0000352B0000}"/>
    <cellStyle name="一般 40 2 4 2 3" xfId="11341" xr:uid="{00000000-0005-0000-0000-0000362B0000}"/>
    <cellStyle name="一般 40 2 4 2 4" xfId="11342" xr:uid="{00000000-0005-0000-0000-0000372B0000}"/>
    <cellStyle name="一般 40 2 4 3" xfId="11343" xr:uid="{00000000-0005-0000-0000-0000382B0000}"/>
    <cellStyle name="一般 40 2 4 3 2" xfId="11344" xr:uid="{00000000-0005-0000-0000-0000392B0000}"/>
    <cellStyle name="一般 40 2 4 3 3" xfId="11345" xr:uid="{00000000-0005-0000-0000-00003A2B0000}"/>
    <cellStyle name="一般 40 2 4 4" xfId="11346" xr:uid="{00000000-0005-0000-0000-00003B2B0000}"/>
    <cellStyle name="一般 40 2 4 5" xfId="11347" xr:uid="{00000000-0005-0000-0000-00003C2B0000}"/>
    <cellStyle name="一般 40 2 5" xfId="11348" xr:uid="{00000000-0005-0000-0000-00003D2B0000}"/>
    <cellStyle name="一般 40 2 5 2" xfId="11349" xr:uid="{00000000-0005-0000-0000-00003E2B0000}"/>
    <cellStyle name="一般 40 2 5 2 2" xfId="11350" xr:uid="{00000000-0005-0000-0000-00003F2B0000}"/>
    <cellStyle name="一般 40 2 5 2 2 2" xfId="11351" xr:uid="{00000000-0005-0000-0000-0000402B0000}"/>
    <cellStyle name="一般 40 2 5 2 2 3" xfId="11352" xr:uid="{00000000-0005-0000-0000-0000412B0000}"/>
    <cellStyle name="一般 40 2 5 2 3" xfId="11353" xr:uid="{00000000-0005-0000-0000-0000422B0000}"/>
    <cellStyle name="一般 40 2 5 2 4" xfId="11354" xr:uid="{00000000-0005-0000-0000-0000432B0000}"/>
    <cellStyle name="一般 40 2 5 3" xfId="11355" xr:uid="{00000000-0005-0000-0000-0000442B0000}"/>
    <cellStyle name="一般 40 2 5 3 2" xfId="11356" xr:uid="{00000000-0005-0000-0000-0000452B0000}"/>
    <cellStyle name="一般 40 2 5 3 3" xfId="11357" xr:uid="{00000000-0005-0000-0000-0000462B0000}"/>
    <cellStyle name="一般 40 2 5 4" xfId="11358" xr:uid="{00000000-0005-0000-0000-0000472B0000}"/>
    <cellStyle name="一般 40 2 5 5" xfId="11359" xr:uid="{00000000-0005-0000-0000-0000482B0000}"/>
    <cellStyle name="一般 40 2 6" xfId="11360" xr:uid="{00000000-0005-0000-0000-0000492B0000}"/>
    <cellStyle name="一般 40 2 6 2" xfId="11361" xr:uid="{00000000-0005-0000-0000-00004A2B0000}"/>
    <cellStyle name="一般 40 2 6 2 2" xfId="11362" xr:uid="{00000000-0005-0000-0000-00004B2B0000}"/>
    <cellStyle name="一般 40 2 6 2 3" xfId="11363" xr:uid="{00000000-0005-0000-0000-00004C2B0000}"/>
    <cellStyle name="一般 40 2 6 3" xfId="11364" xr:uid="{00000000-0005-0000-0000-00004D2B0000}"/>
    <cellStyle name="一般 40 2 6 4" xfId="11365" xr:uid="{00000000-0005-0000-0000-00004E2B0000}"/>
    <cellStyle name="一般 40 2 7" xfId="11366" xr:uid="{00000000-0005-0000-0000-00004F2B0000}"/>
    <cellStyle name="一般 40 2 7 2" xfId="11367" xr:uid="{00000000-0005-0000-0000-0000502B0000}"/>
    <cellStyle name="一般 40 2 7 3" xfId="11368" xr:uid="{00000000-0005-0000-0000-0000512B0000}"/>
    <cellStyle name="一般 40 2 8" xfId="11369" xr:uid="{00000000-0005-0000-0000-0000522B0000}"/>
    <cellStyle name="一般 40 2 9" xfId="11370" xr:uid="{00000000-0005-0000-0000-0000532B0000}"/>
    <cellStyle name="一般 40 3" xfId="258" xr:uid="{00000000-0005-0000-0000-0000542B0000}"/>
    <cellStyle name="一般 40 3 2" xfId="259" xr:uid="{00000000-0005-0000-0000-0000552B0000}"/>
    <cellStyle name="一般 40 3 2 2" xfId="11371" xr:uid="{00000000-0005-0000-0000-0000562B0000}"/>
    <cellStyle name="一般 40 3 2 2 2" xfId="11372" xr:uid="{00000000-0005-0000-0000-0000572B0000}"/>
    <cellStyle name="一般 40 3 2 2 2 2" xfId="11373" xr:uid="{00000000-0005-0000-0000-0000582B0000}"/>
    <cellStyle name="一般 40 3 2 2 2 2 2" xfId="11374" xr:uid="{00000000-0005-0000-0000-0000592B0000}"/>
    <cellStyle name="一般 40 3 2 2 2 2 2 2" xfId="11375" xr:uid="{00000000-0005-0000-0000-00005A2B0000}"/>
    <cellStyle name="一般 40 3 2 2 2 2 2 3" xfId="11376" xr:uid="{00000000-0005-0000-0000-00005B2B0000}"/>
    <cellStyle name="一般 40 3 2 2 2 2 3" xfId="11377" xr:uid="{00000000-0005-0000-0000-00005C2B0000}"/>
    <cellStyle name="一般 40 3 2 2 2 2 4" xfId="11378" xr:uid="{00000000-0005-0000-0000-00005D2B0000}"/>
    <cellStyle name="一般 40 3 2 2 2 3" xfId="11379" xr:uid="{00000000-0005-0000-0000-00005E2B0000}"/>
    <cellStyle name="一般 40 3 2 2 2 3 2" xfId="11380" xr:uid="{00000000-0005-0000-0000-00005F2B0000}"/>
    <cellStyle name="一般 40 3 2 2 2 3 3" xfId="11381" xr:uid="{00000000-0005-0000-0000-0000602B0000}"/>
    <cellStyle name="一般 40 3 2 2 2 4" xfId="11382" xr:uid="{00000000-0005-0000-0000-0000612B0000}"/>
    <cellStyle name="一般 40 3 2 2 2 5" xfId="11383" xr:uid="{00000000-0005-0000-0000-0000622B0000}"/>
    <cellStyle name="一般 40 3 2 2 3" xfId="11384" xr:uid="{00000000-0005-0000-0000-0000632B0000}"/>
    <cellStyle name="一般 40 3 2 2 3 2" xfId="11385" xr:uid="{00000000-0005-0000-0000-0000642B0000}"/>
    <cellStyle name="一般 40 3 2 2 3 2 2" xfId="11386" xr:uid="{00000000-0005-0000-0000-0000652B0000}"/>
    <cellStyle name="一般 40 3 2 2 3 2 3" xfId="11387" xr:uid="{00000000-0005-0000-0000-0000662B0000}"/>
    <cellStyle name="一般 40 3 2 2 3 3" xfId="11388" xr:uid="{00000000-0005-0000-0000-0000672B0000}"/>
    <cellStyle name="一般 40 3 2 2 3 4" xfId="11389" xr:uid="{00000000-0005-0000-0000-0000682B0000}"/>
    <cellStyle name="一般 40 3 2 2 4" xfId="11390" xr:uid="{00000000-0005-0000-0000-0000692B0000}"/>
    <cellStyle name="一般 40 3 2 2 4 2" xfId="11391" xr:uid="{00000000-0005-0000-0000-00006A2B0000}"/>
    <cellStyle name="一般 40 3 2 2 4 3" xfId="11392" xr:uid="{00000000-0005-0000-0000-00006B2B0000}"/>
    <cellStyle name="一般 40 3 2 2 5" xfId="11393" xr:uid="{00000000-0005-0000-0000-00006C2B0000}"/>
    <cellStyle name="一般 40 3 2 2 6" xfId="11394" xr:uid="{00000000-0005-0000-0000-00006D2B0000}"/>
    <cellStyle name="一般 40 3 2 3" xfId="11395" xr:uid="{00000000-0005-0000-0000-00006E2B0000}"/>
    <cellStyle name="一般 40 3 2 3 2" xfId="11396" xr:uid="{00000000-0005-0000-0000-00006F2B0000}"/>
    <cellStyle name="一般 40 3 2 3 2 2" xfId="11397" xr:uid="{00000000-0005-0000-0000-0000702B0000}"/>
    <cellStyle name="一般 40 3 2 3 2 2 2" xfId="11398" xr:uid="{00000000-0005-0000-0000-0000712B0000}"/>
    <cellStyle name="一般 40 3 2 3 2 2 3" xfId="11399" xr:uid="{00000000-0005-0000-0000-0000722B0000}"/>
    <cellStyle name="一般 40 3 2 3 2 3" xfId="11400" xr:uid="{00000000-0005-0000-0000-0000732B0000}"/>
    <cellStyle name="一般 40 3 2 3 2 4" xfId="11401" xr:uid="{00000000-0005-0000-0000-0000742B0000}"/>
    <cellStyle name="一般 40 3 2 3 3" xfId="11402" xr:uid="{00000000-0005-0000-0000-0000752B0000}"/>
    <cellStyle name="一般 40 3 2 3 3 2" xfId="11403" xr:uid="{00000000-0005-0000-0000-0000762B0000}"/>
    <cellStyle name="一般 40 3 2 3 3 3" xfId="11404" xr:uid="{00000000-0005-0000-0000-0000772B0000}"/>
    <cellStyle name="一般 40 3 2 3 4" xfId="11405" xr:uid="{00000000-0005-0000-0000-0000782B0000}"/>
    <cellStyle name="一般 40 3 2 3 5" xfId="11406" xr:uid="{00000000-0005-0000-0000-0000792B0000}"/>
    <cellStyle name="一般 40 3 2 4" xfId="11407" xr:uid="{00000000-0005-0000-0000-00007A2B0000}"/>
    <cellStyle name="一般 40 3 2 4 2" xfId="11408" xr:uid="{00000000-0005-0000-0000-00007B2B0000}"/>
    <cellStyle name="一般 40 3 2 4 2 2" xfId="11409" xr:uid="{00000000-0005-0000-0000-00007C2B0000}"/>
    <cellStyle name="一般 40 3 2 4 2 2 2" xfId="11410" xr:uid="{00000000-0005-0000-0000-00007D2B0000}"/>
    <cellStyle name="一般 40 3 2 4 2 2 3" xfId="11411" xr:uid="{00000000-0005-0000-0000-00007E2B0000}"/>
    <cellStyle name="一般 40 3 2 4 2 3" xfId="11412" xr:uid="{00000000-0005-0000-0000-00007F2B0000}"/>
    <cellStyle name="一般 40 3 2 4 2 4" xfId="11413" xr:uid="{00000000-0005-0000-0000-0000802B0000}"/>
    <cellStyle name="一般 40 3 2 4 3" xfId="11414" xr:uid="{00000000-0005-0000-0000-0000812B0000}"/>
    <cellStyle name="一般 40 3 2 4 3 2" xfId="11415" xr:uid="{00000000-0005-0000-0000-0000822B0000}"/>
    <cellStyle name="一般 40 3 2 4 3 3" xfId="11416" xr:uid="{00000000-0005-0000-0000-0000832B0000}"/>
    <cellStyle name="一般 40 3 2 4 4" xfId="11417" xr:uid="{00000000-0005-0000-0000-0000842B0000}"/>
    <cellStyle name="一般 40 3 2 4 5" xfId="11418" xr:uid="{00000000-0005-0000-0000-0000852B0000}"/>
    <cellStyle name="一般 40 3 2 5" xfId="11419" xr:uid="{00000000-0005-0000-0000-0000862B0000}"/>
    <cellStyle name="一般 40 3 2 5 2" xfId="11420" xr:uid="{00000000-0005-0000-0000-0000872B0000}"/>
    <cellStyle name="一般 40 3 2 5 2 2" xfId="11421" xr:uid="{00000000-0005-0000-0000-0000882B0000}"/>
    <cellStyle name="一般 40 3 2 5 2 3" xfId="11422" xr:uid="{00000000-0005-0000-0000-0000892B0000}"/>
    <cellStyle name="一般 40 3 2 5 3" xfId="11423" xr:uid="{00000000-0005-0000-0000-00008A2B0000}"/>
    <cellStyle name="一般 40 3 2 5 4" xfId="11424" xr:uid="{00000000-0005-0000-0000-00008B2B0000}"/>
    <cellStyle name="一般 40 3 2 6" xfId="11425" xr:uid="{00000000-0005-0000-0000-00008C2B0000}"/>
    <cellStyle name="一般 40 3 2 6 2" xfId="11426" xr:uid="{00000000-0005-0000-0000-00008D2B0000}"/>
    <cellStyle name="一般 40 3 2 6 3" xfId="11427" xr:uid="{00000000-0005-0000-0000-00008E2B0000}"/>
    <cellStyle name="一般 40 3 2 7" xfId="11428" xr:uid="{00000000-0005-0000-0000-00008F2B0000}"/>
    <cellStyle name="一般 40 3 2 8" xfId="11429" xr:uid="{00000000-0005-0000-0000-0000902B0000}"/>
    <cellStyle name="一般 40 3 3" xfId="11430" xr:uid="{00000000-0005-0000-0000-0000912B0000}"/>
    <cellStyle name="一般 40 3 3 2" xfId="11431" xr:uid="{00000000-0005-0000-0000-0000922B0000}"/>
    <cellStyle name="一般 40 3 3 2 2" xfId="11432" xr:uid="{00000000-0005-0000-0000-0000932B0000}"/>
    <cellStyle name="一般 40 3 3 2 2 2" xfId="11433" xr:uid="{00000000-0005-0000-0000-0000942B0000}"/>
    <cellStyle name="一般 40 3 3 2 2 2 2" xfId="11434" xr:uid="{00000000-0005-0000-0000-0000952B0000}"/>
    <cellStyle name="一般 40 3 3 2 2 2 3" xfId="11435" xr:uid="{00000000-0005-0000-0000-0000962B0000}"/>
    <cellStyle name="一般 40 3 3 2 2 3" xfId="11436" xr:uid="{00000000-0005-0000-0000-0000972B0000}"/>
    <cellStyle name="一般 40 3 3 2 2 4" xfId="11437" xr:uid="{00000000-0005-0000-0000-0000982B0000}"/>
    <cellStyle name="一般 40 3 3 2 3" xfId="11438" xr:uid="{00000000-0005-0000-0000-0000992B0000}"/>
    <cellStyle name="一般 40 3 3 2 3 2" xfId="11439" xr:uid="{00000000-0005-0000-0000-00009A2B0000}"/>
    <cellStyle name="一般 40 3 3 2 3 3" xfId="11440" xr:uid="{00000000-0005-0000-0000-00009B2B0000}"/>
    <cellStyle name="一般 40 3 3 2 4" xfId="11441" xr:uid="{00000000-0005-0000-0000-00009C2B0000}"/>
    <cellStyle name="一般 40 3 3 2 5" xfId="11442" xr:uid="{00000000-0005-0000-0000-00009D2B0000}"/>
    <cellStyle name="一般 40 3 3 3" xfId="11443" xr:uid="{00000000-0005-0000-0000-00009E2B0000}"/>
    <cellStyle name="一般 40 3 3 3 2" xfId="11444" xr:uid="{00000000-0005-0000-0000-00009F2B0000}"/>
    <cellStyle name="一般 40 3 3 3 2 2" xfId="11445" xr:uid="{00000000-0005-0000-0000-0000A02B0000}"/>
    <cellStyle name="一般 40 3 3 3 2 3" xfId="11446" xr:uid="{00000000-0005-0000-0000-0000A12B0000}"/>
    <cellStyle name="一般 40 3 3 3 3" xfId="11447" xr:uid="{00000000-0005-0000-0000-0000A22B0000}"/>
    <cellStyle name="一般 40 3 3 3 4" xfId="11448" xr:uid="{00000000-0005-0000-0000-0000A32B0000}"/>
    <cellStyle name="一般 40 3 3 4" xfId="11449" xr:uid="{00000000-0005-0000-0000-0000A42B0000}"/>
    <cellStyle name="一般 40 3 3 4 2" xfId="11450" xr:uid="{00000000-0005-0000-0000-0000A52B0000}"/>
    <cellStyle name="一般 40 3 3 4 3" xfId="11451" xr:uid="{00000000-0005-0000-0000-0000A62B0000}"/>
    <cellStyle name="一般 40 3 3 5" xfId="11452" xr:uid="{00000000-0005-0000-0000-0000A72B0000}"/>
    <cellStyle name="一般 40 3 3 6" xfId="11453" xr:uid="{00000000-0005-0000-0000-0000A82B0000}"/>
    <cellStyle name="一般 40 3 4" xfId="11454" xr:uid="{00000000-0005-0000-0000-0000A92B0000}"/>
    <cellStyle name="一般 40 3 4 2" xfId="11455" xr:uid="{00000000-0005-0000-0000-0000AA2B0000}"/>
    <cellStyle name="一般 40 3 4 2 2" xfId="11456" xr:uid="{00000000-0005-0000-0000-0000AB2B0000}"/>
    <cellStyle name="一般 40 3 4 2 2 2" xfId="11457" xr:uid="{00000000-0005-0000-0000-0000AC2B0000}"/>
    <cellStyle name="一般 40 3 4 2 2 3" xfId="11458" xr:uid="{00000000-0005-0000-0000-0000AD2B0000}"/>
    <cellStyle name="一般 40 3 4 2 3" xfId="11459" xr:uid="{00000000-0005-0000-0000-0000AE2B0000}"/>
    <cellStyle name="一般 40 3 4 2 4" xfId="11460" xr:uid="{00000000-0005-0000-0000-0000AF2B0000}"/>
    <cellStyle name="一般 40 3 4 3" xfId="11461" xr:uid="{00000000-0005-0000-0000-0000B02B0000}"/>
    <cellStyle name="一般 40 3 4 3 2" xfId="11462" xr:uid="{00000000-0005-0000-0000-0000B12B0000}"/>
    <cellStyle name="一般 40 3 4 3 3" xfId="11463" xr:uid="{00000000-0005-0000-0000-0000B22B0000}"/>
    <cellStyle name="一般 40 3 4 4" xfId="11464" xr:uid="{00000000-0005-0000-0000-0000B32B0000}"/>
    <cellStyle name="一般 40 3 4 5" xfId="11465" xr:uid="{00000000-0005-0000-0000-0000B42B0000}"/>
    <cellStyle name="一般 40 3 5" xfId="11466" xr:uid="{00000000-0005-0000-0000-0000B52B0000}"/>
    <cellStyle name="一般 40 3 5 2" xfId="11467" xr:uid="{00000000-0005-0000-0000-0000B62B0000}"/>
    <cellStyle name="一般 40 3 5 2 2" xfId="11468" xr:uid="{00000000-0005-0000-0000-0000B72B0000}"/>
    <cellStyle name="一般 40 3 5 2 2 2" xfId="11469" xr:uid="{00000000-0005-0000-0000-0000B82B0000}"/>
    <cellStyle name="一般 40 3 5 2 2 3" xfId="11470" xr:uid="{00000000-0005-0000-0000-0000B92B0000}"/>
    <cellStyle name="一般 40 3 5 2 3" xfId="11471" xr:uid="{00000000-0005-0000-0000-0000BA2B0000}"/>
    <cellStyle name="一般 40 3 5 2 4" xfId="11472" xr:uid="{00000000-0005-0000-0000-0000BB2B0000}"/>
    <cellStyle name="一般 40 3 5 3" xfId="11473" xr:uid="{00000000-0005-0000-0000-0000BC2B0000}"/>
    <cellStyle name="一般 40 3 5 3 2" xfId="11474" xr:uid="{00000000-0005-0000-0000-0000BD2B0000}"/>
    <cellStyle name="一般 40 3 5 3 3" xfId="11475" xr:uid="{00000000-0005-0000-0000-0000BE2B0000}"/>
    <cellStyle name="一般 40 3 5 4" xfId="11476" xr:uid="{00000000-0005-0000-0000-0000BF2B0000}"/>
    <cellStyle name="一般 40 3 5 5" xfId="11477" xr:uid="{00000000-0005-0000-0000-0000C02B0000}"/>
    <cellStyle name="一般 40 3 6" xfId="11478" xr:uid="{00000000-0005-0000-0000-0000C12B0000}"/>
    <cellStyle name="一般 40 3 6 2" xfId="11479" xr:uid="{00000000-0005-0000-0000-0000C22B0000}"/>
    <cellStyle name="一般 40 3 6 2 2" xfId="11480" xr:uid="{00000000-0005-0000-0000-0000C32B0000}"/>
    <cellStyle name="一般 40 3 6 2 3" xfId="11481" xr:uid="{00000000-0005-0000-0000-0000C42B0000}"/>
    <cellStyle name="一般 40 3 6 3" xfId="11482" xr:uid="{00000000-0005-0000-0000-0000C52B0000}"/>
    <cellStyle name="一般 40 3 6 4" xfId="11483" xr:uid="{00000000-0005-0000-0000-0000C62B0000}"/>
    <cellStyle name="一般 40 3 7" xfId="11484" xr:uid="{00000000-0005-0000-0000-0000C72B0000}"/>
    <cellStyle name="一般 40 3 7 2" xfId="11485" xr:uid="{00000000-0005-0000-0000-0000C82B0000}"/>
    <cellStyle name="一般 40 3 7 3" xfId="11486" xr:uid="{00000000-0005-0000-0000-0000C92B0000}"/>
    <cellStyle name="一般 40 3 8" xfId="11487" xr:uid="{00000000-0005-0000-0000-0000CA2B0000}"/>
    <cellStyle name="一般 40 3 9" xfId="11488" xr:uid="{00000000-0005-0000-0000-0000CB2B0000}"/>
    <cellStyle name="一般 40 4" xfId="260" xr:uid="{00000000-0005-0000-0000-0000CC2B0000}"/>
    <cellStyle name="一般 40 4 2" xfId="11489" xr:uid="{00000000-0005-0000-0000-0000CD2B0000}"/>
    <cellStyle name="一般 40 4 2 2" xfId="11490" xr:uid="{00000000-0005-0000-0000-0000CE2B0000}"/>
    <cellStyle name="一般 40 4 2 2 2" xfId="11491" xr:uid="{00000000-0005-0000-0000-0000CF2B0000}"/>
    <cellStyle name="一般 40 4 2 2 2 2" xfId="11492" xr:uid="{00000000-0005-0000-0000-0000D02B0000}"/>
    <cellStyle name="一般 40 4 2 2 2 2 2" xfId="11493" xr:uid="{00000000-0005-0000-0000-0000D12B0000}"/>
    <cellStyle name="一般 40 4 2 2 2 2 3" xfId="11494" xr:uid="{00000000-0005-0000-0000-0000D22B0000}"/>
    <cellStyle name="一般 40 4 2 2 2 3" xfId="11495" xr:uid="{00000000-0005-0000-0000-0000D32B0000}"/>
    <cellStyle name="一般 40 4 2 2 2 4" xfId="11496" xr:uid="{00000000-0005-0000-0000-0000D42B0000}"/>
    <cellStyle name="一般 40 4 2 2 3" xfId="11497" xr:uid="{00000000-0005-0000-0000-0000D52B0000}"/>
    <cellStyle name="一般 40 4 2 2 3 2" xfId="11498" xr:uid="{00000000-0005-0000-0000-0000D62B0000}"/>
    <cellStyle name="一般 40 4 2 2 3 3" xfId="11499" xr:uid="{00000000-0005-0000-0000-0000D72B0000}"/>
    <cellStyle name="一般 40 4 2 2 4" xfId="11500" xr:uid="{00000000-0005-0000-0000-0000D82B0000}"/>
    <cellStyle name="一般 40 4 2 2 5" xfId="11501" xr:uid="{00000000-0005-0000-0000-0000D92B0000}"/>
    <cellStyle name="一般 40 4 2 3" xfId="11502" xr:uid="{00000000-0005-0000-0000-0000DA2B0000}"/>
    <cellStyle name="一般 40 4 2 3 2" xfId="11503" xr:uid="{00000000-0005-0000-0000-0000DB2B0000}"/>
    <cellStyle name="一般 40 4 2 3 2 2" xfId="11504" xr:uid="{00000000-0005-0000-0000-0000DC2B0000}"/>
    <cellStyle name="一般 40 4 2 3 2 3" xfId="11505" xr:uid="{00000000-0005-0000-0000-0000DD2B0000}"/>
    <cellStyle name="一般 40 4 2 3 3" xfId="11506" xr:uid="{00000000-0005-0000-0000-0000DE2B0000}"/>
    <cellStyle name="一般 40 4 2 3 4" xfId="11507" xr:uid="{00000000-0005-0000-0000-0000DF2B0000}"/>
    <cellStyle name="一般 40 4 2 4" xfId="11508" xr:uid="{00000000-0005-0000-0000-0000E02B0000}"/>
    <cellStyle name="一般 40 4 2 4 2" xfId="11509" xr:uid="{00000000-0005-0000-0000-0000E12B0000}"/>
    <cellStyle name="一般 40 4 2 4 3" xfId="11510" xr:uid="{00000000-0005-0000-0000-0000E22B0000}"/>
    <cellStyle name="一般 40 4 2 5" xfId="11511" xr:uid="{00000000-0005-0000-0000-0000E32B0000}"/>
    <cellStyle name="一般 40 4 2 6" xfId="11512" xr:uid="{00000000-0005-0000-0000-0000E42B0000}"/>
    <cellStyle name="一般 40 4 3" xfId="11513" xr:uid="{00000000-0005-0000-0000-0000E52B0000}"/>
    <cellStyle name="一般 40 4 3 2" xfId="11514" xr:uid="{00000000-0005-0000-0000-0000E62B0000}"/>
    <cellStyle name="一般 40 4 3 2 2" xfId="11515" xr:uid="{00000000-0005-0000-0000-0000E72B0000}"/>
    <cellStyle name="一般 40 4 3 2 2 2" xfId="11516" xr:uid="{00000000-0005-0000-0000-0000E82B0000}"/>
    <cellStyle name="一般 40 4 3 2 2 3" xfId="11517" xr:uid="{00000000-0005-0000-0000-0000E92B0000}"/>
    <cellStyle name="一般 40 4 3 2 3" xfId="11518" xr:uid="{00000000-0005-0000-0000-0000EA2B0000}"/>
    <cellStyle name="一般 40 4 3 2 4" xfId="11519" xr:uid="{00000000-0005-0000-0000-0000EB2B0000}"/>
    <cellStyle name="一般 40 4 3 3" xfId="11520" xr:uid="{00000000-0005-0000-0000-0000EC2B0000}"/>
    <cellStyle name="一般 40 4 3 3 2" xfId="11521" xr:uid="{00000000-0005-0000-0000-0000ED2B0000}"/>
    <cellStyle name="一般 40 4 3 3 3" xfId="11522" xr:uid="{00000000-0005-0000-0000-0000EE2B0000}"/>
    <cellStyle name="一般 40 4 3 4" xfId="11523" xr:uid="{00000000-0005-0000-0000-0000EF2B0000}"/>
    <cellStyle name="一般 40 4 3 5" xfId="11524" xr:uid="{00000000-0005-0000-0000-0000F02B0000}"/>
    <cellStyle name="一般 40 4 4" xfId="11525" xr:uid="{00000000-0005-0000-0000-0000F12B0000}"/>
    <cellStyle name="一般 40 4 4 2" xfId="11526" xr:uid="{00000000-0005-0000-0000-0000F22B0000}"/>
    <cellStyle name="一般 40 4 4 2 2" xfId="11527" xr:uid="{00000000-0005-0000-0000-0000F32B0000}"/>
    <cellStyle name="一般 40 4 4 2 2 2" xfId="11528" xr:uid="{00000000-0005-0000-0000-0000F42B0000}"/>
    <cellStyle name="一般 40 4 4 2 2 3" xfId="11529" xr:uid="{00000000-0005-0000-0000-0000F52B0000}"/>
    <cellStyle name="一般 40 4 4 2 3" xfId="11530" xr:uid="{00000000-0005-0000-0000-0000F62B0000}"/>
    <cellStyle name="一般 40 4 4 2 4" xfId="11531" xr:uid="{00000000-0005-0000-0000-0000F72B0000}"/>
    <cellStyle name="一般 40 4 4 3" xfId="11532" xr:uid="{00000000-0005-0000-0000-0000F82B0000}"/>
    <cellStyle name="一般 40 4 4 3 2" xfId="11533" xr:uid="{00000000-0005-0000-0000-0000F92B0000}"/>
    <cellStyle name="一般 40 4 4 3 3" xfId="11534" xr:uid="{00000000-0005-0000-0000-0000FA2B0000}"/>
    <cellStyle name="一般 40 4 4 4" xfId="11535" xr:uid="{00000000-0005-0000-0000-0000FB2B0000}"/>
    <cellStyle name="一般 40 4 4 5" xfId="11536" xr:uid="{00000000-0005-0000-0000-0000FC2B0000}"/>
    <cellStyle name="一般 40 4 5" xfId="11537" xr:uid="{00000000-0005-0000-0000-0000FD2B0000}"/>
    <cellStyle name="一般 40 4 5 2" xfId="11538" xr:uid="{00000000-0005-0000-0000-0000FE2B0000}"/>
    <cellStyle name="一般 40 4 5 2 2" xfId="11539" xr:uid="{00000000-0005-0000-0000-0000FF2B0000}"/>
    <cellStyle name="一般 40 4 5 2 3" xfId="11540" xr:uid="{00000000-0005-0000-0000-0000002C0000}"/>
    <cellStyle name="一般 40 4 5 3" xfId="11541" xr:uid="{00000000-0005-0000-0000-0000012C0000}"/>
    <cellStyle name="一般 40 4 5 4" xfId="11542" xr:uid="{00000000-0005-0000-0000-0000022C0000}"/>
    <cellStyle name="一般 40 4 6" xfId="11543" xr:uid="{00000000-0005-0000-0000-0000032C0000}"/>
    <cellStyle name="一般 40 4 6 2" xfId="11544" xr:uid="{00000000-0005-0000-0000-0000042C0000}"/>
    <cellStyle name="一般 40 4 6 3" xfId="11545" xr:uid="{00000000-0005-0000-0000-0000052C0000}"/>
    <cellStyle name="一般 40 4 7" xfId="11546" xr:uid="{00000000-0005-0000-0000-0000062C0000}"/>
    <cellStyle name="一般 40 4 8" xfId="11547" xr:uid="{00000000-0005-0000-0000-0000072C0000}"/>
    <cellStyle name="一般 40 5" xfId="11548" xr:uid="{00000000-0005-0000-0000-0000082C0000}"/>
    <cellStyle name="一般 40 5 2" xfId="11549" xr:uid="{00000000-0005-0000-0000-0000092C0000}"/>
    <cellStyle name="一般 40 5 2 2" xfId="11550" xr:uid="{00000000-0005-0000-0000-00000A2C0000}"/>
    <cellStyle name="一般 40 5 2 2 2" xfId="11551" xr:uid="{00000000-0005-0000-0000-00000B2C0000}"/>
    <cellStyle name="一般 40 5 2 2 2 2" xfId="11552" xr:uid="{00000000-0005-0000-0000-00000C2C0000}"/>
    <cellStyle name="一般 40 5 2 2 2 2 2" xfId="11553" xr:uid="{00000000-0005-0000-0000-00000D2C0000}"/>
    <cellStyle name="一般 40 5 2 2 2 2 3" xfId="11554" xr:uid="{00000000-0005-0000-0000-00000E2C0000}"/>
    <cellStyle name="一般 40 5 2 2 2 3" xfId="11555" xr:uid="{00000000-0005-0000-0000-00000F2C0000}"/>
    <cellStyle name="一般 40 5 2 2 2 4" xfId="11556" xr:uid="{00000000-0005-0000-0000-0000102C0000}"/>
    <cellStyle name="一般 40 5 2 2 3" xfId="11557" xr:uid="{00000000-0005-0000-0000-0000112C0000}"/>
    <cellStyle name="一般 40 5 2 2 3 2" xfId="11558" xr:uid="{00000000-0005-0000-0000-0000122C0000}"/>
    <cellStyle name="一般 40 5 2 2 3 3" xfId="11559" xr:uid="{00000000-0005-0000-0000-0000132C0000}"/>
    <cellStyle name="一般 40 5 2 2 4" xfId="11560" xr:uid="{00000000-0005-0000-0000-0000142C0000}"/>
    <cellStyle name="一般 40 5 2 2 5" xfId="11561" xr:uid="{00000000-0005-0000-0000-0000152C0000}"/>
    <cellStyle name="一般 40 5 2 3" xfId="11562" xr:uid="{00000000-0005-0000-0000-0000162C0000}"/>
    <cellStyle name="一般 40 5 2 3 2" xfId="11563" xr:uid="{00000000-0005-0000-0000-0000172C0000}"/>
    <cellStyle name="一般 40 5 2 3 2 2" xfId="11564" xr:uid="{00000000-0005-0000-0000-0000182C0000}"/>
    <cellStyle name="一般 40 5 2 3 2 3" xfId="11565" xr:uid="{00000000-0005-0000-0000-0000192C0000}"/>
    <cellStyle name="一般 40 5 2 3 3" xfId="11566" xr:uid="{00000000-0005-0000-0000-00001A2C0000}"/>
    <cellStyle name="一般 40 5 2 3 4" xfId="11567" xr:uid="{00000000-0005-0000-0000-00001B2C0000}"/>
    <cellStyle name="一般 40 5 2 4" xfId="11568" xr:uid="{00000000-0005-0000-0000-00001C2C0000}"/>
    <cellStyle name="一般 40 5 2 4 2" xfId="11569" xr:uid="{00000000-0005-0000-0000-00001D2C0000}"/>
    <cellStyle name="一般 40 5 2 4 3" xfId="11570" xr:uid="{00000000-0005-0000-0000-00001E2C0000}"/>
    <cellStyle name="一般 40 5 2 5" xfId="11571" xr:uid="{00000000-0005-0000-0000-00001F2C0000}"/>
    <cellStyle name="一般 40 5 2 6" xfId="11572" xr:uid="{00000000-0005-0000-0000-0000202C0000}"/>
    <cellStyle name="一般 40 5 3" xfId="11573" xr:uid="{00000000-0005-0000-0000-0000212C0000}"/>
    <cellStyle name="一般 40 5 3 2" xfId="11574" xr:uid="{00000000-0005-0000-0000-0000222C0000}"/>
    <cellStyle name="一般 40 5 3 2 2" xfId="11575" xr:uid="{00000000-0005-0000-0000-0000232C0000}"/>
    <cellStyle name="一般 40 5 3 2 2 2" xfId="11576" xr:uid="{00000000-0005-0000-0000-0000242C0000}"/>
    <cellStyle name="一般 40 5 3 2 2 3" xfId="11577" xr:uid="{00000000-0005-0000-0000-0000252C0000}"/>
    <cellStyle name="一般 40 5 3 2 3" xfId="11578" xr:uid="{00000000-0005-0000-0000-0000262C0000}"/>
    <cellStyle name="一般 40 5 3 2 4" xfId="11579" xr:uid="{00000000-0005-0000-0000-0000272C0000}"/>
    <cellStyle name="一般 40 5 3 3" xfId="11580" xr:uid="{00000000-0005-0000-0000-0000282C0000}"/>
    <cellStyle name="一般 40 5 3 3 2" xfId="11581" xr:uid="{00000000-0005-0000-0000-0000292C0000}"/>
    <cellStyle name="一般 40 5 3 3 3" xfId="11582" xr:uid="{00000000-0005-0000-0000-00002A2C0000}"/>
    <cellStyle name="一般 40 5 3 4" xfId="11583" xr:uid="{00000000-0005-0000-0000-00002B2C0000}"/>
    <cellStyle name="一般 40 5 3 5" xfId="11584" xr:uid="{00000000-0005-0000-0000-00002C2C0000}"/>
    <cellStyle name="一般 40 5 4" xfId="11585" xr:uid="{00000000-0005-0000-0000-00002D2C0000}"/>
    <cellStyle name="一般 40 5 4 2" xfId="11586" xr:uid="{00000000-0005-0000-0000-00002E2C0000}"/>
    <cellStyle name="一般 40 5 4 2 2" xfId="11587" xr:uid="{00000000-0005-0000-0000-00002F2C0000}"/>
    <cellStyle name="一般 40 5 4 2 2 2" xfId="11588" xr:uid="{00000000-0005-0000-0000-0000302C0000}"/>
    <cellStyle name="一般 40 5 4 2 2 3" xfId="11589" xr:uid="{00000000-0005-0000-0000-0000312C0000}"/>
    <cellStyle name="一般 40 5 4 2 3" xfId="11590" xr:uid="{00000000-0005-0000-0000-0000322C0000}"/>
    <cellStyle name="一般 40 5 4 2 4" xfId="11591" xr:uid="{00000000-0005-0000-0000-0000332C0000}"/>
    <cellStyle name="一般 40 5 4 3" xfId="11592" xr:uid="{00000000-0005-0000-0000-0000342C0000}"/>
    <cellStyle name="一般 40 5 4 3 2" xfId="11593" xr:uid="{00000000-0005-0000-0000-0000352C0000}"/>
    <cellStyle name="一般 40 5 4 3 3" xfId="11594" xr:uid="{00000000-0005-0000-0000-0000362C0000}"/>
    <cellStyle name="一般 40 5 4 4" xfId="11595" xr:uid="{00000000-0005-0000-0000-0000372C0000}"/>
    <cellStyle name="一般 40 5 4 5" xfId="11596" xr:uid="{00000000-0005-0000-0000-0000382C0000}"/>
    <cellStyle name="一般 40 5 5" xfId="11597" xr:uid="{00000000-0005-0000-0000-0000392C0000}"/>
    <cellStyle name="一般 40 5 5 2" xfId="11598" xr:uid="{00000000-0005-0000-0000-00003A2C0000}"/>
    <cellStyle name="一般 40 5 5 2 2" xfId="11599" xr:uid="{00000000-0005-0000-0000-00003B2C0000}"/>
    <cellStyle name="一般 40 5 5 2 3" xfId="11600" xr:uid="{00000000-0005-0000-0000-00003C2C0000}"/>
    <cellStyle name="一般 40 5 5 3" xfId="11601" xr:uid="{00000000-0005-0000-0000-00003D2C0000}"/>
    <cellStyle name="一般 40 5 5 4" xfId="11602" xr:uid="{00000000-0005-0000-0000-00003E2C0000}"/>
    <cellStyle name="一般 40 5 6" xfId="11603" xr:uid="{00000000-0005-0000-0000-00003F2C0000}"/>
    <cellStyle name="一般 40 5 6 2" xfId="11604" xr:uid="{00000000-0005-0000-0000-0000402C0000}"/>
    <cellStyle name="一般 40 5 6 3" xfId="11605" xr:uid="{00000000-0005-0000-0000-0000412C0000}"/>
    <cellStyle name="一般 40 5 7" xfId="11606" xr:uid="{00000000-0005-0000-0000-0000422C0000}"/>
    <cellStyle name="一般 40 5 8" xfId="11607" xr:uid="{00000000-0005-0000-0000-0000432C0000}"/>
    <cellStyle name="一般 40 6" xfId="11608" xr:uid="{00000000-0005-0000-0000-0000442C0000}"/>
    <cellStyle name="一般 40 6 2" xfId="11609" xr:uid="{00000000-0005-0000-0000-0000452C0000}"/>
    <cellStyle name="一般 40 6 2 2" xfId="11610" xr:uid="{00000000-0005-0000-0000-0000462C0000}"/>
    <cellStyle name="一般 40 6 2 2 2" xfId="11611" xr:uid="{00000000-0005-0000-0000-0000472C0000}"/>
    <cellStyle name="一般 40 6 2 2 2 2" xfId="11612" xr:uid="{00000000-0005-0000-0000-0000482C0000}"/>
    <cellStyle name="一般 40 6 2 2 2 3" xfId="11613" xr:uid="{00000000-0005-0000-0000-0000492C0000}"/>
    <cellStyle name="一般 40 6 2 2 3" xfId="11614" xr:uid="{00000000-0005-0000-0000-00004A2C0000}"/>
    <cellStyle name="一般 40 6 2 2 4" xfId="11615" xr:uid="{00000000-0005-0000-0000-00004B2C0000}"/>
    <cellStyle name="一般 40 6 2 3" xfId="11616" xr:uid="{00000000-0005-0000-0000-00004C2C0000}"/>
    <cellStyle name="一般 40 6 2 3 2" xfId="11617" xr:uid="{00000000-0005-0000-0000-00004D2C0000}"/>
    <cellStyle name="一般 40 6 2 3 3" xfId="11618" xr:uid="{00000000-0005-0000-0000-00004E2C0000}"/>
    <cellStyle name="一般 40 6 2 4" xfId="11619" xr:uid="{00000000-0005-0000-0000-00004F2C0000}"/>
    <cellStyle name="一般 40 6 2 5" xfId="11620" xr:uid="{00000000-0005-0000-0000-0000502C0000}"/>
    <cellStyle name="一般 40 6 3" xfId="11621" xr:uid="{00000000-0005-0000-0000-0000512C0000}"/>
    <cellStyle name="一般 40 6 3 2" xfId="11622" xr:uid="{00000000-0005-0000-0000-0000522C0000}"/>
    <cellStyle name="一般 40 6 3 2 2" xfId="11623" xr:uid="{00000000-0005-0000-0000-0000532C0000}"/>
    <cellStyle name="一般 40 6 3 2 2 2" xfId="11624" xr:uid="{00000000-0005-0000-0000-0000542C0000}"/>
    <cellStyle name="一般 40 6 3 2 2 3" xfId="11625" xr:uid="{00000000-0005-0000-0000-0000552C0000}"/>
    <cellStyle name="一般 40 6 3 2 3" xfId="11626" xr:uid="{00000000-0005-0000-0000-0000562C0000}"/>
    <cellStyle name="一般 40 6 3 2 4" xfId="11627" xr:uid="{00000000-0005-0000-0000-0000572C0000}"/>
    <cellStyle name="一般 40 6 3 3" xfId="11628" xr:uid="{00000000-0005-0000-0000-0000582C0000}"/>
    <cellStyle name="一般 40 6 3 3 2" xfId="11629" xr:uid="{00000000-0005-0000-0000-0000592C0000}"/>
    <cellStyle name="一般 40 6 3 3 3" xfId="11630" xr:uid="{00000000-0005-0000-0000-00005A2C0000}"/>
    <cellStyle name="一般 40 6 3 4" xfId="11631" xr:uid="{00000000-0005-0000-0000-00005B2C0000}"/>
    <cellStyle name="一般 40 6 3 5" xfId="11632" xr:uid="{00000000-0005-0000-0000-00005C2C0000}"/>
    <cellStyle name="一般 40 6 4" xfId="11633" xr:uid="{00000000-0005-0000-0000-00005D2C0000}"/>
    <cellStyle name="一般 40 6 4 2" xfId="11634" xr:uid="{00000000-0005-0000-0000-00005E2C0000}"/>
    <cellStyle name="一般 40 6 4 2 2" xfId="11635" xr:uid="{00000000-0005-0000-0000-00005F2C0000}"/>
    <cellStyle name="一般 40 6 4 2 3" xfId="11636" xr:uid="{00000000-0005-0000-0000-0000602C0000}"/>
    <cellStyle name="一般 40 6 4 3" xfId="11637" xr:uid="{00000000-0005-0000-0000-0000612C0000}"/>
    <cellStyle name="一般 40 6 4 4" xfId="11638" xr:uid="{00000000-0005-0000-0000-0000622C0000}"/>
    <cellStyle name="一般 40 6 5" xfId="11639" xr:uid="{00000000-0005-0000-0000-0000632C0000}"/>
    <cellStyle name="一般 40 6 5 2" xfId="11640" xr:uid="{00000000-0005-0000-0000-0000642C0000}"/>
    <cellStyle name="一般 40 6 5 3" xfId="11641" xr:uid="{00000000-0005-0000-0000-0000652C0000}"/>
    <cellStyle name="一般 40 6 6" xfId="11642" xr:uid="{00000000-0005-0000-0000-0000662C0000}"/>
    <cellStyle name="一般 40 6 7" xfId="11643" xr:uid="{00000000-0005-0000-0000-0000672C0000}"/>
    <cellStyle name="一般 40 7" xfId="11644" xr:uid="{00000000-0005-0000-0000-0000682C0000}"/>
    <cellStyle name="一般 40 7 2" xfId="11645" xr:uid="{00000000-0005-0000-0000-0000692C0000}"/>
    <cellStyle name="一般 40 7 2 2" xfId="11646" xr:uid="{00000000-0005-0000-0000-00006A2C0000}"/>
    <cellStyle name="一般 40 7 2 2 2" xfId="11647" xr:uid="{00000000-0005-0000-0000-00006B2C0000}"/>
    <cellStyle name="一般 40 7 2 2 2 2" xfId="11648" xr:uid="{00000000-0005-0000-0000-00006C2C0000}"/>
    <cellStyle name="一般 40 7 2 2 2 3" xfId="11649" xr:uid="{00000000-0005-0000-0000-00006D2C0000}"/>
    <cellStyle name="一般 40 7 2 2 3" xfId="11650" xr:uid="{00000000-0005-0000-0000-00006E2C0000}"/>
    <cellStyle name="一般 40 7 2 2 4" xfId="11651" xr:uid="{00000000-0005-0000-0000-00006F2C0000}"/>
    <cellStyle name="一般 40 7 2 3" xfId="11652" xr:uid="{00000000-0005-0000-0000-0000702C0000}"/>
    <cellStyle name="一般 40 7 2 3 2" xfId="11653" xr:uid="{00000000-0005-0000-0000-0000712C0000}"/>
    <cellStyle name="一般 40 7 2 3 3" xfId="11654" xr:uid="{00000000-0005-0000-0000-0000722C0000}"/>
    <cellStyle name="一般 40 7 2 4" xfId="11655" xr:uid="{00000000-0005-0000-0000-0000732C0000}"/>
    <cellStyle name="一般 40 7 2 5" xfId="11656" xr:uid="{00000000-0005-0000-0000-0000742C0000}"/>
    <cellStyle name="一般 40 7 3" xfId="11657" xr:uid="{00000000-0005-0000-0000-0000752C0000}"/>
    <cellStyle name="一般 40 7 3 2" xfId="11658" xr:uid="{00000000-0005-0000-0000-0000762C0000}"/>
    <cellStyle name="一般 40 7 3 2 2" xfId="11659" xr:uid="{00000000-0005-0000-0000-0000772C0000}"/>
    <cellStyle name="一般 40 7 3 2 3" xfId="11660" xr:uid="{00000000-0005-0000-0000-0000782C0000}"/>
    <cellStyle name="一般 40 7 3 3" xfId="11661" xr:uid="{00000000-0005-0000-0000-0000792C0000}"/>
    <cellStyle name="一般 40 7 3 4" xfId="11662" xr:uid="{00000000-0005-0000-0000-00007A2C0000}"/>
    <cellStyle name="一般 40 7 4" xfId="11663" xr:uid="{00000000-0005-0000-0000-00007B2C0000}"/>
    <cellStyle name="一般 40 7 4 2" xfId="11664" xr:uid="{00000000-0005-0000-0000-00007C2C0000}"/>
    <cellStyle name="一般 40 7 4 3" xfId="11665" xr:uid="{00000000-0005-0000-0000-00007D2C0000}"/>
    <cellStyle name="一般 40 7 5" xfId="11666" xr:uid="{00000000-0005-0000-0000-00007E2C0000}"/>
    <cellStyle name="一般 40 7 6" xfId="11667" xr:uid="{00000000-0005-0000-0000-00007F2C0000}"/>
    <cellStyle name="一般 40 8" xfId="11668" xr:uid="{00000000-0005-0000-0000-0000802C0000}"/>
    <cellStyle name="一般 40 8 2" xfId="11669" xr:uid="{00000000-0005-0000-0000-0000812C0000}"/>
    <cellStyle name="一般 40 8 2 2" xfId="11670" xr:uid="{00000000-0005-0000-0000-0000822C0000}"/>
    <cellStyle name="一般 40 8 2 2 2" xfId="11671" xr:uid="{00000000-0005-0000-0000-0000832C0000}"/>
    <cellStyle name="一般 40 8 2 2 3" xfId="11672" xr:uid="{00000000-0005-0000-0000-0000842C0000}"/>
    <cellStyle name="一般 40 8 2 3" xfId="11673" xr:uid="{00000000-0005-0000-0000-0000852C0000}"/>
    <cellStyle name="一般 40 8 2 4" xfId="11674" xr:uid="{00000000-0005-0000-0000-0000862C0000}"/>
    <cellStyle name="一般 40 8 3" xfId="11675" xr:uid="{00000000-0005-0000-0000-0000872C0000}"/>
    <cellStyle name="一般 40 8 3 2" xfId="11676" xr:uid="{00000000-0005-0000-0000-0000882C0000}"/>
    <cellStyle name="一般 40 8 3 3" xfId="11677" xr:uid="{00000000-0005-0000-0000-0000892C0000}"/>
    <cellStyle name="一般 40 8 4" xfId="11678" xr:uid="{00000000-0005-0000-0000-00008A2C0000}"/>
    <cellStyle name="一般 40 8 5" xfId="11679" xr:uid="{00000000-0005-0000-0000-00008B2C0000}"/>
    <cellStyle name="一般 40 9" xfId="11680" xr:uid="{00000000-0005-0000-0000-00008C2C0000}"/>
    <cellStyle name="一般 40 9 2" xfId="11681" xr:uid="{00000000-0005-0000-0000-00008D2C0000}"/>
    <cellStyle name="一般 40 9 2 2" xfId="11682" xr:uid="{00000000-0005-0000-0000-00008E2C0000}"/>
    <cellStyle name="一般 40 9 2 2 2" xfId="11683" xr:uid="{00000000-0005-0000-0000-00008F2C0000}"/>
    <cellStyle name="一般 40 9 2 2 3" xfId="11684" xr:uid="{00000000-0005-0000-0000-0000902C0000}"/>
    <cellStyle name="一般 40 9 2 3" xfId="11685" xr:uid="{00000000-0005-0000-0000-0000912C0000}"/>
    <cellStyle name="一般 40 9 2 4" xfId="11686" xr:uid="{00000000-0005-0000-0000-0000922C0000}"/>
    <cellStyle name="一般 40 9 3" xfId="11687" xr:uid="{00000000-0005-0000-0000-0000932C0000}"/>
    <cellStyle name="一般 40 9 3 2" xfId="11688" xr:uid="{00000000-0005-0000-0000-0000942C0000}"/>
    <cellStyle name="一般 40 9 3 3" xfId="11689" xr:uid="{00000000-0005-0000-0000-0000952C0000}"/>
    <cellStyle name="一般 40 9 4" xfId="11690" xr:uid="{00000000-0005-0000-0000-0000962C0000}"/>
    <cellStyle name="一般 40 9 5" xfId="11691" xr:uid="{00000000-0005-0000-0000-0000972C0000}"/>
    <cellStyle name="一般 41" xfId="261" xr:uid="{00000000-0005-0000-0000-0000982C0000}"/>
    <cellStyle name="一般 41 10" xfId="11692" xr:uid="{00000000-0005-0000-0000-0000992C0000}"/>
    <cellStyle name="一般 41 10 2" xfId="11693" xr:uid="{00000000-0005-0000-0000-00009A2C0000}"/>
    <cellStyle name="一般 41 10 2 2" xfId="11694" xr:uid="{00000000-0005-0000-0000-00009B2C0000}"/>
    <cellStyle name="一般 41 10 2 3" xfId="11695" xr:uid="{00000000-0005-0000-0000-00009C2C0000}"/>
    <cellStyle name="一般 41 10 3" xfId="11696" xr:uid="{00000000-0005-0000-0000-00009D2C0000}"/>
    <cellStyle name="一般 41 10 4" xfId="11697" xr:uid="{00000000-0005-0000-0000-00009E2C0000}"/>
    <cellStyle name="一般 41 11" xfId="11698" xr:uid="{00000000-0005-0000-0000-00009F2C0000}"/>
    <cellStyle name="一般 41 11 2" xfId="11699" xr:uid="{00000000-0005-0000-0000-0000A02C0000}"/>
    <cellStyle name="一般 41 11 3" xfId="11700" xr:uid="{00000000-0005-0000-0000-0000A12C0000}"/>
    <cellStyle name="一般 41 12" xfId="11701" xr:uid="{00000000-0005-0000-0000-0000A22C0000}"/>
    <cellStyle name="一般 41 13" xfId="11702" xr:uid="{00000000-0005-0000-0000-0000A32C0000}"/>
    <cellStyle name="一般 41 2" xfId="262" xr:uid="{00000000-0005-0000-0000-0000A42C0000}"/>
    <cellStyle name="一般 41 2 2" xfId="263" xr:uid="{00000000-0005-0000-0000-0000A52C0000}"/>
    <cellStyle name="一般 41 2 2 2" xfId="11703" xr:uid="{00000000-0005-0000-0000-0000A62C0000}"/>
    <cellStyle name="一般 41 2 2 2 2" xfId="11704" xr:uid="{00000000-0005-0000-0000-0000A72C0000}"/>
    <cellStyle name="一般 41 2 2 2 2 2" xfId="11705" xr:uid="{00000000-0005-0000-0000-0000A82C0000}"/>
    <cellStyle name="一般 41 2 2 2 2 2 2" xfId="11706" xr:uid="{00000000-0005-0000-0000-0000A92C0000}"/>
    <cellStyle name="一般 41 2 2 2 2 2 2 2" xfId="11707" xr:uid="{00000000-0005-0000-0000-0000AA2C0000}"/>
    <cellStyle name="一般 41 2 2 2 2 2 2 3" xfId="11708" xr:uid="{00000000-0005-0000-0000-0000AB2C0000}"/>
    <cellStyle name="一般 41 2 2 2 2 2 3" xfId="11709" xr:uid="{00000000-0005-0000-0000-0000AC2C0000}"/>
    <cellStyle name="一般 41 2 2 2 2 2 4" xfId="11710" xr:uid="{00000000-0005-0000-0000-0000AD2C0000}"/>
    <cellStyle name="一般 41 2 2 2 2 3" xfId="11711" xr:uid="{00000000-0005-0000-0000-0000AE2C0000}"/>
    <cellStyle name="一般 41 2 2 2 2 3 2" xfId="11712" xr:uid="{00000000-0005-0000-0000-0000AF2C0000}"/>
    <cellStyle name="一般 41 2 2 2 2 3 3" xfId="11713" xr:uid="{00000000-0005-0000-0000-0000B02C0000}"/>
    <cellStyle name="一般 41 2 2 2 2 4" xfId="11714" xr:uid="{00000000-0005-0000-0000-0000B12C0000}"/>
    <cellStyle name="一般 41 2 2 2 2 5" xfId="11715" xr:uid="{00000000-0005-0000-0000-0000B22C0000}"/>
    <cellStyle name="一般 41 2 2 2 3" xfId="11716" xr:uid="{00000000-0005-0000-0000-0000B32C0000}"/>
    <cellStyle name="一般 41 2 2 2 3 2" xfId="11717" xr:uid="{00000000-0005-0000-0000-0000B42C0000}"/>
    <cellStyle name="一般 41 2 2 2 3 2 2" xfId="11718" xr:uid="{00000000-0005-0000-0000-0000B52C0000}"/>
    <cellStyle name="一般 41 2 2 2 3 2 3" xfId="11719" xr:uid="{00000000-0005-0000-0000-0000B62C0000}"/>
    <cellStyle name="一般 41 2 2 2 3 3" xfId="11720" xr:uid="{00000000-0005-0000-0000-0000B72C0000}"/>
    <cellStyle name="一般 41 2 2 2 3 4" xfId="11721" xr:uid="{00000000-0005-0000-0000-0000B82C0000}"/>
    <cellStyle name="一般 41 2 2 2 4" xfId="11722" xr:uid="{00000000-0005-0000-0000-0000B92C0000}"/>
    <cellStyle name="一般 41 2 2 2 4 2" xfId="11723" xr:uid="{00000000-0005-0000-0000-0000BA2C0000}"/>
    <cellStyle name="一般 41 2 2 2 4 3" xfId="11724" xr:uid="{00000000-0005-0000-0000-0000BB2C0000}"/>
    <cellStyle name="一般 41 2 2 2 5" xfId="11725" xr:uid="{00000000-0005-0000-0000-0000BC2C0000}"/>
    <cellStyle name="一般 41 2 2 2 6" xfId="11726" xr:uid="{00000000-0005-0000-0000-0000BD2C0000}"/>
    <cellStyle name="一般 41 2 2 3" xfId="11727" xr:uid="{00000000-0005-0000-0000-0000BE2C0000}"/>
    <cellStyle name="一般 41 2 2 3 2" xfId="11728" xr:uid="{00000000-0005-0000-0000-0000BF2C0000}"/>
    <cellStyle name="一般 41 2 2 3 2 2" xfId="11729" xr:uid="{00000000-0005-0000-0000-0000C02C0000}"/>
    <cellStyle name="一般 41 2 2 3 2 2 2" xfId="11730" xr:uid="{00000000-0005-0000-0000-0000C12C0000}"/>
    <cellStyle name="一般 41 2 2 3 2 2 3" xfId="11731" xr:uid="{00000000-0005-0000-0000-0000C22C0000}"/>
    <cellStyle name="一般 41 2 2 3 2 3" xfId="11732" xr:uid="{00000000-0005-0000-0000-0000C32C0000}"/>
    <cellStyle name="一般 41 2 2 3 2 4" xfId="11733" xr:uid="{00000000-0005-0000-0000-0000C42C0000}"/>
    <cellStyle name="一般 41 2 2 3 3" xfId="11734" xr:uid="{00000000-0005-0000-0000-0000C52C0000}"/>
    <cellStyle name="一般 41 2 2 3 3 2" xfId="11735" xr:uid="{00000000-0005-0000-0000-0000C62C0000}"/>
    <cellStyle name="一般 41 2 2 3 3 3" xfId="11736" xr:uid="{00000000-0005-0000-0000-0000C72C0000}"/>
    <cellStyle name="一般 41 2 2 3 4" xfId="11737" xr:uid="{00000000-0005-0000-0000-0000C82C0000}"/>
    <cellStyle name="一般 41 2 2 3 5" xfId="11738" xr:uid="{00000000-0005-0000-0000-0000C92C0000}"/>
    <cellStyle name="一般 41 2 2 4" xfId="11739" xr:uid="{00000000-0005-0000-0000-0000CA2C0000}"/>
    <cellStyle name="一般 41 2 2 4 2" xfId="11740" xr:uid="{00000000-0005-0000-0000-0000CB2C0000}"/>
    <cellStyle name="一般 41 2 2 4 2 2" xfId="11741" xr:uid="{00000000-0005-0000-0000-0000CC2C0000}"/>
    <cellStyle name="一般 41 2 2 4 2 2 2" xfId="11742" xr:uid="{00000000-0005-0000-0000-0000CD2C0000}"/>
    <cellStyle name="一般 41 2 2 4 2 2 3" xfId="11743" xr:uid="{00000000-0005-0000-0000-0000CE2C0000}"/>
    <cellStyle name="一般 41 2 2 4 2 3" xfId="11744" xr:uid="{00000000-0005-0000-0000-0000CF2C0000}"/>
    <cellStyle name="一般 41 2 2 4 2 4" xfId="11745" xr:uid="{00000000-0005-0000-0000-0000D02C0000}"/>
    <cellStyle name="一般 41 2 2 4 3" xfId="11746" xr:uid="{00000000-0005-0000-0000-0000D12C0000}"/>
    <cellStyle name="一般 41 2 2 4 3 2" xfId="11747" xr:uid="{00000000-0005-0000-0000-0000D22C0000}"/>
    <cellStyle name="一般 41 2 2 4 3 3" xfId="11748" xr:uid="{00000000-0005-0000-0000-0000D32C0000}"/>
    <cellStyle name="一般 41 2 2 4 4" xfId="11749" xr:uid="{00000000-0005-0000-0000-0000D42C0000}"/>
    <cellStyle name="一般 41 2 2 4 5" xfId="11750" xr:uid="{00000000-0005-0000-0000-0000D52C0000}"/>
    <cellStyle name="一般 41 2 2 5" xfId="11751" xr:uid="{00000000-0005-0000-0000-0000D62C0000}"/>
    <cellStyle name="一般 41 2 2 5 2" xfId="11752" xr:uid="{00000000-0005-0000-0000-0000D72C0000}"/>
    <cellStyle name="一般 41 2 2 5 2 2" xfId="11753" xr:uid="{00000000-0005-0000-0000-0000D82C0000}"/>
    <cellStyle name="一般 41 2 2 5 2 3" xfId="11754" xr:uid="{00000000-0005-0000-0000-0000D92C0000}"/>
    <cellStyle name="一般 41 2 2 5 3" xfId="11755" xr:uid="{00000000-0005-0000-0000-0000DA2C0000}"/>
    <cellStyle name="一般 41 2 2 5 4" xfId="11756" xr:uid="{00000000-0005-0000-0000-0000DB2C0000}"/>
    <cellStyle name="一般 41 2 2 6" xfId="11757" xr:uid="{00000000-0005-0000-0000-0000DC2C0000}"/>
    <cellStyle name="一般 41 2 2 6 2" xfId="11758" xr:uid="{00000000-0005-0000-0000-0000DD2C0000}"/>
    <cellStyle name="一般 41 2 2 6 3" xfId="11759" xr:uid="{00000000-0005-0000-0000-0000DE2C0000}"/>
    <cellStyle name="一般 41 2 2 7" xfId="11760" xr:uid="{00000000-0005-0000-0000-0000DF2C0000}"/>
    <cellStyle name="一般 41 2 2 8" xfId="11761" xr:uid="{00000000-0005-0000-0000-0000E02C0000}"/>
    <cellStyle name="一般 41 2 3" xfId="11762" xr:uid="{00000000-0005-0000-0000-0000E12C0000}"/>
    <cellStyle name="一般 41 2 3 2" xfId="11763" xr:uid="{00000000-0005-0000-0000-0000E22C0000}"/>
    <cellStyle name="一般 41 2 3 2 2" xfId="11764" xr:uid="{00000000-0005-0000-0000-0000E32C0000}"/>
    <cellStyle name="一般 41 2 3 2 2 2" xfId="11765" xr:uid="{00000000-0005-0000-0000-0000E42C0000}"/>
    <cellStyle name="一般 41 2 3 2 2 2 2" xfId="11766" xr:uid="{00000000-0005-0000-0000-0000E52C0000}"/>
    <cellStyle name="一般 41 2 3 2 2 2 3" xfId="11767" xr:uid="{00000000-0005-0000-0000-0000E62C0000}"/>
    <cellStyle name="一般 41 2 3 2 2 3" xfId="11768" xr:uid="{00000000-0005-0000-0000-0000E72C0000}"/>
    <cellStyle name="一般 41 2 3 2 2 4" xfId="11769" xr:uid="{00000000-0005-0000-0000-0000E82C0000}"/>
    <cellStyle name="一般 41 2 3 2 3" xfId="11770" xr:uid="{00000000-0005-0000-0000-0000E92C0000}"/>
    <cellStyle name="一般 41 2 3 2 3 2" xfId="11771" xr:uid="{00000000-0005-0000-0000-0000EA2C0000}"/>
    <cellStyle name="一般 41 2 3 2 3 3" xfId="11772" xr:uid="{00000000-0005-0000-0000-0000EB2C0000}"/>
    <cellStyle name="一般 41 2 3 2 4" xfId="11773" xr:uid="{00000000-0005-0000-0000-0000EC2C0000}"/>
    <cellStyle name="一般 41 2 3 2 5" xfId="11774" xr:uid="{00000000-0005-0000-0000-0000ED2C0000}"/>
    <cellStyle name="一般 41 2 3 3" xfId="11775" xr:uid="{00000000-0005-0000-0000-0000EE2C0000}"/>
    <cellStyle name="一般 41 2 3 3 2" xfId="11776" xr:uid="{00000000-0005-0000-0000-0000EF2C0000}"/>
    <cellStyle name="一般 41 2 3 3 2 2" xfId="11777" xr:uid="{00000000-0005-0000-0000-0000F02C0000}"/>
    <cellStyle name="一般 41 2 3 3 2 3" xfId="11778" xr:uid="{00000000-0005-0000-0000-0000F12C0000}"/>
    <cellStyle name="一般 41 2 3 3 3" xfId="11779" xr:uid="{00000000-0005-0000-0000-0000F22C0000}"/>
    <cellStyle name="一般 41 2 3 3 4" xfId="11780" xr:uid="{00000000-0005-0000-0000-0000F32C0000}"/>
    <cellStyle name="一般 41 2 3 4" xfId="11781" xr:uid="{00000000-0005-0000-0000-0000F42C0000}"/>
    <cellStyle name="一般 41 2 3 4 2" xfId="11782" xr:uid="{00000000-0005-0000-0000-0000F52C0000}"/>
    <cellStyle name="一般 41 2 3 4 3" xfId="11783" xr:uid="{00000000-0005-0000-0000-0000F62C0000}"/>
    <cellStyle name="一般 41 2 3 5" xfId="11784" xr:uid="{00000000-0005-0000-0000-0000F72C0000}"/>
    <cellStyle name="一般 41 2 3 6" xfId="11785" xr:uid="{00000000-0005-0000-0000-0000F82C0000}"/>
    <cellStyle name="一般 41 2 4" xfId="11786" xr:uid="{00000000-0005-0000-0000-0000F92C0000}"/>
    <cellStyle name="一般 41 2 4 2" xfId="11787" xr:uid="{00000000-0005-0000-0000-0000FA2C0000}"/>
    <cellStyle name="一般 41 2 4 2 2" xfId="11788" xr:uid="{00000000-0005-0000-0000-0000FB2C0000}"/>
    <cellStyle name="一般 41 2 4 2 2 2" xfId="11789" xr:uid="{00000000-0005-0000-0000-0000FC2C0000}"/>
    <cellStyle name="一般 41 2 4 2 2 3" xfId="11790" xr:uid="{00000000-0005-0000-0000-0000FD2C0000}"/>
    <cellStyle name="一般 41 2 4 2 3" xfId="11791" xr:uid="{00000000-0005-0000-0000-0000FE2C0000}"/>
    <cellStyle name="一般 41 2 4 2 4" xfId="11792" xr:uid="{00000000-0005-0000-0000-0000FF2C0000}"/>
    <cellStyle name="一般 41 2 4 3" xfId="11793" xr:uid="{00000000-0005-0000-0000-0000002D0000}"/>
    <cellStyle name="一般 41 2 4 3 2" xfId="11794" xr:uid="{00000000-0005-0000-0000-0000012D0000}"/>
    <cellStyle name="一般 41 2 4 3 3" xfId="11795" xr:uid="{00000000-0005-0000-0000-0000022D0000}"/>
    <cellStyle name="一般 41 2 4 4" xfId="11796" xr:uid="{00000000-0005-0000-0000-0000032D0000}"/>
    <cellStyle name="一般 41 2 4 5" xfId="11797" xr:uid="{00000000-0005-0000-0000-0000042D0000}"/>
    <cellStyle name="一般 41 2 5" xfId="11798" xr:uid="{00000000-0005-0000-0000-0000052D0000}"/>
    <cellStyle name="一般 41 2 5 2" xfId="11799" xr:uid="{00000000-0005-0000-0000-0000062D0000}"/>
    <cellStyle name="一般 41 2 5 2 2" xfId="11800" xr:uid="{00000000-0005-0000-0000-0000072D0000}"/>
    <cellStyle name="一般 41 2 5 2 2 2" xfId="11801" xr:uid="{00000000-0005-0000-0000-0000082D0000}"/>
    <cellStyle name="一般 41 2 5 2 2 3" xfId="11802" xr:uid="{00000000-0005-0000-0000-0000092D0000}"/>
    <cellStyle name="一般 41 2 5 2 3" xfId="11803" xr:uid="{00000000-0005-0000-0000-00000A2D0000}"/>
    <cellStyle name="一般 41 2 5 2 4" xfId="11804" xr:uid="{00000000-0005-0000-0000-00000B2D0000}"/>
    <cellStyle name="一般 41 2 5 3" xfId="11805" xr:uid="{00000000-0005-0000-0000-00000C2D0000}"/>
    <cellStyle name="一般 41 2 5 3 2" xfId="11806" xr:uid="{00000000-0005-0000-0000-00000D2D0000}"/>
    <cellStyle name="一般 41 2 5 3 3" xfId="11807" xr:uid="{00000000-0005-0000-0000-00000E2D0000}"/>
    <cellStyle name="一般 41 2 5 4" xfId="11808" xr:uid="{00000000-0005-0000-0000-00000F2D0000}"/>
    <cellStyle name="一般 41 2 5 5" xfId="11809" xr:uid="{00000000-0005-0000-0000-0000102D0000}"/>
    <cellStyle name="一般 41 2 6" xfId="11810" xr:uid="{00000000-0005-0000-0000-0000112D0000}"/>
    <cellStyle name="一般 41 2 6 2" xfId="11811" xr:uid="{00000000-0005-0000-0000-0000122D0000}"/>
    <cellStyle name="一般 41 2 6 2 2" xfId="11812" xr:uid="{00000000-0005-0000-0000-0000132D0000}"/>
    <cellStyle name="一般 41 2 6 2 3" xfId="11813" xr:uid="{00000000-0005-0000-0000-0000142D0000}"/>
    <cellStyle name="一般 41 2 6 3" xfId="11814" xr:uid="{00000000-0005-0000-0000-0000152D0000}"/>
    <cellStyle name="一般 41 2 6 4" xfId="11815" xr:uid="{00000000-0005-0000-0000-0000162D0000}"/>
    <cellStyle name="一般 41 2 7" xfId="11816" xr:uid="{00000000-0005-0000-0000-0000172D0000}"/>
    <cellStyle name="一般 41 2 7 2" xfId="11817" xr:uid="{00000000-0005-0000-0000-0000182D0000}"/>
    <cellStyle name="一般 41 2 7 3" xfId="11818" xr:uid="{00000000-0005-0000-0000-0000192D0000}"/>
    <cellStyle name="一般 41 2 8" xfId="11819" xr:uid="{00000000-0005-0000-0000-00001A2D0000}"/>
    <cellStyle name="一般 41 2 9" xfId="11820" xr:uid="{00000000-0005-0000-0000-00001B2D0000}"/>
    <cellStyle name="一般 41 3" xfId="264" xr:uid="{00000000-0005-0000-0000-00001C2D0000}"/>
    <cellStyle name="一般 41 3 2" xfId="265" xr:uid="{00000000-0005-0000-0000-00001D2D0000}"/>
    <cellStyle name="一般 41 3 2 2" xfId="11821" xr:uid="{00000000-0005-0000-0000-00001E2D0000}"/>
    <cellStyle name="一般 41 3 2 2 2" xfId="11822" xr:uid="{00000000-0005-0000-0000-00001F2D0000}"/>
    <cellStyle name="一般 41 3 2 2 2 2" xfId="11823" xr:uid="{00000000-0005-0000-0000-0000202D0000}"/>
    <cellStyle name="一般 41 3 2 2 2 2 2" xfId="11824" xr:uid="{00000000-0005-0000-0000-0000212D0000}"/>
    <cellStyle name="一般 41 3 2 2 2 2 2 2" xfId="11825" xr:uid="{00000000-0005-0000-0000-0000222D0000}"/>
    <cellStyle name="一般 41 3 2 2 2 2 2 3" xfId="11826" xr:uid="{00000000-0005-0000-0000-0000232D0000}"/>
    <cellStyle name="一般 41 3 2 2 2 2 3" xfId="11827" xr:uid="{00000000-0005-0000-0000-0000242D0000}"/>
    <cellStyle name="一般 41 3 2 2 2 2 4" xfId="11828" xr:uid="{00000000-0005-0000-0000-0000252D0000}"/>
    <cellStyle name="一般 41 3 2 2 2 3" xfId="11829" xr:uid="{00000000-0005-0000-0000-0000262D0000}"/>
    <cellStyle name="一般 41 3 2 2 2 3 2" xfId="11830" xr:uid="{00000000-0005-0000-0000-0000272D0000}"/>
    <cellStyle name="一般 41 3 2 2 2 3 3" xfId="11831" xr:uid="{00000000-0005-0000-0000-0000282D0000}"/>
    <cellStyle name="一般 41 3 2 2 2 4" xfId="11832" xr:uid="{00000000-0005-0000-0000-0000292D0000}"/>
    <cellStyle name="一般 41 3 2 2 2 5" xfId="11833" xr:uid="{00000000-0005-0000-0000-00002A2D0000}"/>
    <cellStyle name="一般 41 3 2 2 3" xfId="11834" xr:uid="{00000000-0005-0000-0000-00002B2D0000}"/>
    <cellStyle name="一般 41 3 2 2 3 2" xfId="11835" xr:uid="{00000000-0005-0000-0000-00002C2D0000}"/>
    <cellStyle name="一般 41 3 2 2 3 2 2" xfId="11836" xr:uid="{00000000-0005-0000-0000-00002D2D0000}"/>
    <cellStyle name="一般 41 3 2 2 3 2 3" xfId="11837" xr:uid="{00000000-0005-0000-0000-00002E2D0000}"/>
    <cellStyle name="一般 41 3 2 2 3 3" xfId="11838" xr:uid="{00000000-0005-0000-0000-00002F2D0000}"/>
    <cellStyle name="一般 41 3 2 2 3 4" xfId="11839" xr:uid="{00000000-0005-0000-0000-0000302D0000}"/>
    <cellStyle name="一般 41 3 2 2 4" xfId="11840" xr:uid="{00000000-0005-0000-0000-0000312D0000}"/>
    <cellStyle name="一般 41 3 2 2 4 2" xfId="11841" xr:uid="{00000000-0005-0000-0000-0000322D0000}"/>
    <cellStyle name="一般 41 3 2 2 4 3" xfId="11842" xr:uid="{00000000-0005-0000-0000-0000332D0000}"/>
    <cellStyle name="一般 41 3 2 2 5" xfId="11843" xr:uid="{00000000-0005-0000-0000-0000342D0000}"/>
    <cellStyle name="一般 41 3 2 2 6" xfId="11844" xr:uid="{00000000-0005-0000-0000-0000352D0000}"/>
    <cellStyle name="一般 41 3 2 3" xfId="11845" xr:uid="{00000000-0005-0000-0000-0000362D0000}"/>
    <cellStyle name="一般 41 3 2 3 2" xfId="11846" xr:uid="{00000000-0005-0000-0000-0000372D0000}"/>
    <cellStyle name="一般 41 3 2 3 2 2" xfId="11847" xr:uid="{00000000-0005-0000-0000-0000382D0000}"/>
    <cellStyle name="一般 41 3 2 3 2 2 2" xfId="11848" xr:uid="{00000000-0005-0000-0000-0000392D0000}"/>
    <cellStyle name="一般 41 3 2 3 2 2 3" xfId="11849" xr:uid="{00000000-0005-0000-0000-00003A2D0000}"/>
    <cellStyle name="一般 41 3 2 3 2 3" xfId="11850" xr:uid="{00000000-0005-0000-0000-00003B2D0000}"/>
    <cellStyle name="一般 41 3 2 3 2 4" xfId="11851" xr:uid="{00000000-0005-0000-0000-00003C2D0000}"/>
    <cellStyle name="一般 41 3 2 3 3" xfId="11852" xr:uid="{00000000-0005-0000-0000-00003D2D0000}"/>
    <cellStyle name="一般 41 3 2 3 3 2" xfId="11853" xr:uid="{00000000-0005-0000-0000-00003E2D0000}"/>
    <cellStyle name="一般 41 3 2 3 3 3" xfId="11854" xr:uid="{00000000-0005-0000-0000-00003F2D0000}"/>
    <cellStyle name="一般 41 3 2 3 4" xfId="11855" xr:uid="{00000000-0005-0000-0000-0000402D0000}"/>
    <cellStyle name="一般 41 3 2 3 5" xfId="11856" xr:uid="{00000000-0005-0000-0000-0000412D0000}"/>
    <cellStyle name="一般 41 3 2 4" xfId="11857" xr:uid="{00000000-0005-0000-0000-0000422D0000}"/>
    <cellStyle name="一般 41 3 2 4 2" xfId="11858" xr:uid="{00000000-0005-0000-0000-0000432D0000}"/>
    <cellStyle name="一般 41 3 2 4 2 2" xfId="11859" xr:uid="{00000000-0005-0000-0000-0000442D0000}"/>
    <cellStyle name="一般 41 3 2 4 2 2 2" xfId="11860" xr:uid="{00000000-0005-0000-0000-0000452D0000}"/>
    <cellStyle name="一般 41 3 2 4 2 2 3" xfId="11861" xr:uid="{00000000-0005-0000-0000-0000462D0000}"/>
    <cellStyle name="一般 41 3 2 4 2 3" xfId="11862" xr:uid="{00000000-0005-0000-0000-0000472D0000}"/>
    <cellStyle name="一般 41 3 2 4 2 4" xfId="11863" xr:uid="{00000000-0005-0000-0000-0000482D0000}"/>
    <cellStyle name="一般 41 3 2 4 3" xfId="11864" xr:uid="{00000000-0005-0000-0000-0000492D0000}"/>
    <cellStyle name="一般 41 3 2 4 3 2" xfId="11865" xr:uid="{00000000-0005-0000-0000-00004A2D0000}"/>
    <cellStyle name="一般 41 3 2 4 3 3" xfId="11866" xr:uid="{00000000-0005-0000-0000-00004B2D0000}"/>
    <cellStyle name="一般 41 3 2 4 4" xfId="11867" xr:uid="{00000000-0005-0000-0000-00004C2D0000}"/>
    <cellStyle name="一般 41 3 2 4 5" xfId="11868" xr:uid="{00000000-0005-0000-0000-00004D2D0000}"/>
    <cellStyle name="一般 41 3 2 5" xfId="11869" xr:uid="{00000000-0005-0000-0000-00004E2D0000}"/>
    <cellStyle name="一般 41 3 2 5 2" xfId="11870" xr:uid="{00000000-0005-0000-0000-00004F2D0000}"/>
    <cellStyle name="一般 41 3 2 5 2 2" xfId="11871" xr:uid="{00000000-0005-0000-0000-0000502D0000}"/>
    <cellStyle name="一般 41 3 2 5 2 3" xfId="11872" xr:uid="{00000000-0005-0000-0000-0000512D0000}"/>
    <cellStyle name="一般 41 3 2 5 3" xfId="11873" xr:uid="{00000000-0005-0000-0000-0000522D0000}"/>
    <cellStyle name="一般 41 3 2 5 4" xfId="11874" xr:uid="{00000000-0005-0000-0000-0000532D0000}"/>
    <cellStyle name="一般 41 3 2 6" xfId="11875" xr:uid="{00000000-0005-0000-0000-0000542D0000}"/>
    <cellStyle name="一般 41 3 2 6 2" xfId="11876" xr:uid="{00000000-0005-0000-0000-0000552D0000}"/>
    <cellStyle name="一般 41 3 2 6 3" xfId="11877" xr:uid="{00000000-0005-0000-0000-0000562D0000}"/>
    <cellStyle name="一般 41 3 2 7" xfId="11878" xr:uid="{00000000-0005-0000-0000-0000572D0000}"/>
    <cellStyle name="一般 41 3 2 8" xfId="11879" xr:uid="{00000000-0005-0000-0000-0000582D0000}"/>
    <cellStyle name="一般 41 3 3" xfId="11880" xr:uid="{00000000-0005-0000-0000-0000592D0000}"/>
    <cellStyle name="一般 41 3 3 2" xfId="11881" xr:uid="{00000000-0005-0000-0000-00005A2D0000}"/>
    <cellStyle name="一般 41 3 3 2 2" xfId="11882" xr:uid="{00000000-0005-0000-0000-00005B2D0000}"/>
    <cellStyle name="一般 41 3 3 2 2 2" xfId="11883" xr:uid="{00000000-0005-0000-0000-00005C2D0000}"/>
    <cellStyle name="一般 41 3 3 2 2 2 2" xfId="11884" xr:uid="{00000000-0005-0000-0000-00005D2D0000}"/>
    <cellStyle name="一般 41 3 3 2 2 2 3" xfId="11885" xr:uid="{00000000-0005-0000-0000-00005E2D0000}"/>
    <cellStyle name="一般 41 3 3 2 2 3" xfId="11886" xr:uid="{00000000-0005-0000-0000-00005F2D0000}"/>
    <cellStyle name="一般 41 3 3 2 2 4" xfId="11887" xr:uid="{00000000-0005-0000-0000-0000602D0000}"/>
    <cellStyle name="一般 41 3 3 2 3" xfId="11888" xr:uid="{00000000-0005-0000-0000-0000612D0000}"/>
    <cellStyle name="一般 41 3 3 2 3 2" xfId="11889" xr:uid="{00000000-0005-0000-0000-0000622D0000}"/>
    <cellStyle name="一般 41 3 3 2 3 3" xfId="11890" xr:uid="{00000000-0005-0000-0000-0000632D0000}"/>
    <cellStyle name="一般 41 3 3 2 4" xfId="11891" xr:uid="{00000000-0005-0000-0000-0000642D0000}"/>
    <cellStyle name="一般 41 3 3 2 5" xfId="11892" xr:uid="{00000000-0005-0000-0000-0000652D0000}"/>
    <cellStyle name="一般 41 3 3 3" xfId="11893" xr:uid="{00000000-0005-0000-0000-0000662D0000}"/>
    <cellStyle name="一般 41 3 3 3 2" xfId="11894" xr:uid="{00000000-0005-0000-0000-0000672D0000}"/>
    <cellStyle name="一般 41 3 3 3 2 2" xfId="11895" xr:uid="{00000000-0005-0000-0000-0000682D0000}"/>
    <cellStyle name="一般 41 3 3 3 2 3" xfId="11896" xr:uid="{00000000-0005-0000-0000-0000692D0000}"/>
    <cellStyle name="一般 41 3 3 3 3" xfId="11897" xr:uid="{00000000-0005-0000-0000-00006A2D0000}"/>
    <cellStyle name="一般 41 3 3 3 4" xfId="11898" xr:uid="{00000000-0005-0000-0000-00006B2D0000}"/>
    <cellStyle name="一般 41 3 3 4" xfId="11899" xr:uid="{00000000-0005-0000-0000-00006C2D0000}"/>
    <cellStyle name="一般 41 3 3 4 2" xfId="11900" xr:uid="{00000000-0005-0000-0000-00006D2D0000}"/>
    <cellStyle name="一般 41 3 3 4 3" xfId="11901" xr:uid="{00000000-0005-0000-0000-00006E2D0000}"/>
    <cellStyle name="一般 41 3 3 5" xfId="11902" xr:uid="{00000000-0005-0000-0000-00006F2D0000}"/>
    <cellStyle name="一般 41 3 3 6" xfId="11903" xr:uid="{00000000-0005-0000-0000-0000702D0000}"/>
    <cellStyle name="一般 41 3 4" xfId="11904" xr:uid="{00000000-0005-0000-0000-0000712D0000}"/>
    <cellStyle name="一般 41 3 4 2" xfId="11905" xr:uid="{00000000-0005-0000-0000-0000722D0000}"/>
    <cellStyle name="一般 41 3 4 2 2" xfId="11906" xr:uid="{00000000-0005-0000-0000-0000732D0000}"/>
    <cellStyle name="一般 41 3 4 2 2 2" xfId="11907" xr:uid="{00000000-0005-0000-0000-0000742D0000}"/>
    <cellStyle name="一般 41 3 4 2 2 3" xfId="11908" xr:uid="{00000000-0005-0000-0000-0000752D0000}"/>
    <cellStyle name="一般 41 3 4 2 3" xfId="11909" xr:uid="{00000000-0005-0000-0000-0000762D0000}"/>
    <cellStyle name="一般 41 3 4 2 4" xfId="11910" xr:uid="{00000000-0005-0000-0000-0000772D0000}"/>
    <cellStyle name="一般 41 3 4 3" xfId="11911" xr:uid="{00000000-0005-0000-0000-0000782D0000}"/>
    <cellStyle name="一般 41 3 4 3 2" xfId="11912" xr:uid="{00000000-0005-0000-0000-0000792D0000}"/>
    <cellStyle name="一般 41 3 4 3 3" xfId="11913" xr:uid="{00000000-0005-0000-0000-00007A2D0000}"/>
    <cellStyle name="一般 41 3 4 4" xfId="11914" xr:uid="{00000000-0005-0000-0000-00007B2D0000}"/>
    <cellStyle name="一般 41 3 4 5" xfId="11915" xr:uid="{00000000-0005-0000-0000-00007C2D0000}"/>
    <cellStyle name="一般 41 3 5" xfId="11916" xr:uid="{00000000-0005-0000-0000-00007D2D0000}"/>
    <cellStyle name="一般 41 3 5 2" xfId="11917" xr:uid="{00000000-0005-0000-0000-00007E2D0000}"/>
    <cellStyle name="一般 41 3 5 2 2" xfId="11918" xr:uid="{00000000-0005-0000-0000-00007F2D0000}"/>
    <cellStyle name="一般 41 3 5 2 2 2" xfId="11919" xr:uid="{00000000-0005-0000-0000-0000802D0000}"/>
    <cellStyle name="一般 41 3 5 2 2 3" xfId="11920" xr:uid="{00000000-0005-0000-0000-0000812D0000}"/>
    <cellStyle name="一般 41 3 5 2 3" xfId="11921" xr:uid="{00000000-0005-0000-0000-0000822D0000}"/>
    <cellStyle name="一般 41 3 5 2 4" xfId="11922" xr:uid="{00000000-0005-0000-0000-0000832D0000}"/>
    <cellStyle name="一般 41 3 5 3" xfId="11923" xr:uid="{00000000-0005-0000-0000-0000842D0000}"/>
    <cellStyle name="一般 41 3 5 3 2" xfId="11924" xr:uid="{00000000-0005-0000-0000-0000852D0000}"/>
    <cellStyle name="一般 41 3 5 3 3" xfId="11925" xr:uid="{00000000-0005-0000-0000-0000862D0000}"/>
    <cellStyle name="一般 41 3 5 4" xfId="11926" xr:uid="{00000000-0005-0000-0000-0000872D0000}"/>
    <cellStyle name="一般 41 3 5 5" xfId="11927" xr:uid="{00000000-0005-0000-0000-0000882D0000}"/>
    <cellStyle name="一般 41 3 6" xfId="11928" xr:uid="{00000000-0005-0000-0000-0000892D0000}"/>
    <cellStyle name="一般 41 3 6 2" xfId="11929" xr:uid="{00000000-0005-0000-0000-00008A2D0000}"/>
    <cellStyle name="一般 41 3 6 2 2" xfId="11930" xr:uid="{00000000-0005-0000-0000-00008B2D0000}"/>
    <cellStyle name="一般 41 3 6 2 3" xfId="11931" xr:uid="{00000000-0005-0000-0000-00008C2D0000}"/>
    <cellStyle name="一般 41 3 6 3" xfId="11932" xr:uid="{00000000-0005-0000-0000-00008D2D0000}"/>
    <cellStyle name="一般 41 3 6 4" xfId="11933" xr:uid="{00000000-0005-0000-0000-00008E2D0000}"/>
    <cellStyle name="一般 41 3 7" xfId="11934" xr:uid="{00000000-0005-0000-0000-00008F2D0000}"/>
    <cellStyle name="一般 41 3 7 2" xfId="11935" xr:uid="{00000000-0005-0000-0000-0000902D0000}"/>
    <cellStyle name="一般 41 3 7 3" xfId="11936" xr:uid="{00000000-0005-0000-0000-0000912D0000}"/>
    <cellStyle name="一般 41 3 8" xfId="11937" xr:uid="{00000000-0005-0000-0000-0000922D0000}"/>
    <cellStyle name="一般 41 3 9" xfId="11938" xr:uid="{00000000-0005-0000-0000-0000932D0000}"/>
    <cellStyle name="一般 41 4" xfId="266" xr:uid="{00000000-0005-0000-0000-0000942D0000}"/>
    <cellStyle name="一般 41 4 2" xfId="11939" xr:uid="{00000000-0005-0000-0000-0000952D0000}"/>
    <cellStyle name="一般 41 4 2 2" xfId="11940" xr:uid="{00000000-0005-0000-0000-0000962D0000}"/>
    <cellStyle name="一般 41 4 2 2 2" xfId="11941" xr:uid="{00000000-0005-0000-0000-0000972D0000}"/>
    <cellStyle name="一般 41 4 2 2 2 2" xfId="11942" xr:uid="{00000000-0005-0000-0000-0000982D0000}"/>
    <cellStyle name="一般 41 4 2 2 2 2 2" xfId="11943" xr:uid="{00000000-0005-0000-0000-0000992D0000}"/>
    <cellStyle name="一般 41 4 2 2 2 2 3" xfId="11944" xr:uid="{00000000-0005-0000-0000-00009A2D0000}"/>
    <cellStyle name="一般 41 4 2 2 2 3" xfId="11945" xr:uid="{00000000-0005-0000-0000-00009B2D0000}"/>
    <cellStyle name="一般 41 4 2 2 2 4" xfId="11946" xr:uid="{00000000-0005-0000-0000-00009C2D0000}"/>
    <cellStyle name="一般 41 4 2 2 3" xfId="11947" xr:uid="{00000000-0005-0000-0000-00009D2D0000}"/>
    <cellStyle name="一般 41 4 2 2 3 2" xfId="11948" xr:uid="{00000000-0005-0000-0000-00009E2D0000}"/>
    <cellStyle name="一般 41 4 2 2 3 3" xfId="11949" xr:uid="{00000000-0005-0000-0000-00009F2D0000}"/>
    <cellStyle name="一般 41 4 2 2 4" xfId="11950" xr:uid="{00000000-0005-0000-0000-0000A02D0000}"/>
    <cellStyle name="一般 41 4 2 2 5" xfId="11951" xr:uid="{00000000-0005-0000-0000-0000A12D0000}"/>
    <cellStyle name="一般 41 4 2 3" xfId="11952" xr:uid="{00000000-0005-0000-0000-0000A22D0000}"/>
    <cellStyle name="一般 41 4 2 3 2" xfId="11953" xr:uid="{00000000-0005-0000-0000-0000A32D0000}"/>
    <cellStyle name="一般 41 4 2 3 2 2" xfId="11954" xr:uid="{00000000-0005-0000-0000-0000A42D0000}"/>
    <cellStyle name="一般 41 4 2 3 2 3" xfId="11955" xr:uid="{00000000-0005-0000-0000-0000A52D0000}"/>
    <cellStyle name="一般 41 4 2 3 3" xfId="11956" xr:uid="{00000000-0005-0000-0000-0000A62D0000}"/>
    <cellStyle name="一般 41 4 2 3 4" xfId="11957" xr:uid="{00000000-0005-0000-0000-0000A72D0000}"/>
    <cellStyle name="一般 41 4 2 4" xfId="11958" xr:uid="{00000000-0005-0000-0000-0000A82D0000}"/>
    <cellStyle name="一般 41 4 2 4 2" xfId="11959" xr:uid="{00000000-0005-0000-0000-0000A92D0000}"/>
    <cellStyle name="一般 41 4 2 4 3" xfId="11960" xr:uid="{00000000-0005-0000-0000-0000AA2D0000}"/>
    <cellStyle name="一般 41 4 2 5" xfId="11961" xr:uid="{00000000-0005-0000-0000-0000AB2D0000}"/>
    <cellStyle name="一般 41 4 2 6" xfId="11962" xr:uid="{00000000-0005-0000-0000-0000AC2D0000}"/>
    <cellStyle name="一般 41 4 3" xfId="11963" xr:uid="{00000000-0005-0000-0000-0000AD2D0000}"/>
    <cellStyle name="一般 41 4 3 2" xfId="11964" xr:uid="{00000000-0005-0000-0000-0000AE2D0000}"/>
    <cellStyle name="一般 41 4 3 2 2" xfId="11965" xr:uid="{00000000-0005-0000-0000-0000AF2D0000}"/>
    <cellStyle name="一般 41 4 3 2 2 2" xfId="11966" xr:uid="{00000000-0005-0000-0000-0000B02D0000}"/>
    <cellStyle name="一般 41 4 3 2 2 3" xfId="11967" xr:uid="{00000000-0005-0000-0000-0000B12D0000}"/>
    <cellStyle name="一般 41 4 3 2 3" xfId="11968" xr:uid="{00000000-0005-0000-0000-0000B22D0000}"/>
    <cellStyle name="一般 41 4 3 2 4" xfId="11969" xr:uid="{00000000-0005-0000-0000-0000B32D0000}"/>
    <cellStyle name="一般 41 4 3 3" xfId="11970" xr:uid="{00000000-0005-0000-0000-0000B42D0000}"/>
    <cellStyle name="一般 41 4 3 3 2" xfId="11971" xr:uid="{00000000-0005-0000-0000-0000B52D0000}"/>
    <cellStyle name="一般 41 4 3 3 3" xfId="11972" xr:uid="{00000000-0005-0000-0000-0000B62D0000}"/>
    <cellStyle name="一般 41 4 3 4" xfId="11973" xr:uid="{00000000-0005-0000-0000-0000B72D0000}"/>
    <cellStyle name="一般 41 4 3 5" xfId="11974" xr:uid="{00000000-0005-0000-0000-0000B82D0000}"/>
    <cellStyle name="一般 41 4 4" xfId="11975" xr:uid="{00000000-0005-0000-0000-0000B92D0000}"/>
    <cellStyle name="一般 41 4 4 2" xfId="11976" xr:uid="{00000000-0005-0000-0000-0000BA2D0000}"/>
    <cellStyle name="一般 41 4 4 2 2" xfId="11977" xr:uid="{00000000-0005-0000-0000-0000BB2D0000}"/>
    <cellStyle name="一般 41 4 4 2 2 2" xfId="11978" xr:uid="{00000000-0005-0000-0000-0000BC2D0000}"/>
    <cellStyle name="一般 41 4 4 2 2 3" xfId="11979" xr:uid="{00000000-0005-0000-0000-0000BD2D0000}"/>
    <cellStyle name="一般 41 4 4 2 3" xfId="11980" xr:uid="{00000000-0005-0000-0000-0000BE2D0000}"/>
    <cellStyle name="一般 41 4 4 2 4" xfId="11981" xr:uid="{00000000-0005-0000-0000-0000BF2D0000}"/>
    <cellStyle name="一般 41 4 4 3" xfId="11982" xr:uid="{00000000-0005-0000-0000-0000C02D0000}"/>
    <cellStyle name="一般 41 4 4 3 2" xfId="11983" xr:uid="{00000000-0005-0000-0000-0000C12D0000}"/>
    <cellStyle name="一般 41 4 4 3 3" xfId="11984" xr:uid="{00000000-0005-0000-0000-0000C22D0000}"/>
    <cellStyle name="一般 41 4 4 4" xfId="11985" xr:uid="{00000000-0005-0000-0000-0000C32D0000}"/>
    <cellStyle name="一般 41 4 4 5" xfId="11986" xr:uid="{00000000-0005-0000-0000-0000C42D0000}"/>
    <cellStyle name="一般 41 4 5" xfId="11987" xr:uid="{00000000-0005-0000-0000-0000C52D0000}"/>
    <cellStyle name="一般 41 4 5 2" xfId="11988" xr:uid="{00000000-0005-0000-0000-0000C62D0000}"/>
    <cellStyle name="一般 41 4 5 2 2" xfId="11989" xr:uid="{00000000-0005-0000-0000-0000C72D0000}"/>
    <cellStyle name="一般 41 4 5 2 3" xfId="11990" xr:uid="{00000000-0005-0000-0000-0000C82D0000}"/>
    <cellStyle name="一般 41 4 5 3" xfId="11991" xr:uid="{00000000-0005-0000-0000-0000C92D0000}"/>
    <cellStyle name="一般 41 4 5 4" xfId="11992" xr:uid="{00000000-0005-0000-0000-0000CA2D0000}"/>
    <cellStyle name="一般 41 4 6" xfId="11993" xr:uid="{00000000-0005-0000-0000-0000CB2D0000}"/>
    <cellStyle name="一般 41 4 6 2" xfId="11994" xr:uid="{00000000-0005-0000-0000-0000CC2D0000}"/>
    <cellStyle name="一般 41 4 6 3" xfId="11995" xr:uid="{00000000-0005-0000-0000-0000CD2D0000}"/>
    <cellStyle name="一般 41 4 7" xfId="11996" xr:uid="{00000000-0005-0000-0000-0000CE2D0000}"/>
    <cellStyle name="一般 41 4 8" xfId="11997" xr:uid="{00000000-0005-0000-0000-0000CF2D0000}"/>
    <cellStyle name="一般 41 5" xfId="11998" xr:uid="{00000000-0005-0000-0000-0000D02D0000}"/>
    <cellStyle name="一般 41 5 2" xfId="11999" xr:uid="{00000000-0005-0000-0000-0000D12D0000}"/>
    <cellStyle name="一般 41 5 2 2" xfId="12000" xr:uid="{00000000-0005-0000-0000-0000D22D0000}"/>
    <cellStyle name="一般 41 5 2 2 2" xfId="12001" xr:uid="{00000000-0005-0000-0000-0000D32D0000}"/>
    <cellStyle name="一般 41 5 2 2 2 2" xfId="12002" xr:uid="{00000000-0005-0000-0000-0000D42D0000}"/>
    <cellStyle name="一般 41 5 2 2 2 2 2" xfId="12003" xr:uid="{00000000-0005-0000-0000-0000D52D0000}"/>
    <cellStyle name="一般 41 5 2 2 2 2 3" xfId="12004" xr:uid="{00000000-0005-0000-0000-0000D62D0000}"/>
    <cellStyle name="一般 41 5 2 2 2 3" xfId="12005" xr:uid="{00000000-0005-0000-0000-0000D72D0000}"/>
    <cellStyle name="一般 41 5 2 2 2 4" xfId="12006" xr:uid="{00000000-0005-0000-0000-0000D82D0000}"/>
    <cellStyle name="一般 41 5 2 2 3" xfId="12007" xr:uid="{00000000-0005-0000-0000-0000D92D0000}"/>
    <cellStyle name="一般 41 5 2 2 3 2" xfId="12008" xr:uid="{00000000-0005-0000-0000-0000DA2D0000}"/>
    <cellStyle name="一般 41 5 2 2 3 3" xfId="12009" xr:uid="{00000000-0005-0000-0000-0000DB2D0000}"/>
    <cellStyle name="一般 41 5 2 2 4" xfId="12010" xr:uid="{00000000-0005-0000-0000-0000DC2D0000}"/>
    <cellStyle name="一般 41 5 2 2 5" xfId="12011" xr:uid="{00000000-0005-0000-0000-0000DD2D0000}"/>
    <cellStyle name="一般 41 5 2 3" xfId="12012" xr:uid="{00000000-0005-0000-0000-0000DE2D0000}"/>
    <cellStyle name="一般 41 5 2 3 2" xfId="12013" xr:uid="{00000000-0005-0000-0000-0000DF2D0000}"/>
    <cellStyle name="一般 41 5 2 3 2 2" xfId="12014" xr:uid="{00000000-0005-0000-0000-0000E02D0000}"/>
    <cellStyle name="一般 41 5 2 3 2 3" xfId="12015" xr:uid="{00000000-0005-0000-0000-0000E12D0000}"/>
    <cellStyle name="一般 41 5 2 3 3" xfId="12016" xr:uid="{00000000-0005-0000-0000-0000E22D0000}"/>
    <cellStyle name="一般 41 5 2 3 4" xfId="12017" xr:uid="{00000000-0005-0000-0000-0000E32D0000}"/>
    <cellStyle name="一般 41 5 2 4" xfId="12018" xr:uid="{00000000-0005-0000-0000-0000E42D0000}"/>
    <cellStyle name="一般 41 5 2 4 2" xfId="12019" xr:uid="{00000000-0005-0000-0000-0000E52D0000}"/>
    <cellStyle name="一般 41 5 2 4 3" xfId="12020" xr:uid="{00000000-0005-0000-0000-0000E62D0000}"/>
    <cellStyle name="一般 41 5 2 5" xfId="12021" xr:uid="{00000000-0005-0000-0000-0000E72D0000}"/>
    <cellStyle name="一般 41 5 2 6" xfId="12022" xr:uid="{00000000-0005-0000-0000-0000E82D0000}"/>
    <cellStyle name="一般 41 5 3" xfId="12023" xr:uid="{00000000-0005-0000-0000-0000E92D0000}"/>
    <cellStyle name="一般 41 5 3 2" xfId="12024" xr:uid="{00000000-0005-0000-0000-0000EA2D0000}"/>
    <cellStyle name="一般 41 5 3 2 2" xfId="12025" xr:uid="{00000000-0005-0000-0000-0000EB2D0000}"/>
    <cellStyle name="一般 41 5 3 2 2 2" xfId="12026" xr:uid="{00000000-0005-0000-0000-0000EC2D0000}"/>
    <cellStyle name="一般 41 5 3 2 2 3" xfId="12027" xr:uid="{00000000-0005-0000-0000-0000ED2D0000}"/>
    <cellStyle name="一般 41 5 3 2 3" xfId="12028" xr:uid="{00000000-0005-0000-0000-0000EE2D0000}"/>
    <cellStyle name="一般 41 5 3 2 4" xfId="12029" xr:uid="{00000000-0005-0000-0000-0000EF2D0000}"/>
    <cellStyle name="一般 41 5 3 3" xfId="12030" xr:uid="{00000000-0005-0000-0000-0000F02D0000}"/>
    <cellStyle name="一般 41 5 3 3 2" xfId="12031" xr:uid="{00000000-0005-0000-0000-0000F12D0000}"/>
    <cellStyle name="一般 41 5 3 3 3" xfId="12032" xr:uid="{00000000-0005-0000-0000-0000F22D0000}"/>
    <cellStyle name="一般 41 5 3 4" xfId="12033" xr:uid="{00000000-0005-0000-0000-0000F32D0000}"/>
    <cellStyle name="一般 41 5 3 5" xfId="12034" xr:uid="{00000000-0005-0000-0000-0000F42D0000}"/>
    <cellStyle name="一般 41 5 4" xfId="12035" xr:uid="{00000000-0005-0000-0000-0000F52D0000}"/>
    <cellStyle name="一般 41 5 4 2" xfId="12036" xr:uid="{00000000-0005-0000-0000-0000F62D0000}"/>
    <cellStyle name="一般 41 5 4 2 2" xfId="12037" xr:uid="{00000000-0005-0000-0000-0000F72D0000}"/>
    <cellStyle name="一般 41 5 4 2 2 2" xfId="12038" xr:uid="{00000000-0005-0000-0000-0000F82D0000}"/>
    <cellStyle name="一般 41 5 4 2 2 3" xfId="12039" xr:uid="{00000000-0005-0000-0000-0000F92D0000}"/>
    <cellStyle name="一般 41 5 4 2 3" xfId="12040" xr:uid="{00000000-0005-0000-0000-0000FA2D0000}"/>
    <cellStyle name="一般 41 5 4 2 4" xfId="12041" xr:uid="{00000000-0005-0000-0000-0000FB2D0000}"/>
    <cellStyle name="一般 41 5 4 3" xfId="12042" xr:uid="{00000000-0005-0000-0000-0000FC2D0000}"/>
    <cellStyle name="一般 41 5 4 3 2" xfId="12043" xr:uid="{00000000-0005-0000-0000-0000FD2D0000}"/>
    <cellStyle name="一般 41 5 4 3 3" xfId="12044" xr:uid="{00000000-0005-0000-0000-0000FE2D0000}"/>
    <cellStyle name="一般 41 5 4 4" xfId="12045" xr:uid="{00000000-0005-0000-0000-0000FF2D0000}"/>
    <cellStyle name="一般 41 5 4 5" xfId="12046" xr:uid="{00000000-0005-0000-0000-0000002E0000}"/>
    <cellStyle name="一般 41 5 5" xfId="12047" xr:uid="{00000000-0005-0000-0000-0000012E0000}"/>
    <cellStyle name="一般 41 5 5 2" xfId="12048" xr:uid="{00000000-0005-0000-0000-0000022E0000}"/>
    <cellStyle name="一般 41 5 5 2 2" xfId="12049" xr:uid="{00000000-0005-0000-0000-0000032E0000}"/>
    <cellStyle name="一般 41 5 5 2 3" xfId="12050" xr:uid="{00000000-0005-0000-0000-0000042E0000}"/>
    <cellStyle name="一般 41 5 5 3" xfId="12051" xr:uid="{00000000-0005-0000-0000-0000052E0000}"/>
    <cellStyle name="一般 41 5 5 4" xfId="12052" xr:uid="{00000000-0005-0000-0000-0000062E0000}"/>
    <cellStyle name="一般 41 5 6" xfId="12053" xr:uid="{00000000-0005-0000-0000-0000072E0000}"/>
    <cellStyle name="一般 41 5 6 2" xfId="12054" xr:uid="{00000000-0005-0000-0000-0000082E0000}"/>
    <cellStyle name="一般 41 5 6 3" xfId="12055" xr:uid="{00000000-0005-0000-0000-0000092E0000}"/>
    <cellStyle name="一般 41 5 7" xfId="12056" xr:uid="{00000000-0005-0000-0000-00000A2E0000}"/>
    <cellStyle name="一般 41 5 8" xfId="12057" xr:uid="{00000000-0005-0000-0000-00000B2E0000}"/>
    <cellStyle name="一般 41 6" xfId="12058" xr:uid="{00000000-0005-0000-0000-00000C2E0000}"/>
    <cellStyle name="一般 41 6 2" xfId="12059" xr:uid="{00000000-0005-0000-0000-00000D2E0000}"/>
    <cellStyle name="一般 41 6 2 2" xfId="12060" xr:uid="{00000000-0005-0000-0000-00000E2E0000}"/>
    <cellStyle name="一般 41 6 2 2 2" xfId="12061" xr:uid="{00000000-0005-0000-0000-00000F2E0000}"/>
    <cellStyle name="一般 41 6 2 2 2 2" xfId="12062" xr:uid="{00000000-0005-0000-0000-0000102E0000}"/>
    <cellStyle name="一般 41 6 2 2 2 3" xfId="12063" xr:uid="{00000000-0005-0000-0000-0000112E0000}"/>
    <cellStyle name="一般 41 6 2 2 3" xfId="12064" xr:uid="{00000000-0005-0000-0000-0000122E0000}"/>
    <cellStyle name="一般 41 6 2 2 4" xfId="12065" xr:uid="{00000000-0005-0000-0000-0000132E0000}"/>
    <cellStyle name="一般 41 6 2 3" xfId="12066" xr:uid="{00000000-0005-0000-0000-0000142E0000}"/>
    <cellStyle name="一般 41 6 2 3 2" xfId="12067" xr:uid="{00000000-0005-0000-0000-0000152E0000}"/>
    <cellStyle name="一般 41 6 2 3 3" xfId="12068" xr:uid="{00000000-0005-0000-0000-0000162E0000}"/>
    <cellStyle name="一般 41 6 2 4" xfId="12069" xr:uid="{00000000-0005-0000-0000-0000172E0000}"/>
    <cellStyle name="一般 41 6 2 5" xfId="12070" xr:uid="{00000000-0005-0000-0000-0000182E0000}"/>
    <cellStyle name="一般 41 6 3" xfId="12071" xr:uid="{00000000-0005-0000-0000-0000192E0000}"/>
    <cellStyle name="一般 41 6 3 2" xfId="12072" xr:uid="{00000000-0005-0000-0000-00001A2E0000}"/>
    <cellStyle name="一般 41 6 3 2 2" xfId="12073" xr:uid="{00000000-0005-0000-0000-00001B2E0000}"/>
    <cellStyle name="一般 41 6 3 2 2 2" xfId="12074" xr:uid="{00000000-0005-0000-0000-00001C2E0000}"/>
    <cellStyle name="一般 41 6 3 2 2 3" xfId="12075" xr:uid="{00000000-0005-0000-0000-00001D2E0000}"/>
    <cellStyle name="一般 41 6 3 2 3" xfId="12076" xr:uid="{00000000-0005-0000-0000-00001E2E0000}"/>
    <cellStyle name="一般 41 6 3 2 4" xfId="12077" xr:uid="{00000000-0005-0000-0000-00001F2E0000}"/>
    <cellStyle name="一般 41 6 3 3" xfId="12078" xr:uid="{00000000-0005-0000-0000-0000202E0000}"/>
    <cellStyle name="一般 41 6 3 3 2" xfId="12079" xr:uid="{00000000-0005-0000-0000-0000212E0000}"/>
    <cellStyle name="一般 41 6 3 3 3" xfId="12080" xr:uid="{00000000-0005-0000-0000-0000222E0000}"/>
    <cellStyle name="一般 41 6 3 4" xfId="12081" xr:uid="{00000000-0005-0000-0000-0000232E0000}"/>
    <cellStyle name="一般 41 6 3 5" xfId="12082" xr:uid="{00000000-0005-0000-0000-0000242E0000}"/>
    <cellStyle name="一般 41 6 4" xfId="12083" xr:uid="{00000000-0005-0000-0000-0000252E0000}"/>
    <cellStyle name="一般 41 6 4 2" xfId="12084" xr:uid="{00000000-0005-0000-0000-0000262E0000}"/>
    <cellStyle name="一般 41 6 4 2 2" xfId="12085" xr:uid="{00000000-0005-0000-0000-0000272E0000}"/>
    <cellStyle name="一般 41 6 4 2 3" xfId="12086" xr:uid="{00000000-0005-0000-0000-0000282E0000}"/>
    <cellStyle name="一般 41 6 4 3" xfId="12087" xr:uid="{00000000-0005-0000-0000-0000292E0000}"/>
    <cellStyle name="一般 41 6 4 4" xfId="12088" xr:uid="{00000000-0005-0000-0000-00002A2E0000}"/>
    <cellStyle name="一般 41 6 5" xfId="12089" xr:uid="{00000000-0005-0000-0000-00002B2E0000}"/>
    <cellStyle name="一般 41 6 5 2" xfId="12090" xr:uid="{00000000-0005-0000-0000-00002C2E0000}"/>
    <cellStyle name="一般 41 6 5 3" xfId="12091" xr:uid="{00000000-0005-0000-0000-00002D2E0000}"/>
    <cellStyle name="一般 41 6 6" xfId="12092" xr:uid="{00000000-0005-0000-0000-00002E2E0000}"/>
    <cellStyle name="一般 41 6 7" xfId="12093" xr:uid="{00000000-0005-0000-0000-00002F2E0000}"/>
    <cellStyle name="一般 41 7" xfId="12094" xr:uid="{00000000-0005-0000-0000-0000302E0000}"/>
    <cellStyle name="一般 41 7 2" xfId="12095" xr:uid="{00000000-0005-0000-0000-0000312E0000}"/>
    <cellStyle name="一般 41 7 2 2" xfId="12096" xr:uid="{00000000-0005-0000-0000-0000322E0000}"/>
    <cellStyle name="一般 41 7 2 2 2" xfId="12097" xr:uid="{00000000-0005-0000-0000-0000332E0000}"/>
    <cellStyle name="一般 41 7 2 2 2 2" xfId="12098" xr:uid="{00000000-0005-0000-0000-0000342E0000}"/>
    <cellStyle name="一般 41 7 2 2 2 3" xfId="12099" xr:uid="{00000000-0005-0000-0000-0000352E0000}"/>
    <cellStyle name="一般 41 7 2 2 3" xfId="12100" xr:uid="{00000000-0005-0000-0000-0000362E0000}"/>
    <cellStyle name="一般 41 7 2 2 4" xfId="12101" xr:uid="{00000000-0005-0000-0000-0000372E0000}"/>
    <cellStyle name="一般 41 7 2 3" xfId="12102" xr:uid="{00000000-0005-0000-0000-0000382E0000}"/>
    <cellStyle name="一般 41 7 2 3 2" xfId="12103" xr:uid="{00000000-0005-0000-0000-0000392E0000}"/>
    <cellStyle name="一般 41 7 2 3 3" xfId="12104" xr:uid="{00000000-0005-0000-0000-00003A2E0000}"/>
    <cellStyle name="一般 41 7 2 4" xfId="12105" xr:uid="{00000000-0005-0000-0000-00003B2E0000}"/>
    <cellStyle name="一般 41 7 2 5" xfId="12106" xr:uid="{00000000-0005-0000-0000-00003C2E0000}"/>
    <cellStyle name="一般 41 7 3" xfId="12107" xr:uid="{00000000-0005-0000-0000-00003D2E0000}"/>
    <cellStyle name="一般 41 7 3 2" xfId="12108" xr:uid="{00000000-0005-0000-0000-00003E2E0000}"/>
    <cellStyle name="一般 41 7 3 2 2" xfId="12109" xr:uid="{00000000-0005-0000-0000-00003F2E0000}"/>
    <cellStyle name="一般 41 7 3 2 3" xfId="12110" xr:uid="{00000000-0005-0000-0000-0000402E0000}"/>
    <cellStyle name="一般 41 7 3 3" xfId="12111" xr:uid="{00000000-0005-0000-0000-0000412E0000}"/>
    <cellStyle name="一般 41 7 3 4" xfId="12112" xr:uid="{00000000-0005-0000-0000-0000422E0000}"/>
    <cellStyle name="一般 41 7 4" xfId="12113" xr:uid="{00000000-0005-0000-0000-0000432E0000}"/>
    <cellStyle name="一般 41 7 4 2" xfId="12114" xr:uid="{00000000-0005-0000-0000-0000442E0000}"/>
    <cellStyle name="一般 41 7 4 3" xfId="12115" xr:uid="{00000000-0005-0000-0000-0000452E0000}"/>
    <cellStyle name="一般 41 7 5" xfId="12116" xr:uid="{00000000-0005-0000-0000-0000462E0000}"/>
    <cellStyle name="一般 41 7 6" xfId="12117" xr:uid="{00000000-0005-0000-0000-0000472E0000}"/>
    <cellStyle name="一般 41 8" xfId="12118" xr:uid="{00000000-0005-0000-0000-0000482E0000}"/>
    <cellStyle name="一般 41 8 2" xfId="12119" xr:uid="{00000000-0005-0000-0000-0000492E0000}"/>
    <cellStyle name="一般 41 8 2 2" xfId="12120" xr:uid="{00000000-0005-0000-0000-00004A2E0000}"/>
    <cellStyle name="一般 41 8 2 2 2" xfId="12121" xr:uid="{00000000-0005-0000-0000-00004B2E0000}"/>
    <cellStyle name="一般 41 8 2 2 3" xfId="12122" xr:uid="{00000000-0005-0000-0000-00004C2E0000}"/>
    <cellStyle name="一般 41 8 2 3" xfId="12123" xr:uid="{00000000-0005-0000-0000-00004D2E0000}"/>
    <cellStyle name="一般 41 8 2 4" xfId="12124" xr:uid="{00000000-0005-0000-0000-00004E2E0000}"/>
    <cellStyle name="一般 41 8 3" xfId="12125" xr:uid="{00000000-0005-0000-0000-00004F2E0000}"/>
    <cellStyle name="一般 41 8 3 2" xfId="12126" xr:uid="{00000000-0005-0000-0000-0000502E0000}"/>
    <cellStyle name="一般 41 8 3 3" xfId="12127" xr:uid="{00000000-0005-0000-0000-0000512E0000}"/>
    <cellStyle name="一般 41 8 4" xfId="12128" xr:uid="{00000000-0005-0000-0000-0000522E0000}"/>
    <cellStyle name="一般 41 8 5" xfId="12129" xr:uid="{00000000-0005-0000-0000-0000532E0000}"/>
    <cellStyle name="一般 41 9" xfId="12130" xr:uid="{00000000-0005-0000-0000-0000542E0000}"/>
    <cellStyle name="一般 41 9 2" xfId="12131" xr:uid="{00000000-0005-0000-0000-0000552E0000}"/>
    <cellStyle name="一般 41 9 2 2" xfId="12132" xr:uid="{00000000-0005-0000-0000-0000562E0000}"/>
    <cellStyle name="一般 41 9 2 2 2" xfId="12133" xr:uid="{00000000-0005-0000-0000-0000572E0000}"/>
    <cellStyle name="一般 41 9 2 2 3" xfId="12134" xr:uid="{00000000-0005-0000-0000-0000582E0000}"/>
    <cellStyle name="一般 41 9 2 3" xfId="12135" xr:uid="{00000000-0005-0000-0000-0000592E0000}"/>
    <cellStyle name="一般 41 9 2 4" xfId="12136" xr:uid="{00000000-0005-0000-0000-00005A2E0000}"/>
    <cellStyle name="一般 41 9 3" xfId="12137" xr:uid="{00000000-0005-0000-0000-00005B2E0000}"/>
    <cellStyle name="一般 41 9 3 2" xfId="12138" xr:uid="{00000000-0005-0000-0000-00005C2E0000}"/>
    <cellStyle name="一般 41 9 3 3" xfId="12139" xr:uid="{00000000-0005-0000-0000-00005D2E0000}"/>
    <cellStyle name="一般 41 9 4" xfId="12140" xr:uid="{00000000-0005-0000-0000-00005E2E0000}"/>
    <cellStyle name="一般 41 9 5" xfId="12141" xr:uid="{00000000-0005-0000-0000-00005F2E0000}"/>
    <cellStyle name="一般 42" xfId="267" xr:uid="{00000000-0005-0000-0000-0000602E0000}"/>
    <cellStyle name="一般 42 10" xfId="12142" xr:uid="{00000000-0005-0000-0000-0000612E0000}"/>
    <cellStyle name="一般 42 10 2" xfId="12143" xr:uid="{00000000-0005-0000-0000-0000622E0000}"/>
    <cellStyle name="一般 42 10 2 2" xfId="12144" xr:uid="{00000000-0005-0000-0000-0000632E0000}"/>
    <cellStyle name="一般 42 10 2 3" xfId="12145" xr:uid="{00000000-0005-0000-0000-0000642E0000}"/>
    <cellStyle name="一般 42 10 3" xfId="12146" xr:uid="{00000000-0005-0000-0000-0000652E0000}"/>
    <cellStyle name="一般 42 10 4" xfId="12147" xr:uid="{00000000-0005-0000-0000-0000662E0000}"/>
    <cellStyle name="一般 42 11" xfId="12148" xr:uid="{00000000-0005-0000-0000-0000672E0000}"/>
    <cellStyle name="一般 42 11 2" xfId="12149" xr:uid="{00000000-0005-0000-0000-0000682E0000}"/>
    <cellStyle name="一般 42 11 3" xfId="12150" xr:uid="{00000000-0005-0000-0000-0000692E0000}"/>
    <cellStyle name="一般 42 12" xfId="12151" xr:uid="{00000000-0005-0000-0000-00006A2E0000}"/>
    <cellStyle name="一般 42 13" xfId="12152" xr:uid="{00000000-0005-0000-0000-00006B2E0000}"/>
    <cellStyle name="一般 42 2" xfId="268" xr:uid="{00000000-0005-0000-0000-00006C2E0000}"/>
    <cellStyle name="一般 42 2 2" xfId="269" xr:uid="{00000000-0005-0000-0000-00006D2E0000}"/>
    <cellStyle name="一般 42 2 2 2" xfId="12153" xr:uid="{00000000-0005-0000-0000-00006E2E0000}"/>
    <cellStyle name="一般 42 2 2 2 2" xfId="12154" xr:uid="{00000000-0005-0000-0000-00006F2E0000}"/>
    <cellStyle name="一般 42 2 2 2 2 2" xfId="12155" xr:uid="{00000000-0005-0000-0000-0000702E0000}"/>
    <cellStyle name="一般 42 2 2 2 2 2 2" xfId="12156" xr:uid="{00000000-0005-0000-0000-0000712E0000}"/>
    <cellStyle name="一般 42 2 2 2 2 2 2 2" xfId="12157" xr:uid="{00000000-0005-0000-0000-0000722E0000}"/>
    <cellStyle name="一般 42 2 2 2 2 2 2 3" xfId="12158" xr:uid="{00000000-0005-0000-0000-0000732E0000}"/>
    <cellStyle name="一般 42 2 2 2 2 2 3" xfId="12159" xr:uid="{00000000-0005-0000-0000-0000742E0000}"/>
    <cellStyle name="一般 42 2 2 2 2 2 4" xfId="12160" xr:uid="{00000000-0005-0000-0000-0000752E0000}"/>
    <cellStyle name="一般 42 2 2 2 2 3" xfId="12161" xr:uid="{00000000-0005-0000-0000-0000762E0000}"/>
    <cellStyle name="一般 42 2 2 2 2 3 2" xfId="12162" xr:uid="{00000000-0005-0000-0000-0000772E0000}"/>
    <cellStyle name="一般 42 2 2 2 2 3 3" xfId="12163" xr:uid="{00000000-0005-0000-0000-0000782E0000}"/>
    <cellStyle name="一般 42 2 2 2 2 4" xfId="12164" xr:uid="{00000000-0005-0000-0000-0000792E0000}"/>
    <cellStyle name="一般 42 2 2 2 2 5" xfId="12165" xr:uid="{00000000-0005-0000-0000-00007A2E0000}"/>
    <cellStyle name="一般 42 2 2 2 3" xfId="12166" xr:uid="{00000000-0005-0000-0000-00007B2E0000}"/>
    <cellStyle name="一般 42 2 2 2 3 2" xfId="12167" xr:uid="{00000000-0005-0000-0000-00007C2E0000}"/>
    <cellStyle name="一般 42 2 2 2 3 2 2" xfId="12168" xr:uid="{00000000-0005-0000-0000-00007D2E0000}"/>
    <cellStyle name="一般 42 2 2 2 3 2 3" xfId="12169" xr:uid="{00000000-0005-0000-0000-00007E2E0000}"/>
    <cellStyle name="一般 42 2 2 2 3 3" xfId="12170" xr:uid="{00000000-0005-0000-0000-00007F2E0000}"/>
    <cellStyle name="一般 42 2 2 2 3 4" xfId="12171" xr:uid="{00000000-0005-0000-0000-0000802E0000}"/>
    <cellStyle name="一般 42 2 2 2 4" xfId="12172" xr:uid="{00000000-0005-0000-0000-0000812E0000}"/>
    <cellStyle name="一般 42 2 2 2 4 2" xfId="12173" xr:uid="{00000000-0005-0000-0000-0000822E0000}"/>
    <cellStyle name="一般 42 2 2 2 4 3" xfId="12174" xr:uid="{00000000-0005-0000-0000-0000832E0000}"/>
    <cellStyle name="一般 42 2 2 2 5" xfId="12175" xr:uid="{00000000-0005-0000-0000-0000842E0000}"/>
    <cellStyle name="一般 42 2 2 2 6" xfId="12176" xr:uid="{00000000-0005-0000-0000-0000852E0000}"/>
    <cellStyle name="一般 42 2 2 3" xfId="12177" xr:uid="{00000000-0005-0000-0000-0000862E0000}"/>
    <cellStyle name="一般 42 2 2 3 2" xfId="12178" xr:uid="{00000000-0005-0000-0000-0000872E0000}"/>
    <cellStyle name="一般 42 2 2 3 2 2" xfId="12179" xr:uid="{00000000-0005-0000-0000-0000882E0000}"/>
    <cellStyle name="一般 42 2 2 3 2 2 2" xfId="12180" xr:uid="{00000000-0005-0000-0000-0000892E0000}"/>
    <cellStyle name="一般 42 2 2 3 2 2 3" xfId="12181" xr:uid="{00000000-0005-0000-0000-00008A2E0000}"/>
    <cellStyle name="一般 42 2 2 3 2 3" xfId="12182" xr:uid="{00000000-0005-0000-0000-00008B2E0000}"/>
    <cellStyle name="一般 42 2 2 3 2 4" xfId="12183" xr:uid="{00000000-0005-0000-0000-00008C2E0000}"/>
    <cellStyle name="一般 42 2 2 3 3" xfId="12184" xr:uid="{00000000-0005-0000-0000-00008D2E0000}"/>
    <cellStyle name="一般 42 2 2 3 3 2" xfId="12185" xr:uid="{00000000-0005-0000-0000-00008E2E0000}"/>
    <cellStyle name="一般 42 2 2 3 3 3" xfId="12186" xr:uid="{00000000-0005-0000-0000-00008F2E0000}"/>
    <cellStyle name="一般 42 2 2 3 4" xfId="12187" xr:uid="{00000000-0005-0000-0000-0000902E0000}"/>
    <cellStyle name="一般 42 2 2 3 5" xfId="12188" xr:uid="{00000000-0005-0000-0000-0000912E0000}"/>
    <cellStyle name="一般 42 2 2 4" xfId="12189" xr:uid="{00000000-0005-0000-0000-0000922E0000}"/>
    <cellStyle name="一般 42 2 2 4 2" xfId="12190" xr:uid="{00000000-0005-0000-0000-0000932E0000}"/>
    <cellStyle name="一般 42 2 2 4 2 2" xfId="12191" xr:uid="{00000000-0005-0000-0000-0000942E0000}"/>
    <cellStyle name="一般 42 2 2 4 2 2 2" xfId="12192" xr:uid="{00000000-0005-0000-0000-0000952E0000}"/>
    <cellStyle name="一般 42 2 2 4 2 2 3" xfId="12193" xr:uid="{00000000-0005-0000-0000-0000962E0000}"/>
    <cellStyle name="一般 42 2 2 4 2 3" xfId="12194" xr:uid="{00000000-0005-0000-0000-0000972E0000}"/>
    <cellStyle name="一般 42 2 2 4 2 4" xfId="12195" xr:uid="{00000000-0005-0000-0000-0000982E0000}"/>
    <cellStyle name="一般 42 2 2 4 3" xfId="12196" xr:uid="{00000000-0005-0000-0000-0000992E0000}"/>
    <cellStyle name="一般 42 2 2 4 3 2" xfId="12197" xr:uid="{00000000-0005-0000-0000-00009A2E0000}"/>
    <cellStyle name="一般 42 2 2 4 3 3" xfId="12198" xr:uid="{00000000-0005-0000-0000-00009B2E0000}"/>
    <cellStyle name="一般 42 2 2 4 4" xfId="12199" xr:uid="{00000000-0005-0000-0000-00009C2E0000}"/>
    <cellStyle name="一般 42 2 2 4 5" xfId="12200" xr:uid="{00000000-0005-0000-0000-00009D2E0000}"/>
    <cellStyle name="一般 42 2 2 5" xfId="12201" xr:uid="{00000000-0005-0000-0000-00009E2E0000}"/>
    <cellStyle name="一般 42 2 2 5 2" xfId="12202" xr:uid="{00000000-0005-0000-0000-00009F2E0000}"/>
    <cellStyle name="一般 42 2 2 5 2 2" xfId="12203" xr:uid="{00000000-0005-0000-0000-0000A02E0000}"/>
    <cellStyle name="一般 42 2 2 5 2 3" xfId="12204" xr:uid="{00000000-0005-0000-0000-0000A12E0000}"/>
    <cellStyle name="一般 42 2 2 5 3" xfId="12205" xr:uid="{00000000-0005-0000-0000-0000A22E0000}"/>
    <cellStyle name="一般 42 2 2 5 4" xfId="12206" xr:uid="{00000000-0005-0000-0000-0000A32E0000}"/>
    <cellStyle name="一般 42 2 2 6" xfId="12207" xr:uid="{00000000-0005-0000-0000-0000A42E0000}"/>
    <cellStyle name="一般 42 2 2 6 2" xfId="12208" xr:uid="{00000000-0005-0000-0000-0000A52E0000}"/>
    <cellStyle name="一般 42 2 2 6 3" xfId="12209" xr:uid="{00000000-0005-0000-0000-0000A62E0000}"/>
    <cellStyle name="一般 42 2 2 7" xfId="12210" xr:uid="{00000000-0005-0000-0000-0000A72E0000}"/>
    <cellStyle name="一般 42 2 2 8" xfId="12211" xr:uid="{00000000-0005-0000-0000-0000A82E0000}"/>
    <cellStyle name="一般 42 2 3" xfId="12212" xr:uid="{00000000-0005-0000-0000-0000A92E0000}"/>
    <cellStyle name="一般 42 2 3 2" xfId="12213" xr:uid="{00000000-0005-0000-0000-0000AA2E0000}"/>
    <cellStyle name="一般 42 2 3 2 2" xfId="12214" xr:uid="{00000000-0005-0000-0000-0000AB2E0000}"/>
    <cellStyle name="一般 42 2 3 2 2 2" xfId="12215" xr:uid="{00000000-0005-0000-0000-0000AC2E0000}"/>
    <cellStyle name="一般 42 2 3 2 2 2 2" xfId="12216" xr:uid="{00000000-0005-0000-0000-0000AD2E0000}"/>
    <cellStyle name="一般 42 2 3 2 2 2 3" xfId="12217" xr:uid="{00000000-0005-0000-0000-0000AE2E0000}"/>
    <cellStyle name="一般 42 2 3 2 2 3" xfId="12218" xr:uid="{00000000-0005-0000-0000-0000AF2E0000}"/>
    <cellStyle name="一般 42 2 3 2 2 4" xfId="12219" xr:uid="{00000000-0005-0000-0000-0000B02E0000}"/>
    <cellStyle name="一般 42 2 3 2 3" xfId="12220" xr:uid="{00000000-0005-0000-0000-0000B12E0000}"/>
    <cellStyle name="一般 42 2 3 2 3 2" xfId="12221" xr:uid="{00000000-0005-0000-0000-0000B22E0000}"/>
    <cellStyle name="一般 42 2 3 2 3 3" xfId="12222" xr:uid="{00000000-0005-0000-0000-0000B32E0000}"/>
    <cellStyle name="一般 42 2 3 2 4" xfId="12223" xr:uid="{00000000-0005-0000-0000-0000B42E0000}"/>
    <cellStyle name="一般 42 2 3 2 5" xfId="12224" xr:uid="{00000000-0005-0000-0000-0000B52E0000}"/>
    <cellStyle name="一般 42 2 3 3" xfId="12225" xr:uid="{00000000-0005-0000-0000-0000B62E0000}"/>
    <cellStyle name="一般 42 2 3 3 2" xfId="12226" xr:uid="{00000000-0005-0000-0000-0000B72E0000}"/>
    <cellStyle name="一般 42 2 3 3 2 2" xfId="12227" xr:uid="{00000000-0005-0000-0000-0000B82E0000}"/>
    <cellStyle name="一般 42 2 3 3 2 3" xfId="12228" xr:uid="{00000000-0005-0000-0000-0000B92E0000}"/>
    <cellStyle name="一般 42 2 3 3 3" xfId="12229" xr:uid="{00000000-0005-0000-0000-0000BA2E0000}"/>
    <cellStyle name="一般 42 2 3 3 4" xfId="12230" xr:uid="{00000000-0005-0000-0000-0000BB2E0000}"/>
    <cellStyle name="一般 42 2 3 4" xfId="12231" xr:uid="{00000000-0005-0000-0000-0000BC2E0000}"/>
    <cellStyle name="一般 42 2 3 4 2" xfId="12232" xr:uid="{00000000-0005-0000-0000-0000BD2E0000}"/>
    <cellStyle name="一般 42 2 3 4 3" xfId="12233" xr:uid="{00000000-0005-0000-0000-0000BE2E0000}"/>
    <cellStyle name="一般 42 2 3 5" xfId="12234" xr:uid="{00000000-0005-0000-0000-0000BF2E0000}"/>
    <cellStyle name="一般 42 2 3 6" xfId="12235" xr:uid="{00000000-0005-0000-0000-0000C02E0000}"/>
    <cellStyle name="一般 42 2 4" xfId="12236" xr:uid="{00000000-0005-0000-0000-0000C12E0000}"/>
    <cellStyle name="一般 42 2 4 2" xfId="12237" xr:uid="{00000000-0005-0000-0000-0000C22E0000}"/>
    <cellStyle name="一般 42 2 4 2 2" xfId="12238" xr:uid="{00000000-0005-0000-0000-0000C32E0000}"/>
    <cellStyle name="一般 42 2 4 2 2 2" xfId="12239" xr:uid="{00000000-0005-0000-0000-0000C42E0000}"/>
    <cellStyle name="一般 42 2 4 2 2 3" xfId="12240" xr:uid="{00000000-0005-0000-0000-0000C52E0000}"/>
    <cellStyle name="一般 42 2 4 2 3" xfId="12241" xr:uid="{00000000-0005-0000-0000-0000C62E0000}"/>
    <cellStyle name="一般 42 2 4 2 4" xfId="12242" xr:uid="{00000000-0005-0000-0000-0000C72E0000}"/>
    <cellStyle name="一般 42 2 4 3" xfId="12243" xr:uid="{00000000-0005-0000-0000-0000C82E0000}"/>
    <cellStyle name="一般 42 2 4 3 2" xfId="12244" xr:uid="{00000000-0005-0000-0000-0000C92E0000}"/>
    <cellStyle name="一般 42 2 4 3 3" xfId="12245" xr:uid="{00000000-0005-0000-0000-0000CA2E0000}"/>
    <cellStyle name="一般 42 2 4 4" xfId="12246" xr:uid="{00000000-0005-0000-0000-0000CB2E0000}"/>
    <cellStyle name="一般 42 2 4 5" xfId="12247" xr:uid="{00000000-0005-0000-0000-0000CC2E0000}"/>
    <cellStyle name="一般 42 2 5" xfId="12248" xr:uid="{00000000-0005-0000-0000-0000CD2E0000}"/>
    <cellStyle name="一般 42 2 5 2" xfId="12249" xr:uid="{00000000-0005-0000-0000-0000CE2E0000}"/>
    <cellStyle name="一般 42 2 5 2 2" xfId="12250" xr:uid="{00000000-0005-0000-0000-0000CF2E0000}"/>
    <cellStyle name="一般 42 2 5 2 2 2" xfId="12251" xr:uid="{00000000-0005-0000-0000-0000D02E0000}"/>
    <cellStyle name="一般 42 2 5 2 2 3" xfId="12252" xr:uid="{00000000-0005-0000-0000-0000D12E0000}"/>
    <cellStyle name="一般 42 2 5 2 3" xfId="12253" xr:uid="{00000000-0005-0000-0000-0000D22E0000}"/>
    <cellStyle name="一般 42 2 5 2 4" xfId="12254" xr:uid="{00000000-0005-0000-0000-0000D32E0000}"/>
    <cellStyle name="一般 42 2 5 3" xfId="12255" xr:uid="{00000000-0005-0000-0000-0000D42E0000}"/>
    <cellStyle name="一般 42 2 5 3 2" xfId="12256" xr:uid="{00000000-0005-0000-0000-0000D52E0000}"/>
    <cellStyle name="一般 42 2 5 3 3" xfId="12257" xr:uid="{00000000-0005-0000-0000-0000D62E0000}"/>
    <cellStyle name="一般 42 2 5 4" xfId="12258" xr:uid="{00000000-0005-0000-0000-0000D72E0000}"/>
    <cellStyle name="一般 42 2 5 5" xfId="12259" xr:uid="{00000000-0005-0000-0000-0000D82E0000}"/>
    <cellStyle name="一般 42 2 6" xfId="12260" xr:uid="{00000000-0005-0000-0000-0000D92E0000}"/>
    <cellStyle name="一般 42 2 6 2" xfId="12261" xr:uid="{00000000-0005-0000-0000-0000DA2E0000}"/>
    <cellStyle name="一般 42 2 6 2 2" xfId="12262" xr:uid="{00000000-0005-0000-0000-0000DB2E0000}"/>
    <cellStyle name="一般 42 2 6 2 3" xfId="12263" xr:uid="{00000000-0005-0000-0000-0000DC2E0000}"/>
    <cellStyle name="一般 42 2 6 3" xfId="12264" xr:uid="{00000000-0005-0000-0000-0000DD2E0000}"/>
    <cellStyle name="一般 42 2 6 4" xfId="12265" xr:uid="{00000000-0005-0000-0000-0000DE2E0000}"/>
    <cellStyle name="一般 42 2 7" xfId="12266" xr:uid="{00000000-0005-0000-0000-0000DF2E0000}"/>
    <cellStyle name="一般 42 2 7 2" xfId="12267" xr:uid="{00000000-0005-0000-0000-0000E02E0000}"/>
    <cellStyle name="一般 42 2 7 3" xfId="12268" xr:uid="{00000000-0005-0000-0000-0000E12E0000}"/>
    <cellStyle name="一般 42 2 8" xfId="12269" xr:uid="{00000000-0005-0000-0000-0000E22E0000}"/>
    <cellStyle name="一般 42 2 9" xfId="12270" xr:uid="{00000000-0005-0000-0000-0000E32E0000}"/>
    <cellStyle name="一般 42 3" xfId="270" xr:uid="{00000000-0005-0000-0000-0000E42E0000}"/>
    <cellStyle name="一般 42 3 2" xfId="271" xr:uid="{00000000-0005-0000-0000-0000E52E0000}"/>
    <cellStyle name="一般 42 3 2 2" xfId="12271" xr:uid="{00000000-0005-0000-0000-0000E62E0000}"/>
    <cellStyle name="一般 42 3 2 2 2" xfId="12272" xr:uid="{00000000-0005-0000-0000-0000E72E0000}"/>
    <cellStyle name="一般 42 3 2 2 2 2" xfId="12273" xr:uid="{00000000-0005-0000-0000-0000E82E0000}"/>
    <cellStyle name="一般 42 3 2 2 2 2 2" xfId="12274" xr:uid="{00000000-0005-0000-0000-0000E92E0000}"/>
    <cellStyle name="一般 42 3 2 2 2 2 2 2" xfId="12275" xr:uid="{00000000-0005-0000-0000-0000EA2E0000}"/>
    <cellStyle name="一般 42 3 2 2 2 2 2 3" xfId="12276" xr:uid="{00000000-0005-0000-0000-0000EB2E0000}"/>
    <cellStyle name="一般 42 3 2 2 2 2 3" xfId="12277" xr:uid="{00000000-0005-0000-0000-0000EC2E0000}"/>
    <cellStyle name="一般 42 3 2 2 2 2 4" xfId="12278" xr:uid="{00000000-0005-0000-0000-0000ED2E0000}"/>
    <cellStyle name="一般 42 3 2 2 2 3" xfId="12279" xr:uid="{00000000-0005-0000-0000-0000EE2E0000}"/>
    <cellStyle name="一般 42 3 2 2 2 3 2" xfId="12280" xr:uid="{00000000-0005-0000-0000-0000EF2E0000}"/>
    <cellStyle name="一般 42 3 2 2 2 3 3" xfId="12281" xr:uid="{00000000-0005-0000-0000-0000F02E0000}"/>
    <cellStyle name="一般 42 3 2 2 2 4" xfId="12282" xr:uid="{00000000-0005-0000-0000-0000F12E0000}"/>
    <cellStyle name="一般 42 3 2 2 2 5" xfId="12283" xr:uid="{00000000-0005-0000-0000-0000F22E0000}"/>
    <cellStyle name="一般 42 3 2 2 3" xfId="12284" xr:uid="{00000000-0005-0000-0000-0000F32E0000}"/>
    <cellStyle name="一般 42 3 2 2 3 2" xfId="12285" xr:uid="{00000000-0005-0000-0000-0000F42E0000}"/>
    <cellStyle name="一般 42 3 2 2 3 2 2" xfId="12286" xr:uid="{00000000-0005-0000-0000-0000F52E0000}"/>
    <cellStyle name="一般 42 3 2 2 3 2 3" xfId="12287" xr:uid="{00000000-0005-0000-0000-0000F62E0000}"/>
    <cellStyle name="一般 42 3 2 2 3 3" xfId="12288" xr:uid="{00000000-0005-0000-0000-0000F72E0000}"/>
    <cellStyle name="一般 42 3 2 2 3 4" xfId="12289" xr:uid="{00000000-0005-0000-0000-0000F82E0000}"/>
    <cellStyle name="一般 42 3 2 2 4" xfId="12290" xr:uid="{00000000-0005-0000-0000-0000F92E0000}"/>
    <cellStyle name="一般 42 3 2 2 4 2" xfId="12291" xr:uid="{00000000-0005-0000-0000-0000FA2E0000}"/>
    <cellStyle name="一般 42 3 2 2 4 3" xfId="12292" xr:uid="{00000000-0005-0000-0000-0000FB2E0000}"/>
    <cellStyle name="一般 42 3 2 2 5" xfId="12293" xr:uid="{00000000-0005-0000-0000-0000FC2E0000}"/>
    <cellStyle name="一般 42 3 2 2 6" xfId="12294" xr:uid="{00000000-0005-0000-0000-0000FD2E0000}"/>
    <cellStyle name="一般 42 3 2 3" xfId="12295" xr:uid="{00000000-0005-0000-0000-0000FE2E0000}"/>
    <cellStyle name="一般 42 3 2 3 2" xfId="12296" xr:uid="{00000000-0005-0000-0000-0000FF2E0000}"/>
    <cellStyle name="一般 42 3 2 3 2 2" xfId="12297" xr:uid="{00000000-0005-0000-0000-0000002F0000}"/>
    <cellStyle name="一般 42 3 2 3 2 2 2" xfId="12298" xr:uid="{00000000-0005-0000-0000-0000012F0000}"/>
    <cellStyle name="一般 42 3 2 3 2 2 3" xfId="12299" xr:uid="{00000000-0005-0000-0000-0000022F0000}"/>
    <cellStyle name="一般 42 3 2 3 2 3" xfId="12300" xr:uid="{00000000-0005-0000-0000-0000032F0000}"/>
    <cellStyle name="一般 42 3 2 3 2 4" xfId="12301" xr:uid="{00000000-0005-0000-0000-0000042F0000}"/>
    <cellStyle name="一般 42 3 2 3 3" xfId="12302" xr:uid="{00000000-0005-0000-0000-0000052F0000}"/>
    <cellStyle name="一般 42 3 2 3 3 2" xfId="12303" xr:uid="{00000000-0005-0000-0000-0000062F0000}"/>
    <cellStyle name="一般 42 3 2 3 3 3" xfId="12304" xr:uid="{00000000-0005-0000-0000-0000072F0000}"/>
    <cellStyle name="一般 42 3 2 3 4" xfId="12305" xr:uid="{00000000-0005-0000-0000-0000082F0000}"/>
    <cellStyle name="一般 42 3 2 3 5" xfId="12306" xr:uid="{00000000-0005-0000-0000-0000092F0000}"/>
    <cellStyle name="一般 42 3 2 4" xfId="12307" xr:uid="{00000000-0005-0000-0000-00000A2F0000}"/>
    <cellStyle name="一般 42 3 2 4 2" xfId="12308" xr:uid="{00000000-0005-0000-0000-00000B2F0000}"/>
    <cellStyle name="一般 42 3 2 4 2 2" xfId="12309" xr:uid="{00000000-0005-0000-0000-00000C2F0000}"/>
    <cellStyle name="一般 42 3 2 4 2 2 2" xfId="12310" xr:uid="{00000000-0005-0000-0000-00000D2F0000}"/>
    <cellStyle name="一般 42 3 2 4 2 2 3" xfId="12311" xr:uid="{00000000-0005-0000-0000-00000E2F0000}"/>
    <cellStyle name="一般 42 3 2 4 2 3" xfId="12312" xr:uid="{00000000-0005-0000-0000-00000F2F0000}"/>
    <cellStyle name="一般 42 3 2 4 2 4" xfId="12313" xr:uid="{00000000-0005-0000-0000-0000102F0000}"/>
    <cellStyle name="一般 42 3 2 4 3" xfId="12314" xr:uid="{00000000-0005-0000-0000-0000112F0000}"/>
    <cellStyle name="一般 42 3 2 4 3 2" xfId="12315" xr:uid="{00000000-0005-0000-0000-0000122F0000}"/>
    <cellStyle name="一般 42 3 2 4 3 3" xfId="12316" xr:uid="{00000000-0005-0000-0000-0000132F0000}"/>
    <cellStyle name="一般 42 3 2 4 4" xfId="12317" xr:uid="{00000000-0005-0000-0000-0000142F0000}"/>
    <cellStyle name="一般 42 3 2 4 5" xfId="12318" xr:uid="{00000000-0005-0000-0000-0000152F0000}"/>
    <cellStyle name="一般 42 3 2 5" xfId="12319" xr:uid="{00000000-0005-0000-0000-0000162F0000}"/>
    <cellStyle name="一般 42 3 2 5 2" xfId="12320" xr:uid="{00000000-0005-0000-0000-0000172F0000}"/>
    <cellStyle name="一般 42 3 2 5 2 2" xfId="12321" xr:uid="{00000000-0005-0000-0000-0000182F0000}"/>
    <cellStyle name="一般 42 3 2 5 2 3" xfId="12322" xr:uid="{00000000-0005-0000-0000-0000192F0000}"/>
    <cellStyle name="一般 42 3 2 5 3" xfId="12323" xr:uid="{00000000-0005-0000-0000-00001A2F0000}"/>
    <cellStyle name="一般 42 3 2 5 4" xfId="12324" xr:uid="{00000000-0005-0000-0000-00001B2F0000}"/>
    <cellStyle name="一般 42 3 2 6" xfId="12325" xr:uid="{00000000-0005-0000-0000-00001C2F0000}"/>
    <cellStyle name="一般 42 3 2 6 2" xfId="12326" xr:uid="{00000000-0005-0000-0000-00001D2F0000}"/>
    <cellStyle name="一般 42 3 2 6 3" xfId="12327" xr:uid="{00000000-0005-0000-0000-00001E2F0000}"/>
    <cellStyle name="一般 42 3 2 7" xfId="12328" xr:uid="{00000000-0005-0000-0000-00001F2F0000}"/>
    <cellStyle name="一般 42 3 2 8" xfId="12329" xr:uid="{00000000-0005-0000-0000-0000202F0000}"/>
    <cellStyle name="一般 42 3 3" xfId="12330" xr:uid="{00000000-0005-0000-0000-0000212F0000}"/>
    <cellStyle name="一般 42 3 3 2" xfId="12331" xr:uid="{00000000-0005-0000-0000-0000222F0000}"/>
    <cellStyle name="一般 42 3 3 2 2" xfId="12332" xr:uid="{00000000-0005-0000-0000-0000232F0000}"/>
    <cellStyle name="一般 42 3 3 2 2 2" xfId="12333" xr:uid="{00000000-0005-0000-0000-0000242F0000}"/>
    <cellStyle name="一般 42 3 3 2 2 2 2" xfId="12334" xr:uid="{00000000-0005-0000-0000-0000252F0000}"/>
    <cellStyle name="一般 42 3 3 2 2 2 3" xfId="12335" xr:uid="{00000000-0005-0000-0000-0000262F0000}"/>
    <cellStyle name="一般 42 3 3 2 2 3" xfId="12336" xr:uid="{00000000-0005-0000-0000-0000272F0000}"/>
    <cellStyle name="一般 42 3 3 2 2 4" xfId="12337" xr:uid="{00000000-0005-0000-0000-0000282F0000}"/>
    <cellStyle name="一般 42 3 3 2 3" xfId="12338" xr:uid="{00000000-0005-0000-0000-0000292F0000}"/>
    <cellStyle name="一般 42 3 3 2 3 2" xfId="12339" xr:uid="{00000000-0005-0000-0000-00002A2F0000}"/>
    <cellStyle name="一般 42 3 3 2 3 3" xfId="12340" xr:uid="{00000000-0005-0000-0000-00002B2F0000}"/>
    <cellStyle name="一般 42 3 3 2 4" xfId="12341" xr:uid="{00000000-0005-0000-0000-00002C2F0000}"/>
    <cellStyle name="一般 42 3 3 2 5" xfId="12342" xr:uid="{00000000-0005-0000-0000-00002D2F0000}"/>
    <cellStyle name="一般 42 3 3 3" xfId="12343" xr:uid="{00000000-0005-0000-0000-00002E2F0000}"/>
    <cellStyle name="一般 42 3 3 3 2" xfId="12344" xr:uid="{00000000-0005-0000-0000-00002F2F0000}"/>
    <cellStyle name="一般 42 3 3 3 2 2" xfId="12345" xr:uid="{00000000-0005-0000-0000-0000302F0000}"/>
    <cellStyle name="一般 42 3 3 3 2 3" xfId="12346" xr:uid="{00000000-0005-0000-0000-0000312F0000}"/>
    <cellStyle name="一般 42 3 3 3 3" xfId="12347" xr:uid="{00000000-0005-0000-0000-0000322F0000}"/>
    <cellStyle name="一般 42 3 3 3 4" xfId="12348" xr:uid="{00000000-0005-0000-0000-0000332F0000}"/>
    <cellStyle name="一般 42 3 3 4" xfId="12349" xr:uid="{00000000-0005-0000-0000-0000342F0000}"/>
    <cellStyle name="一般 42 3 3 4 2" xfId="12350" xr:uid="{00000000-0005-0000-0000-0000352F0000}"/>
    <cellStyle name="一般 42 3 3 4 3" xfId="12351" xr:uid="{00000000-0005-0000-0000-0000362F0000}"/>
    <cellStyle name="一般 42 3 3 5" xfId="12352" xr:uid="{00000000-0005-0000-0000-0000372F0000}"/>
    <cellStyle name="一般 42 3 3 6" xfId="12353" xr:uid="{00000000-0005-0000-0000-0000382F0000}"/>
    <cellStyle name="一般 42 3 4" xfId="12354" xr:uid="{00000000-0005-0000-0000-0000392F0000}"/>
    <cellStyle name="一般 42 3 4 2" xfId="12355" xr:uid="{00000000-0005-0000-0000-00003A2F0000}"/>
    <cellStyle name="一般 42 3 4 2 2" xfId="12356" xr:uid="{00000000-0005-0000-0000-00003B2F0000}"/>
    <cellStyle name="一般 42 3 4 2 2 2" xfId="12357" xr:uid="{00000000-0005-0000-0000-00003C2F0000}"/>
    <cellStyle name="一般 42 3 4 2 2 3" xfId="12358" xr:uid="{00000000-0005-0000-0000-00003D2F0000}"/>
    <cellStyle name="一般 42 3 4 2 3" xfId="12359" xr:uid="{00000000-0005-0000-0000-00003E2F0000}"/>
    <cellStyle name="一般 42 3 4 2 4" xfId="12360" xr:uid="{00000000-0005-0000-0000-00003F2F0000}"/>
    <cellStyle name="一般 42 3 4 3" xfId="12361" xr:uid="{00000000-0005-0000-0000-0000402F0000}"/>
    <cellStyle name="一般 42 3 4 3 2" xfId="12362" xr:uid="{00000000-0005-0000-0000-0000412F0000}"/>
    <cellStyle name="一般 42 3 4 3 3" xfId="12363" xr:uid="{00000000-0005-0000-0000-0000422F0000}"/>
    <cellStyle name="一般 42 3 4 4" xfId="12364" xr:uid="{00000000-0005-0000-0000-0000432F0000}"/>
    <cellStyle name="一般 42 3 4 5" xfId="12365" xr:uid="{00000000-0005-0000-0000-0000442F0000}"/>
    <cellStyle name="一般 42 3 5" xfId="12366" xr:uid="{00000000-0005-0000-0000-0000452F0000}"/>
    <cellStyle name="一般 42 3 5 2" xfId="12367" xr:uid="{00000000-0005-0000-0000-0000462F0000}"/>
    <cellStyle name="一般 42 3 5 2 2" xfId="12368" xr:uid="{00000000-0005-0000-0000-0000472F0000}"/>
    <cellStyle name="一般 42 3 5 2 2 2" xfId="12369" xr:uid="{00000000-0005-0000-0000-0000482F0000}"/>
    <cellStyle name="一般 42 3 5 2 2 3" xfId="12370" xr:uid="{00000000-0005-0000-0000-0000492F0000}"/>
    <cellStyle name="一般 42 3 5 2 3" xfId="12371" xr:uid="{00000000-0005-0000-0000-00004A2F0000}"/>
    <cellStyle name="一般 42 3 5 2 4" xfId="12372" xr:uid="{00000000-0005-0000-0000-00004B2F0000}"/>
    <cellStyle name="一般 42 3 5 3" xfId="12373" xr:uid="{00000000-0005-0000-0000-00004C2F0000}"/>
    <cellStyle name="一般 42 3 5 3 2" xfId="12374" xr:uid="{00000000-0005-0000-0000-00004D2F0000}"/>
    <cellStyle name="一般 42 3 5 3 3" xfId="12375" xr:uid="{00000000-0005-0000-0000-00004E2F0000}"/>
    <cellStyle name="一般 42 3 5 4" xfId="12376" xr:uid="{00000000-0005-0000-0000-00004F2F0000}"/>
    <cellStyle name="一般 42 3 5 5" xfId="12377" xr:uid="{00000000-0005-0000-0000-0000502F0000}"/>
    <cellStyle name="一般 42 3 6" xfId="12378" xr:uid="{00000000-0005-0000-0000-0000512F0000}"/>
    <cellStyle name="一般 42 3 6 2" xfId="12379" xr:uid="{00000000-0005-0000-0000-0000522F0000}"/>
    <cellStyle name="一般 42 3 6 2 2" xfId="12380" xr:uid="{00000000-0005-0000-0000-0000532F0000}"/>
    <cellStyle name="一般 42 3 6 2 3" xfId="12381" xr:uid="{00000000-0005-0000-0000-0000542F0000}"/>
    <cellStyle name="一般 42 3 6 3" xfId="12382" xr:uid="{00000000-0005-0000-0000-0000552F0000}"/>
    <cellStyle name="一般 42 3 6 4" xfId="12383" xr:uid="{00000000-0005-0000-0000-0000562F0000}"/>
    <cellStyle name="一般 42 3 7" xfId="12384" xr:uid="{00000000-0005-0000-0000-0000572F0000}"/>
    <cellStyle name="一般 42 3 7 2" xfId="12385" xr:uid="{00000000-0005-0000-0000-0000582F0000}"/>
    <cellStyle name="一般 42 3 7 3" xfId="12386" xr:uid="{00000000-0005-0000-0000-0000592F0000}"/>
    <cellStyle name="一般 42 3 8" xfId="12387" xr:uid="{00000000-0005-0000-0000-00005A2F0000}"/>
    <cellStyle name="一般 42 3 9" xfId="12388" xr:uid="{00000000-0005-0000-0000-00005B2F0000}"/>
    <cellStyle name="一般 42 4" xfId="272" xr:uid="{00000000-0005-0000-0000-00005C2F0000}"/>
    <cellStyle name="一般 42 4 2" xfId="12389" xr:uid="{00000000-0005-0000-0000-00005D2F0000}"/>
    <cellStyle name="一般 42 4 2 2" xfId="12390" xr:uid="{00000000-0005-0000-0000-00005E2F0000}"/>
    <cellStyle name="一般 42 4 2 2 2" xfId="12391" xr:uid="{00000000-0005-0000-0000-00005F2F0000}"/>
    <cellStyle name="一般 42 4 2 2 2 2" xfId="12392" xr:uid="{00000000-0005-0000-0000-0000602F0000}"/>
    <cellStyle name="一般 42 4 2 2 2 2 2" xfId="12393" xr:uid="{00000000-0005-0000-0000-0000612F0000}"/>
    <cellStyle name="一般 42 4 2 2 2 2 3" xfId="12394" xr:uid="{00000000-0005-0000-0000-0000622F0000}"/>
    <cellStyle name="一般 42 4 2 2 2 3" xfId="12395" xr:uid="{00000000-0005-0000-0000-0000632F0000}"/>
    <cellStyle name="一般 42 4 2 2 2 4" xfId="12396" xr:uid="{00000000-0005-0000-0000-0000642F0000}"/>
    <cellStyle name="一般 42 4 2 2 3" xfId="12397" xr:uid="{00000000-0005-0000-0000-0000652F0000}"/>
    <cellStyle name="一般 42 4 2 2 3 2" xfId="12398" xr:uid="{00000000-0005-0000-0000-0000662F0000}"/>
    <cellStyle name="一般 42 4 2 2 3 3" xfId="12399" xr:uid="{00000000-0005-0000-0000-0000672F0000}"/>
    <cellStyle name="一般 42 4 2 2 4" xfId="12400" xr:uid="{00000000-0005-0000-0000-0000682F0000}"/>
    <cellStyle name="一般 42 4 2 2 5" xfId="12401" xr:uid="{00000000-0005-0000-0000-0000692F0000}"/>
    <cellStyle name="一般 42 4 2 3" xfId="12402" xr:uid="{00000000-0005-0000-0000-00006A2F0000}"/>
    <cellStyle name="一般 42 4 2 3 2" xfId="12403" xr:uid="{00000000-0005-0000-0000-00006B2F0000}"/>
    <cellStyle name="一般 42 4 2 3 2 2" xfId="12404" xr:uid="{00000000-0005-0000-0000-00006C2F0000}"/>
    <cellStyle name="一般 42 4 2 3 2 3" xfId="12405" xr:uid="{00000000-0005-0000-0000-00006D2F0000}"/>
    <cellStyle name="一般 42 4 2 3 3" xfId="12406" xr:uid="{00000000-0005-0000-0000-00006E2F0000}"/>
    <cellStyle name="一般 42 4 2 3 4" xfId="12407" xr:uid="{00000000-0005-0000-0000-00006F2F0000}"/>
    <cellStyle name="一般 42 4 2 4" xfId="12408" xr:uid="{00000000-0005-0000-0000-0000702F0000}"/>
    <cellStyle name="一般 42 4 2 4 2" xfId="12409" xr:uid="{00000000-0005-0000-0000-0000712F0000}"/>
    <cellStyle name="一般 42 4 2 4 3" xfId="12410" xr:uid="{00000000-0005-0000-0000-0000722F0000}"/>
    <cellStyle name="一般 42 4 2 5" xfId="12411" xr:uid="{00000000-0005-0000-0000-0000732F0000}"/>
    <cellStyle name="一般 42 4 2 6" xfId="12412" xr:uid="{00000000-0005-0000-0000-0000742F0000}"/>
    <cellStyle name="一般 42 4 3" xfId="12413" xr:uid="{00000000-0005-0000-0000-0000752F0000}"/>
    <cellStyle name="一般 42 4 3 2" xfId="12414" xr:uid="{00000000-0005-0000-0000-0000762F0000}"/>
    <cellStyle name="一般 42 4 3 2 2" xfId="12415" xr:uid="{00000000-0005-0000-0000-0000772F0000}"/>
    <cellStyle name="一般 42 4 3 2 2 2" xfId="12416" xr:uid="{00000000-0005-0000-0000-0000782F0000}"/>
    <cellStyle name="一般 42 4 3 2 2 3" xfId="12417" xr:uid="{00000000-0005-0000-0000-0000792F0000}"/>
    <cellStyle name="一般 42 4 3 2 3" xfId="12418" xr:uid="{00000000-0005-0000-0000-00007A2F0000}"/>
    <cellStyle name="一般 42 4 3 2 4" xfId="12419" xr:uid="{00000000-0005-0000-0000-00007B2F0000}"/>
    <cellStyle name="一般 42 4 3 3" xfId="12420" xr:uid="{00000000-0005-0000-0000-00007C2F0000}"/>
    <cellStyle name="一般 42 4 3 3 2" xfId="12421" xr:uid="{00000000-0005-0000-0000-00007D2F0000}"/>
    <cellStyle name="一般 42 4 3 3 3" xfId="12422" xr:uid="{00000000-0005-0000-0000-00007E2F0000}"/>
    <cellStyle name="一般 42 4 3 4" xfId="12423" xr:uid="{00000000-0005-0000-0000-00007F2F0000}"/>
    <cellStyle name="一般 42 4 3 5" xfId="12424" xr:uid="{00000000-0005-0000-0000-0000802F0000}"/>
    <cellStyle name="一般 42 4 4" xfId="12425" xr:uid="{00000000-0005-0000-0000-0000812F0000}"/>
    <cellStyle name="一般 42 4 4 2" xfId="12426" xr:uid="{00000000-0005-0000-0000-0000822F0000}"/>
    <cellStyle name="一般 42 4 4 2 2" xfId="12427" xr:uid="{00000000-0005-0000-0000-0000832F0000}"/>
    <cellStyle name="一般 42 4 4 2 2 2" xfId="12428" xr:uid="{00000000-0005-0000-0000-0000842F0000}"/>
    <cellStyle name="一般 42 4 4 2 2 3" xfId="12429" xr:uid="{00000000-0005-0000-0000-0000852F0000}"/>
    <cellStyle name="一般 42 4 4 2 3" xfId="12430" xr:uid="{00000000-0005-0000-0000-0000862F0000}"/>
    <cellStyle name="一般 42 4 4 2 4" xfId="12431" xr:uid="{00000000-0005-0000-0000-0000872F0000}"/>
    <cellStyle name="一般 42 4 4 3" xfId="12432" xr:uid="{00000000-0005-0000-0000-0000882F0000}"/>
    <cellStyle name="一般 42 4 4 3 2" xfId="12433" xr:uid="{00000000-0005-0000-0000-0000892F0000}"/>
    <cellStyle name="一般 42 4 4 3 3" xfId="12434" xr:uid="{00000000-0005-0000-0000-00008A2F0000}"/>
    <cellStyle name="一般 42 4 4 4" xfId="12435" xr:uid="{00000000-0005-0000-0000-00008B2F0000}"/>
    <cellStyle name="一般 42 4 4 5" xfId="12436" xr:uid="{00000000-0005-0000-0000-00008C2F0000}"/>
    <cellStyle name="一般 42 4 5" xfId="12437" xr:uid="{00000000-0005-0000-0000-00008D2F0000}"/>
    <cellStyle name="一般 42 4 5 2" xfId="12438" xr:uid="{00000000-0005-0000-0000-00008E2F0000}"/>
    <cellStyle name="一般 42 4 5 2 2" xfId="12439" xr:uid="{00000000-0005-0000-0000-00008F2F0000}"/>
    <cellStyle name="一般 42 4 5 2 3" xfId="12440" xr:uid="{00000000-0005-0000-0000-0000902F0000}"/>
    <cellStyle name="一般 42 4 5 3" xfId="12441" xr:uid="{00000000-0005-0000-0000-0000912F0000}"/>
    <cellStyle name="一般 42 4 5 4" xfId="12442" xr:uid="{00000000-0005-0000-0000-0000922F0000}"/>
    <cellStyle name="一般 42 4 6" xfId="12443" xr:uid="{00000000-0005-0000-0000-0000932F0000}"/>
    <cellStyle name="一般 42 4 6 2" xfId="12444" xr:uid="{00000000-0005-0000-0000-0000942F0000}"/>
    <cellStyle name="一般 42 4 6 3" xfId="12445" xr:uid="{00000000-0005-0000-0000-0000952F0000}"/>
    <cellStyle name="一般 42 4 7" xfId="12446" xr:uid="{00000000-0005-0000-0000-0000962F0000}"/>
    <cellStyle name="一般 42 4 8" xfId="12447" xr:uid="{00000000-0005-0000-0000-0000972F0000}"/>
    <cellStyle name="一般 42 5" xfId="12448" xr:uid="{00000000-0005-0000-0000-0000982F0000}"/>
    <cellStyle name="一般 42 5 2" xfId="12449" xr:uid="{00000000-0005-0000-0000-0000992F0000}"/>
    <cellStyle name="一般 42 5 2 2" xfId="12450" xr:uid="{00000000-0005-0000-0000-00009A2F0000}"/>
    <cellStyle name="一般 42 5 2 2 2" xfId="12451" xr:uid="{00000000-0005-0000-0000-00009B2F0000}"/>
    <cellStyle name="一般 42 5 2 2 2 2" xfId="12452" xr:uid="{00000000-0005-0000-0000-00009C2F0000}"/>
    <cellStyle name="一般 42 5 2 2 2 2 2" xfId="12453" xr:uid="{00000000-0005-0000-0000-00009D2F0000}"/>
    <cellStyle name="一般 42 5 2 2 2 2 3" xfId="12454" xr:uid="{00000000-0005-0000-0000-00009E2F0000}"/>
    <cellStyle name="一般 42 5 2 2 2 3" xfId="12455" xr:uid="{00000000-0005-0000-0000-00009F2F0000}"/>
    <cellStyle name="一般 42 5 2 2 2 4" xfId="12456" xr:uid="{00000000-0005-0000-0000-0000A02F0000}"/>
    <cellStyle name="一般 42 5 2 2 3" xfId="12457" xr:uid="{00000000-0005-0000-0000-0000A12F0000}"/>
    <cellStyle name="一般 42 5 2 2 3 2" xfId="12458" xr:uid="{00000000-0005-0000-0000-0000A22F0000}"/>
    <cellStyle name="一般 42 5 2 2 3 3" xfId="12459" xr:uid="{00000000-0005-0000-0000-0000A32F0000}"/>
    <cellStyle name="一般 42 5 2 2 4" xfId="12460" xr:uid="{00000000-0005-0000-0000-0000A42F0000}"/>
    <cellStyle name="一般 42 5 2 2 5" xfId="12461" xr:uid="{00000000-0005-0000-0000-0000A52F0000}"/>
    <cellStyle name="一般 42 5 2 3" xfId="12462" xr:uid="{00000000-0005-0000-0000-0000A62F0000}"/>
    <cellStyle name="一般 42 5 2 3 2" xfId="12463" xr:uid="{00000000-0005-0000-0000-0000A72F0000}"/>
    <cellStyle name="一般 42 5 2 3 2 2" xfId="12464" xr:uid="{00000000-0005-0000-0000-0000A82F0000}"/>
    <cellStyle name="一般 42 5 2 3 2 3" xfId="12465" xr:uid="{00000000-0005-0000-0000-0000A92F0000}"/>
    <cellStyle name="一般 42 5 2 3 3" xfId="12466" xr:uid="{00000000-0005-0000-0000-0000AA2F0000}"/>
    <cellStyle name="一般 42 5 2 3 4" xfId="12467" xr:uid="{00000000-0005-0000-0000-0000AB2F0000}"/>
    <cellStyle name="一般 42 5 2 4" xfId="12468" xr:uid="{00000000-0005-0000-0000-0000AC2F0000}"/>
    <cellStyle name="一般 42 5 2 4 2" xfId="12469" xr:uid="{00000000-0005-0000-0000-0000AD2F0000}"/>
    <cellStyle name="一般 42 5 2 4 3" xfId="12470" xr:uid="{00000000-0005-0000-0000-0000AE2F0000}"/>
    <cellStyle name="一般 42 5 2 5" xfId="12471" xr:uid="{00000000-0005-0000-0000-0000AF2F0000}"/>
    <cellStyle name="一般 42 5 2 6" xfId="12472" xr:uid="{00000000-0005-0000-0000-0000B02F0000}"/>
    <cellStyle name="一般 42 5 3" xfId="12473" xr:uid="{00000000-0005-0000-0000-0000B12F0000}"/>
    <cellStyle name="一般 42 5 3 2" xfId="12474" xr:uid="{00000000-0005-0000-0000-0000B22F0000}"/>
    <cellStyle name="一般 42 5 3 2 2" xfId="12475" xr:uid="{00000000-0005-0000-0000-0000B32F0000}"/>
    <cellStyle name="一般 42 5 3 2 2 2" xfId="12476" xr:uid="{00000000-0005-0000-0000-0000B42F0000}"/>
    <cellStyle name="一般 42 5 3 2 2 3" xfId="12477" xr:uid="{00000000-0005-0000-0000-0000B52F0000}"/>
    <cellStyle name="一般 42 5 3 2 3" xfId="12478" xr:uid="{00000000-0005-0000-0000-0000B62F0000}"/>
    <cellStyle name="一般 42 5 3 2 4" xfId="12479" xr:uid="{00000000-0005-0000-0000-0000B72F0000}"/>
    <cellStyle name="一般 42 5 3 3" xfId="12480" xr:uid="{00000000-0005-0000-0000-0000B82F0000}"/>
    <cellStyle name="一般 42 5 3 3 2" xfId="12481" xr:uid="{00000000-0005-0000-0000-0000B92F0000}"/>
    <cellStyle name="一般 42 5 3 3 3" xfId="12482" xr:uid="{00000000-0005-0000-0000-0000BA2F0000}"/>
    <cellStyle name="一般 42 5 3 4" xfId="12483" xr:uid="{00000000-0005-0000-0000-0000BB2F0000}"/>
    <cellStyle name="一般 42 5 3 5" xfId="12484" xr:uid="{00000000-0005-0000-0000-0000BC2F0000}"/>
    <cellStyle name="一般 42 5 4" xfId="12485" xr:uid="{00000000-0005-0000-0000-0000BD2F0000}"/>
    <cellStyle name="一般 42 5 4 2" xfId="12486" xr:uid="{00000000-0005-0000-0000-0000BE2F0000}"/>
    <cellStyle name="一般 42 5 4 2 2" xfId="12487" xr:uid="{00000000-0005-0000-0000-0000BF2F0000}"/>
    <cellStyle name="一般 42 5 4 2 2 2" xfId="12488" xr:uid="{00000000-0005-0000-0000-0000C02F0000}"/>
    <cellStyle name="一般 42 5 4 2 2 3" xfId="12489" xr:uid="{00000000-0005-0000-0000-0000C12F0000}"/>
    <cellStyle name="一般 42 5 4 2 3" xfId="12490" xr:uid="{00000000-0005-0000-0000-0000C22F0000}"/>
    <cellStyle name="一般 42 5 4 2 4" xfId="12491" xr:uid="{00000000-0005-0000-0000-0000C32F0000}"/>
    <cellStyle name="一般 42 5 4 3" xfId="12492" xr:uid="{00000000-0005-0000-0000-0000C42F0000}"/>
    <cellStyle name="一般 42 5 4 3 2" xfId="12493" xr:uid="{00000000-0005-0000-0000-0000C52F0000}"/>
    <cellStyle name="一般 42 5 4 3 3" xfId="12494" xr:uid="{00000000-0005-0000-0000-0000C62F0000}"/>
    <cellStyle name="一般 42 5 4 4" xfId="12495" xr:uid="{00000000-0005-0000-0000-0000C72F0000}"/>
    <cellStyle name="一般 42 5 4 5" xfId="12496" xr:uid="{00000000-0005-0000-0000-0000C82F0000}"/>
    <cellStyle name="一般 42 5 5" xfId="12497" xr:uid="{00000000-0005-0000-0000-0000C92F0000}"/>
    <cellStyle name="一般 42 5 5 2" xfId="12498" xr:uid="{00000000-0005-0000-0000-0000CA2F0000}"/>
    <cellStyle name="一般 42 5 5 2 2" xfId="12499" xr:uid="{00000000-0005-0000-0000-0000CB2F0000}"/>
    <cellStyle name="一般 42 5 5 2 3" xfId="12500" xr:uid="{00000000-0005-0000-0000-0000CC2F0000}"/>
    <cellStyle name="一般 42 5 5 3" xfId="12501" xr:uid="{00000000-0005-0000-0000-0000CD2F0000}"/>
    <cellStyle name="一般 42 5 5 4" xfId="12502" xr:uid="{00000000-0005-0000-0000-0000CE2F0000}"/>
    <cellStyle name="一般 42 5 6" xfId="12503" xr:uid="{00000000-0005-0000-0000-0000CF2F0000}"/>
    <cellStyle name="一般 42 5 6 2" xfId="12504" xr:uid="{00000000-0005-0000-0000-0000D02F0000}"/>
    <cellStyle name="一般 42 5 6 3" xfId="12505" xr:uid="{00000000-0005-0000-0000-0000D12F0000}"/>
    <cellStyle name="一般 42 5 7" xfId="12506" xr:uid="{00000000-0005-0000-0000-0000D22F0000}"/>
    <cellStyle name="一般 42 5 8" xfId="12507" xr:uid="{00000000-0005-0000-0000-0000D32F0000}"/>
    <cellStyle name="一般 42 6" xfId="12508" xr:uid="{00000000-0005-0000-0000-0000D42F0000}"/>
    <cellStyle name="一般 42 6 2" xfId="12509" xr:uid="{00000000-0005-0000-0000-0000D52F0000}"/>
    <cellStyle name="一般 42 6 2 2" xfId="12510" xr:uid="{00000000-0005-0000-0000-0000D62F0000}"/>
    <cellStyle name="一般 42 6 2 2 2" xfId="12511" xr:uid="{00000000-0005-0000-0000-0000D72F0000}"/>
    <cellStyle name="一般 42 6 2 2 2 2" xfId="12512" xr:uid="{00000000-0005-0000-0000-0000D82F0000}"/>
    <cellStyle name="一般 42 6 2 2 2 3" xfId="12513" xr:uid="{00000000-0005-0000-0000-0000D92F0000}"/>
    <cellStyle name="一般 42 6 2 2 3" xfId="12514" xr:uid="{00000000-0005-0000-0000-0000DA2F0000}"/>
    <cellStyle name="一般 42 6 2 2 4" xfId="12515" xr:uid="{00000000-0005-0000-0000-0000DB2F0000}"/>
    <cellStyle name="一般 42 6 2 3" xfId="12516" xr:uid="{00000000-0005-0000-0000-0000DC2F0000}"/>
    <cellStyle name="一般 42 6 2 3 2" xfId="12517" xr:uid="{00000000-0005-0000-0000-0000DD2F0000}"/>
    <cellStyle name="一般 42 6 2 3 3" xfId="12518" xr:uid="{00000000-0005-0000-0000-0000DE2F0000}"/>
    <cellStyle name="一般 42 6 2 4" xfId="12519" xr:uid="{00000000-0005-0000-0000-0000DF2F0000}"/>
    <cellStyle name="一般 42 6 2 5" xfId="12520" xr:uid="{00000000-0005-0000-0000-0000E02F0000}"/>
    <cellStyle name="一般 42 6 3" xfId="12521" xr:uid="{00000000-0005-0000-0000-0000E12F0000}"/>
    <cellStyle name="一般 42 6 3 2" xfId="12522" xr:uid="{00000000-0005-0000-0000-0000E22F0000}"/>
    <cellStyle name="一般 42 6 3 2 2" xfId="12523" xr:uid="{00000000-0005-0000-0000-0000E32F0000}"/>
    <cellStyle name="一般 42 6 3 2 2 2" xfId="12524" xr:uid="{00000000-0005-0000-0000-0000E42F0000}"/>
    <cellStyle name="一般 42 6 3 2 2 3" xfId="12525" xr:uid="{00000000-0005-0000-0000-0000E52F0000}"/>
    <cellStyle name="一般 42 6 3 2 3" xfId="12526" xr:uid="{00000000-0005-0000-0000-0000E62F0000}"/>
    <cellStyle name="一般 42 6 3 2 4" xfId="12527" xr:uid="{00000000-0005-0000-0000-0000E72F0000}"/>
    <cellStyle name="一般 42 6 3 3" xfId="12528" xr:uid="{00000000-0005-0000-0000-0000E82F0000}"/>
    <cellStyle name="一般 42 6 3 3 2" xfId="12529" xr:uid="{00000000-0005-0000-0000-0000E92F0000}"/>
    <cellStyle name="一般 42 6 3 3 3" xfId="12530" xr:uid="{00000000-0005-0000-0000-0000EA2F0000}"/>
    <cellStyle name="一般 42 6 3 4" xfId="12531" xr:uid="{00000000-0005-0000-0000-0000EB2F0000}"/>
    <cellStyle name="一般 42 6 3 5" xfId="12532" xr:uid="{00000000-0005-0000-0000-0000EC2F0000}"/>
    <cellStyle name="一般 42 6 4" xfId="12533" xr:uid="{00000000-0005-0000-0000-0000ED2F0000}"/>
    <cellStyle name="一般 42 6 4 2" xfId="12534" xr:uid="{00000000-0005-0000-0000-0000EE2F0000}"/>
    <cellStyle name="一般 42 6 4 2 2" xfId="12535" xr:uid="{00000000-0005-0000-0000-0000EF2F0000}"/>
    <cellStyle name="一般 42 6 4 2 3" xfId="12536" xr:uid="{00000000-0005-0000-0000-0000F02F0000}"/>
    <cellStyle name="一般 42 6 4 3" xfId="12537" xr:uid="{00000000-0005-0000-0000-0000F12F0000}"/>
    <cellStyle name="一般 42 6 4 4" xfId="12538" xr:uid="{00000000-0005-0000-0000-0000F22F0000}"/>
    <cellStyle name="一般 42 6 5" xfId="12539" xr:uid="{00000000-0005-0000-0000-0000F32F0000}"/>
    <cellStyle name="一般 42 6 5 2" xfId="12540" xr:uid="{00000000-0005-0000-0000-0000F42F0000}"/>
    <cellStyle name="一般 42 6 5 3" xfId="12541" xr:uid="{00000000-0005-0000-0000-0000F52F0000}"/>
    <cellStyle name="一般 42 6 6" xfId="12542" xr:uid="{00000000-0005-0000-0000-0000F62F0000}"/>
    <cellStyle name="一般 42 6 7" xfId="12543" xr:uid="{00000000-0005-0000-0000-0000F72F0000}"/>
    <cellStyle name="一般 42 7" xfId="12544" xr:uid="{00000000-0005-0000-0000-0000F82F0000}"/>
    <cellStyle name="一般 42 7 2" xfId="12545" xr:uid="{00000000-0005-0000-0000-0000F92F0000}"/>
    <cellStyle name="一般 42 7 2 2" xfId="12546" xr:uid="{00000000-0005-0000-0000-0000FA2F0000}"/>
    <cellStyle name="一般 42 7 2 2 2" xfId="12547" xr:uid="{00000000-0005-0000-0000-0000FB2F0000}"/>
    <cellStyle name="一般 42 7 2 2 2 2" xfId="12548" xr:uid="{00000000-0005-0000-0000-0000FC2F0000}"/>
    <cellStyle name="一般 42 7 2 2 2 3" xfId="12549" xr:uid="{00000000-0005-0000-0000-0000FD2F0000}"/>
    <cellStyle name="一般 42 7 2 2 3" xfId="12550" xr:uid="{00000000-0005-0000-0000-0000FE2F0000}"/>
    <cellStyle name="一般 42 7 2 2 4" xfId="12551" xr:uid="{00000000-0005-0000-0000-0000FF2F0000}"/>
    <cellStyle name="一般 42 7 2 3" xfId="12552" xr:uid="{00000000-0005-0000-0000-000000300000}"/>
    <cellStyle name="一般 42 7 2 3 2" xfId="12553" xr:uid="{00000000-0005-0000-0000-000001300000}"/>
    <cellStyle name="一般 42 7 2 3 3" xfId="12554" xr:uid="{00000000-0005-0000-0000-000002300000}"/>
    <cellStyle name="一般 42 7 2 4" xfId="12555" xr:uid="{00000000-0005-0000-0000-000003300000}"/>
    <cellStyle name="一般 42 7 2 5" xfId="12556" xr:uid="{00000000-0005-0000-0000-000004300000}"/>
    <cellStyle name="一般 42 7 3" xfId="12557" xr:uid="{00000000-0005-0000-0000-000005300000}"/>
    <cellStyle name="一般 42 7 3 2" xfId="12558" xr:uid="{00000000-0005-0000-0000-000006300000}"/>
    <cellStyle name="一般 42 7 3 2 2" xfId="12559" xr:uid="{00000000-0005-0000-0000-000007300000}"/>
    <cellStyle name="一般 42 7 3 2 3" xfId="12560" xr:uid="{00000000-0005-0000-0000-000008300000}"/>
    <cellStyle name="一般 42 7 3 3" xfId="12561" xr:uid="{00000000-0005-0000-0000-000009300000}"/>
    <cellStyle name="一般 42 7 3 4" xfId="12562" xr:uid="{00000000-0005-0000-0000-00000A300000}"/>
    <cellStyle name="一般 42 7 4" xfId="12563" xr:uid="{00000000-0005-0000-0000-00000B300000}"/>
    <cellStyle name="一般 42 7 4 2" xfId="12564" xr:uid="{00000000-0005-0000-0000-00000C300000}"/>
    <cellStyle name="一般 42 7 4 3" xfId="12565" xr:uid="{00000000-0005-0000-0000-00000D300000}"/>
    <cellStyle name="一般 42 7 5" xfId="12566" xr:uid="{00000000-0005-0000-0000-00000E300000}"/>
    <cellStyle name="一般 42 7 6" xfId="12567" xr:uid="{00000000-0005-0000-0000-00000F300000}"/>
    <cellStyle name="一般 42 8" xfId="12568" xr:uid="{00000000-0005-0000-0000-000010300000}"/>
    <cellStyle name="一般 42 8 2" xfId="12569" xr:uid="{00000000-0005-0000-0000-000011300000}"/>
    <cellStyle name="一般 42 8 2 2" xfId="12570" xr:uid="{00000000-0005-0000-0000-000012300000}"/>
    <cellStyle name="一般 42 8 2 2 2" xfId="12571" xr:uid="{00000000-0005-0000-0000-000013300000}"/>
    <cellStyle name="一般 42 8 2 2 3" xfId="12572" xr:uid="{00000000-0005-0000-0000-000014300000}"/>
    <cellStyle name="一般 42 8 2 3" xfId="12573" xr:uid="{00000000-0005-0000-0000-000015300000}"/>
    <cellStyle name="一般 42 8 2 4" xfId="12574" xr:uid="{00000000-0005-0000-0000-000016300000}"/>
    <cellStyle name="一般 42 8 3" xfId="12575" xr:uid="{00000000-0005-0000-0000-000017300000}"/>
    <cellStyle name="一般 42 8 3 2" xfId="12576" xr:uid="{00000000-0005-0000-0000-000018300000}"/>
    <cellStyle name="一般 42 8 3 3" xfId="12577" xr:uid="{00000000-0005-0000-0000-000019300000}"/>
    <cellStyle name="一般 42 8 4" xfId="12578" xr:uid="{00000000-0005-0000-0000-00001A300000}"/>
    <cellStyle name="一般 42 8 5" xfId="12579" xr:uid="{00000000-0005-0000-0000-00001B300000}"/>
    <cellStyle name="一般 42 9" xfId="12580" xr:uid="{00000000-0005-0000-0000-00001C300000}"/>
    <cellStyle name="一般 42 9 2" xfId="12581" xr:uid="{00000000-0005-0000-0000-00001D300000}"/>
    <cellStyle name="一般 42 9 2 2" xfId="12582" xr:uid="{00000000-0005-0000-0000-00001E300000}"/>
    <cellStyle name="一般 42 9 2 2 2" xfId="12583" xr:uid="{00000000-0005-0000-0000-00001F300000}"/>
    <cellStyle name="一般 42 9 2 2 3" xfId="12584" xr:uid="{00000000-0005-0000-0000-000020300000}"/>
    <cellStyle name="一般 42 9 2 3" xfId="12585" xr:uid="{00000000-0005-0000-0000-000021300000}"/>
    <cellStyle name="一般 42 9 2 4" xfId="12586" xr:uid="{00000000-0005-0000-0000-000022300000}"/>
    <cellStyle name="一般 42 9 3" xfId="12587" xr:uid="{00000000-0005-0000-0000-000023300000}"/>
    <cellStyle name="一般 42 9 3 2" xfId="12588" xr:uid="{00000000-0005-0000-0000-000024300000}"/>
    <cellStyle name="一般 42 9 3 3" xfId="12589" xr:uid="{00000000-0005-0000-0000-000025300000}"/>
    <cellStyle name="一般 42 9 4" xfId="12590" xr:uid="{00000000-0005-0000-0000-000026300000}"/>
    <cellStyle name="一般 42 9 5" xfId="12591" xr:uid="{00000000-0005-0000-0000-000027300000}"/>
    <cellStyle name="一般 43" xfId="273" xr:uid="{00000000-0005-0000-0000-000028300000}"/>
    <cellStyle name="一般 43 10" xfId="12592" xr:uid="{00000000-0005-0000-0000-000029300000}"/>
    <cellStyle name="一般 43 10 2" xfId="12593" xr:uid="{00000000-0005-0000-0000-00002A300000}"/>
    <cellStyle name="一般 43 10 2 2" xfId="12594" xr:uid="{00000000-0005-0000-0000-00002B300000}"/>
    <cellStyle name="一般 43 10 2 3" xfId="12595" xr:uid="{00000000-0005-0000-0000-00002C300000}"/>
    <cellStyle name="一般 43 10 3" xfId="12596" xr:uid="{00000000-0005-0000-0000-00002D300000}"/>
    <cellStyle name="一般 43 10 4" xfId="12597" xr:uid="{00000000-0005-0000-0000-00002E300000}"/>
    <cellStyle name="一般 43 11" xfId="12598" xr:uid="{00000000-0005-0000-0000-00002F300000}"/>
    <cellStyle name="一般 43 11 2" xfId="12599" xr:uid="{00000000-0005-0000-0000-000030300000}"/>
    <cellStyle name="一般 43 11 3" xfId="12600" xr:uid="{00000000-0005-0000-0000-000031300000}"/>
    <cellStyle name="一般 43 12" xfId="12601" xr:uid="{00000000-0005-0000-0000-000032300000}"/>
    <cellStyle name="一般 43 13" xfId="12602" xr:uid="{00000000-0005-0000-0000-000033300000}"/>
    <cellStyle name="一般 43 2" xfId="274" xr:uid="{00000000-0005-0000-0000-000034300000}"/>
    <cellStyle name="一般 43 2 2" xfId="275" xr:uid="{00000000-0005-0000-0000-000035300000}"/>
    <cellStyle name="一般 43 2 2 2" xfId="12603" xr:uid="{00000000-0005-0000-0000-000036300000}"/>
    <cellStyle name="一般 43 2 2 2 2" xfId="12604" xr:uid="{00000000-0005-0000-0000-000037300000}"/>
    <cellStyle name="一般 43 2 2 2 2 2" xfId="12605" xr:uid="{00000000-0005-0000-0000-000038300000}"/>
    <cellStyle name="一般 43 2 2 2 2 2 2" xfId="12606" xr:uid="{00000000-0005-0000-0000-000039300000}"/>
    <cellStyle name="一般 43 2 2 2 2 2 2 2" xfId="12607" xr:uid="{00000000-0005-0000-0000-00003A300000}"/>
    <cellStyle name="一般 43 2 2 2 2 2 2 3" xfId="12608" xr:uid="{00000000-0005-0000-0000-00003B300000}"/>
    <cellStyle name="一般 43 2 2 2 2 2 3" xfId="12609" xr:uid="{00000000-0005-0000-0000-00003C300000}"/>
    <cellStyle name="一般 43 2 2 2 2 2 4" xfId="12610" xr:uid="{00000000-0005-0000-0000-00003D300000}"/>
    <cellStyle name="一般 43 2 2 2 2 3" xfId="12611" xr:uid="{00000000-0005-0000-0000-00003E300000}"/>
    <cellStyle name="一般 43 2 2 2 2 3 2" xfId="12612" xr:uid="{00000000-0005-0000-0000-00003F300000}"/>
    <cellStyle name="一般 43 2 2 2 2 3 3" xfId="12613" xr:uid="{00000000-0005-0000-0000-000040300000}"/>
    <cellStyle name="一般 43 2 2 2 2 4" xfId="12614" xr:uid="{00000000-0005-0000-0000-000041300000}"/>
    <cellStyle name="一般 43 2 2 2 2 5" xfId="12615" xr:uid="{00000000-0005-0000-0000-000042300000}"/>
    <cellStyle name="一般 43 2 2 2 3" xfId="12616" xr:uid="{00000000-0005-0000-0000-000043300000}"/>
    <cellStyle name="一般 43 2 2 2 3 2" xfId="12617" xr:uid="{00000000-0005-0000-0000-000044300000}"/>
    <cellStyle name="一般 43 2 2 2 3 2 2" xfId="12618" xr:uid="{00000000-0005-0000-0000-000045300000}"/>
    <cellStyle name="一般 43 2 2 2 3 2 3" xfId="12619" xr:uid="{00000000-0005-0000-0000-000046300000}"/>
    <cellStyle name="一般 43 2 2 2 3 3" xfId="12620" xr:uid="{00000000-0005-0000-0000-000047300000}"/>
    <cellStyle name="一般 43 2 2 2 3 4" xfId="12621" xr:uid="{00000000-0005-0000-0000-000048300000}"/>
    <cellStyle name="一般 43 2 2 2 4" xfId="12622" xr:uid="{00000000-0005-0000-0000-000049300000}"/>
    <cellStyle name="一般 43 2 2 2 4 2" xfId="12623" xr:uid="{00000000-0005-0000-0000-00004A300000}"/>
    <cellStyle name="一般 43 2 2 2 4 3" xfId="12624" xr:uid="{00000000-0005-0000-0000-00004B300000}"/>
    <cellStyle name="一般 43 2 2 2 5" xfId="12625" xr:uid="{00000000-0005-0000-0000-00004C300000}"/>
    <cellStyle name="一般 43 2 2 2 6" xfId="12626" xr:uid="{00000000-0005-0000-0000-00004D300000}"/>
    <cellStyle name="一般 43 2 2 3" xfId="12627" xr:uid="{00000000-0005-0000-0000-00004E300000}"/>
    <cellStyle name="一般 43 2 2 3 2" xfId="12628" xr:uid="{00000000-0005-0000-0000-00004F300000}"/>
    <cellStyle name="一般 43 2 2 3 2 2" xfId="12629" xr:uid="{00000000-0005-0000-0000-000050300000}"/>
    <cellStyle name="一般 43 2 2 3 2 2 2" xfId="12630" xr:uid="{00000000-0005-0000-0000-000051300000}"/>
    <cellStyle name="一般 43 2 2 3 2 2 3" xfId="12631" xr:uid="{00000000-0005-0000-0000-000052300000}"/>
    <cellStyle name="一般 43 2 2 3 2 3" xfId="12632" xr:uid="{00000000-0005-0000-0000-000053300000}"/>
    <cellStyle name="一般 43 2 2 3 2 4" xfId="12633" xr:uid="{00000000-0005-0000-0000-000054300000}"/>
    <cellStyle name="一般 43 2 2 3 3" xfId="12634" xr:uid="{00000000-0005-0000-0000-000055300000}"/>
    <cellStyle name="一般 43 2 2 3 3 2" xfId="12635" xr:uid="{00000000-0005-0000-0000-000056300000}"/>
    <cellStyle name="一般 43 2 2 3 3 3" xfId="12636" xr:uid="{00000000-0005-0000-0000-000057300000}"/>
    <cellStyle name="一般 43 2 2 3 4" xfId="12637" xr:uid="{00000000-0005-0000-0000-000058300000}"/>
    <cellStyle name="一般 43 2 2 3 5" xfId="12638" xr:uid="{00000000-0005-0000-0000-000059300000}"/>
    <cellStyle name="一般 43 2 2 4" xfId="12639" xr:uid="{00000000-0005-0000-0000-00005A300000}"/>
    <cellStyle name="一般 43 2 2 4 2" xfId="12640" xr:uid="{00000000-0005-0000-0000-00005B300000}"/>
    <cellStyle name="一般 43 2 2 4 2 2" xfId="12641" xr:uid="{00000000-0005-0000-0000-00005C300000}"/>
    <cellStyle name="一般 43 2 2 4 2 2 2" xfId="12642" xr:uid="{00000000-0005-0000-0000-00005D300000}"/>
    <cellStyle name="一般 43 2 2 4 2 2 3" xfId="12643" xr:uid="{00000000-0005-0000-0000-00005E300000}"/>
    <cellStyle name="一般 43 2 2 4 2 3" xfId="12644" xr:uid="{00000000-0005-0000-0000-00005F300000}"/>
    <cellStyle name="一般 43 2 2 4 2 4" xfId="12645" xr:uid="{00000000-0005-0000-0000-000060300000}"/>
    <cellStyle name="一般 43 2 2 4 3" xfId="12646" xr:uid="{00000000-0005-0000-0000-000061300000}"/>
    <cellStyle name="一般 43 2 2 4 3 2" xfId="12647" xr:uid="{00000000-0005-0000-0000-000062300000}"/>
    <cellStyle name="一般 43 2 2 4 3 3" xfId="12648" xr:uid="{00000000-0005-0000-0000-000063300000}"/>
    <cellStyle name="一般 43 2 2 4 4" xfId="12649" xr:uid="{00000000-0005-0000-0000-000064300000}"/>
    <cellStyle name="一般 43 2 2 4 5" xfId="12650" xr:uid="{00000000-0005-0000-0000-000065300000}"/>
    <cellStyle name="一般 43 2 2 5" xfId="12651" xr:uid="{00000000-0005-0000-0000-000066300000}"/>
    <cellStyle name="一般 43 2 2 5 2" xfId="12652" xr:uid="{00000000-0005-0000-0000-000067300000}"/>
    <cellStyle name="一般 43 2 2 5 2 2" xfId="12653" xr:uid="{00000000-0005-0000-0000-000068300000}"/>
    <cellStyle name="一般 43 2 2 5 2 3" xfId="12654" xr:uid="{00000000-0005-0000-0000-000069300000}"/>
    <cellStyle name="一般 43 2 2 5 3" xfId="12655" xr:uid="{00000000-0005-0000-0000-00006A300000}"/>
    <cellStyle name="一般 43 2 2 5 4" xfId="12656" xr:uid="{00000000-0005-0000-0000-00006B300000}"/>
    <cellStyle name="一般 43 2 2 6" xfId="12657" xr:uid="{00000000-0005-0000-0000-00006C300000}"/>
    <cellStyle name="一般 43 2 2 6 2" xfId="12658" xr:uid="{00000000-0005-0000-0000-00006D300000}"/>
    <cellStyle name="一般 43 2 2 6 3" xfId="12659" xr:uid="{00000000-0005-0000-0000-00006E300000}"/>
    <cellStyle name="一般 43 2 2 7" xfId="12660" xr:uid="{00000000-0005-0000-0000-00006F300000}"/>
    <cellStyle name="一般 43 2 2 8" xfId="12661" xr:uid="{00000000-0005-0000-0000-000070300000}"/>
    <cellStyle name="一般 43 2 3" xfId="12662" xr:uid="{00000000-0005-0000-0000-000071300000}"/>
    <cellStyle name="一般 43 2 3 2" xfId="12663" xr:uid="{00000000-0005-0000-0000-000072300000}"/>
    <cellStyle name="一般 43 2 3 2 2" xfId="12664" xr:uid="{00000000-0005-0000-0000-000073300000}"/>
    <cellStyle name="一般 43 2 3 2 2 2" xfId="12665" xr:uid="{00000000-0005-0000-0000-000074300000}"/>
    <cellStyle name="一般 43 2 3 2 2 2 2" xfId="12666" xr:uid="{00000000-0005-0000-0000-000075300000}"/>
    <cellStyle name="一般 43 2 3 2 2 2 3" xfId="12667" xr:uid="{00000000-0005-0000-0000-000076300000}"/>
    <cellStyle name="一般 43 2 3 2 2 3" xfId="12668" xr:uid="{00000000-0005-0000-0000-000077300000}"/>
    <cellStyle name="一般 43 2 3 2 2 4" xfId="12669" xr:uid="{00000000-0005-0000-0000-000078300000}"/>
    <cellStyle name="一般 43 2 3 2 3" xfId="12670" xr:uid="{00000000-0005-0000-0000-000079300000}"/>
    <cellStyle name="一般 43 2 3 2 3 2" xfId="12671" xr:uid="{00000000-0005-0000-0000-00007A300000}"/>
    <cellStyle name="一般 43 2 3 2 3 3" xfId="12672" xr:uid="{00000000-0005-0000-0000-00007B300000}"/>
    <cellStyle name="一般 43 2 3 2 4" xfId="12673" xr:uid="{00000000-0005-0000-0000-00007C300000}"/>
    <cellStyle name="一般 43 2 3 2 5" xfId="12674" xr:uid="{00000000-0005-0000-0000-00007D300000}"/>
    <cellStyle name="一般 43 2 3 3" xfId="12675" xr:uid="{00000000-0005-0000-0000-00007E300000}"/>
    <cellStyle name="一般 43 2 3 3 2" xfId="12676" xr:uid="{00000000-0005-0000-0000-00007F300000}"/>
    <cellStyle name="一般 43 2 3 3 2 2" xfId="12677" xr:uid="{00000000-0005-0000-0000-000080300000}"/>
    <cellStyle name="一般 43 2 3 3 2 3" xfId="12678" xr:uid="{00000000-0005-0000-0000-000081300000}"/>
    <cellStyle name="一般 43 2 3 3 3" xfId="12679" xr:uid="{00000000-0005-0000-0000-000082300000}"/>
    <cellStyle name="一般 43 2 3 3 4" xfId="12680" xr:uid="{00000000-0005-0000-0000-000083300000}"/>
    <cellStyle name="一般 43 2 3 4" xfId="12681" xr:uid="{00000000-0005-0000-0000-000084300000}"/>
    <cellStyle name="一般 43 2 3 4 2" xfId="12682" xr:uid="{00000000-0005-0000-0000-000085300000}"/>
    <cellStyle name="一般 43 2 3 4 3" xfId="12683" xr:uid="{00000000-0005-0000-0000-000086300000}"/>
    <cellStyle name="一般 43 2 3 5" xfId="12684" xr:uid="{00000000-0005-0000-0000-000087300000}"/>
    <cellStyle name="一般 43 2 3 6" xfId="12685" xr:uid="{00000000-0005-0000-0000-000088300000}"/>
    <cellStyle name="一般 43 2 4" xfId="12686" xr:uid="{00000000-0005-0000-0000-000089300000}"/>
    <cellStyle name="一般 43 2 4 2" xfId="12687" xr:uid="{00000000-0005-0000-0000-00008A300000}"/>
    <cellStyle name="一般 43 2 4 2 2" xfId="12688" xr:uid="{00000000-0005-0000-0000-00008B300000}"/>
    <cellStyle name="一般 43 2 4 2 2 2" xfId="12689" xr:uid="{00000000-0005-0000-0000-00008C300000}"/>
    <cellStyle name="一般 43 2 4 2 2 3" xfId="12690" xr:uid="{00000000-0005-0000-0000-00008D300000}"/>
    <cellStyle name="一般 43 2 4 2 3" xfId="12691" xr:uid="{00000000-0005-0000-0000-00008E300000}"/>
    <cellStyle name="一般 43 2 4 2 4" xfId="12692" xr:uid="{00000000-0005-0000-0000-00008F300000}"/>
    <cellStyle name="一般 43 2 4 3" xfId="12693" xr:uid="{00000000-0005-0000-0000-000090300000}"/>
    <cellStyle name="一般 43 2 4 3 2" xfId="12694" xr:uid="{00000000-0005-0000-0000-000091300000}"/>
    <cellStyle name="一般 43 2 4 3 3" xfId="12695" xr:uid="{00000000-0005-0000-0000-000092300000}"/>
    <cellStyle name="一般 43 2 4 4" xfId="12696" xr:uid="{00000000-0005-0000-0000-000093300000}"/>
    <cellStyle name="一般 43 2 4 5" xfId="12697" xr:uid="{00000000-0005-0000-0000-000094300000}"/>
    <cellStyle name="一般 43 2 5" xfId="12698" xr:uid="{00000000-0005-0000-0000-000095300000}"/>
    <cellStyle name="一般 43 2 5 2" xfId="12699" xr:uid="{00000000-0005-0000-0000-000096300000}"/>
    <cellStyle name="一般 43 2 5 2 2" xfId="12700" xr:uid="{00000000-0005-0000-0000-000097300000}"/>
    <cellStyle name="一般 43 2 5 2 2 2" xfId="12701" xr:uid="{00000000-0005-0000-0000-000098300000}"/>
    <cellStyle name="一般 43 2 5 2 2 3" xfId="12702" xr:uid="{00000000-0005-0000-0000-000099300000}"/>
    <cellStyle name="一般 43 2 5 2 3" xfId="12703" xr:uid="{00000000-0005-0000-0000-00009A300000}"/>
    <cellStyle name="一般 43 2 5 2 4" xfId="12704" xr:uid="{00000000-0005-0000-0000-00009B300000}"/>
    <cellStyle name="一般 43 2 5 3" xfId="12705" xr:uid="{00000000-0005-0000-0000-00009C300000}"/>
    <cellStyle name="一般 43 2 5 3 2" xfId="12706" xr:uid="{00000000-0005-0000-0000-00009D300000}"/>
    <cellStyle name="一般 43 2 5 3 3" xfId="12707" xr:uid="{00000000-0005-0000-0000-00009E300000}"/>
    <cellStyle name="一般 43 2 5 4" xfId="12708" xr:uid="{00000000-0005-0000-0000-00009F300000}"/>
    <cellStyle name="一般 43 2 5 5" xfId="12709" xr:uid="{00000000-0005-0000-0000-0000A0300000}"/>
    <cellStyle name="一般 43 2 6" xfId="12710" xr:uid="{00000000-0005-0000-0000-0000A1300000}"/>
    <cellStyle name="一般 43 2 6 2" xfId="12711" xr:uid="{00000000-0005-0000-0000-0000A2300000}"/>
    <cellStyle name="一般 43 2 6 2 2" xfId="12712" xr:uid="{00000000-0005-0000-0000-0000A3300000}"/>
    <cellStyle name="一般 43 2 6 2 3" xfId="12713" xr:uid="{00000000-0005-0000-0000-0000A4300000}"/>
    <cellStyle name="一般 43 2 6 3" xfId="12714" xr:uid="{00000000-0005-0000-0000-0000A5300000}"/>
    <cellStyle name="一般 43 2 6 4" xfId="12715" xr:uid="{00000000-0005-0000-0000-0000A6300000}"/>
    <cellStyle name="一般 43 2 7" xfId="12716" xr:uid="{00000000-0005-0000-0000-0000A7300000}"/>
    <cellStyle name="一般 43 2 7 2" xfId="12717" xr:uid="{00000000-0005-0000-0000-0000A8300000}"/>
    <cellStyle name="一般 43 2 7 3" xfId="12718" xr:uid="{00000000-0005-0000-0000-0000A9300000}"/>
    <cellStyle name="一般 43 2 8" xfId="12719" xr:uid="{00000000-0005-0000-0000-0000AA300000}"/>
    <cellStyle name="一般 43 2 9" xfId="12720" xr:uid="{00000000-0005-0000-0000-0000AB300000}"/>
    <cellStyle name="一般 43 3" xfId="276" xr:uid="{00000000-0005-0000-0000-0000AC300000}"/>
    <cellStyle name="一般 43 3 2" xfId="277" xr:uid="{00000000-0005-0000-0000-0000AD300000}"/>
    <cellStyle name="一般 43 3 2 2" xfId="12721" xr:uid="{00000000-0005-0000-0000-0000AE300000}"/>
    <cellStyle name="一般 43 3 2 2 2" xfId="12722" xr:uid="{00000000-0005-0000-0000-0000AF300000}"/>
    <cellStyle name="一般 43 3 2 2 2 2" xfId="12723" xr:uid="{00000000-0005-0000-0000-0000B0300000}"/>
    <cellStyle name="一般 43 3 2 2 2 2 2" xfId="12724" xr:uid="{00000000-0005-0000-0000-0000B1300000}"/>
    <cellStyle name="一般 43 3 2 2 2 2 2 2" xfId="12725" xr:uid="{00000000-0005-0000-0000-0000B2300000}"/>
    <cellStyle name="一般 43 3 2 2 2 2 2 3" xfId="12726" xr:uid="{00000000-0005-0000-0000-0000B3300000}"/>
    <cellStyle name="一般 43 3 2 2 2 2 3" xfId="12727" xr:uid="{00000000-0005-0000-0000-0000B4300000}"/>
    <cellStyle name="一般 43 3 2 2 2 2 4" xfId="12728" xr:uid="{00000000-0005-0000-0000-0000B5300000}"/>
    <cellStyle name="一般 43 3 2 2 2 3" xfId="12729" xr:uid="{00000000-0005-0000-0000-0000B6300000}"/>
    <cellStyle name="一般 43 3 2 2 2 3 2" xfId="12730" xr:uid="{00000000-0005-0000-0000-0000B7300000}"/>
    <cellStyle name="一般 43 3 2 2 2 3 3" xfId="12731" xr:uid="{00000000-0005-0000-0000-0000B8300000}"/>
    <cellStyle name="一般 43 3 2 2 2 4" xfId="12732" xr:uid="{00000000-0005-0000-0000-0000B9300000}"/>
    <cellStyle name="一般 43 3 2 2 2 5" xfId="12733" xr:uid="{00000000-0005-0000-0000-0000BA300000}"/>
    <cellStyle name="一般 43 3 2 2 3" xfId="12734" xr:uid="{00000000-0005-0000-0000-0000BB300000}"/>
    <cellStyle name="一般 43 3 2 2 3 2" xfId="12735" xr:uid="{00000000-0005-0000-0000-0000BC300000}"/>
    <cellStyle name="一般 43 3 2 2 3 2 2" xfId="12736" xr:uid="{00000000-0005-0000-0000-0000BD300000}"/>
    <cellStyle name="一般 43 3 2 2 3 2 3" xfId="12737" xr:uid="{00000000-0005-0000-0000-0000BE300000}"/>
    <cellStyle name="一般 43 3 2 2 3 3" xfId="12738" xr:uid="{00000000-0005-0000-0000-0000BF300000}"/>
    <cellStyle name="一般 43 3 2 2 3 4" xfId="12739" xr:uid="{00000000-0005-0000-0000-0000C0300000}"/>
    <cellStyle name="一般 43 3 2 2 4" xfId="12740" xr:uid="{00000000-0005-0000-0000-0000C1300000}"/>
    <cellStyle name="一般 43 3 2 2 4 2" xfId="12741" xr:uid="{00000000-0005-0000-0000-0000C2300000}"/>
    <cellStyle name="一般 43 3 2 2 4 3" xfId="12742" xr:uid="{00000000-0005-0000-0000-0000C3300000}"/>
    <cellStyle name="一般 43 3 2 2 5" xfId="12743" xr:uid="{00000000-0005-0000-0000-0000C4300000}"/>
    <cellStyle name="一般 43 3 2 2 6" xfId="12744" xr:uid="{00000000-0005-0000-0000-0000C5300000}"/>
    <cellStyle name="一般 43 3 2 3" xfId="12745" xr:uid="{00000000-0005-0000-0000-0000C6300000}"/>
    <cellStyle name="一般 43 3 2 3 2" xfId="12746" xr:uid="{00000000-0005-0000-0000-0000C7300000}"/>
    <cellStyle name="一般 43 3 2 3 2 2" xfId="12747" xr:uid="{00000000-0005-0000-0000-0000C8300000}"/>
    <cellStyle name="一般 43 3 2 3 2 2 2" xfId="12748" xr:uid="{00000000-0005-0000-0000-0000C9300000}"/>
    <cellStyle name="一般 43 3 2 3 2 2 3" xfId="12749" xr:uid="{00000000-0005-0000-0000-0000CA300000}"/>
    <cellStyle name="一般 43 3 2 3 2 3" xfId="12750" xr:uid="{00000000-0005-0000-0000-0000CB300000}"/>
    <cellStyle name="一般 43 3 2 3 2 4" xfId="12751" xr:uid="{00000000-0005-0000-0000-0000CC300000}"/>
    <cellStyle name="一般 43 3 2 3 3" xfId="12752" xr:uid="{00000000-0005-0000-0000-0000CD300000}"/>
    <cellStyle name="一般 43 3 2 3 3 2" xfId="12753" xr:uid="{00000000-0005-0000-0000-0000CE300000}"/>
    <cellStyle name="一般 43 3 2 3 3 3" xfId="12754" xr:uid="{00000000-0005-0000-0000-0000CF300000}"/>
    <cellStyle name="一般 43 3 2 3 4" xfId="12755" xr:uid="{00000000-0005-0000-0000-0000D0300000}"/>
    <cellStyle name="一般 43 3 2 3 5" xfId="12756" xr:uid="{00000000-0005-0000-0000-0000D1300000}"/>
    <cellStyle name="一般 43 3 2 4" xfId="12757" xr:uid="{00000000-0005-0000-0000-0000D2300000}"/>
    <cellStyle name="一般 43 3 2 4 2" xfId="12758" xr:uid="{00000000-0005-0000-0000-0000D3300000}"/>
    <cellStyle name="一般 43 3 2 4 2 2" xfId="12759" xr:uid="{00000000-0005-0000-0000-0000D4300000}"/>
    <cellStyle name="一般 43 3 2 4 2 2 2" xfId="12760" xr:uid="{00000000-0005-0000-0000-0000D5300000}"/>
    <cellStyle name="一般 43 3 2 4 2 2 3" xfId="12761" xr:uid="{00000000-0005-0000-0000-0000D6300000}"/>
    <cellStyle name="一般 43 3 2 4 2 3" xfId="12762" xr:uid="{00000000-0005-0000-0000-0000D7300000}"/>
    <cellStyle name="一般 43 3 2 4 2 4" xfId="12763" xr:uid="{00000000-0005-0000-0000-0000D8300000}"/>
    <cellStyle name="一般 43 3 2 4 3" xfId="12764" xr:uid="{00000000-0005-0000-0000-0000D9300000}"/>
    <cellStyle name="一般 43 3 2 4 3 2" xfId="12765" xr:uid="{00000000-0005-0000-0000-0000DA300000}"/>
    <cellStyle name="一般 43 3 2 4 3 3" xfId="12766" xr:uid="{00000000-0005-0000-0000-0000DB300000}"/>
    <cellStyle name="一般 43 3 2 4 4" xfId="12767" xr:uid="{00000000-0005-0000-0000-0000DC300000}"/>
    <cellStyle name="一般 43 3 2 4 5" xfId="12768" xr:uid="{00000000-0005-0000-0000-0000DD300000}"/>
    <cellStyle name="一般 43 3 2 5" xfId="12769" xr:uid="{00000000-0005-0000-0000-0000DE300000}"/>
    <cellStyle name="一般 43 3 2 5 2" xfId="12770" xr:uid="{00000000-0005-0000-0000-0000DF300000}"/>
    <cellStyle name="一般 43 3 2 5 2 2" xfId="12771" xr:uid="{00000000-0005-0000-0000-0000E0300000}"/>
    <cellStyle name="一般 43 3 2 5 2 3" xfId="12772" xr:uid="{00000000-0005-0000-0000-0000E1300000}"/>
    <cellStyle name="一般 43 3 2 5 3" xfId="12773" xr:uid="{00000000-0005-0000-0000-0000E2300000}"/>
    <cellStyle name="一般 43 3 2 5 4" xfId="12774" xr:uid="{00000000-0005-0000-0000-0000E3300000}"/>
    <cellStyle name="一般 43 3 2 6" xfId="12775" xr:uid="{00000000-0005-0000-0000-0000E4300000}"/>
    <cellStyle name="一般 43 3 2 6 2" xfId="12776" xr:uid="{00000000-0005-0000-0000-0000E5300000}"/>
    <cellStyle name="一般 43 3 2 6 3" xfId="12777" xr:uid="{00000000-0005-0000-0000-0000E6300000}"/>
    <cellStyle name="一般 43 3 2 7" xfId="12778" xr:uid="{00000000-0005-0000-0000-0000E7300000}"/>
    <cellStyle name="一般 43 3 2 8" xfId="12779" xr:uid="{00000000-0005-0000-0000-0000E8300000}"/>
    <cellStyle name="一般 43 3 3" xfId="12780" xr:uid="{00000000-0005-0000-0000-0000E9300000}"/>
    <cellStyle name="一般 43 3 3 2" xfId="12781" xr:uid="{00000000-0005-0000-0000-0000EA300000}"/>
    <cellStyle name="一般 43 3 3 2 2" xfId="12782" xr:uid="{00000000-0005-0000-0000-0000EB300000}"/>
    <cellStyle name="一般 43 3 3 2 2 2" xfId="12783" xr:uid="{00000000-0005-0000-0000-0000EC300000}"/>
    <cellStyle name="一般 43 3 3 2 2 2 2" xfId="12784" xr:uid="{00000000-0005-0000-0000-0000ED300000}"/>
    <cellStyle name="一般 43 3 3 2 2 2 3" xfId="12785" xr:uid="{00000000-0005-0000-0000-0000EE300000}"/>
    <cellStyle name="一般 43 3 3 2 2 3" xfId="12786" xr:uid="{00000000-0005-0000-0000-0000EF300000}"/>
    <cellStyle name="一般 43 3 3 2 2 4" xfId="12787" xr:uid="{00000000-0005-0000-0000-0000F0300000}"/>
    <cellStyle name="一般 43 3 3 2 3" xfId="12788" xr:uid="{00000000-0005-0000-0000-0000F1300000}"/>
    <cellStyle name="一般 43 3 3 2 3 2" xfId="12789" xr:uid="{00000000-0005-0000-0000-0000F2300000}"/>
    <cellStyle name="一般 43 3 3 2 3 3" xfId="12790" xr:uid="{00000000-0005-0000-0000-0000F3300000}"/>
    <cellStyle name="一般 43 3 3 2 4" xfId="12791" xr:uid="{00000000-0005-0000-0000-0000F4300000}"/>
    <cellStyle name="一般 43 3 3 2 5" xfId="12792" xr:uid="{00000000-0005-0000-0000-0000F5300000}"/>
    <cellStyle name="一般 43 3 3 3" xfId="12793" xr:uid="{00000000-0005-0000-0000-0000F6300000}"/>
    <cellStyle name="一般 43 3 3 3 2" xfId="12794" xr:uid="{00000000-0005-0000-0000-0000F7300000}"/>
    <cellStyle name="一般 43 3 3 3 2 2" xfId="12795" xr:uid="{00000000-0005-0000-0000-0000F8300000}"/>
    <cellStyle name="一般 43 3 3 3 2 3" xfId="12796" xr:uid="{00000000-0005-0000-0000-0000F9300000}"/>
    <cellStyle name="一般 43 3 3 3 3" xfId="12797" xr:uid="{00000000-0005-0000-0000-0000FA300000}"/>
    <cellStyle name="一般 43 3 3 3 4" xfId="12798" xr:uid="{00000000-0005-0000-0000-0000FB300000}"/>
    <cellStyle name="一般 43 3 3 4" xfId="12799" xr:uid="{00000000-0005-0000-0000-0000FC300000}"/>
    <cellStyle name="一般 43 3 3 4 2" xfId="12800" xr:uid="{00000000-0005-0000-0000-0000FD300000}"/>
    <cellStyle name="一般 43 3 3 4 3" xfId="12801" xr:uid="{00000000-0005-0000-0000-0000FE300000}"/>
    <cellStyle name="一般 43 3 3 5" xfId="12802" xr:uid="{00000000-0005-0000-0000-0000FF300000}"/>
    <cellStyle name="一般 43 3 3 6" xfId="12803" xr:uid="{00000000-0005-0000-0000-000000310000}"/>
    <cellStyle name="一般 43 3 4" xfId="12804" xr:uid="{00000000-0005-0000-0000-000001310000}"/>
    <cellStyle name="一般 43 3 4 2" xfId="12805" xr:uid="{00000000-0005-0000-0000-000002310000}"/>
    <cellStyle name="一般 43 3 4 2 2" xfId="12806" xr:uid="{00000000-0005-0000-0000-000003310000}"/>
    <cellStyle name="一般 43 3 4 2 2 2" xfId="12807" xr:uid="{00000000-0005-0000-0000-000004310000}"/>
    <cellStyle name="一般 43 3 4 2 2 3" xfId="12808" xr:uid="{00000000-0005-0000-0000-000005310000}"/>
    <cellStyle name="一般 43 3 4 2 3" xfId="12809" xr:uid="{00000000-0005-0000-0000-000006310000}"/>
    <cellStyle name="一般 43 3 4 2 4" xfId="12810" xr:uid="{00000000-0005-0000-0000-000007310000}"/>
    <cellStyle name="一般 43 3 4 3" xfId="12811" xr:uid="{00000000-0005-0000-0000-000008310000}"/>
    <cellStyle name="一般 43 3 4 3 2" xfId="12812" xr:uid="{00000000-0005-0000-0000-000009310000}"/>
    <cellStyle name="一般 43 3 4 3 3" xfId="12813" xr:uid="{00000000-0005-0000-0000-00000A310000}"/>
    <cellStyle name="一般 43 3 4 4" xfId="12814" xr:uid="{00000000-0005-0000-0000-00000B310000}"/>
    <cellStyle name="一般 43 3 4 5" xfId="12815" xr:uid="{00000000-0005-0000-0000-00000C310000}"/>
    <cellStyle name="一般 43 3 5" xfId="12816" xr:uid="{00000000-0005-0000-0000-00000D310000}"/>
    <cellStyle name="一般 43 3 5 2" xfId="12817" xr:uid="{00000000-0005-0000-0000-00000E310000}"/>
    <cellStyle name="一般 43 3 5 2 2" xfId="12818" xr:uid="{00000000-0005-0000-0000-00000F310000}"/>
    <cellStyle name="一般 43 3 5 2 2 2" xfId="12819" xr:uid="{00000000-0005-0000-0000-000010310000}"/>
    <cellStyle name="一般 43 3 5 2 2 3" xfId="12820" xr:uid="{00000000-0005-0000-0000-000011310000}"/>
    <cellStyle name="一般 43 3 5 2 3" xfId="12821" xr:uid="{00000000-0005-0000-0000-000012310000}"/>
    <cellStyle name="一般 43 3 5 2 4" xfId="12822" xr:uid="{00000000-0005-0000-0000-000013310000}"/>
    <cellStyle name="一般 43 3 5 3" xfId="12823" xr:uid="{00000000-0005-0000-0000-000014310000}"/>
    <cellStyle name="一般 43 3 5 3 2" xfId="12824" xr:uid="{00000000-0005-0000-0000-000015310000}"/>
    <cellStyle name="一般 43 3 5 3 3" xfId="12825" xr:uid="{00000000-0005-0000-0000-000016310000}"/>
    <cellStyle name="一般 43 3 5 4" xfId="12826" xr:uid="{00000000-0005-0000-0000-000017310000}"/>
    <cellStyle name="一般 43 3 5 5" xfId="12827" xr:uid="{00000000-0005-0000-0000-000018310000}"/>
    <cellStyle name="一般 43 3 6" xfId="12828" xr:uid="{00000000-0005-0000-0000-000019310000}"/>
    <cellStyle name="一般 43 3 6 2" xfId="12829" xr:uid="{00000000-0005-0000-0000-00001A310000}"/>
    <cellStyle name="一般 43 3 6 2 2" xfId="12830" xr:uid="{00000000-0005-0000-0000-00001B310000}"/>
    <cellStyle name="一般 43 3 6 2 3" xfId="12831" xr:uid="{00000000-0005-0000-0000-00001C310000}"/>
    <cellStyle name="一般 43 3 6 3" xfId="12832" xr:uid="{00000000-0005-0000-0000-00001D310000}"/>
    <cellStyle name="一般 43 3 6 4" xfId="12833" xr:uid="{00000000-0005-0000-0000-00001E310000}"/>
    <cellStyle name="一般 43 3 7" xfId="12834" xr:uid="{00000000-0005-0000-0000-00001F310000}"/>
    <cellStyle name="一般 43 3 7 2" xfId="12835" xr:uid="{00000000-0005-0000-0000-000020310000}"/>
    <cellStyle name="一般 43 3 7 3" xfId="12836" xr:uid="{00000000-0005-0000-0000-000021310000}"/>
    <cellStyle name="一般 43 3 8" xfId="12837" xr:uid="{00000000-0005-0000-0000-000022310000}"/>
    <cellStyle name="一般 43 3 9" xfId="12838" xr:uid="{00000000-0005-0000-0000-000023310000}"/>
    <cellStyle name="一般 43 4" xfId="278" xr:uid="{00000000-0005-0000-0000-000024310000}"/>
    <cellStyle name="一般 43 4 2" xfId="12839" xr:uid="{00000000-0005-0000-0000-000025310000}"/>
    <cellStyle name="一般 43 4 2 2" xfId="12840" xr:uid="{00000000-0005-0000-0000-000026310000}"/>
    <cellStyle name="一般 43 4 2 2 2" xfId="12841" xr:uid="{00000000-0005-0000-0000-000027310000}"/>
    <cellStyle name="一般 43 4 2 2 2 2" xfId="12842" xr:uid="{00000000-0005-0000-0000-000028310000}"/>
    <cellStyle name="一般 43 4 2 2 2 2 2" xfId="12843" xr:uid="{00000000-0005-0000-0000-000029310000}"/>
    <cellStyle name="一般 43 4 2 2 2 2 3" xfId="12844" xr:uid="{00000000-0005-0000-0000-00002A310000}"/>
    <cellStyle name="一般 43 4 2 2 2 3" xfId="12845" xr:uid="{00000000-0005-0000-0000-00002B310000}"/>
    <cellStyle name="一般 43 4 2 2 2 4" xfId="12846" xr:uid="{00000000-0005-0000-0000-00002C310000}"/>
    <cellStyle name="一般 43 4 2 2 3" xfId="12847" xr:uid="{00000000-0005-0000-0000-00002D310000}"/>
    <cellStyle name="一般 43 4 2 2 3 2" xfId="12848" xr:uid="{00000000-0005-0000-0000-00002E310000}"/>
    <cellStyle name="一般 43 4 2 2 3 3" xfId="12849" xr:uid="{00000000-0005-0000-0000-00002F310000}"/>
    <cellStyle name="一般 43 4 2 2 4" xfId="12850" xr:uid="{00000000-0005-0000-0000-000030310000}"/>
    <cellStyle name="一般 43 4 2 2 5" xfId="12851" xr:uid="{00000000-0005-0000-0000-000031310000}"/>
    <cellStyle name="一般 43 4 2 3" xfId="12852" xr:uid="{00000000-0005-0000-0000-000032310000}"/>
    <cellStyle name="一般 43 4 2 3 2" xfId="12853" xr:uid="{00000000-0005-0000-0000-000033310000}"/>
    <cellStyle name="一般 43 4 2 3 2 2" xfId="12854" xr:uid="{00000000-0005-0000-0000-000034310000}"/>
    <cellStyle name="一般 43 4 2 3 2 3" xfId="12855" xr:uid="{00000000-0005-0000-0000-000035310000}"/>
    <cellStyle name="一般 43 4 2 3 3" xfId="12856" xr:uid="{00000000-0005-0000-0000-000036310000}"/>
    <cellStyle name="一般 43 4 2 3 4" xfId="12857" xr:uid="{00000000-0005-0000-0000-000037310000}"/>
    <cellStyle name="一般 43 4 2 4" xfId="12858" xr:uid="{00000000-0005-0000-0000-000038310000}"/>
    <cellStyle name="一般 43 4 2 4 2" xfId="12859" xr:uid="{00000000-0005-0000-0000-000039310000}"/>
    <cellStyle name="一般 43 4 2 4 3" xfId="12860" xr:uid="{00000000-0005-0000-0000-00003A310000}"/>
    <cellStyle name="一般 43 4 2 5" xfId="12861" xr:uid="{00000000-0005-0000-0000-00003B310000}"/>
    <cellStyle name="一般 43 4 2 6" xfId="12862" xr:uid="{00000000-0005-0000-0000-00003C310000}"/>
    <cellStyle name="一般 43 4 3" xfId="12863" xr:uid="{00000000-0005-0000-0000-00003D310000}"/>
    <cellStyle name="一般 43 4 3 2" xfId="12864" xr:uid="{00000000-0005-0000-0000-00003E310000}"/>
    <cellStyle name="一般 43 4 3 2 2" xfId="12865" xr:uid="{00000000-0005-0000-0000-00003F310000}"/>
    <cellStyle name="一般 43 4 3 2 2 2" xfId="12866" xr:uid="{00000000-0005-0000-0000-000040310000}"/>
    <cellStyle name="一般 43 4 3 2 2 3" xfId="12867" xr:uid="{00000000-0005-0000-0000-000041310000}"/>
    <cellStyle name="一般 43 4 3 2 3" xfId="12868" xr:uid="{00000000-0005-0000-0000-000042310000}"/>
    <cellStyle name="一般 43 4 3 2 4" xfId="12869" xr:uid="{00000000-0005-0000-0000-000043310000}"/>
    <cellStyle name="一般 43 4 3 3" xfId="12870" xr:uid="{00000000-0005-0000-0000-000044310000}"/>
    <cellStyle name="一般 43 4 3 3 2" xfId="12871" xr:uid="{00000000-0005-0000-0000-000045310000}"/>
    <cellStyle name="一般 43 4 3 3 3" xfId="12872" xr:uid="{00000000-0005-0000-0000-000046310000}"/>
    <cellStyle name="一般 43 4 3 4" xfId="12873" xr:uid="{00000000-0005-0000-0000-000047310000}"/>
    <cellStyle name="一般 43 4 3 5" xfId="12874" xr:uid="{00000000-0005-0000-0000-000048310000}"/>
    <cellStyle name="一般 43 4 4" xfId="12875" xr:uid="{00000000-0005-0000-0000-000049310000}"/>
    <cellStyle name="一般 43 4 4 2" xfId="12876" xr:uid="{00000000-0005-0000-0000-00004A310000}"/>
    <cellStyle name="一般 43 4 4 2 2" xfId="12877" xr:uid="{00000000-0005-0000-0000-00004B310000}"/>
    <cellStyle name="一般 43 4 4 2 2 2" xfId="12878" xr:uid="{00000000-0005-0000-0000-00004C310000}"/>
    <cellStyle name="一般 43 4 4 2 2 3" xfId="12879" xr:uid="{00000000-0005-0000-0000-00004D310000}"/>
    <cellStyle name="一般 43 4 4 2 3" xfId="12880" xr:uid="{00000000-0005-0000-0000-00004E310000}"/>
    <cellStyle name="一般 43 4 4 2 4" xfId="12881" xr:uid="{00000000-0005-0000-0000-00004F310000}"/>
    <cellStyle name="一般 43 4 4 3" xfId="12882" xr:uid="{00000000-0005-0000-0000-000050310000}"/>
    <cellStyle name="一般 43 4 4 3 2" xfId="12883" xr:uid="{00000000-0005-0000-0000-000051310000}"/>
    <cellStyle name="一般 43 4 4 3 3" xfId="12884" xr:uid="{00000000-0005-0000-0000-000052310000}"/>
    <cellStyle name="一般 43 4 4 4" xfId="12885" xr:uid="{00000000-0005-0000-0000-000053310000}"/>
    <cellStyle name="一般 43 4 4 5" xfId="12886" xr:uid="{00000000-0005-0000-0000-000054310000}"/>
    <cellStyle name="一般 43 4 5" xfId="12887" xr:uid="{00000000-0005-0000-0000-000055310000}"/>
    <cellStyle name="一般 43 4 5 2" xfId="12888" xr:uid="{00000000-0005-0000-0000-000056310000}"/>
    <cellStyle name="一般 43 4 5 2 2" xfId="12889" xr:uid="{00000000-0005-0000-0000-000057310000}"/>
    <cellStyle name="一般 43 4 5 2 3" xfId="12890" xr:uid="{00000000-0005-0000-0000-000058310000}"/>
    <cellStyle name="一般 43 4 5 3" xfId="12891" xr:uid="{00000000-0005-0000-0000-000059310000}"/>
    <cellStyle name="一般 43 4 5 4" xfId="12892" xr:uid="{00000000-0005-0000-0000-00005A310000}"/>
    <cellStyle name="一般 43 4 6" xfId="12893" xr:uid="{00000000-0005-0000-0000-00005B310000}"/>
    <cellStyle name="一般 43 4 6 2" xfId="12894" xr:uid="{00000000-0005-0000-0000-00005C310000}"/>
    <cellStyle name="一般 43 4 6 3" xfId="12895" xr:uid="{00000000-0005-0000-0000-00005D310000}"/>
    <cellStyle name="一般 43 4 7" xfId="12896" xr:uid="{00000000-0005-0000-0000-00005E310000}"/>
    <cellStyle name="一般 43 4 8" xfId="12897" xr:uid="{00000000-0005-0000-0000-00005F310000}"/>
    <cellStyle name="一般 43 5" xfId="12898" xr:uid="{00000000-0005-0000-0000-000060310000}"/>
    <cellStyle name="一般 43 5 2" xfId="12899" xr:uid="{00000000-0005-0000-0000-000061310000}"/>
    <cellStyle name="一般 43 5 2 2" xfId="12900" xr:uid="{00000000-0005-0000-0000-000062310000}"/>
    <cellStyle name="一般 43 5 2 2 2" xfId="12901" xr:uid="{00000000-0005-0000-0000-000063310000}"/>
    <cellStyle name="一般 43 5 2 2 2 2" xfId="12902" xr:uid="{00000000-0005-0000-0000-000064310000}"/>
    <cellStyle name="一般 43 5 2 2 2 2 2" xfId="12903" xr:uid="{00000000-0005-0000-0000-000065310000}"/>
    <cellStyle name="一般 43 5 2 2 2 2 3" xfId="12904" xr:uid="{00000000-0005-0000-0000-000066310000}"/>
    <cellStyle name="一般 43 5 2 2 2 3" xfId="12905" xr:uid="{00000000-0005-0000-0000-000067310000}"/>
    <cellStyle name="一般 43 5 2 2 2 4" xfId="12906" xr:uid="{00000000-0005-0000-0000-000068310000}"/>
    <cellStyle name="一般 43 5 2 2 3" xfId="12907" xr:uid="{00000000-0005-0000-0000-000069310000}"/>
    <cellStyle name="一般 43 5 2 2 3 2" xfId="12908" xr:uid="{00000000-0005-0000-0000-00006A310000}"/>
    <cellStyle name="一般 43 5 2 2 3 3" xfId="12909" xr:uid="{00000000-0005-0000-0000-00006B310000}"/>
    <cellStyle name="一般 43 5 2 2 4" xfId="12910" xr:uid="{00000000-0005-0000-0000-00006C310000}"/>
    <cellStyle name="一般 43 5 2 2 5" xfId="12911" xr:uid="{00000000-0005-0000-0000-00006D310000}"/>
    <cellStyle name="一般 43 5 2 3" xfId="12912" xr:uid="{00000000-0005-0000-0000-00006E310000}"/>
    <cellStyle name="一般 43 5 2 3 2" xfId="12913" xr:uid="{00000000-0005-0000-0000-00006F310000}"/>
    <cellStyle name="一般 43 5 2 3 2 2" xfId="12914" xr:uid="{00000000-0005-0000-0000-000070310000}"/>
    <cellStyle name="一般 43 5 2 3 2 3" xfId="12915" xr:uid="{00000000-0005-0000-0000-000071310000}"/>
    <cellStyle name="一般 43 5 2 3 3" xfId="12916" xr:uid="{00000000-0005-0000-0000-000072310000}"/>
    <cellStyle name="一般 43 5 2 3 4" xfId="12917" xr:uid="{00000000-0005-0000-0000-000073310000}"/>
    <cellStyle name="一般 43 5 2 4" xfId="12918" xr:uid="{00000000-0005-0000-0000-000074310000}"/>
    <cellStyle name="一般 43 5 2 4 2" xfId="12919" xr:uid="{00000000-0005-0000-0000-000075310000}"/>
    <cellStyle name="一般 43 5 2 4 3" xfId="12920" xr:uid="{00000000-0005-0000-0000-000076310000}"/>
    <cellStyle name="一般 43 5 2 5" xfId="12921" xr:uid="{00000000-0005-0000-0000-000077310000}"/>
    <cellStyle name="一般 43 5 2 6" xfId="12922" xr:uid="{00000000-0005-0000-0000-000078310000}"/>
    <cellStyle name="一般 43 5 3" xfId="12923" xr:uid="{00000000-0005-0000-0000-000079310000}"/>
    <cellStyle name="一般 43 5 3 2" xfId="12924" xr:uid="{00000000-0005-0000-0000-00007A310000}"/>
    <cellStyle name="一般 43 5 3 2 2" xfId="12925" xr:uid="{00000000-0005-0000-0000-00007B310000}"/>
    <cellStyle name="一般 43 5 3 2 2 2" xfId="12926" xr:uid="{00000000-0005-0000-0000-00007C310000}"/>
    <cellStyle name="一般 43 5 3 2 2 3" xfId="12927" xr:uid="{00000000-0005-0000-0000-00007D310000}"/>
    <cellStyle name="一般 43 5 3 2 3" xfId="12928" xr:uid="{00000000-0005-0000-0000-00007E310000}"/>
    <cellStyle name="一般 43 5 3 2 4" xfId="12929" xr:uid="{00000000-0005-0000-0000-00007F310000}"/>
    <cellStyle name="一般 43 5 3 3" xfId="12930" xr:uid="{00000000-0005-0000-0000-000080310000}"/>
    <cellStyle name="一般 43 5 3 3 2" xfId="12931" xr:uid="{00000000-0005-0000-0000-000081310000}"/>
    <cellStyle name="一般 43 5 3 3 3" xfId="12932" xr:uid="{00000000-0005-0000-0000-000082310000}"/>
    <cellStyle name="一般 43 5 3 4" xfId="12933" xr:uid="{00000000-0005-0000-0000-000083310000}"/>
    <cellStyle name="一般 43 5 3 5" xfId="12934" xr:uid="{00000000-0005-0000-0000-000084310000}"/>
    <cellStyle name="一般 43 5 4" xfId="12935" xr:uid="{00000000-0005-0000-0000-000085310000}"/>
    <cellStyle name="一般 43 5 4 2" xfId="12936" xr:uid="{00000000-0005-0000-0000-000086310000}"/>
    <cellStyle name="一般 43 5 4 2 2" xfId="12937" xr:uid="{00000000-0005-0000-0000-000087310000}"/>
    <cellStyle name="一般 43 5 4 2 2 2" xfId="12938" xr:uid="{00000000-0005-0000-0000-000088310000}"/>
    <cellStyle name="一般 43 5 4 2 2 3" xfId="12939" xr:uid="{00000000-0005-0000-0000-000089310000}"/>
    <cellStyle name="一般 43 5 4 2 3" xfId="12940" xr:uid="{00000000-0005-0000-0000-00008A310000}"/>
    <cellStyle name="一般 43 5 4 2 4" xfId="12941" xr:uid="{00000000-0005-0000-0000-00008B310000}"/>
    <cellStyle name="一般 43 5 4 3" xfId="12942" xr:uid="{00000000-0005-0000-0000-00008C310000}"/>
    <cellStyle name="一般 43 5 4 3 2" xfId="12943" xr:uid="{00000000-0005-0000-0000-00008D310000}"/>
    <cellStyle name="一般 43 5 4 3 3" xfId="12944" xr:uid="{00000000-0005-0000-0000-00008E310000}"/>
    <cellStyle name="一般 43 5 4 4" xfId="12945" xr:uid="{00000000-0005-0000-0000-00008F310000}"/>
    <cellStyle name="一般 43 5 4 5" xfId="12946" xr:uid="{00000000-0005-0000-0000-000090310000}"/>
    <cellStyle name="一般 43 5 5" xfId="12947" xr:uid="{00000000-0005-0000-0000-000091310000}"/>
    <cellStyle name="一般 43 5 5 2" xfId="12948" xr:uid="{00000000-0005-0000-0000-000092310000}"/>
    <cellStyle name="一般 43 5 5 2 2" xfId="12949" xr:uid="{00000000-0005-0000-0000-000093310000}"/>
    <cellStyle name="一般 43 5 5 2 3" xfId="12950" xr:uid="{00000000-0005-0000-0000-000094310000}"/>
    <cellStyle name="一般 43 5 5 3" xfId="12951" xr:uid="{00000000-0005-0000-0000-000095310000}"/>
    <cellStyle name="一般 43 5 5 4" xfId="12952" xr:uid="{00000000-0005-0000-0000-000096310000}"/>
    <cellStyle name="一般 43 5 6" xfId="12953" xr:uid="{00000000-0005-0000-0000-000097310000}"/>
    <cellStyle name="一般 43 5 6 2" xfId="12954" xr:uid="{00000000-0005-0000-0000-000098310000}"/>
    <cellStyle name="一般 43 5 6 3" xfId="12955" xr:uid="{00000000-0005-0000-0000-000099310000}"/>
    <cellStyle name="一般 43 5 7" xfId="12956" xr:uid="{00000000-0005-0000-0000-00009A310000}"/>
    <cellStyle name="一般 43 5 8" xfId="12957" xr:uid="{00000000-0005-0000-0000-00009B310000}"/>
    <cellStyle name="一般 43 6" xfId="12958" xr:uid="{00000000-0005-0000-0000-00009C310000}"/>
    <cellStyle name="一般 43 6 2" xfId="12959" xr:uid="{00000000-0005-0000-0000-00009D310000}"/>
    <cellStyle name="一般 43 6 2 2" xfId="12960" xr:uid="{00000000-0005-0000-0000-00009E310000}"/>
    <cellStyle name="一般 43 6 2 2 2" xfId="12961" xr:uid="{00000000-0005-0000-0000-00009F310000}"/>
    <cellStyle name="一般 43 6 2 2 2 2" xfId="12962" xr:uid="{00000000-0005-0000-0000-0000A0310000}"/>
    <cellStyle name="一般 43 6 2 2 2 3" xfId="12963" xr:uid="{00000000-0005-0000-0000-0000A1310000}"/>
    <cellStyle name="一般 43 6 2 2 3" xfId="12964" xr:uid="{00000000-0005-0000-0000-0000A2310000}"/>
    <cellStyle name="一般 43 6 2 2 4" xfId="12965" xr:uid="{00000000-0005-0000-0000-0000A3310000}"/>
    <cellStyle name="一般 43 6 2 3" xfId="12966" xr:uid="{00000000-0005-0000-0000-0000A4310000}"/>
    <cellStyle name="一般 43 6 2 3 2" xfId="12967" xr:uid="{00000000-0005-0000-0000-0000A5310000}"/>
    <cellStyle name="一般 43 6 2 3 3" xfId="12968" xr:uid="{00000000-0005-0000-0000-0000A6310000}"/>
    <cellStyle name="一般 43 6 2 4" xfId="12969" xr:uid="{00000000-0005-0000-0000-0000A7310000}"/>
    <cellStyle name="一般 43 6 2 5" xfId="12970" xr:uid="{00000000-0005-0000-0000-0000A8310000}"/>
    <cellStyle name="一般 43 6 3" xfId="12971" xr:uid="{00000000-0005-0000-0000-0000A9310000}"/>
    <cellStyle name="一般 43 6 3 2" xfId="12972" xr:uid="{00000000-0005-0000-0000-0000AA310000}"/>
    <cellStyle name="一般 43 6 3 2 2" xfId="12973" xr:uid="{00000000-0005-0000-0000-0000AB310000}"/>
    <cellStyle name="一般 43 6 3 2 2 2" xfId="12974" xr:uid="{00000000-0005-0000-0000-0000AC310000}"/>
    <cellStyle name="一般 43 6 3 2 2 3" xfId="12975" xr:uid="{00000000-0005-0000-0000-0000AD310000}"/>
    <cellStyle name="一般 43 6 3 2 3" xfId="12976" xr:uid="{00000000-0005-0000-0000-0000AE310000}"/>
    <cellStyle name="一般 43 6 3 2 4" xfId="12977" xr:uid="{00000000-0005-0000-0000-0000AF310000}"/>
    <cellStyle name="一般 43 6 3 3" xfId="12978" xr:uid="{00000000-0005-0000-0000-0000B0310000}"/>
    <cellStyle name="一般 43 6 3 3 2" xfId="12979" xr:uid="{00000000-0005-0000-0000-0000B1310000}"/>
    <cellStyle name="一般 43 6 3 3 3" xfId="12980" xr:uid="{00000000-0005-0000-0000-0000B2310000}"/>
    <cellStyle name="一般 43 6 3 4" xfId="12981" xr:uid="{00000000-0005-0000-0000-0000B3310000}"/>
    <cellStyle name="一般 43 6 3 5" xfId="12982" xr:uid="{00000000-0005-0000-0000-0000B4310000}"/>
    <cellStyle name="一般 43 6 4" xfId="12983" xr:uid="{00000000-0005-0000-0000-0000B5310000}"/>
    <cellStyle name="一般 43 6 4 2" xfId="12984" xr:uid="{00000000-0005-0000-0000-0000B6310000}"/>
    <cellStyle name="一般 43 6 4 2 2" xfId="12985" xr:uid="{00000000-0005-0000-0000-0000B7310000}"/>
    <cellStyle name="一般 43 6 4 2 3" xfId="12986" xr:uid="{00000000-0005-0000-0000-0000B8310000}"/>
    <cellStyle name="一般 43 6 4 3" xfId="12987" xr:uid="{00000000-0005-0000-0000-0000B9310000}"/>
    <cellStyle name="一般 43 6 4 4" xfId="12988" xr:uid="{00000000-0005-0000-0000-0000BA310000}"/>
    <cellStyle name="一般 43 6 5" xfId="12989" xr:uid="{00000000-0005-0000-0000-0000BB310000}"/>
    <cellStyle name="一般 43 6 5 2" xfId="12990" xr:uid="{00000000-0005-0000-0000-0000BC310000}"/>
    <cellStyle name="一般 43 6 5 3" xfId="12991" xr:uid="{00000000-0005-0000-0000-0000BD310000}"/>
    <cellStyle name="一般 43 6 6" xfId="12992" xr:uid="{00000000-0005-0000-0000-0000BE310000}"/>
    <cellStyle name="一般 43 6 7" xfId="12993" xr:uid="{00000000-0005-0000-0000-0000BF310000}"/>
    <cellStyle name="一般 43 7" xfId="12994" xr:uid="{00000000-0005-0000-0000-0000C0310000}"/>
    <cellStyle name="一般 43 7 2" xfId="12995" xr:uid="{00000000-0005-0000-0000-0000C1310000}"/>
    <cellStyle name="一般 43 7 2 2" xfId="12996" xr:uid="{00000000-0005-0000-0000-0000C2310000}"/>
    <cellStyle name="一般 43 7 2 2 2" xfId="12997" xr:uid="{00000000-0005-0000-0000-0000C3310000}"/>
    <cellStyle name="一般 43 7 2 2 2 2" xfId="12998" xr:uid="{00000000-0005-0000-0000-0000C4310000}"/>
    <cellStyle name="一般 43 7 2 2 2 3" xfId="12999" xr:uid="{00000000-0005-0000-0000-0000C5310000}"/>
    <cellStyle name="一般 43 7 2 2 3" xfId="13000" xr:uid="{00000000-0005-0000-0000-0000C6310000}"/>
    <cellStyle name="一般 43 7 2 2 4" xfId="13001" xr:uid="{00000000-0005-0000-0000-0000C7310000}"/>
    <cellStyle name="一般 43 7 2 3" xfId="13002" xr:uid="{00000000-0005-0000-0000-0000C8310000}"/>
    <cellStyle name="一般 43 7 2 3 2" xfId="13003" xr:uid="{00000000-0005-0000-0000-0000C9310000}"/>
    <cellStyle name="一般 43 7 2 3 3" xfId="13004" xr:uid="{00000000-0005-0000-0000-0000CA310000}"/>
    <cellStyle name="一般 43 7 2 4" xfId="13005" xr:uid="{00000000-0005-0000-0000-0000CB310000}"/>
    <cellStyle name="一般 43 7 2 5" xfId="13006" xr:uid="{00000000-0005-0000-0000-0000CC310000}"/>
    <cellStyle name="一般 43 7 3" xfId="13007" xr:uid="{00000000-0005-0000-0000-0000CD310000}"/>
    <cellStyle name="一般 43 7 3 2" xfId="13008" xr:uid="{00000000-0005-0000-0000-0000CE310000}"/>
    <cellStyle name="一般 43 7 3 2 2" xfId="13009" xr:uid="{00000000-0005-0000-0000-0000CF310000}"/>
    <cellStyle name="一般 43 7 3 2 3" xfId="13010" xr:uid="{00000000-0005-0000-0000-0000D0310000}"/>
    <cellStyle name="一般 43 7 3 3" xfId="13011" xr:uid="{00000000-0005-0000-0000-0000D1310000}"/>
    <cellStyle name="一般 43 7 3 4" xfId="13012" xr:uid="{00000000-0005-0000-0000-0000D2310000}"/>
    <cellStyle name="一般 43 7 4" xfId="13013" xr:uid="{00000000-0005-0000-0000-0000D3310000}"/>
    <cellStyle name="一般 43 7 4 2" xfId="13014" xr:uid="{00000000-0005-0000-0000-0000D4310000}"/>
    <cellStyle name="一般 43 7 4 3" xfId="13015" xr:uid="{00000000-0005-0000-0000-0000D5310000}"/>
    <cellStyle name="一般 43 7 5" xfId="13016" xr:uid="{00000000-0005-0000-0000-0000D6310000}"/>
    <cellStyle name="一般 43 7 6" xfId="13017" xr:uid="{00000000-0005-0000-0000-0000D7310000}"/>
    <cellStyle name="一般 43 8" xfId="13018" xr:uid="{00000000-0005-0000-0000-0000D8310000}"/>
    <cellStyle name="一般 43 8 2" xfId="13019" xr:uid="{00000000-0005-0000-0000-0000D9310000}"/>
    <cellStyle name="一般 43 8 2 2" xfId="13020" xr:uid="{00000000-0005-0000-0000-0000DA310000}"/>
    <cellStyle name="一般 43 8 2 2 2" xfId="13021" xr:uid="{00000000-0005-0000-0000-0000DB310000}"/>
    <cellStyle name="一般 43 8 2 2 3" xfId="13022" xr:uid="{00000000-0005-0000-0000-0000DC310000}"/>
    <cellStyle name="一般 43 8 2 3" xfId="13023" xr:uid="{00000000-0005-0000-0000-0000DD310000}"/>
    <cellStyle name="一般 43 8 2 4" xfId="13024" xr:uid="{00000000-0005-0000-0000-0000DE310000}"/>
    <cellStyle name="一般 43 8 3" xfId="13025" xr:uid="{00000000-0005-0000-0000-0000DF310000}"/>
    <cellStyle name="一般 43 8 3 2" xfId="13026" xr:uid="{00000000-0005-0000-0000-0000E0310000}"/>
    <cellStyle name="一般 43 8 3 3" xfId="13027" xr:uid="{00000000-0005-0000-0000-0000E1310000}"/>
    <cellStyle name="一般 43 8 4" xfId="13028" xr:uid="{00000000-0005-0000-0000-0000E2310000}"/>
    <cellStyle name="一般 43 8 5" xfId="13029" xr:uid="{00000000-0005-0000-0000-0000E3310000}"/>
    <cellStyle name="一般 43 9" xfId="13030" xr:uid="{00000000-0005-0000-0000-0000E4310000}"/>
    <cellStyle name="一般 43 9 2" xfId="13031" xr:uid="{00000000-0005-0000-0000-0000E5310000}"/>
    <cellStyle name="一般 43 9 2 2" xfId="13032" xr:uid="{00000000-0005-0000-0000-0000E6310000}"/>
    <cellStyle name="一般 43 9 2 2 2" xfId="13033" xr:uid="{00000000-0005-0000-0000-0000E7310000}"/>
    <cellStyle name="一般 43 9 2 2 3" xfId="13034" xr:uid="{00000000-0005-0000-0000-0000E8310000}"/>
    <cellStyle name="一般 43 9 2 3" xfId="13035" xr:uid="{00000000-0005-0000-0000-0000E9310000}"/>
    <cellStyle name="一般 43 9 2 4" xfId="13036" xr:uid="{00000000-0005-0000-0000-0000EA310000}"/>
    <cellStyle name="一般 43 9 3" xfId="13037" xr:uid="{00000000-0005-0000-0000-0000EB310000}"/>
    <cellStyle name="一般 43 9 3 2" xfId="13038" xr:uid="{00000000-0005-0000-0000-0000EC310000}"/>
    <cellStyle name="一般 43 9 3 3" xfId="13039" xr:uid="{00000000-0005-0000-0000-0000ED310000}"/>
    <cellStyle name="一般 43 9 4" xfId="13040" xr:uid="{00000000-0005-0000-0000-0000EE310000}"/>
    <cellStyle name="一般 43 9 5" xfId="13041" xr:uid="{00000000-0005-0000-0000-0000EF310000}"/>
    <cellStyle name="一般 44" xfId="279" xr:uid="{00000000-0005-0000-0000-0000F0310000}"/>
    <cellStyle name="一般 44 10" xfId="13042" xr:uid="{00000000-0005-0000-0000-0000F1310000}"/>
    <cellStyle name="一般 44 10 2" xfId="13043" xr:uid="{00000000-0005-0000-0000-0000F2310000}"/>
    <cellStyle name="一般 44 10 2 2" xfId="13044" xr:uid="{00000000-0005-0000-0000-0000F3310000}"/>
    <cellStyle name="一般 44 10 2 3" xfId="13045" xr:uid="{00000000-0005-0000-0000-0000F4310000}"/>
    <cellStyle name="一般 44 10 3" xfId="13046" xr:uid="{00000000-0005-0000-0000-0000F5310000}"/>
    <cellStyle name="一般 44 10 4" xfId="13047" xr:uid="{00000000-0005-0000-0000-0000F6310000}"/>
    <cellStyle name="一般 44 11" xfId="13048" xr:uid="{00000000-0005-0000-0000-0000F7310000}"/>
    <cellStyle name="一般 44 11 2" xfId="13049" xr:uid="{00000000-0005-0000-0000-0000F8310000}"/>
    <cellStyle name="一般 44 11 3" xfId="13050" xr:uid="{00000000-0005-0000-0000-0000F9310000}"/>
    <cellStyle name="一般 44 12" xfId="13051" xr:uid="{00000000-0005-0000-0000-0000FA310000}"/>
    <cellStyle name="一般 44 13" xfId="13052" xr:uid="{00000000-0005-0000-0000-0000FB310000}"/>
    <cellStyle name="一般 44 2" xfId="280" xr:uid="{00000000-0005-0000-0000-0000FC310000}"/>
    <cellStyle name="一般 44 2 2" xfId="281" xr:uid="{00000000-0005-0000-0000-0000FD310000}"/>
    <cellStyle name="一般 44 2 2 2" xfId="13053" xr:uid="{00000000-0005-0000-0000-0000FE310000}"/>
    <cellStyle name="一般 44 2 2 2 2" xfId="13054" xr:uid="{00000000-0005-0000-0000-0000FF310000}"/>
    <cellStyle name="一般 44 2 2 2 2 2" xfId="13055" xr:uid="{00000000-0005-0000-0000-000000320000}"/>
    <cellStyle name="一般 44 2 2 2 2 2 2" xfId="13056" xr:uid="{00000000-0005-0000-0000-000001320000}"/>
    <cellStyle name="一般 44 2 2 2 2 2 2 2" xfId="13057" xr:uid="{00000000-0005-0000-0000-000002320000}"/>
    <cellStyle name="一般 44 2 2 2 2 2 2 3" xfId="13058" xr:uid="{00000000-0005-0000-0000-000003320000}"/>
    <cellStyle name="一般 44 2 2 2 2 2 3" xfId="13059" xr:uid="{00000000-0005-0000-0000-000004320000}"/>
    <cellStyle name="一般 44 2 2 2 2 2 4" xfId="13060" xr:uid="{00000000-0005-0000-0000-000005320000}"/>
    <cellStyle name="一般 44 2 2 2 2 3" xfId="13061" xr:uid="{00000000-0005-0000-0000-000006320000}"/>
    <cellStyle name="一般 44 2 2 2 2 3 2" xfId="13062" xr:uid="{00000000-0005-0000-0000-000007320000}"/>
    <cellStyle name="一般 44 2 2 2 2 3 3" xfId="13063" xr:uid="{00000000-0005-0000-0000-000008320000}"/>
    <cellStyle name="一般 44 2 2 2 2 4" xfId="13064" xr:uid="{00000000-0005-0000-0000-000009320000}"/>
    <cellStyle name="一般 44 2 2 2 2 5" xfId="13065" xr:uid="{00000000-0005-0000-0000-00000A320000}"/>
    <cellStyle name="一般 44 2 2 2 3" xfId="13066" xr:uid="{00000000-0005-0000-0000-00000B320000}"/>
    <cellStyle name="一般 44 2 2 2 3 2" xfId="13067" xr:uid="{00000000-0005-0000-0000-00000C320000}"/>
    <cellStyle name="一般 44 2 2 2 3 2 2" xfId="13068" xr:uid="{00000000-0005-0000-0000-00000D320000}"/>
    <cellStyle name="一般 44 2 2 2 3 2 3" xfId="13069" xr:uid="{00000000-0005-0000-0000-00000E320000}"/>
    <cellStyle name="一般 44 2 2 2 3 3" xfId="13070" xr:uid="{00000000-0005-0000-0000-00000F320000}"/>
    <cellStyle name="一般 44 2 2 2 3 4" xfId="13071" xr:uid="{00000000-0005-0000-0000-000010320000}"/>
    <cellStyle name="一般 44 2 2 2 4" xfId="13072" xr:uid="{00000000-0005-0000-0000-000011320000}"/>
    <cellStyle name="一般 44 2 2 2 4 2" xfId="13073" xr:uid="{00000000-0005-0000-0000-000012320000}"/>
    <cellStyle name="一般 44 2 2 2 4 3" xfId="13074" xr:uid="{00000000-0005-0000-0000-000013320000}"/>
    <cellStyle name="一般 44 2 2 2 5" xfId="13075" xr:uid="{00000000-0005-0000-0000-000014320000}"/>
    <cellStyle name="一般 44 2 2 2 6" xfId="13076" xr:uid="{00000000-0005-0000-0000-000015320000}"/>
    <cellStyle name="一般 44 2 2 3" xfId="13077" xr:uid="{00000000-0005-0000-0000-000016320000}"/>
    <cellStyle name="一般 44 2 2 3 2" xfId="13078" xr:uid="{00000000-0005-0000-0000-000017320000}"/>
    <cellStyle name="一般 44 2 2 3 2 2" xfId="13079" xr:uid="{00000000-0005-0000-0000-000018320000}"/>
    <cellStyle name="一般 44 2 2 3 2 2 2" xfId="13080" xr:uid="{00000000-0005-0000-0000-000019320000}"/>
    <cellStyle name="一般 44 2 2 3 2 2 3" xfId="13081" xr:uid="{00000000-0005-0000-0000-00001A320000}"/>
    <cellStyle name="一般 44 2 2 3 2 3" xfId="13082" xr:uid="{00000000-0005-0000-0000-00001B320000}"/>
    <cellStyle name="一般 44 2 2 3 2 4" xfId="13083" xr:uid="{00000000-0005-0000-0000-00001C320000}"/>
    <cellStyle name="一般 44 2 2 3 3" xfId="13084" xr:uid="{00000000-0005-0000-0000-00001D320000}"/>
    <cellStyle name="一般 44 2 2 3 3 2" xfId="13085" xr:uid="{00000000-0005-0000-0000-00001E320000}"/>
    <cellStyle name="一般 44 2 2 3 3 3" xfId="13086" xr:uid="{00000000-0005-0000-0000-00001F320000}"/>
    <cellStyle name="一般 44 2 2 3 4" xfId="13087" xr:uid="{00000000-0005-0000-0000-000020320000}"/>
    <cellStyle name="一般 44 2 2 3 5" xfId="13088" xr:uid="{00000000-0005-0000-0000-000021320000}"/>
    <cellStyle name="一般 44 2 2 4" xfId="13089" xr:uid="{00000000-0005-0000-0000-000022320000}"/>
    <cellStyle name="一般 44 2 2 4 2" xfId="13090" xr:uid="{00000000-0005-0000-0000-000023320000}"/>
    <cellStyle name="一般 44 2 2 4 2 2" xfId="13091" xr:uid="{00000000-0005-0000-0000-000024320000}"/>
    <cellStyle name="一般 44 2 2 4 2 2 2" xfId="13092" xr:uid="{00000000-0005-0000-0000-000025320000}"/>
    <cellStyle name="一般 44 2 2 4 2 2 3" xfId="13093" xr:uid="{00000000-0005-0000-0000-000026320000}"/>
    <cellStyle name="一般 44 2 2 4 2 3" xfId="13094" xr:uid="{00000000-0005-0000-0000-000027320000}"/>
    <cellStyle name="一般 44 2 2 4 2 4" xfId="13095" xr:uid="{00000000-0005-0000-0000-000028320000}"/>
    <cellStyle name="一般 44 2 2 4 3" xfId="13096" xr:uid="{00000000-0005-0000-0000-000029320000}"/>
    <cellStyle name="一般 44 2 2 4 3 2" xfId="13097" xr:uid="{00000000-0005-0000-0000-00002A320000}"/>
    <cellStyle name="一般 44 2 2 4 3 3" xfId="13098" xr:uid="{00000000-0005-0000-0000-00002B320000}"/>
    <cellStyle name="一般 44 2 2 4 4" xfId="13099" xr:uid="{00000000-0005-0000-0000-00002C320000}"/>
    <cellStyle name="一般 44 2 2 4 5" xfId="13100" xr:uid="{00000000-0005-0000-0000-00002D320000}"/>
    <cellStyle name="一般 44 2 2 5" xfId="13101" xr:uid="{00000000-0005-0000-0000-00002E320000}"/>
    <cellStyle name="一般 44 2 2 5 2" xfId="13102" xr:uid="{00000000-0005-0000-0000-00002F320000}"/>
    <cellStyle name="一般 44 2 2 5 2 2" xfId="13103" xr:uid="{00000000-0005-0000-0000-000030320000}"/>
    <cellStyle name="一般 44 2 2 5 2 3" xfId="13104" xr:uid="{00000000-0005-0000-0000-000031320000}"/>
    <cellStyle name="一般 44 2 2 5 3" xfId="13105" xr:uid="{00000000-0005-0000-0000-000032320000}"/>
    <cellStyle name="一般 44 2 2 5 4" xfId="13106" xr:uid="{00000000-0005-0000-0000-000033320000}"/>
    <cellStyle name="一般 44 2 2 6" xfId="13107" xr:uid="{00000000-0005-0000-0000-000034320000}"/>
    <cellStyle name="一般 44 2 2 6 2" xfId="13108" xr:uid="{00000000-0005-0000-0000-000035320000}"/>
    <cellStyle name="一般 44 2 2 6 3" xfId="13109" xr:uid="{00000000-0005-0000-0000-000036320000}"/>
    <cellStyle name="一般 44 2 2 7" xfId="13110" xr:uid="{00000000-0005-0000-0000-000037320000}"/>
    <cellStyle name="一般 44 2 2 8" xfId="13111" xr:uid="{00000000-0005-0000-0000-000038320000}"/>
    <cellStyle name="一般 44 2 3" xfId="13112" xr:uid="{00000000-0005-0000-0000-000039320000}"/>
    <cellStyle name="一般 44 2 3 2" xfId="13113" xr:uid="{00000000-0005-0000-0000-00003A320000}"/>
    <cellStyle name="一般 44 2 3 2 2" xfId="13114" xr:uid="{00000000-0005-0000-0000-00003B320000}"/>
    <cellStyle name="一般 44 2 3 2 2 2" xfId="13115" xr:uid="{00000000-0005-0000-0000-00003C320000}"/>
    <cellStyle name="一般 44 2 3 2 2 2 2" xfId="13116" xr:uid="{00000000-0005-0000-0000-00003D320000}"/>
    <cellStyle name="一般 44 2 3 2 2 2 3" xfId="13117" xr:uid="{00000000-0005-0000-0000-00003E320000}"/>
    <cellStyle name="一般 44 2 3 2 2 3" xfId="13118" xr:uid="{00000000-0005-0000-0000-00003F320000}"/>
    <cellStyle name="一般 44 2 3 2 2 4" xfId="13119" xr:uid="{00000000-0005-0000-0000-000040320000}"/>
    <cellStyle name="一般 44 2 3 2 3" xfId="13120" xr:uid="{00000000-0005-0000-0000-000041320000}"/>
    <cellStyle name="一般 44 2 3 2 3 2" xfId="13121" xr:uid="{00000000-0005-0000-0000-000042320000}"/>
    <cellStyle name="一般 44 2 3 2 3 3" xfId="13122" xr:uid="{00000000-0005-0000-0000-000043320000}"/>
    <cellStyle name="一般 44 2 3 2 4" xfId="13123" xr:uid="{00000000-0005-0000-0000-000044320000}"/>
    <cellStyle name="一般 44 2 3 2 5" xfId="13124" xr:uid="{00000000-0005-0000-0000-000045320000}"/>
    <cellStyle name="一般 44 2 3 3" xfId="13125" xr:uid="{00000000-0005-0000-0000-000046320000}"/>
    <cellStyle name="一般 44 2 3 3 2" xfId="13126" xr:uid="{00000000-0005-0000-0000-000047320000}"/>
    <cellStyle name="一般 44 2 3 3 2 2" xfId="13127" xr:uid="{00000000-0005-0000-0000-000048320000}"/>
    <cellStyle name="一般 44 2 3 3 2 3" xfId="13128" xr:uid="{00000000-0005-0000-0000-000049320000}"/>
    <cellStyle name="一般 44 2 3 3 3" xfId="13129" xr:uid="{00000000-0005-0000-0000-00004A320000}"/>
    <cellStyle name="一般 44 2 3 3 4" xfId="13130" xr:uid="{00000000-0005-0000-0000-00004B320000}"/>
    <cellStyle name="一般 44 2 3 4" xfId="13131" xr:uid="{00000000-0005-0000-0000-00004C320000}"/>
    <cellStyle name="一般 44 2 3 4 2" xfId="13132" xr:uid="{00000000-0005-0000-0000-00004D320000}"/>
    <cellStyle name="一般 44 2 3 4 3" xfId="13133" xr:uid="{00000000-0005-0000-0000-00004E320000}"/>
    <cellStyle name="一般 44 2 3 5" xfId="13134" xr:uid="{00000000-0005-0000-0000-00004F320000}"/>
    <cellStyle name="一般 44 2 3 6" xfId="13135" xr:uid="{00000000-0005-0000-0000-000050320000}"/>
    <cellStyle name="一般 44 2 4" xfId="13136" xr:uid="{00000000-0005-0000-0000-000051320000}"/>
    <cellStyle name="一般 44 2 4 2" xfId="13137" xr:uid="{00000000-0005-0000-0000-000052320000}"/>
    <cellStyle name="一般 44 2 4 2 2" xfId="13138" xr:uid="{00000000-0005-0000-0000-000053320000}"/>
    <cellStyle name="一般 44 2 4 2 2 2" xfId="13139" xr:uid="{00000000-0005-0000-0000-000054320000}"/>
    <cellStyle name="一般 44 2 4 2 2 3" xfId="13140" xr:uid="{00000000-0005-0000-0000-000055320000}"/>
    <cellStyle name="一般 44 2 4 2 3" xfId="13141" xr:uid="{00000000-0005-0000-0000-000056320000}"/>
    <cellStyle name="一般 44 2 4 2 4" xfId="13142" xr:uid="{00000000-0005-0000-0000-000057320000}"/>
    <cellStyle name="一般 44 2 4 3" xfId="13143" xr:uid="{00000000-0005-0000-0000-000058320000}"/>
    <cellStyle name="一般 44 2 4 3 2" xfId="13144" xr:uid="{00000000-0005-0000-0000-000059320000}"/>
    <cellStyle name="一般 44 2 4 3 3" xfId="13145" xr:uid="{00000000-0005-0000-0000-00005A320000}"/>
    <cellStyle name="一般 44 2 4 4" xfId="13146" xr:uid="{00000000-0005-0000-0000-00005B320000}"/>
    <cellStyle name="一般 44 2 4 5" xfId="13147" xr:uid="{00000000-0005-0000-0000-00005C320000}"/>
    <cellStyle name="一般 44 2 5" xfId="13148" xr:uid="{00000000-0005-0000-0000-00005D320000}"/>
    <cellStyle name="一般 44 2 5 2" xfId="13149" xr:uid="{00000000-0005-0000-0000-00005E320000}"/>
    <cellStyle name="一般 44 2 5 2 2" xfId="13150" xr:uid="{00000000-0005-0000-0000-00005F320000}"/>
    <cellStyle name="一般 44 2 5 2 2 2" xfId="13151" xr:uid="{00000000-0005-0000-0000-000060320000}"/>
    <cellStyle name="一般 44 2 5 2 2 3" xfId="13152" xr:uid="{00000000-0005-0000-0000-000061320000}"/>
    <cellStyle name="一般 44 2 5 2 3" xfId="13153" xr:uid="{00000000-0005-0000-0000-000062320000}"/>
    <cellStyle name="一般 44 2 5 2 4" xfId="13154" xr:uid="{00000000-0005-0000-0000-000063320000}"/>
    <cellStyle name="一般 44 2 5 3" xfId="13155" xr:uid="{00000000-0005-0000-0000-000064320000}"/>
    <cellStyle name="一般 44 2 5 3 2" xfId="13156" xr:uid="{00000000-0005-0000-0000-000065320000}"/>
    <cellStyle name="一般 44 2 5 3 3" xfId="13157" xr:uid="{00000000-0005-0000-0000-000066320000}"/>
    <cellStyle name="一般 44 2 5 4" xfId="13158" xr:uid="{00000000-0005-0000-0000-000067320000}"/>
    <cellStyle name="一般 44 2 5 5" xfId="13159" xr:uid="{00000000-0005-0000-0000-000068320000}"/>
    <cellStyle name="一般 44 2 6" xfId="13160" xr:uid="{00000000-0005-0000-0000-000069320000}"/>
    <cellStyle name="一般 44 2 6 2" xfId="13161" xr:uid="{00000000-0005-0000-0000-00006A320000}"/>
    <cellStyle name="一般 44 2 6 2 2" xfId="13162" xr:uid="{00000000-0005-0000-0000-00006B320000}"/>
    <cellStyle name="一般 44 2 6 2 3" xfId="13163" xr:uid="{00000000-0005-0000-0000-00006C320000}"/>
    <cellStyle name="一般 44 2 6 3" xfId="13164" xr:uid="{00000000-0005-0000-0000-00006D320000}"/>
    <cellStyle name="一般 44 2 6 4" xfId="13165" xr:uid="{00000000-0005-0000-0000-00006E320000}"/>
    <cellStyle name="一般 44 2 7" xfId="13166" xr:uid="{00000000-0005-0000-0000-00006F320000}"/>
    <cellStyle name="一般 44 2 7 2" xfId="13167" xr:uid="{00000000-0005-0000-0000-000070320000}"/>
    <cellStyle name="一般 44 2 7 3" xfId="13168" xr:uid="{00000000-0005-0000-0000-000071320000}"/>
    <cellStyle name="一般 44 2 8" xfId="13169" xr:uid="{00000000-0005-0000-0000-000072320000}"/>
    <cellStyle name="一般 44 2 9" xfId="13170" xr:uid="{00000000-0005-0000-0000-000073320000}"/>
    <cellStyle name="一般 44 3" xfId="282" xr:uid="{00000000-0005-0000-0000-000074320000}"/>
    <cellStyle name="一般 44 3 2" xfId="283" xr:uid="{00000000-0005-0000-0000-000075320000}"/>
    <cellStyle name="一般 44 3 2 2" xfId="13171" xr:uid="{00000000-0005-0000-0000-000076320000}"/>
    <cellStyle name="一般 44 3 2 2 2" xfId="13172" xr:uid="{00000000-0005-0000-0000-000077320000}"/>
    <cellStyle name="一般 44 3 2 2 2 2" xfId="13173" xr:uid="{00000000-0005-0000-0000-000078320000}"/>
    <cellStyle name="一般 44 3 2 2 2 2 2" xfId="13174" xr:uid="{00000000-0005-0000-0000-000079320000}"/>
    <cellStyle name="一般 44 3 2 2 2 2 2 2" xfId="13175" xr:uid="{00000000-0005-0000-0000-00007A320000}"/>
    <cellStyle name="一般 44 3 2 2 2 2 2 3" xfId="13176" xr:uid="{00000000-0005-0000-0000-00007B320000}"/>
    <cellStyle name="一般 44 3 2 2 2 2 3" xfId="13177" xr:uid="{00000000-0005-0000-0000-00007C320000}"/>
    <cellStyle name="一般 44 3 2 2 2 2 4" xfId="13178" xr:uid="{00000000-0005-0000-0000-00007D320000}"/>
    <cellStyle name="一般 44 3 2 2 2 3" xfId="13179" xr:uid="{00000000-0005-0000-0000-00007E320000}"/>
    <cellStyle name="一般 44 3 2 2 2 3 2" xfId="13180" xr:uid="{00000000-0005-0000-0000-00007F320000}"/>
    <cellStyle name="一般 44 3 2 2 2 3 3" xfId="13181" xr:uid="{00000000-0005-0000-0000-000080320000}"/>
    <cellStyle name="一般 44 3 2 2 2 4" xfId="13182" xr:uid="{00000000-0005-0000-0000-000081320000}"/>
    <cellStyle name="一般 44 3 2 2 2 5" xfId="13183" xr:uid="{00000000-0005-0000-0000-000082320000}"/>
    <cellStyle name="一般 44 3 2 2 3" xfId="13184" xr:uid="{00000000-0005-0000-0000-000083320000}"/>
    <cellStyle name="一般 44 3 2 2 3 2" xfId="13185" xr:uid="{00000000-0005-0000-0000-000084320000}"/>
    <cellStyle name="一般 44 3 2 2 3 2 2" xfId="13186" xr:uid="{00000000-0005-0000-0000-000085320000}"/>
    <cellStyle name="一般 44 3 2 2 3 2 3" xfId="13187" xr:uid="{00000000-0005-0000-0000-000086320000}"/>
    <cellStyle name="一般 44 3 2 2 3 3" xfId="13188" xr:uid="{00000000-0005-0000-0000-000087320000}"/>
    <cellStyle name="一般 44 3 2 2 3 4" xfId="13189" xr:uid="{00000000-0005-0000-0000-000088320000}"/>
    <cellStyle name="一般 44 3 2 2 4" xfId="13190" xr:uid="{00000000-0005-0000-0000-000089320000}"/>
    <cellStyle name="一般 44 3 2 2 4 2" xfId="13191" xr:uid="{00000000-0005-0000-0000-00008A320000}"/>
    <cellStyle name="一般 44 3 2 2 4 3" xfId="13192" xr:uid="{00000000-0005-0000-0000-00008B320000}"/>
    <cellStyle name="一般 44 3 2 2 5" xfId="13193" xr:uid="{00000000-0005-0000-0000-00008C320000}"/>
    <cellStyle name="一般 44 3 2 2 6" xfId="13194" xr:uid="{00000000-0005-0000-0000-00008D320000}"/>
    <cellStyle name="一般 44 3 2 3" xfId="13195" xr:uid="{00000000-0005-0000-0000-00008E320000}"/>
    <cellStyle name="一般 44 3 2 3 2" xfId="13196" xr:uid="{00000000-0005-0000-0000-00008F320000}"/>
    <cellStyle name="一般 44 3 2 3 2 2" xfId="13197" xr:uid="{00000000-0005-0000-0000-000090320000}"/>
    <cellStyle name="一般 44 3 2 3 2 2 2" xfId="13198" xr:uid="{00000000-0005-0000-0000-000091320000}"/>
    <cellStyle name="一般 44 3 2 3 2 2 3" xfId="13199" xr:uid="{00000000-0005-0000-0000-000092320000}"/>
    <cellStyle name="一般 44 3 2 3 2 3" xfId="13200" xr:uid="{00000000-0005-0000-0000-000093320000}"/>
    <cellStyle name="一般 44 3 2 3 2 4" xfId="13201" xr:uid="{00000000-0005-0000-0000-000094320000}"/>
    <cellStyle name="一般 44 3 2 3 3" xfId="13202" xr:uid="{00000000-0005-0000-0000-000095320000}"/>
    <cellStyle name="一般 44 3 2 3 3 2" xfId="13203" xr:uid="{00000000-0005-0000-0000-000096320000}"/>
    <cellStyle name="一般 44 3 2 3 3 3" xfId="13204" xr:uid="{00000000-0005-0000-0000-000097320000}"/>
    <cellStyle name="一般 44 3 2 3 4" xfId="13205" xr:uid="{00000000-0005-0000-0000-000098320000}"/>
    <cellStyle name="一般 44 3 2 3 5" xfId="13206" xr:uid="{00000000-0005-0000-0000-000099320000}"/>
    <cellStyle name="一般 44 3 2 4" xfId="13207" xr:uid="{00000000-0005-0000-0000-00009A320000}"/>
    <cellStyle name="一般 44 3 2 4 2" xfId="13208" xr:uid="{00000000-0005-0000-0000-00009B320000}"/>
    <cellStyle name="一般 44 3 2 4 2 2" xfId="13209" xr:uid="{00000000-0005-0000-0000-00009C320000}"/>
    <cellStyle name="一般 44 3 2 4 2 2 2" xfId="13210" xr:uid="{00000000-0005-0000-0000-00009D320000}"/>
    <cellStyle name="一般 44 3 2 4 2 2 3" xfId="13211" xr:uid="{00000000-0005-0000-0000-00009E320000}"/>
    <cellStyle name="一般 44 3 2 4 2 3" xfId="13212" xr:uid="{00000000-0005-0000-0000-00009F320000}"/>
    <cellStyle name="一般 44 3 2 4 2 4" xfId="13213" xr:uid="{00000000-0005-0000-0000-0000A0320000}"/>
    <cellStyle name="一般 44 3 2 4 3" xfId="13214" xr:uid="{00000000-0005-0000-0000-0000A1320000}"/>
    <cellStyle name="一般 44 3 2 4 3 2" xfId="13215" xr:uid="{00000000-0005-0000-0000-0000A2320000}"/>
    <cellStyle name="一般 44 3 2 4 3 3" xfId="13216" xr:uid="{00000000-0005-0000-0000-0000A3320000}"/>
    <cellStyle name="一般 44 3 2 4 4" xfId="13217" xr:uid="{00000000-0005-0000-0000-0000A4320000}"/>
    <cellStyle name="一般 44 3 2 4 5" xfId="13218" xr:uid="{00000000-0005-0000-0000-0000A5320000}"/>
    <cellStyle name="一般 44 3 2 5" xfId="13219" xr:uid="{00000000-0005-0000-0000-0000A6320000}"/>
    <cellStyle name="一般 44 3 2 5 2" xfId="13220" xr:uid="{00000000-0005-0000-0000-0000A7320000}"/>
    <cellStyle name="一般 44 3 2 5 2 2" xfId="13221" xr:uid="{00000000-0005-0000-0000-0000A8320000}"/>
    <cellStyle name="一般 44 3 2 5 2 3" xfId="13222" xr:uid="{00000000-0005-0000-0000-0000A9320000}"/>
    <cellStyle name="一般 44 3 2 5 3" xfId="13223" xr:uid="{00000000-0005-0000-0000-0000AA320000}"/>
    <cellStyle name="一般 44 3 2 5 4" xfId="13224" xr:uid="{00000000-0005-0000-0000-0000AB320000}"/>
    <cellStyle name="一般 44 3 2 6" xfId="13225" xr:uid="{00000000-0005-0000-0000-0000AC320000}"/>
    <cellStyle name="一般 44 3 2 6 2" xfId="13226" xr:uid="{00000000-0005-0000-0000-0000AD320000}"/>
    <cellStyle name="一般 44 3 2 6 3" xfId="13227" xr:uid="{00000000-0005-0000-0000-0000AE320000}"/>
    <cellStyle name="一般 44 3 2 7" xfId="13228" xr:uid="{00000000-0005-0000-0000-0000AF320000}"/>
    <cellStyle name="一般 44 3 2 8" xfId="13229" xr:uid="{00000000-0005-0000-0000-0000B0320000}"/>
    <cellStyle name="一般 44 3 3" xfId="13230" xr:uid="{00000000-0005-0000-0000-0000B1320000}"/>
    <cellStyle name="一般 44 3 3 2" xfId="13231" xr:uid="{00000000-0005-0000-0000-0000B2320000}"/>
    <cellStyle name="一般 44 3 3 2 2" xfId="13232" xr:uid="{00000000-0005-0000-0000-0000B3320000}"/>
    <cellStyle name="一般 44 3 3 2 2 2" xfId="13233" xr:uid="{00000000-0005-0000-0000-0000B4320000}"/>
    <cellStyle name="一般 44 3 3 2 2 2 2" xfId="13234" xr:uid="{00000000-0005-0000-0000-0000B5320000}"/>
    <cellStyle name="一般 44 3 3 2 2 2 3" xfId="13235" xr:uid="{00000000-0005-0000-0000-0000B6320000}"/>
    <cellStyle name="一般 44 3 3 2 2 3" xfId="13236" xr:uid="{00000000-0005-0000-0000-0000B7320000}"/>
    <cellStyle name="一般 44 3 3 2 2 4" xfId="13237" xr:uid="{00000000-0005-0000-0000-0000B8320000}"/>
    <cellStyle name="一般 44 3 3 2 3" xfId="13238" xr:uid="{00000000-0005-0000-0000-0000B9320000}"/>
    <cellStyle name="一般 44 3 3 2 3 2" xfId="13239" xr:uid="{00000000-0005-0000-0000-0000BA320000}"/>
    <cellStyle name="一般 44 3 3 2 3 3" xfId="13240" xr:uid="{00000000-0005-0000-0000-0000BB320000}"/>
    <cellStyle name="一般 44 3 3 2 4" xfId="13241" xr:uid="{00000000-0005-0000-0000-0000BC320000}"/>
    <cellStyle name="一般 44 3 3 2 5" xfId="13242" xr:uid="{00000000-0005-0000-0000-0000BD320000}"/>
    <cellStyle name="一般 44 3 3 3" xfId="13243" xr:uid="{00000000-0005-0000-0000-0000BE320000}"/>
    <cellStyle name="一般 44 3 3 3 2" xfId="13244" xr:uid="{00000000-0005-0000-0000-0000BF320000}"/>
    <cellStyle name="一般 44 3 3 3 2 2" xfId="13245" xr:uid="{00000000-0005-0000-0000-0000C0320000}"/>
    <cellStyle name="一般 44 3 3 3 2 3" xfId="13246" xr:uid="{00000000-0005-0000-0000-0000C1320000}"/>
    <cellStyle name="一般 44 3 3 3 3" xfId="13247" xr:uid="{00000000-0005-0000-0000-0000C2320000}"/>
    <cellStyle name="一般 44 3 3 3 4" xfId="13248" xr:uid="{00000000-0005-0000-0000-0000C3320000}"/>
    <cellStyle name="一般 44 3 3 4" xfId="13249" xr:uid="{00000000-0005-0000-0000-0000C4320000}"/>
    <cellStyle name="一般 44 3 3 4 2" xfId="13250" xr:uid="{00000000-0005-0000-0000-0000C5320000}"/>
    <cellStyle name="一般 44 3 3 4 3" xfId="13251" xr:uid="{00000000-0005-0000-0000-0000C6320000}"/>
    <cellStyle name="一般 44 3 3 5" xfId="13252" xr:uid="{00000000-0005-0000-0000-0000C7320000}"/>
    <cellStyle name="一般 44 3 3 6" xfId="13253" xr:uid="{00000000-0005-0000-0000-0000C8320000}"/>
    <cellStyle name="一般 44 3 4" xfId="13254" xr:uid="{00000000-0005-0000-0000-0000C9320000}"/>
    <cellStyle name="一般 44 3 4 2" xfId="13255" xr:uid="{00000000-0005-0000-0000-0000CA320000}"/>
    <cellStyle name="一般 44 3 4 2 2" xfId="13256" xr:uid="{00000000-0005-0000-0000-0000CB320000}"/>
    <cellStyle name="一般 44 3 4 2 2 2" xfId="13257" xr:uid="{00000000-0005-0000-0000-0000CC320000}"/>
    <cellStyle name="一般 44 3 4 2 2 3" xfId="13258" xr:uid="{00000000-0005-0000-0000-0000CD320000}"/>
    <cellStyle name="一般 44 3 4 2 3" xfId="13259" xr:uid="{00000000-0005-0000-0000-0000CE320000}"/>
    <cellStyle name="一般 44 3 4 2 4" xfId="13260" xr:uid="{00000000-0005-0000-0000-0000CF320000}"/>
    <cellStyle name="一般 44 3 4 3" xfId="13261" xr:uid="{00000000-0005-0000-0000-0000D0320000}"/>
    <cellStyle name="一般 44 3 4 3 2" xfId="13262" xr:uid="{00000000-0005-0000-0000-0000D1320000}"/>
    <cellStyle name="一般 44 3 4 3 3" xfId="13263" xr:uid="{00000000-0005-0000-0000-0000D2320000}"/>
    <cellStyle name="一般 44 3 4 4" xfId="13264" xr:uid="{00000000-0005-0000-0000-0000D3320000}"/>
    <cellStyle name="一般 44 3 4 5" xfId="13265" xr:uid="{00000000-0005-0000-0000-0000D4320000}"/>
    <cellStyle name="一般 44 3 5" xfId="13266" xr:uid="{00000000-0005-0000-0000-0000D5320000}"/>
    <cellStyle name="一般 44 3 5 2" xfId="13267" xr:uid="{00000000-0005-0000-0000-0000D6320000}"/>
    <cellStyle name="一般 44 3 5 2 2" xfId="13268" xr:uid="{00000000-0005-0000-0000-0000D7320000}"/>
    <cellStyle name="一般 44 3 5 2 2 2" xfId="13269" xr:uid="{00000000-0005-0000-0000-0000D8320000}"/>
    <cellStyle name="一般 44 3 5 2 2 3" xfId="13270" xr:uid="{00000000-0005-0000-0000-0000D9320000}"/>
    <cellStyle name="一般 44 3 5 2 3" xfId="13271" xr:uid="{00000000-0005-0000-0000-0000DA320000}"/>
    <cellStyle name="一般 44 3 5 2 4" xfId="13272" xr:uid="{00000000-0005-0000-0000-0000DB320000}"/>
    <cellStyle name="一般 44 3 5 3" xfId="13273" xr:uid="{00000000-0005-0000-0000-0000DC320000}"/>
    <cellStyle name="一般 44 3 5 3 2" xfId="13274" xr:uid="{00000000-0005-0000-0000-0000DD320000}"/>
    <cellStyle name="一般 44 3 5 3 3" xfId="13275" xr:uid="{00000000-0005-0000-0000-0000DE320000}"/>
    <cellStyle name="一般 44 3 5 4" xfId="13276" xr:uid="{00000000-0005-0000-0000-0000DF320000}"/>
    <cellStyle name="一般 44 3 5 5" xfId="13277" xr:uid="{00000000-0005-0000-0000-0000E0320000}"/>
    <cellStyle name="一般 44 3 6" xfId="13278" xr:uid="{00000000-0005-0000-0000-0000E1320000}"/>
    <cellStyle name="一般 44 3 6 2" xfId="13279" xr:uid="{00000000-0005-0000-0000-0000E2320000}"/>
    <cellStyle name="一般 44 3 6 2 2" xfId="13280" xr:uid="{00000000-0005-0000-0000-0000E3320000}"/>
    <cellStyle name="一般 44 3 6 2 3" xfId="13281" xr:uid="{00000000-0005-0000-0000-0000E4320000}"/>
    <cellStyle name="一般 44 3 6 3" xfId="13282" xr:uid="{00000000-0005-0000-0000-0000E5320000}"/>
    <cellStyle name="一般 44 3 6 4" xfId="13283" xr:uid="{00000000-0005-0000-0000-0000E6320000}"/>
    <cellStyle name="一般 44 3 7" xfId="13284" xr:uid="{00000000-0005-0000-0000-0000E7320000}"/>
    <cellStyle name="一般 44 3 7 2" xfId="13285" xr:uid="{00000000-0005-0000-0000-0000E8320000}"/>
    <cellStyle name="一般 44 3 7 3" xfId="13286" xr:uid="{00000000-0005-0000-0000-0000E9320000}"/>
    <cellStyle name="一般 44 3 8" xfId="13287" xr:uid="{00000000-0005-0000-0000-0000EA320000}"/>
    <cellStyle name="一般 44 3 9" xfId="13288" xr:uid="{00000000-0005-0000-0000-0000EB320000}"/>
    <cellStyle name="一般 44 4" xfId="284" xr:uid="{00000000-0005-0000-0000-0000EC320000}"/>
    <cellStyle name="一般 44 4 2" xfId="13289" xr:uid="{00000000-0005-0000-0000-0000ED320000}"/>
    <cellStyle name="一般 44 4 2 2" xfId="13290" xr:uid="{00000000-0005-0000-0000-0000EE320000}"/>
    <cellStyle name="一般 44 4 2 2 2" xfId="13291" xr:uid="{00000000-0005-0000-0000-0000EF320000}"/>
    <cellStyle name="一般 44 4 2 2 2 2" xfId="13292" xr:uid="{00000000-0005-0000-0000-0000F0320000}"/>
    <cellStyle name="一般 44 4 2 2 2 2 2" xfId="13293" xr:uid="{00000000-0005-0000-0000-0000F1320000}"/>
    <cellStyle name="一般 44 4 2 2 2 2 3" xfId="13294" xr:uid="{00000000-0005-0000-0000-0000F2320000}"/>
    <cellStyle name="一般 44 4 2 2 2 3" xfId="13295" xr:uid="{00000000-0005-0000-0000-0000F3320000}"/>
    <cellStyle name="一般 44 4 2 2 2 4" xfId="13296" xr:uid="{00000000-0005-0000-0000-0000F4320000}"/>
    <cellStyle name="一般 44 4 2 2 3" xfId="13297" xr:uid="{00000000-0005-0000-0000-0000F5320000}"/>
    <cellStyle name="一般 44 4 2 2 3 2" xfId="13298" xr:uid="{00000000-0005-0000-0000-0000F6320000}"/>
    <cellStyle name="一般 44 4 2 2 3 3" xfId="13299" xr:uid="{00000000-0005-0000-0000-0000F7320000}"/>
    <cellStyle name="一般 44 4 2 2 4" xfId="13300" xr:uid="{00000000-0005-0000-0000-0000F8320000}"/>
    <cellStyle name="一般 44 4 2 2 5" xfId="13301" xr:uid="{00000000-0005-0000-0000-0000F9320000}"/>
    <cellStyle name="一般 44 4 2 3" xfId="13302" xr:uid="{00000000-0005-0000-0000-0000FA320000}"/>
    <cellStyle name="一般 44 4 2 3 2" xfId="13303" xr:uid="{00000000-0005-0000-0000-0000FB320000}"/>
    <cellStyle name="一般 44 4 2 3 2 2" xfId="13304" xr:uid="{00000000-0005-0000-0000-0000FC320000}"/>
    <cellStyle name="一般 44 4 2 3 2 3" xfId="13305" xr:uid="{00000000-0005-0000-0000-0000FD320000}"/>
    <cellStyle name="一般 44 4 2 3 3" xfId="13306" xr:uid="{00000000-0005-0000-0000-0000FE320000}"/>
    <cellStyle name="一般 44 4 2 3 4" xfId="13307" xr:uid="{00000000-0005-0000-0000-0000FF320000}"/>
    <cellStyle name="一般 44 4 2 4" xfId="13308" xr:uid="{00000000-0005-0000-0000-000000330000}"/>
    <cellStyle name="一般 44 4 2 4 2" xfId="13309" xr:uid="{00000000-0005-0000-0000-000001330000}"/>
    <cellStyle name="一般 44 4 2 4 3" xfId="13310" xr:uid="{00000000-0005-0000-0000-000002330000}"/>
    <cellStyle name="一般 44 4 2 5" xfId="13311" xr:uid="{00000000-0005-0000-0000-000003330000}"/>
    <cellStyle name="一般 44 4 2 6" xfId="13312" xr:uid="{00000000-0005-0000-0000-000004330000}"/>
    <cellStyle name="一般 44 4 3" xfId="13313" xr:uid="{00000000-0005-0000-0000-000005330000}"/>
    <cellStyle name="一般 44 4 3 2" xfId="13314" xr:uid="{00000000-0005-0000-0000-000006330000}"/>
    <cellStyle name="一般 44 4 3 2 2" xfId="13315" xr:uid="{00000000-0005-0000-0000-000007330000}"/>
    <cellStyle name="一般 44 4 3 2 2 2" xfId="13316" xr:uid="{00000000-0005-0000-0000-000008330000}"/>
    <cellStyle name="一般 44 4 3 2 2 3" xfId="13317" xr:uid="{00000000-0005-0000-0000-000009330000}"/>
    <cellStyle name="一般 44 4 3 2 3" xfId="13318" xr:uid="{00000000-0005-0000-0000-00000A330000}"/>
    <cellStyle name="一般 44 4 3 2 4" xfId="13319" xr:uid="{00000000-0005-0000-0000-00000B330000}"/>
    <cellStyle name="一般 44 4 3 3" xfId="13320" xr:uid="{00000000-0005-0000-0000-00000C330000}"/>
    <cellStyle name="一般 44 4 3 3 2" xfId="13321" xr:uid="{00000000-0005-0000-0000-00000D330000}"/>
    <cellStyle name="一般 44 4 3 3 3" xfId="13322" xr:uid="{00000000-0005-0000-0000-00000E330000}"/>
    <cellStyle name="一般 44 4 3 4" xfId="13323" xr:uid="{00000000-0005-0000-0000-00000F330000}"/>
    <cellStyle name="一般 44 4 3 5" xfId="13324" xr:uid="{00000000-0005-0000-0000-000010330000}"/>
    <cellStyle name="一般 44 4 4" xfId="13325" xr:uid="{00000000-0005-0000-0000-000011330000}"/>
    <cellStyle name="一般 44 4 4 2" xfId="13326" xr:uid="{00000000-0005-0000-0000-000012330000}"/>
    <cellStyle name="一般 44 4 4 2 2" xfId="13327" xr:uid="{00000000-0005-0000-0000-000013330000}"/>
    <cellStyle name="一般 44 4 4 2 2 2" xfId="13328" xr:uid="{00000000-0005-0000-0000-000014330000}"/>
    <cellStyle name="一般 44 4 4 2 2 3" xfId="13329" xr:uid="{00000000-0005-0000-0000-000015330000}"/>
    <cellStyle name="一般 44 4 4 2 3" xfId="13330" xr:uid="{00000000-0005-0000-0000-000016330000}"/>
    <cellStyle name="一般 44 4 4 2 4" xfId="13331" xr:uid="{00000000-0005-0000-0000-000017330000}"/>
    <cellStyle name="一般 44 4 4 3" xfId="13332" xr:uid="{00000000-0005-0000-0000-000018330000}"/>
    <cellStyle name="一般 44 4 4 3 2" xfId="13333" xr:uid="{00000000-0005-0000-0000-000019330000}"/>
    <cellStyle name="一般 44 4 4 3 3" xfId="13334" xr:uid="{00000000-0005-0000-0000-00001A330000}"/>
    <cellStyle name="一般 44 4 4 4" xfId="13335" xr:uid="{00000000-0005-0000-0000-00001B330000}"/>
    <cellStyle name="一般 44 4 4 5" xfId="13336" xr:uid="{00000000-0005-0000-0000-00001C330000}"/>
    <cellStyle name="一般 44 4 5" xfId="13337" xr:uid="{00000000-0005-0000-0000-00001D330000}"/>
    <cellStyle name="一般 44 4 5 2" xfId="13338" xr:uid="{00000000-0005-0000-0000-00001E330000}"/>
    <cellStyle name="一般 44 4 5 2 2" xfId="13339" xr:uid="{00000000-0005-0000-0000-00001F330000}"/>
    <cellStyle name="一般 44 4 5 2 3" xfId="13340" xr:uid="{00000000-0005-0000-0000-000020330000}"/>
    <cellStyle name="一般 44 4 5 3" xfId="13341" xr:uid="{00000000-0005-0000-0000-000021330000}"/>
    <cellStyle name="一般 44 4 5 4" xfId="13342" xr:uid="{00000000-0005-0000-0000-000022330000}"/>
    <cellStyle name="一般 44 4 6" xfId="13343" xr:uid="{00000000-0005-0000-0000-000023330000}"/>
    <cellStyle name="一般 44 4 6 2" xfId="13344" xr:uid="{00000000-0005-0000-0000-000024330000}"/>
    <cellStyle name="一般 44 4 6 3" xfId="13345" xr:uid="{00000000-0005-0000-0000-000025330000}"/>
    <cellStyle name="一般 44 4 7" xfId="13346" xr:uid="{00000000-0005-0000-0000-000026330000}"/>
    <cellStyle name="一般 44 4 8" xfId="13347" xr:uid="{00000000-0005-0000-0000-000027330000}"/>
    <cellStyle name="一般 44 5" xfId="13348" xr:uid="{00000000-0005-0000-0000-000028330000}"/>
    <cellStyle name="一般 44 5 2" xfId="13349" xr:uid="{00000000-0005-0000-0000-000029330000}"/>
    <cellStyle name="一般 44 5 2 2" xfId="13350" xr:uid="{00000000-0005-0000-0000-00002A330000}"/>
    <cellStyle name="一般 44 5 2 2 2" xfId="13351" xr:uid="{00000000-0005-0000-0000-00002B330000}"/>
    <cellStyle name="一般 44 5 2 2 2 2" xfId="13352" xr:uid="{00000000-0005-0000-0000-00002C330000}"/>
    <cellStyle name="一般 44 5 2 2 2 2 2" xfId="13353" xr:uid="{00000000-0005-0000-0000-00002D330000}"/>
    <cellStyle name="一般 44 5 2 2 2 2 3" xfId="13354" xr:uid="{00000000-0005-0000-0000-00002E330000}"/>
    <cellStyle name="一般 44 5 2 2 2 3" xfId="13355" xr:uid="{00000000-0005-0000-0000-00002F330000}"/>
    <cellStyle name="一般 44 5 2 2 2 4" xfId="13356" xr:uid="{00000000-0005-0000-0000-000030330000}"/>
    <cellStyle name="一般 44 5 2 2 3" xfId="13357" xr:uid="{00000000-0005-0000-0000-000031330000}"/>
    <cellStyle name="一般 44 5 2 2 3 2" xfId="13358" xr:uid="{00000000-0005-0000-0000-000032330000}"/>
    <cellStyle name="一般 44 5 2 2 3 3" xfId="13359" xr:uid="{00000000-0005-0000-0000-000033330000}"/>
    <cellStyle name="一般 44 5 2 2 4" xfId="13360" xr:uid="{00000000-0005-0000-0000-000034330000}"/>
    <cellStyle name="一般 44 5 2 2 5" xfId="13361" xr:uid="{00000000-0005-0000-0000-000035330000}"/>
    <cellStyle name="一般 44 5 2 3" xfId="13362" xr:uid="{00000000-0005-0000-0000-000036330000}"/>
    <cellStyle name="一般 44 5 2 3 2" xfId="13363" xr:uid="{00000000-0005-0000-0000-000037330000}"/>
    <cellStyle name="一般 44 5 2 3 2 2" xfId="13364" xr:uid="{00000000-0005-0000-0000-000038330000}"/>
    <cellStyle name="一般 44 5 2 3 2 3" xfId="13365" xr:uid="{00000000-0005-0000-0000-000039330000}"/>
    <cellStyle name="一般 44 5 2 3 3" xfId="13366" xr:uid="{00000000-0005-0000-0000-00003A330000}"/>
    <cellStyle name="一般 44 5 2 3 4" xfId="13367" xr:uid="{00000000-0005-0000-0000-00003B330000}"/>
    <cellStyle name="一般 44 5 2 4" xfId="13368" xr:uid="{00000000-0005-0000-0000-00003C330000}"/>
    <cellStyle name="一般 44 5 2 4 2" xfId="13369" xr:uid="{00000000-0005-0000-0000-00003D330000}"/>
    <cellStyle name="一般 44 5 2 4 3" xfId="13370" xr:uid="{00000000-0005-0000-0000-00003E330000}"/>
    <cellStyle name="一般 44 5 2 5" xfId="13371" xr:uid="{00000000-0005-0000-0000-00003F330000}"/>
    <cellStyle name="一般 44 5 2 6" xfId="13372" xr:uid="{00000000-0005-0000-0000-000040330000}"/>
    <cellStyle name="一般 44 5 3" xfId="13373" xr:uid="{00000000-0005-0000-0000-000041330000}"/>
    <cellStyle name="一般 44 5 3 2" xfId="13374" xr:uid="{00000000-0005-0000-0000-000042330000}"/>
    <cellStyle name="一般 44 5 3 2 2" xfId="13375" xr:uid="{00000000-0005-0000-0000-000043330000}"/>
    <cellStyle name="一般 44 5 3 2 2 2" xfId="13376" xr:uid="{00000000-0005-0000-0000-000044330000}"/>
    <cellStyle name="一般 44 5 3 2 2 3" xfId="13377" xr:uid="{00000000-0005-0000-0000-000045330000}"/>
    <cellStyle name="一般 44 5 3 2 3" xfId="13378" xr:uid="{00000000-0005-0000-0000-000046330000}"/>
    <cellStyle name="一般 44 5 3 2 4" xfId="13379" xr:uid="{00000000-0005-0000-0000-000047330000}"/>
    <cellStyle name="一般 44 5 3 3" xfId="13380" xr:uid="{00000000-0005-0000-0000-000048330000}"/>
    <cellStyle name="一般 44 5 3 3 2" xfId="13381" xr:uid="{00000000-0005-0000-0000-000049330000}"/>
    <cellStyle name="一般 44 5 3 3 3" xfId="13382" xr:uid="{00000000-0005-0000-0000-00004A330000}"/>
    <cellStyle name="一般 44 5 3 4" xfId="13383" xr:uid="{00000000-0005-0000-0000-00004B330000}"/>
    <cellStyle name="一般 44 5 3 5" xfId="13384" xr:uid="{00000000-0005-0000-0000-00004C330000}"/>
    <cellStyle name="一般 44 5 4" xfId="13385" xr:uid="{00000000-0005-0000-0000-00004D330000}"/>
    <cellStyle name="一般 44 5 4 2" xfId="13386" xr:uid="{00000000-0005-0000-0000-00004E330000}"/>
    <cellStyle name="一般 44 5 4 2 2" xfId="13387" xr:uid="{00000000-0005-0000-0000-00004F330000}"/>
    <cellStyle name="一般 44 5 4 2 2 2" xfId="13388" xr:uid="{00000000-0005-0000-0000-000050330000}"/>
    <cellStyle name="一般 44 5 4 2 2 3" xfId="13389" xr:uid="{00000000-0005-0000-0000-000051330000}"/>
    <cellStyle name="一般 44 5 4 2 3" xfId="13390" xr:uid="{00000000-0005-0000-0000-000052330000}"/>
    <cellStyle name="一般 44 5 4 2 4" xfId="13391" xr:uid="{00000000-0005-0000-0000-000053330000}"/>
    <cellStyle name="一般 44 5 4 3" xfId="13392" xr:uid="{00000000-0005-0000-0000-000054330000}"/>
    <cellStyle name="一般 44 5 4 3 2" xfId="13393" xr:uid="{00000000-0005-0000-0000-000055330000}"/>
    <cellStyle name="一般 44 5 4 3 3" xfId="13394" xr:uid="{00000000-0005-0000-0000-000056330000}"/>
    <cellStyle name="一般 44 5 4 4" xfId="13395" xr:uid="{00000000-0005-0000-0000-000057330000}"/>
    <cellStyle name="一般 44 5 4 5" xfId="13396" xr:uid="{00000000-0005-0000-0000-000058330000}"/>
    <cellStyle name="一般 44 5 5" xfId="13397" xr:uid="{00000000-0005-0000-0000-000059330000}"/>
    <cellStyle name="一般 44 5 5 2" xfId="13398" xr:uid="{00000000-0005-0000-0000-00005A330000}"/>
    <cellStyle name="一般 44 5 5 2 2" xfId="13399" xr:uid="{00000000-0005-0000-0000-00005B330000}"/>
    <cellStyle name="一般 44 5 5 2 3" xfId="13400" xr:uid="{00000000-0005-0000-0000-00005C330000}"/>
    <cellStyle name="一般 44 5 5 3" xfId="13401" xr:uid="{00000000-0005-0000-0000-00005D330000}"/>
    <cellStyle name="一般 44 5 5 4" xfId="13402" xr:uid="{00000000-0005-0000-0000-00005E330000}"/>
    <cellStyle name="一般 44 5 6" xfId="13403" xr:uid="{00000000-0005-0000-0000-00005F330000}"/>
    <cellStyle name="一般 44 5 6 2" xfId="13404" xr:uid="{00000000-0005-0000-0000-000060330000}"/>
    <cellStyle name="一般 44 5 6 3" xfId="13405" xr:uid="{00000000-0005-0000-0000-000061330000}"/>
    <cellStyle name="一般 44 5 7" xfId="13406" xr:uid="{00000000-0005-0000-0000-000062330000}"/>
    <cellStyle name="一般 44 5 8" xfId="13407" xr:uid="{00000000-0005-0000-0000-000063330000}"/>
    <cellStyle name="一般 44 6" xfId="13408" xr:uid="{00000000-0005-0000-0000-000064330000}"/>
    <cellStyle name="一般 44 6 2" xfId="13409" xr:uid="{00000000-0005-0000-0000-000065330000}"/>
    <cellStyle name="一般 44 6 2 2" xfId="13410" xr:uid="{00000000-0005-0000-0000-000066330000}"/>
    <cellStyle name="一般 44 6 2 2 2" xfId="13411" xr:uid="{00000000-0005-0000-0000-000067330000}"/>
    <cellStyle name="一般 44 6 2 2 2 2" xfId="13412" xr:uid="{00000000-0005-0000-0000-000068330000}"/>
    <cellStyle name="一般 44 6 2 2 2 3" xfId="13413" xr:uid="{00000000-0005-0000-0000-000069330000}"/>
    <cellStyle name="一般 44 6 2 2 3" xfId="13414" xr:uid="{00000000-0005-0000-0000-00006A330000}"/>
    <cellStyle name="一般 44 6 2 2 4" xfId="13415" xr:uid="{00000000-0005-0000-0000-00006B330000}"/>
    <cellStyle name="一般 44 6 2 3" xfId="13416" xr:uid="{00000000-0005-0000-0000-00006C330000}"/>
    <cellStyle name="一般 44 6 2 3 2" xfId="13417" xr:uid="{00000000-0005-0000-0000-00006D330000}"/>
    <cellStyle name="一般 44 6 2 3 3" xfId="13418" xr:uid="{00000000-0005-0000-0000-00006E330000}"/>
    <cellStyle name="一般 44 6 2 4" xfId="13419" xr:uid="{00000000-0005-0000-0000-00006F330000}"/>
    <cellStyle name="一般 44 6 2 5" xfId="13420" xr:uid="{00000000-0005-0000-0000-000070330000}"/>
    <cellStyle name="一般 44 6 3" xfId="13421" xr:uid="{00000000-0005-0000-0000-000071330000}"/>
    <cellStyle name="一般 44 6 3 2" xfId="13422" xr:uid="{00000000-0005-0000-0000-000072330000}"/>
    <cellStyle name="一般 44 6 3 2 2" xfId="13423" xr:uid="{00000000-0005-0000-0000-000073330000}"/>
    <cellStyle name="一般 44 6 3 2 2 2" xfId="13424" xr:uid="{00000000-0005-0000-0000-000074330000}"/>
    <cellStyle name="一般 44 6 3 2 2 3" xfId="13425" xr:uid="{00000000-0005-0000-0000-000075330000}"/>
    <cellStyle name="一般 44 6 3 2 3" xfId="13426" xr:uid="{00000000-0005-0000-0000-000076330000}"/>
    <cellStyle name="一般 44 6 3 2 4" xfId="13427" xr:uid="{00000000-0005-0000-0000-000077330000}"/>
    <cellStyle name="一般 44 6 3 3" xfId="13428" xr:uid="{00000000-0005-0000-0000-000078330000}"/>
    <cellStyle name="一般 44 6 3 3 2" xfId="13429" xr:uid="{00000000-0005-0000-0000-000079330000}"/>
    <cellStyle name="一般 44 6 3 3 3" xfId="13430" xr:uid="{00000000-0005-0000-0000-00007A330000}"/>
    <cellStyle name="一般 44 6 3 4" xfId="13431" xr:uid="{00000000-0005-0000-0000-00007B330000}"/>
    <cellStyle name="一般 44 6 3 5" xfId="13432" xr:uid="{00000000-0005-0000-0000-00007C330000}"/>
    <cellStyle name="一般 44 6 4" xfId="13433" xr:uid="{00000000-0005-0000-0000-00007D330000}"/>
    <cellStyle name="一般 44 6 4 2" xfId="13434" xr:uid="{00000000-0005-0000-0000-00007E330000}"/>
    <cellStyle name="一般 44 6 4 2 2" xfId="13435" xr:uid="{00000000-0005-0000-0000-00007F330000}"/>
    <cellStyle name="一般 44 6 4 2 3" xfId="13436" xr:uid="{00000000-0005-0000-0000-000080330000}"/>
    <cellStyle name="一般 44 6 4 3" xfId="13437" xr:uid="{00000000-0005-0000-0000-000081330000}"/>
    <cellStyle name="一般 44 6 4 4" xfId="13438" xr:uid="{00000000-0005-0000-0000-000082330000}"/>
    <cellStyle name="一般 44 6 5" xfId="13439" xr:uid="{00000000-0005-0000-0000-000083330000}"/>
    <cellStyle name="一般 44 6 5 2" xfId="13440" xr:uid="{00000000-0005-0000-0000-000084330000}"/>
    <cellStyle name="一般 44 6 5 3" xfId="13441" xr:uid="{00000000-0005-0000-0000-000085330000}"/>
    <cellStyle name="一般 44 6 6" xfId="13442" xr:uid="{00000000-0005-0000-0000-000086330000}"/>
    <cellStyle name="一般 44 6 7" xfId="13443" xr:uid="{00000000-0005-0000-0000-000087330000}"/>
    <cellStyle name="一般 44 7" xfId="13444" xr:uid="{00000000-0005-0000-0000-000088330000}"/>
    <cellStyle name="一般 44 7 2" xfId="13445" xr:uid="{00000000-0005-0000-0000-000089330000}"/>
    <cellStyle name="一般 44 7 2 2" xfId="13446" xr:uid="{00000000-0005-0000-0000-00008A330000}"/>
    <cellStyle name="一般 44 7 2 2 2" xfId="13447" xr:uid="{00000000-0005-0000-0000-00008B330000}"/>
    <cellStyle name="一般 44 7 2 2 2 2" xfId="13448" xr:uid="{00000000-0005-0000-0000-00008C330000}"/>
    <cellStyle name="一般 44 7 2 2 2 3" xfId="13449" xr:uid="{00000000-0005-0000-0000-00008D330000}"/>
    <cellStyle name="一般 44 7 2 2 3" xfId="13450" xr:uid="{00000000-0005-0000-0000-00008E330000}"/>
    <cellStyle name="一般 44 7 2 2 4" xfId="13451" xr:uid="{00000000-0005-0000-0000-00008F330000}"/>
    <cellStyle name="一般 44 7 2 3" xfId="13452" xr:uid="{00000000-0005-0000-0000-000090330000}"/>
    <cellStyle name="一般 44 7 2 3 2" xfId="13453" xr:uid="{00000000-0005-0000-0000-000091330000}"/>
    <cellStyle name="一般 44 7 2 3 3" xfId="13454" xr:uid="{00000000-0005-0000-0000-000092330000}"/>
    <cellStyle name="一般 44 7 2 4" xfId="13455" xr:uid="{00000000-0005-0000-0000-000093330000}"/>
    <cellStyle name="一般 44 7 2 5" xfId="13456" xr:uid="{00000000-0005-0000-0000-000094330000}"/>
    <cellStyle name="一般 44 7 3" xfId="13457" xr:uid="{00000000-0005-0000-0000-000095330000}"/>
    <cellStyle name="一般 44 7 3 2" xfId="13458" xr:uid="{00000000-0005-0000-0000-000096330000}"/>
    <cellStyle name="一般 44 7 3 2 2" xfId="13459" xr:uid="{00000000-0005-0000-0000-000097330000}"/>
    <cellStyle name="一般 44 7 3 2 3" xfId="13460" xr:uid="{00000000-0005-0000-0000-000098330000}"/>
    <cellStyle name="一般 44 7 3 3" xfId="13461" xr:uid="{00000000-0005-0000-0000-000099330000}"/>
    <cellStyle name="一般 44 7 3 4" xfId="13462" xr:uid="{00000000-0005-0000-0000-00009A330000}"/>
    <cellStyle name="一般 44 7 4" xfId="13463" xr:uid="{00000000-0005-0000-0000-00009B330000}"/>
    <cellStyle name="一般 44 7 4 2" xfId="13464" xr:uid="{00000000-0005-0000-0000-00009C330000}"/>
    <cellStyle name="一般 44 7 4 3" xfId="13465" xr:uid="{00000000-0005-0000-0000-00009D330000}"/>
    <cellStyle name="一般 44 7 5" xfId="13466" xr:uid="{00000000-0005-0000-0000-00009E330000}"/>
    <cellStyle name="一般 44 7 6" xfId="13467" xr:uid="{00000000-0005-0000-0000-00009F330000}"/>
    <cellStyle name="一般 44 8" xfId="13468" xr:uid="{00000000-0005-0000-0000-0000A0330000}"/>
    <cellStyle name="一般 44 8 2" xfId="13469" xr:uid="{00000000-0005-0000-0000-0000A1330000}"/>
    <cellStyle name="一般 44 8 2 2" xfId="13470" xr:uid="{00000000-0005-0000-0000-0000A2330000}"/>
    <cellStyle name="一般 44 8 2 2 2" xfId="13471" xr:uid="{00000000-0005-0000-0000-0000A3330000}"/>
    <cellStyle name="一般 44 8 2 2 3" xfId="13472" xr:uid="{00000000-0005-0000-0000-0000A4330000}"/>
    <cellStyle name="一般 44 8 2 3" xfId="13473" xr:uid="{00000000-0005-0000-0000-0000A5330000}"/>
    <cellStyle name="一般 44 8 2 4" xfId="13474" xr:uid="{00000000-0005-0000-0000-0000A6330000}"/>
    <cellStyle name="一般 44 8 3" xfId="13475" xr:uid="{00000000-0005-0000-0000-0000A7330000}"/>
    <cellStyle name="一般 44 8 3 2" xfId="13476" xr:uid="{00000000-0005-0000-0000-0000A8330000}"/>
    <cellStyle name="一般 44 8 3 3" xfId="13477" xr:uid="{00000000-0005-0000-0000-0000A9330000}"/>
    <cellStyle name="一般 44 8 4" xfId="13478" xr:uid="{00000000-0005-0000-0000-0000AA330000}"/>
    <cellStyle name="一般 44 8 5" xfId="13479" xr:uid="{00000000-0005-0000-0000-0000AB330000}"/>
    <cellStyle name="一般 44 9" xfId="13480" xr:uid="{00000000-0005-0000-0000-0000AC330000}"/>
    <cellStyle name="一般 44 9 2" xfId="13481" xr:uid="{00000000-0005-0000-0000-0000AD330000}"/>
    <cellStyle name="一般 44 9 2 2" xfId="13482" xr:uid="{00000000-0005-0000-0000-0000AE330000}"/>
    <cellStyle name="一般 44 9 2 2 2" xfId="13483" xr:uid="{00000000-0005-0000-0000-0000AF330000}"/>
    <cellStyle name="一般 44 9 2 2 3" xfId="13484" xr:uid="{00000000-0005-0000-0000-0000B0330000}"/>
    <cellStyle name="一般 44 9 2 3" xfId="13485" xr:uid="{00000000-0005-0000-0000-0000B1330000}"/>
    <cellStyle name="一般 44 9 2 4" xfId="13486" xr:uid="{00000000-0005-0000-0000-0000B2330000}"/>
    <cellStyle name="一般 44 9 3" xfId="13487" xr:uid="{00000000-0005-0000-0000-0000B3330000}"/>
    <cellStyle name="一般 44 9 3 2" xfId="13488" xr:uid="{00000000-0005-0000-0000-0000B4330000}"/>
    <cellStyle name="一般 44 9 3 3" xfId="13489" xr:uid="{00000000-0005-0000-0000-0000B5330000}"/>
    <cellStyle name="一般 44 9 4" xfId="13490" xr:uid="{00000000-0005-0000-0000-0000B6330000}"/>
    <cellStyle name="一般 44 9 5" xfId="13491" xr:uid="{00000000-0005-0000-0000-0000B7330000}"/>
    <cellStyle name="一般 45" xfId="285" xr:uid="{00000000-0005-0000-0000-0000B8330000}"/>
    <cellStyle name="一般 45 10" xfId="13492" xr:uid="{00000000-0005-0000-0000-0000B9330000}"/>
    <cellStyle name="一般 45 10 2" xfId="13493" xr:uid="{00000000-0005-0000-0000-0000BA330000}"/>
    <cellStyle name="一般 45 10 2 2" xfId="13494" xr:uid="{00000000-0005-0000-0000-0000BB330000}"/>
    <cellStyle name="一般 45 10 2 3" xfId="13495" xr:uid="{00000000-0005-0000-0000-0000BC330000}"/>
    <cellStyle name="一般 45 10 3" xfId="13496" xr:uid="{00000000-0005-0000-0000-0000BD330000}"/>
    <cellStyle name="一般 45 10 4" xfId="13497" xr:uid="{00000000-0005-0000-0000-0000BE330000}"/>
    <cellStyle name="一般 45 11" xfId="13498" xr:uid="{00000000-0005-0000-0000-0000BF330000}"/>
    <cellStyle name="一般 45 11 2" xfId="13499" xr:uid="{00000000-0005-0000-0000-0000C0330000}"/>
    <cellStyle name="一般 45 11 3" xfId="13500" xr:uid="{00000000-0005-0000-0000-0000C1330000}"/>
    <cellStyle name="一般 45 12" xfId="13501" xr:uid="{00000000-0005-0000-0000-0000C2330000}"/>
    <cellStyle name="一般 45 13" xfId="13502" xr:uid="{00000000-0005-0000-0000-0000C3330000}"/>
    <cellStyle name="一般 45 2" xfId="286" xr:uid="{00000000-0005-0000-0000-0000C4330000}"/>
    <cellStyle name="一般 45 2 2" xfId="287" xr:uid="{00000000-0005-0000-0000-0000C5330000}"/>
    <cellStyle name="一般 45 2 2 2" xfId="13503" xr:uid="{00000000-0005-0000-0000-0000C6330000}"/>
    <cellStyle name="一般 45 2 2 2 2" xfId="13504" xr:uid="{00000000-0005-0000-0000-0000C7330000}"/>
    <cellStyle name="一般 45 2 2 2 2 2" xfId="13505" xr:uid="{00000000-0005-0000-0000-0000C8330000}"/>
    <cellStyle name="一般 45 2 2 2 2 2 2" xfId="13506" xr:uid="{00000000-0005-0000-0000-0000C9330000}"/>
    <cellStyle name="一般 45 2 2 2 2 2 2 2" xfId="13507" xr:uid="{00000000-0005-0000-0000-0000CA330000}"/>
    <cellStyle name="一般 45 2 2 2 2 2 2 3" xfId="13508" xr:uid="{00000000-0005-0000-0000-0000CB330000}"/>
    <cellStyle name="一般 45 2 2 2 2 2 3" xfId="13509" xr:uid="{00000000-0005-0000-0000-0000CC330000}"/>
    <cellStyle name="一般 45 2 2 2 2 2 4" xfId="13510" xr:uid="{00000000-0005-0000-0000-0000CD330000}"/>
    <cellStyle name="一般 45 2 2 2 2 3" xfId="13511" xr:uid="{00000000-0005-0000-0000-0000CE330000}"/>
    <cellStyle name="一般 45 2 2 2 2 3 2" xfId="13512" xr:uid="{00000000-0005-0000-0000-0000CF330000}"/>
    <cellStyle name="一般 45 2 2 2 2 3 3" xfId="13513" xr:uid="{00000000-0005-0000-0000-0000D0330000}"/>
    <cellStyle name="一般 45 2 2 2 2 4" xfId="13514" xr:uid="{00000000-0005-0000-0000-0000D1330000}"/>
    <cellStyle name="一般 45 2 2 2 2 5" xfId="13515" xr:uid="{00000000-0005-0000-0000-0000D2330000}"/>
    <cellStyle name="一般 45 2 2 2 3" xfId="13516" xr:uid="{00000000-0005-0000-0000-0000D3330000}"/>
    <cellStyle name="一般 45 2 2 2 3 2" xfId="13517" xr:uid="{00000000-0005-0000-0000-0000D4330000}"/>
    <cellStyle name="一般 45 2 2 2 3 2 2" xfId="13518" xr:uid="{00000000-0005-0000-0000-0000D5330000}"/>
    <cellStyle name="一般 45 2 2 2 3 2 3" xfId="13519" xr:uid="{00000000-0005-0000-0000-0000D6330000}"/>
    <cellStyle name="一般 45 2 2 2 3 3" xfId="13520" xr:uid="{00000000-0005-0000-0000-0000D7330000}"/>
    <cellStyle name="一般 45 2 2 2 3 4" xfId="13521" xr:uid="{00000000-0005-0000-0000-0000D8330000}"/>
    <cellStyle name="一般 45 2 2 2 4" xfId="13522" xr:uid="{00000000-0005-0000-0000-0000D9330000}"/>
    <cellStyle name="一般 45 2 2 2 4 2" xfId="13523" xr:uid="{00000000-0005-0000-0000-0000DA330000}"/>
    <cellStyle name="一般 45 2 2 2 4 3" xfId="13524" xr:uid="{00000000-0005-0000-0000-0000DB330000}"/>
    <cellStyle name="一般 45 2 2 2 5" xfId="13525" xr:uid="{00000000-0005-0000-0000-0000DC330000}"/>
    <cellStyle name="一般 45 2 2 2 6" xfId="13526" xr:uid="{00000000-0005-0000-0000-0000DD330000}"/>
    <cellStyle name="一般 45 2 2 3" xfId="13527" xr:uid="{00000000-0005-0000-0000-0000DE330000}"/>
    <cellStyle name="一般 45 2 2 3 2" xfId="13528" xr:uid="{00000000-0005-0000-0000-0000DF330000}"/>
    <cellStyle name="一般 45 2 2 3 2 2" xfId="13529" xr:uid="{00000000-0005-0000-0000-0000E0330000}"/>
    <cellStyle name="一般 45 2 2 3 2 2 2" xfId="13530" xr:uid="{00000000-0005-0000-0000-0000E1330000}"/>
    <cellStyle name="一般 45 2 2 3 2 2 3" xfId="13531" xr:uid="{00000000-0005-0000-0000-0000E2330000}"/>
    <cellStyle name="一般 45 2 2 3 2 3" xfId="13532" xr:uid="{00000000-0005-0000-0000-0000E3330000}"/>
    <cellStyle name="一般 45 2 2 3 2 4" xfId="13533" xr:uid="{00000000-0005-0000-0000-0000E4330000}"/>
    <cellStyle name="一般 45 2 2 3 3" xfId="13534" xr:uid="{00000000-0005-0000-0000-0000E5330000}"/>
    <cellStyle name="一般 45 2 2 3 3 2" xfId="13535" xr:uid="{00000000-0005-0000-0000-0000E6330000}"/>
    <cellStyle name="一般 45 2 2 3 3 3" xfId="13536" xr:uid="{00000000-0005-0000-0000-0000E7330000}"/>
    <cellStyle name="一般 45 2 2 3 4" xfId="13537" xr:uid="{00000000-0005-0000-0000-0000E8330000}"/>
    <cellStyle name="一般 45 2 2 3 5" xfId="13538" xr:uid="{00000000-0005-0000-0000-0000E9330000}"/>
    <cellStyle name="一般 45 2 2 4" xfId="13539" xr:uid="{00000000-0005-0000-0000-0000EA330000}"/>
    <cellStyle name="一般 45 2 2 4 2" xfId="13540" xr:uid="{00000000-0005-0000-0000-0000EB330000}"/>
    <cellStyle name="一般 45 2 2 4 2 2" xfId="13541" xr:uid="{00000000-0005-0000-0000-0000EC330000}"/>
    <cellStyle name="一般 45 2 2 4 2 2 2" xfId="13542" xr:uid="{00000000-0005-0000-0000-0000ED330000}"/>
    <cellStyle name="一般 45 2 2 4 2 2 3" xfId="13543" xr:uid="{00000000-0005-0000-0000-0000EE330000}"/>
    <cellStyle name="一般 45 2 2 4 2 3" xfId="13544" xr:uid="{00000000-0005-0000-0000-0000EF330000}"/>
    <cellStyle name="一般 45 2 2 4 2 4" xfId="13545" xr:uid="{00000000-0005-0000-0000-0000F0330000}"/>
    <cellStyle name="一般 45 2 2 4 3" xfId="13546" xr:uid="{00000000-0005-0000-0000-0000F1330000}"/>
    <cellStyle name="一般 45 2 2 4 3 2" xfId="13547" xr:uid="{00000000-0005-0000-0000-0000F2330000}"/>
    <cellStyle name="一般 45 2 2 4 3 3" xfId="13548" xr:uid="{00000000-0005-0000-0000-0000F3330000}"/>
    <cellStyle name="一般 45 2 2 4 4" xfId="13549" xr:uid="{00000000-0005-0000-0000-0000F4330000}"/>
    <cellStyle name="一般 45 2 2 4 5" xfId="13550" xr:uid="{00000000-0005-0000-0000-0000F5330000}"/>
    <cellStyle name="一般 45 2 2 5" xfId="13551" xr:uid="{00000000-0005-0000-0000-0000F6330000}"/>
    <cellStyle name="一般 45 2 2 5 2" xfId="13552" xr:uid="{00000000-0005-0000-0000-0000F7330000}"/>
    <cellStyle name="一般 45 2 2 5 2 2" xfId="13553" xr:uid="{00000000-0005-0000-0000-0000F8330000}"/>
    <cellStyle name="一般 45 2 2 5 2 3" xfId="13554" xr:uid="{00000000-0005-0000-0000-0000F9330000}"/>
    <cellStyle name="一般 45 2 2 5 3" xfId="13555" xr:uid="{00000000-0005-0000-0000-0000FA330000}"/>
    <cellStyle name="一般 45 2 2 5 4" xfId="13556" xr:uid="{00000000-0005-0000-0000-0000FB330000}"/>
    <cellStyle name="一般 45 2 2 6" xfId="13557" xr:uid="{00000000-0005-0000-0000-0000FC330000}"/>
    <cellStyle name="一般 45 2 2 6 2" xfId="13558" xr:uid="{00000000-0005-0000-0000-0000FD330000}"/>
    <cellStyle name="一般 45 2 2 6 3" xfId="13559" xr:uid="{00000000-0005-0000-0000-0000FE330000}"/>
    <cellStyle name="一般 45 2 2 7" xfId="13560" xr:uid="{00000000-0005-0000-0000-0000FF330000}"/>
    <cellStyle name="一般 45 2 2 8" xfId="13561" xr:uid="{00000000-0005-0000-0000-000000340000}"/>
    <cellStyle name="一般 45 2 3" xfId="13562" xr:uid="{00000000-0005-0000-0000-000001340000}"/>
    <cellStyle name="一般 45 2 3 2" xfId="13563" xr:uid="{00000000-0005-0000-0000-000002340000}"/>
    <cellStyle name="一般 45 2 3 2 2" xfId="13564" xr:uid="{00000000-0005-0000-0000-000003340000}"/>
    <cellStyle name="一般 45 2 3 2 2 2" xfId="13565" xr:uid="{00000000-0005-0000-0000-000004340000}"/>
    <cellStyle name="一般 45 2 3 2 2 2 2" xfId="13566" xr:uid="{00000000-0005-0000-0000-000005340000}"/>
    <cellStyle name="一般 45 2 3 2 2 2 3" xfId="13567" xr:uid="{00000000-0005-0000-0000-000006340000}"/>
    <cellStyle name="一般 45 2 3 2 2 3" xfId="13568" xr:uid="{00000000-0005-0000-0000-000007340000}"/>
    <cellStyle name="一般 45 2 3 2 2 4" xfId="13569" xr:uid="{00000000-0005-0000-0000-000008340000}"/>
    <cellStyle name="一般 45 2 3 2 3" xfId="13570" xr:uid="{00000000-0005-0000-0000-000009340000}"/>
    <cellStyle name="一般 45 2 3 2 3 2" xfId="13571" xr:uid="{00000000-0005-0000-0000-00000A340000}"/>
    <cellStyle name="一般 45 2 3 2 3 3" xfId="13572" xr:uid="{00000000-0005-0000-0000-00000B340000}"/>
    <cellStyle name="一般 45 2 3 2 4" xfId="13573" xr:uid="{00000000-0005-0000-0000-00000C340000}"/>
    <cellStyle name="一般 45 2 3 2 5" xfId="13574" xr:uid="{00000000-0005-0000-0000-00000D340000}"/>
    <cellStyle name="一般 45 2 3 3" xfId="13575" xr:uid="{00000000-0005-0000-0000-00000E340000}"/>
    <cellStyle name="一般 45 2 3 3 2" xfId="13576" xr:uid="{00000000-0005-0000-0000-00000F340000}"/>
    <cellStyle name="一般 45 2 3 3 2 2" xfId="13577" xr:uid="{00000000-0005-0000-0000-000010340000}"/>
    <cellStyle name="一般 45 2 3 3 2 3" xfId="13578" xr:uid="{00000000-0005-0000-0000-000011340000}"/>
    <cellStyle name="一般 45 2 3 3 3" xfId="13579" xr:uid="{00000000-0005-0000-0000-000012340000}"/>
    <cellStyle name="一般 45 2 3 3 4" xfId="13580" xr:uid="{00000000-0005-0000-0000-000013340000}"/>
    <cellStyle name="一般 45 2 3 4" xfId="13581" xr:uid="{00000000-0005-0000-0000-000014340000}"/>
    <cellStyle name="一般 45 2 3 4 2" xfId="13582" xr:uid="{00000000-0005-0000-0000-000015340000}"/>
    <cellStyle name="一般 45 2 3 4 3" xfId="13583" xr:uid="{00000000-0005-0000-0000-000016340000}"/>
    <cellStyle name="一般 45 2 3 5" xfId="13584" xr:uid="{00000000-0005-0000-0000-000017340000}"/>
    <cellStyle name="一般 45 2 3 6" xfId="13585" xr:uid="{00000000-0005-0000-0000-000018340000}"/>
    <cellStyle name="一般 45 2 4" xfId="13586" xr:uid="{00000000-0005-0000-0000-000019340000}"/>
    <cellStyle name="一般 45 2 4 2" xfId="13587" xr:uid="{00000000-0005-0000-0000-00001A340000}"/>
    <cellStyle name="一般 45 2 4 2 2" xfId="13588" xr:uid="{00000000-0005-0000-0000-00001B340000}"/>
    <cellStyle name="一般 45 2 4 2 2 2" xfId="13589" xr:uid="{00000000-0005-0000-0000-00001C340000}"/>
    <cellStyle name="一般 45 2 4 2 2 3" xfId="13590" xr:uid="{00000000-0005-0000-0000-00001D340000}"/>
    <cellStyle name="一般 45 2 4 2 3" xfId="13591" xr:uid="{00000000-0005-0000-0000-00001E340000}"/>
    <cellStyle name="一般 45 2 4 2 4" xfId="13592" xr:uid="{00000000-0005-0000-0000-00001F340000}"/>
    <cellStyle name="一般 45 2 4 3" xfId="13593" xr:uid="{00000000-0005-0000-0000-000020340000}"/>
    <cellStyle name="一般 45 2 4 3 2" xfId="13594" xr:uid="{00000000-0005-0000-0000-000021340000}"/>
    <cellStyle name="一般 45 2 4 3 3" xfId="13595" xr:uid="{00000000-0005-0000-0000-000022340000}"/>
    <cellStyle name="一般 45 2 4 4" xfId="13596" xr:uid="{00000000-0005-0000-0000-000023340000}"/>
    <cellStyle name="一般 45 2 4 5" xfId="13597" xr:uid="{00000000-0005-0000-0000-000024340000}"/>
    <cellStyle name="一般 45 2 5" xfId="13598" xr:uid="{00000000-0005-0000-0000-000025340000}"/>
    <cellStyle name="一般 45 2 5 2" xfId="13599" xr:uid="{00000000-0005-0000-0000-000026340000}"/>
    <cellStyle name="一般 45 2 5 2 2" xfId="13600" xr:uid="{00000000-0005-0000-0000-000027340000}"/>
    <cellStyle name="一般 45 2 5 2 2 2" xfId="13601" xr:uid="{00000000-0005-0000-0000-000028340000}"/>
    <cellStyle name="一般 45 2 5 2 2 3" xfId="13602" xr:uid="{00000000-0005-0000-0000-000029340000}"/>
    <cellStyle name="一般 45 2 5 2 3" xfId="13603" xr:uid="{00000000-0005-0000-0000-00002A340000}"/>
    <cellStyle name="一般 45 2 5 2 4" xfId="13604" xr:uid="{00000000-0005-0000-0000-00002B340000}"/>
    <cellStyle name="一般 45 2 5 3" xfId="13605" xr:uid="{00000000-0005-0000-0000-00002C340000}"/>
    <cellStyle name="一般 45 2 5 3 2" xfId="13606" xr:uid="{00000000-0005-0000-0000-00002D340000}"/>
    <cellStyle name="一般 45 2 5 3 3" xfId="13607" xr:uid="{00000000-0005-0000-0000-00002E340000}"/>
    <cellStyle name="一般 45 2 5 4" xfId="13608" xr:uid="{00000000-0005-0000-0000-00002F340000}"/>
    <cellStyle name="一般 45 2 5 5" xfId="13609" xr:uid="{00000000-0005-0000-0000-000030340000}"/>
    <cellStyle name="一般 45 2 6" xfId="13610" xr:uid="{00000000-0005-0000-0000-000031340000}"/>
    <cellStyle name="一般 45 2 6 2" xfId="13611" xr:uid="{00000000-0005-0000-0000-000032340000}"/>
    <cellStyle name="一般 45 2 6 2 2" xfId="13612" xr:uid="{00000000-0005-0000-0000-000033340000}"/>
    <cellStyle name="一般 45 2 6 2 3" xfId="13613" xr:uid="{00000000-0005-0000-0000-000034340000}"/>
    <cellStyle name="一般 45 2 6 3" xfId="13614" xr:uid="{00000000-0005-0000-0000-000035340000}"/>
    <cellStyle name="一般 45 2 6 4" xfId="13615" xr:uid="{00000000-0005-0000-0000-000036340000}"/>
    <cellStyle name="一般 45 2 7" xfId="13616" xr:uid="{00000000-0005-0000-0000-000037340000}"/>
    <cellStyle name="一般 45 2 7 2" xfId="13617" xr:uid="{00000000-0005-0000-0000-000038340000}"/>
    <cellStyle name="一般 45 2 7 3" xfId="13618" xr:uid="{00000000-0005-0000-0000-000039340000}"/>
    <cellStyle name="一般 45 2 8" xfId="13619" xr:uid="{00000000-0005-0000-0000-00003A340000}"/>
    <cellStyle name="一般 45 2 9" xfId="13620" xr:uid="{00000000-0005-0000-0000-00003B340000}"/>
    <cellStyle name="一般 45 3" xfId="288" xr:uid="{00000000-0005-0000-0000-00003C340000}"/>
    <cellStyle name="一般 45 3 2" xfId="289" xr:uid="{00000000-0005-0000-0000-00003D340000}"/>
    <cellStyle name="一般 45 3 2 2" xfId="13621" xr:uid="{00000000-0005-0000-0000-00003E340000}"/>
    <cellStyle name="一般 45 3 2 2 2" xfId="13622" xr:uid="{00000000-0005-0000-0000-00003F340000}"/>
    <cellStyle name="一般 45 3 2 2 2 2" xfId="13623" xr:uid="{00000000-0005-0000-0000-000040340000}"/>
    <cellStyle name="一般 45 3 2 2 2 2 2" xfId="13624" xr:uid="{00000000-0005-0000-0000-000041340000}"/>
    <cellStyle name="一般 45 3 2 2 2 2 2 2" xfId="13625" xr:uid="{00000000-0005-0000-0000-000042340000}"/>
    <cellStyle name="一般 45 3 2 2 2 2 2 3" xfId="13626" xr:uid="{00000000-0005-0000-0000-000043340000}"/>
    <cellStyle name="一般 45 3 2 2 2 2 3" xfId="13627" xr:uid="{00000000-0005-0000-0000-000044340000}"/>
    <cellStyle name="一般 45 3 2 2 2 2 4" xfId="13628" xr:uid="{00000000-0005-0000-0000-000045340000}"/>
    <cellStyle name="一般 45 3 2 2 2 3" xfId="13629" xr:uid="{00000000-0005-0000-0000-000046340000}"/>
    <cellStyle name="一般 45 3 2 2 2 3 2" xfId="13630" xr:uid="{00000000-0005-0000-0000-000047340000}"/>
    <cellStyle name="一般 45 3 2 2 2 3 3" xfId="13631" xr:uid="{00000000-0005-0000-0000-000048340000}"/>
    <cellStyle name="一般 45 3 2 2 2 4" xfId="13632" xr:uid="{00000000-0005-0000-0000-000049340000}"/>
    <cellStyle name="一般 45 3 2 2 2 5" xfId="13633" xr:uid="{00000000-0005-0000-0000-00004A340000}"/>
    <cellStyle name="一般 45 3 2 2 3" xfId="13634" xr:uid="{00000000-0005-0000-0000-00004B340000}"/>
    <cellStyle name="一般 45 3 2 2 3 2" xfId="13635" xr:uid="{00000000-0005-0000-0000-00004C340000}"/>
    <cellStyle name="一般 45 3 2 2 3 2 2" xfId="13636" xr:uid="{00000000-0005-0000-0000-00004D340000}"/>
    <cellStyle name="一般 45 3 2 2 3 2 3" xfId="13637" xr:uid="{00000000-0005-0000-0000-00004E340000}"/>
    <cellStyle name="一般 45 3 2 2 3 3" xfId="13638" xr:uid="{00000000-0005-0000-0000-00004F340000}"/>
    <cellStyle name="一般 45 3 2 2 3 4" xfId="13639" xr:uid="{00000000-0005-0000-0000-000050340000}"/>
    <cellStyle name="一般 45 3 2 2 4" xfId="13640" xr:uid="{00000000-0005-0000-0000-000051340000}"/>
    <cellStyle name="一般 45 3 2 2 4 2" xfId="13641" xr:uid="{00000000-0005-0000-0000-000052340000}"/>
    <cellStyle name="一般 45 3 2 2 4 3" xfId="13642" xr:uid="{00000000-0005-0000-0000-000053340000}"/>
    <cellStyle name="一般 45 3 2 2 5" xfId="13643" xr:uid="{00000000-0005-0000-0000-000054340000}"/>
    <cellStyle name="一般 45 3 2 2 6" xfId="13644" xr:uid="{00000000-0005-0000-0000-000055340000}"/>
    <cellStyle name="一般 45 3 2 3" xfId="13645" xr:uid="{00000000-0005-0000-0000-000056340000}"/>
    <cellStyle name="一般 45 3 2 3 2" xfId="13646" xr:uid="{00000000-0005-0000-0000-000057340000}"/>
    <cellStyle name="一般 45 3 2 3 2 2" xfId="13647" xr:uid="{00000000-0005-0000-0000-000058340000}"/>
    <cellStyle name="一般 45 3 2 3 2 2 2" xfId="13648" xr:uid="{00000000-0005-0000-0000-000059340000}"/>
    <cellStyle name="一般 45 3 2 3 2 2 3" xfId="13649" xr:uid="{00000000-0005-0000-0000-00005A340000}"/>
    <cellStyle name="一般 45 3 2 3 2 3" xfId="13650" xr:uid="{00000000-0005-0000-0000-00005B340000}"/>
    <cellStyle name="一般 45 3 2 3 2 4" xfId="13651" xr:uid="{00000000-0005-0000-0000-00005C340000}"/>
    <cellStyle name="一般 45 3 2 3 3" xfId="13652" xr:uid="{00000000-0005-0000-0000-00005D340000}"/>
    <cellStyle name="一般 45 3 2 3 3 2" xfId="13653" xr:uid="{00000000-0005-0000-0000-00005E340000}"/>
    <cellStyle name="一般 45 3 2 3 3 3" xfId="13654" xr:uid="{00000000-0005-0000-0000-00005F340000}"/>
    <cellStyle name="一般 45 3 2 3 4" xfId="13655" xr:uid="{00000000-0005-0000-0000-000060340000}"/>
    <cellStyle name="一般 45 3 2 3 5" xfId="13656" xr:uid="{00000000-0005-0000-0000-000061340000}"/>
    <cellStyle name="一般 45 3 2 4" xfId="13657" xr:uid="{00000000-0005-0000-0000-000062340000}"/>
    <cellStyle name="一般 45 3 2 4 2" xfId="13658" xr:uid="{00000000-0005-0000-0000-000063340000}"/>
    <cellStyle name="一般 45 3 2 4 2 2" xfId="13659" xr:uid="{00000000-0005-0000-0000-000064340000}"/>
    <cellStyle name="一般 45 3 2 4 2 2 2" xfId="13660" xr:uid="{00000000-0005-0000-0000-000065340000}"/>
    <cellStyle name="一般 45 3 2 4 2 2 3" xfId="13661" xr:uid="{00000000-0005-0000-0000-000066340000}"/>
    <cellStyle name="一般 45 3 2 4 2 3" xfId="13662" xr:uid="{00000000-0005-0000-0000-000067340000}"/>
    <cellStyle name="一般 45 3 2 4 2 4" xfId="13663" xr:uid="{00000000-0005-0000-0000-000068340000}"/>
    <cellStyle name="一般 45 3 2 4 3" xfId="13664" xr:uid="{00000000-0005-0000-0000-000069340000}"/>
    <cellStyle name="一般 45 3 2 4 3 2" xfId="13665" xr:uid="{00000000-0005-0000-0000-00006A340000}"/>
    <cellStyle name="一般 45 3 2 4 3 3" xfId="13666" xr:uid="{00000000-0005-0000-0000-00006B340000}"/>
    <cellStyle name="一般 45 3 2 4 4" xfId="13667" xr:uid="{00000000-0005-0000-0000-00006C340000}"/>
    <cellStyle name="一般 45 3 2 4 5" xfId="13668" xr:uid="{00000000-0005-0000-0000-00006D340000}"/>
    <cellStyle name="一般 45 3 2 5" xfId="13669" xr:uid="{00000000-0005-0000-0000-00006E340000}"/>
    <cellStyle name="一般 45 3 2 5 2" xfId="13670" xr:uid="{00000000-0005-0000-0000-00006F340000}"/>
    <cellStyle name="一般 45 3 2 5 2 2" xfId="13671" xr:uid="{00000000-0005-0000-0000-000070340000}"/>
    <cellStyle name="一般 45 3 2 5 2 3" xfId="13672" xr:uid="{00000000-0005-0000-0000-000071340000}"/>
    <cellStyle name="一般 45 3 2 5 3" xfId="13673" xr:uid="{00000000-0005-0000-0000-000072340000}"/>
    <cellStyle name="一般 45 3 2 5 4" xfId="13674" xr:uid="{00000000-0005-0000-0000-000073340000}"/>
    <cellStyle name="一般 45 3 2 6" xfId="13675" xr:uid="{00000000-0005-0000-0000-000074340000}"/>
    <cellStyle name="一般 45 3 2 6 2" xfId="13676" xr:uid="{00000000-0005-0000-0000-000075340000}"/>
    <cellStyle name="一般 45 3 2 6 3" xfId="13677" xr:uid="{00000000-0005-0000-0000-000076340000}"/>
    <cellStyle name="一般 45 3 2 7" xfId="13678" xr:uid="{00000000-0005-0000-0000-000077340000}"/>
    <cellStyle name="一般 45 3 2 8" xfId="13679" xr:uid="{00000000-0005-0000-0000-000078340000}"/>
    <cellStyle name="一般 45 3 3" xfId="13680" xr:uid="{00000000-0005-0000-0000-000079340000}"/>
    <cellStyle name="一般 45 3 3 2" xfId="13681" xr:uid="{00000000-0005-0000-0000-00007A340000}"/>
    <cellStyle name="一般 45 3 3 2 2" xfId="13682" xr:uid="{00000000-0005-0000-0000-00007B340000}"/>
    <cellStyle name="一般 45 3 3 2 2 2" xfId="13683" xr:uid="{00000000-0005-0000-0000-00007C340000}"/>
    <cellStyle name="一般 45 3 3 2 2 2 2" xfId="13684" xr:uid="{00000000-0005-0000-0000-00007D340000}"/>
    <cellStyle name="一般 45 3 3 2 2 2 3" xfId="13685" xr:uid="{00000000-0005-0000-0000-00007E340000}"/>
    <cellStyle name="一般 45 3 3 2 2 3" xfId="13686" xr:uid="{00000000-0005-0000-0000-00007F340000}"/>
    <cellStyle name="一般 45 3 3 2 2 4" xfId="13687" xr:uid="{00000000-0005-0000-0000-000080340000}"/>
    <cellStyle name="一般 45 3 3 2 3" xfId="13688" xr:uid="{00000000-0005-0000-0000-000081340000}"/>
    <cellStyle name="一般 45 3 3 2 3 2" xfId="13689" xr:uid="{00000000-0005-0000-0000-000082340000}"/>
    <cellStyle name="一般 45 3 3 2 3 3" xfId="13690" xr:uid="{00000000-0005-0000-0000-000083340000}"/>
    <cellStyle name="一般 45 3 3 2 4" xfId="13691" xr:uid="{00000000-0005-0000-0000-000084340000}"/>
    <cellStyle name="一般 45 3 3 2 5" xfId="13692" xr:uid="{00000000-0005-0000-0000-000085340000}"/>
    <cellStyle name="一般 45 3 3 3" xfId="13693" xr:uid="{00000000-0005-0000-0000-000086340000}"/>
    <cellStyle name="一般 45 3 3 3 2" xfId="13694" xr:uid="{00000000-0005-0000-0000-000087340000}"/>
    <cellStyle name="一般 45 3 3 3 2 2" xfId="13695" xr:uid="{00000000-0005-0000-0000-000088340000}"/>
    <cellStyle name="一般 45 3 3 3 2 3" xfId="13696" xr:uid="{00000000-0005-0000-0000-000089340000}"/>
    <cellStyle name="一般 45 3 3 3 3" xfId="13697" xr:uid="{00000000-0005-0000-0000-00008A340000}"/>
    <cellStyle name="一般 45 3 3 3 4" xfId="13698" xr:uid="{00000000-0005-0000-0000-00008B340000}"/>
    <cellStyle name="一般 45 3 3 4" xfId="13699" xr:uid="{00000000-0005-0000-0000-00008C340000}"/>
    <cellStyle name="一般 45 3 3 4 2" xfId="13700" xr:uid="{00000000-0005-0000-0000-00008D340000}"/>
    <cellStyle name="一般 45 3 3 4 3" xfId="13701" xr:uid="{00000000-0005-0000-0000-00008E340000}"/>
    <cellStyle name="一般 45 3 3 5" xfId="13702" xr:uid="{00000000-0005-0000-0000-00008F340000}"/>
    <cellStyle name="一般 45 3 3 6" xfId="13703" xr:uid="{00000000-0005-0000-0000-000090340000}"/>
    <cellStyle name="一般 45 3 4" xfId="13704" xr:uid="{00000000-0005-0000-0000-000091340000}"/>
    <cellStyle name="一般 45 3 4 2" xfId="13705" xr:uid="{00000000-0005-0000-0000-000092340000}"/>
    <cellStyle name="一般 45 3 4 2 2" xfId="13706" xr:uid="{00000000-0005-0000-0000-000093340000}"/>
    <cellStyle name="一般 45 3 4 2 2 2" xfId="13707" xr:uid="{00000000-0005-0000-0000-000094340000}"/>
    <cellStyle name="一般 45 3 4 2 2 3" xfId="13708" xr:uid="{00000000-0005-0000-0000-000095340000}"/>
    <cellStyle name="一般 45 3 4 2 3" xfId="13709" xr:uid="{00000000-0005-0000-0000-000096340000}"/>
    <cellStyle name="一般 45 3 4 2 4" xfId="13710" xr:uid="{00000000-0005-0000-0000-000097340000}"/>
    <cellStyle name="一般 45 3 4 3" xfId="13711" xr:uid="{00000000-0005-0000-0000-000098340000}"/>
    <cellStyle name="一般 45 3 4 3 2" xfId="13712" xr:uid="{00000000-0005-0000-0000-000099340000}"/>
    <cellStyle name="一般 45 3 4 3 3" xfId="13713" xr:uid="{00000000-0005-0000-0000-00009A340000}"/>
    <cellStyle name="一般 45 3 4 4" xfId="13714" xr:uid="{00000000-0005-0000-0000-00009B340000}"/>
    <cellStyle name="一般 45 3 4 5" xfId="13715" xr:uid="{00000000-0005-0000-0000-00009C340000}"/>
    <cellStyle name="一般 45 3 5" xfId="13716" xr:uid="{00000000-0005-0000-0000-00009D340000}"/>
    <cellStyle name="一般 45 3 5 2" xfId="13717" xr:uid="{00000000-0005-0000-0000-00009E340000}"/>
    <cellStyle name="一般 45 3 5 2 2" xfId="13718" xr:uid="{00000000-0005-0000-0000-00009F340000}"/>
    <cellStyle name="一般 45 3 5 2 2 2" xfId="13719" xr:uid="{00000000-0005-0000-0000-0000A0340000}"/>
    <cellStyle name="一般 45 3 5 2 2 3" xfId="13720" xr:uid="{00000000-0005-0000-0000-0000A1340000}"/>
    <cellStyle name="一般 45 3 5 2 3" xfId="13721" xr:uid="{00000000-0005-0000-0000-0000A2340000}"/>
    <cellStyle name="一般 45 3 5 2 4" xfId="13722" xr:uid="{00000000-0005-0000-0000-0000A3340000}"/>
    <cellStyle name="一般 45 3 5 3" xfId="13723" xr:uid="{00000000-0005-0000-0000-0000A4340000}"/>
    <cellStyle name="一般 45 3 5 3 2" xfId="13724" xr:uid="{00000000-0005-0000-0000-0000A5340000}"/>
    <cellStyle name="一般 45 3 5 3 3" xfId="13725" xr:uid="{00000000-0005-0000-0000-0000A6340000}"/>
    <cellStyle name="一般 45 3 5 4" xfId="13726" xr:uid="{00000000-0005-0000-0000-0000A7340000}"/>
    <cellStyle name="一般 45 3 5 5" xfId="13727" xr:uid="{00000000-0005-0000-0000-0000A8340000}"/>
    <cellStyle name="一般 45 3 6" xfId="13728" xr:uid="{00000000-0005-0000-0000-0000A9340000}"/>
    <cellStyle name="一般 45 3 6 2" xfId="13729" xr:uid="{00000000-0005-0000-0000-0000AA340000}"/>
    <cellStyle name="一般 45 3 6 2 2" xfId="13730" xr:uid="{00000000-0005-0000-0000-0000AB340000}"/>
    <cellStyle name="一般 45 3 6 2 3" xfId="13731" xr:uid="{00000000-0005-0000-0000-0000AC340000}"/>
    <cellStyle name="一般 45 3 6 3" xfId="13732" xr:uid="{00000000-0005-0000-0000-0000AD340000}"/>
    <cellStyle name="一般 45 3 6 4" xfId="13733" xr:uid="{00000000-0005-0000-0000-0000AE340000}"/>
    <cellStyle name="一般 45 3 7" xfId="13734" xr:uid="{00000000-0005-0000-0000-0000AF340000}"/>
    <cellStyle name="一般 45 3 7 2" xfId="13735" xr:uid="{00000000-0005-0000-0000-0000B0340000}"/>
    <cellStyle name="一般 45 3 7 3" xfId="13736" xr:uid="{00000000-0005-0000-0000-0000B1340000}"/>
    <cellStyle name="一般 45 3 8" xfId="13737" xr:uid="{00000000-0005-0000-0000-0000B2340000}"/>
    <cellStyle name="一般 45 3 9" xfId="13738" xr:uid="{00000000-0005-0000-0000-0000B3340000}"/>
    <cellStyle name="一般 45 4" xfId="290" xr:uid="{00000000-0005-0000-0000-0000B4340000}"/>
    <cellStyle name="一般 45 4 2" xfId="13739" xr:uid="{00000000-0005-0000-0000-0000B5340000}"/>
    <cellStyle name="一般 45 4 2 2" xfId="13740" xr:uid="{00000000-0005-0000-0000-0000B6340000}"/>
    <cellStyle name="一般 45 4 2 2 2" xfId="13741" xr:uid="{00000000-0005-0000-0000-0000B7340000}"/>
    <cellStyle name="一般 45 4 2 2 2 2" xfId="13742" xr:uid="{00000000-0005-0000-0000-0000B8340000}"/>
    <cellStyle name="一般 45 4 2 2 2 2 2" xfId="13743" xr:uid="{00000000-0005-0000-0000-0000B9340000}"/>
    <cellStyle name="一般 45 4 2 2 2 2 3" xfId="13744" xr:uid="{00000000-0005-0000-0000-0000BA340000}"/>
    <cellStyle name="一般 45 4 2 2 2 3" xfId="13745" xr:uid="{00000000-0005-0000-0000-0000BB340000}"/>
    <cellStyle name="一般 45 4 2 2 2 4" xfId="13746" xr:uid="{00000000-0005-0000-0000-0000BC340000}"/>
    <cellStyle name="一般 45 4 2 2 3" xfId="13747" xr:uid="{00000000-0005-0000-0000-0000BD340000}"/>
    <cellStyle name="一般 45 4 2 2 3 2" xfId="13748" xr:uid="{00000000-0005-0000-0000-0000BE340000}"/>
    <cellStyle name="一般 45 4 2 2 3 3" xfId="13749" xr:uid="{00000000-0005-0000-0000-0000BF340000}"/>
    <cellStyle name="一般 45 4 2 2 4" xfId="13750" xr:uid="{00000000-0005-0000-0000-0000C0340000}"/>
    <cellStyle name="一般 45 4 2 2 5" xfId="13751" xr:uid="{00000000-0005-0000-0000-0000C1340000}"/>
    <cellStyle name="一般 45 4 2 3" xfId="13752" xr:uid="{00000000-0005-0000-0000-0000C2340000}"/>
    <cellStyle name="一般 45 4 2 3 2" xfId="13753" xr:uid="{00000000-0005-0000-0000-0000C3340000}"/>
    <cellStyle name="一般 45 4 2 3 2 2" xfId="13754" xr:uid="{00000000-0005-0000-0000-0000C4340000}"/>
    <cellStyle name="一般 45 4 2 3 2 3" xfId="13755" xr:uid="{00000000-0005-0000-0000-0000C5340000}"/>
    <cellStyle name="一般 45 4 2 3 3" xfId="13756" xr:uid="{00000000-0005-0000-0000-0000C6340000}"/>
    <cellStyle name="一般 45 4 2 3 4" xfId="13757" xr:uid="{00000000-0005-0000-0000-0000C7340000}"/>
    <cellStyle name="一般 45 4 2 4" xfId="13758" xr:uid="{00000000-0005-0000-0000-0000C8340000}"/>
    <cellStyle name="一般 45 4 2 4 2" xfId="13759" xr:uid="{00000000-0005-0000-0000-0000C9340000}"/>
    <cellStyle name="一般 45 4 2 4 3" xfId="13760" xr:uid="{00000000-0005-0000-0000-0000CA340000}"/>
    <cellStyle name="一般 45 4 2 5" xfId="13761" xr:uid="{00000000-0005-0000-0000-0000CB340000}"/>
    <cellStyle name="一般 45 4 2 6" xfId="13762" xr:uid="{00000000-0005-0000-0000-0000CC340000}"/>
    <cellStyle name="一般 45 4 3" xfId="13763" xr:uid="{00000000-0005-0000-0000-0000CD340000}"/>
    <cellStyle name="一般 45 4 3 2" xfId="13764" xr:uid="{00000000-0005-0000-0000-0000CE340000}"/>
    <cellStyle name="一般 45 4 3 2 2" xfId="13765" xr:uid="{00000000-0005-0000-0000-0000CF340000}"/>
    <cellStyle name="一般 45 4 3 2 2 2" xfId="13766" xr:uid="{00000000-0005-0000-0000-0000D0340000}"/>
    <cellStyle name="一般 45 4 3 2 2 3" xfId="13767" xr:uid="{00000000-0005-0000-0000-0000D1340000}"/>
    <cellStyle name="一般 45 4 3 2 3" xfId="13768" xr:uid="{00000000-0005-0000-0000-0000D2340000}"/>
    <cellStyle name="一般 45 4 3 2 4" xfId="13769" xr:uid="{00000000-0005-0000-0000-0000D3340000}"/>
    <cellStyle name="一般 45 4 3 3" xfId="13770" xr:uid="{00000000-0005-0000-0000-0000D4340000}"/>
    <cellStyle name="一般 45 4 3 3 2" xfId="13771" xr:uid="{00000000-0005-0000-0000-0000D5340000}"/>
    <cellStyle name="一般 45 4 3 3 3" xfId="13772" xr:uid="{00000000-0005-0000-0000-0000D6340000}"/>
    <cellStyle name="一般 45 4 3 4" xfId="13773" xr:uid="{00000000-0005-0000-0000-0000D7340000}"/>
    <cellStyle name="一般 45 4 3 5" xfId="13774" xr:uid="{00000000-0005-0000-0000-0000D8340000}"/>
    <cellStyle name="一般 45 4 4" xfId="13775" xr:uid="{00000000-0005-0000-0000-0000D9340000}"/>
    <cellStyle name="一般 45 4 4 2" xfId="13776" xr:uid="{00000000-0005-0000-0000-0000DA340000}"/>
    <cellStyle name="一般 45 4 4 2 2" xfId="13777" xr:uid="{00000000-0005-0000-0000-0000DB340000}"/>
    <cellStyle name="一般 45 4 4 2 2 2" xfId="13778" xr:uid="{00000000-0005-0000-0000-0000DC340000}"/>
    <cellStyle name="一般 45 4 4 2 2 3" xfId="13779" xr:uid="{00000000-0005-0000-0000-0000DD340000}"/>
    <cellStyle name="一般 45 4 4 2 3" xfId="13780" xr:uid="{00000000-0005-0000-0000-0000DE340000}"/>
    <cellStyle name="一般 45 4 4 2 4" xfId="13781" xr:uid="{00000000-0005-0000-0000-0000DF340000}"/>
    <cellStyle name="一般 45 4 4 3" xfId="13782" xr:uid="{00000000-0005-0000-0000-0000E0340000}"/>
    <cellStyle name="一般 45 4 4 3 2" xfId="13783" xr:uid="{00000000-0005-0000-0000-0000E1340000}"/>
    <cellStyle name="一般 45 4 4 3 3" xfId="13784" xr:uid="{00000000-0005-0000-0000-0000E2340000}"/>
    <cellStyle name="一般 45 4 4 4" xfId="13785" xr:uid="{00000000-0005-0000-0000-0000E3340000}"/>
    <cellStyle name="一般 45 4 4 5" xfId="13786" xr:uid="{00000000-0005-0000-0000-0000E4340000}"/>
    <cellStyle name="一般 45 4 5" xfId="13787" xr:uid="{00000000-0005-0000-0000-0000E5340000}"/>
    <cellStyle name="一般 45 4 5 2" xfId="13788" xr:uid="{00000000-0005-0000-0000-0000E6340000}"/>
    <cellStyle name="一般 45 4 5 2 2" xfId="13789" xr:uid="{00000000-0005-0000-0000-0000E7340000}"/>
    <cellStyle name="一般 45 4 5 2 3" xfId="13790" xr:uid="{00000000-0005-0000-0000-0000E8340000}"/>
    <cellStyle name="一般 45 4 5 3" xfId="13791" xr:uid="{00000000-0005-0000-0000-0000E9340000}"/>
    <cellStyle name="一般 45 4 5 4" xfId="13792" xr:uid="{00000000-0005-0000-0000-0000EA340000}"/>
    <cellStyle name="一般 45 4 6" xfId="13793" xr:uid="{00000000-0005-0000-0000-0000EB340000}"/>
    <cellStyle name="一般 45 4 6 2" xfId="13794" xr:uid="{00000000-0005-0000-0000-0000EC340000}"/>
    <cellStyle name="一般 45 4 6 3" xfId="13795" xr:uid="{00000000-0005-0000-0000-0000ED340000}"/>
    <cellStyle name="一般 45 4 7" xfId="13796" xr:uid="{00000000-0005-0000-0000-0000EE340000}"/>
    <cellStyle name="一般 45 4 8" xfId="13797" xr:uid="{00000000-0005-0000-0000-0000EF340000}"/>
    <cellStyle name="一般 45 5" xfId="13798" xr:uid="{00000000-0005-0000-0000-0000F0340000}"/>
    <cellStyle name="一般 45 5 2" xfId="13799" xr:uid="{00000000-0005-0000-0000-0000F1340000}"/>
    <cellStyle name="一般 45 5 2 2" xfId="13800" xr:uid="{00000000-0005-0000-0000-0000F2340000}"/>
    <cellStyle name="一般 45 5 2 2 2" xfId="13801" xr:uid="{00000000-0005-0000-0000-0000F3340000}"/>
    <cellStyle name="一般 45 5 2 2 2 2" xfId="13802" xr:uid="{00000000-0005-0000-0000-0000F4340000}"/>
    <cellStyle name="一般 45 5 2 2 2 2 2" xfId="13803" xr:uid="{00000000-0005-0000-0000-0000F5340000}"/>
    <cellStyle name="一般 45 5 2 2 2 2 3" xfId="13804" xr:uid="{00000000-0005-0000-0000-0000F6340000}"/>
    <cellStyle name="一般 45 5 2 2 2 3" xfId="13805" xr:uid="{00000000-0005-0000-0000-0000F7340000}"/>
    <cellStyle name="一般 45 5 2 2 2 4" xfId="13806" xr:uid="{00000000-0005-0000-0000-0000F8340000}"/>
    <cellStyle name="一般 45 5 2 2 3" xfId="13807" xr:uid="{00000000-0005-0000-0000-0000F9340000}"/>
    <cellStyle name="一般 45 5 2 2 3 2" xfId="13808" xr:uid="{00000000-0005-0000-0000-0000FA340000}"/>
    <cellStyle name="一般 45 5 2 2 3 3" xfId="13809" xr:uid="{00000000-0005-0000-0000-0000FB340000}"/>
    <cellStyle name="一般 45 5 2 2 4" xfId="13810" xr:uid="{00000000-0005-0000-0000-0000FC340000}"/>
    <cellStyle name="一般 45 5 2 2 5" xfId="13811" xr:uid="{00000000-0005-0000-0000-0000FD340000}"/>
    <cellStyle name="一般 45 5 2 3" xfId="13812" xr:uid="{00000000-0005-0000-0000-0000FE340000}"/>
    <cellStyle name="一般 45 5 2 3 2" xfId="13813" xr:uid="{00000000-0005-0000-0000-0000FF340000}"/>
    <cellStyle name="一般 45 5 2 3 2 2" xfId="13814" xr:uid="{00000000-0005-0000-0000-000000350000}"/>
    <cellStyle name="一般 45 5 2 3 2 3" xfId="13815" xr:uid="{00000000-0005-0000-0000-000001350000}"/>
    <cellStyle name="一般 45 5 2 3 3" xfId="13816" xr:uid="{00000000-0005-0000-0000-000002350000}"/>
    <cellStyle name="一般 45 5 2 3 4" xfId="13817" xr:uid="{00000000-0005-0000-0000-000003350000}"/>
    <cellStyle name="一般 45 5 2 4" xfId="13818" xr:uid="{00000000-0005-0000-0000-000004350000}"/>
    <cellStyle name="一般 45 5 2 4 2" xfId="13819" xr:uid="{00000000-0005-0000-0000-000005350000}"/>
    <cellStyle name="一般 45 5 2 4 3" xfId="13820" xr:uid="{00000000-0005-0000-0000-000006350000}"/>
    <cellStyle name="一般 45 5 2 5" xfId="13821" xr:uid="{00000000-0005-0000-0000-000007350000}"/>
    <cellStyle name="一般 45 5 2 6" xfId="13822" xr:uid="{00000000-0005-0000-0000-000008350000}"/>
    <cellStyle name="一般 45 5 3" xfId="13823" xr:uid="{00000000-0005-0000-0000-000009350000}"/>
    <cellStyle name="一般 45 5 3 2" xfId="13824" xr:uid="{00000000-0005-0000-0000-00000A350000}"/>
    <cellStyle name="一般 45 5 3 2 2" xfId="13825" xr:uid="{00000000-0005-0000-0000-00000B350000}"/>
    <cellStyle name="一般 45 5 3 2 2 2" xfId="13826" xr:uid="{00000000-0005-0000-0000-00000C350000}"/>
    <cellStyle name="一般 45 5 3 2 2 3" xfId="13827" xr:uid="{00000000-0005-0000-0000-00000D350000}"/>
    <cellStyle name="一般 45 5 3 2 3" xfId="13828" xr:uid="{00000000-0005-0000-0000-00000E350000}"/>
    <cellStyle name="一般 45 5 3 2 4" xfId="13829" xr:uid="{00000000-0005-0000-0000-00000F350000}"/>
    <cellStyle name="一般 45 5 3 3" xfId="13830" xr:uid="{00000000-0005-0000-0000-000010350000}"/>
    <cellStyle name="一般 45 5 3 3 2" xfId="13831" xr:uid="{00000000-0005-0000-0000-000011350000}"/>
    <cellStyle name="一般 45 5 3 3 3" xfId="13832" xr:uid="{00000000-0005-0000-0000-000012350000}"/>
    <cellStyle name="一般 45 5 3 4" xfId="13833" xr:uid="{00000000-0005-0000-0000-000013350000}"/>
    <cellStyle name="一般 45 5 3 5" xfId="13834" xr:uid="{00000000-0005-0000-0000-000014350000}"/>
    <cellStyle name="一般 45 5 4" xfId="13835" xr:uid="{00000000-0005-0000-0000-000015350000}"/>
    <cellStyle name="一般 45 5 4 2" xfId="13836" xr:uid="{00000000-0005-0000-0000-000016350000}"/>
    <cellStyle name="一般 45 5 4 2 2" xfId="13837" xr:uid="{00000000-0005-0000-0000-000017350000}"/>
    <cellStyle name="一般 45 5 4 2 2 2" xfId="13838" xr:uid="{00000000-0005-0000-0000-000018350000}"/>
    <cellStyle name="一般 45 5 4 2 2 3" xfId="13839" xr:uid="{00000000-0005-0000-0000-000019350000}"/>
    <cellStyle name="一般 45 5 4 2 3" xfId="13840" xr:uid="{00000000-0005-0000-0000-00001A350000}"/>
    <cellStyle name="一般 45 5 4 2 4" xfId="13841" xr:uid="{00000000-0005-0000-0000-00001B350000}"/>
    <cellStyle name="一般 45 5 4 3" xfId="13842" xr:uid="{00000000-0005-0000-0000-00001C350000}"/>
    <cellStyle name="一般 45 5 4 3 2" xfId="13843" xr:uid="{00000000-0005-0000-0000-00001D350000}"/>
    <cellStyle name="一般 45 5 4 3 3" xfId="13844" xr:uid="{00000000-0005-0000-0000-00001E350000}"/>
    <cellStyle name="一般 45 5 4 4" xfId="13845" xr:uid="{00000000-0005-0000-0000-00001F350000}"/>
    <cellStyle name="一般 45 5 4 5" xfId="13846" xr:uid="{00000000-0005-0000-0000-000020350000}"/>
    <cellStyle name="一般 45 5 5" xfId="13847" xr:uid="{00000000-0005-0000-0000-000021350000}"/>
    <cellStyle name="一般 45 5 5 2" xfId="13848" xr:uid="{00000000-0005-0000-0000-000022350000}"/>
    <cellStyle name="一般 45 5 5 2 2" xfId="13849" xr:uid="{00000000-0005-0000-0000-000023350000}"/>
    <cellStyle name="一般 45 5 5 2 3" xfId="13850" xr:uid="{00000000-0005-0000-0000-000024350000}"/>
    <cellStyle name="一般 45 5 5 3" xfId="13851" xr:uid="{00000000-0005-0000-0000-000025350000}"/>
    <cellStyle name="一般 45 5 5 4" xfId="13852" xr:uid="{00000000-0005-0000-0000-000026350000}"/>
    <cellStyle name="一般 45 5 6" xfId="13853" xr:uid="{00000000-0005-0000-0000-000027350000}"/>
    <cellStyle name="一般 45 5 6 2" xfId="13854" xr:uid="{00000000-0005-0000-0000-000028350000}"/>
    <cellStyle name="一般 45 5 6 3" xfId="13855" xr:uid="{00000000-0005-0000-0000-000029350000}"/>
    <cellStyle name="一般 45 5 7" xfId="13856" xr:uid="{00000000-0005-0000-0000-00002A350000}"/>
    <cellStyle name="一般 45 5 8" xfId="13857" xr:uid="{00000000-0005-0000-0000-00002B350000}"/>
    <cellStyle name="一般 45 6" xfId="13858" xr:uid="{00000000-0005-0000-0000-00002C350000}"/>
    <cellStyle name="一般 45 6 2" xfId="13859" xr:uid="{00000000-0005-0000-0000-00002D350000}"/>
    <cellStyle name="一般 45 6 2 2" xfId="13860" xr:uid="{00000000-0005-0000-0000-00002E350000}"/>
    <cellStyle name="一般 45 6 2 2 2" xfId="13861" xr:uid="{00000000-0005-0000-0000-00002F350000}"/>
    <cellStyle name="一般 45 6 2 2 2 2" xfId="13862" xr:uid="{00000000-0005-0000-0000-000030350000}"/>
    <cellStyle name="一般 45 6 2 2 2 3" xfId="13863" xr:uid="{00000000-0005-0000-0000-000031350000}"/>
    <cellStyle name="一般 45 6 2 2 3" xfId="13864" xr:uid="{00000000-0005-0000-0000-000032350000}"/>
    <cellStyle name="一般 45 6 2 2 4" xfId="13865" xr:uid="{00000000-0005-0000-0000-000033350000}"/>
    <cellStyle name="一般 45 6 2 3" xfId="13866" xr:uid="{00000000-0005-0000-0000-000034350000}"/>
    <cellStyle name="一般 45 6 2 3 2" xfId="13867" xr:uid="{00000000-0005-0000-0000-000035350000}"/>
    <cellStyle name="一般 45 6 2 3 3" xfId="13868" xr:uid="{00000000-0005-0000-0000-000036350000}"/>
    <cellStyle name="一般 45 6 2 4" xfId="13869" xr:uid="{00000000-0005-0000-0000-000037350000}"/>
    <cellStyle name="一般 45 6 2 5" xfId="13870" xr:uid="{00000000-0005-0000-0000-000038350000}"/>
    <cellStyle name="一般 45 6 3" xfId="13871" xr:uid="{00000000-0005-0000-0000-000039350000}"/>
    <cellStyle name="一般 45 6 3 2" xfId="13872" xr:uid="{00000000-0005-0000-0000-00003A350000}"/>
    <cellStyle name="一般 45 6 3 2 2" xfId="13873" xr:uid="{00000000-0005-0000-0000-00003B350000}"/>
    <cellStyle name="一般 45 6 3 2 2 2" xfId="13874" xr:uid="{00000000-0005-0000-0000-00003C350000}"/>
    <cellStyle name="一般 45 6 3 2 2 3" xfId="13875" xr:uid="{00000000-0005-0000-0000-00003D350000}"/>
    <cellStyle name="一般 45 6 3 2 3" xfId="13876" xr:uid="{00000000-0005-0000-0000-00003E350000}"/>
    <cellStyle name="一般 45 6 3 2 4" xfId="13877" xr:uid="{00000000-0005-0000-0000-00003F350000}"/>
    <cellStyle name="一般 45 6 3 3" xfId="13878" xr:uid="{00000000-0005-0000-0000-000040350000}"/>
    <cellStyle name="一般 45 6 3 3 2" xfId="13879" xr:uid="{00000000-0005-0000-0000-000041350000}"/>
    <cellStyle name="一般 45 6 3 3 3" xfId="13880" xr:uid="{00000000-0005-0000-0000-000042350000}"/>
    <cellStyle name="一般 45 6 3 4" xfId="13881" xr:uid="{00000000-0005-0000-0000-000043350000}"/>
    <cellStyle name="一般 45 6 3 5" xfId="13882" xr:uid="{00000000-0005-0000-0000-000044350000}"/>
    <cellStyle name="一般 45 6 4" xfId="13883" xr:uid="{00000000-0005-0000-0000-000045350000}"/>
    <cellStyle name="一般 45 6 4 2" xfId="13884" xr:uid="{00000000-0005-0000-0000-000046350000}"/>
    <cellStyle name="一般 45 6 4 2 2" xfId="13885" xr:uid="{00000000-0005-0000-0000-000047350000}"/>
    <cellStyle name="一般 45 6 4 2 3" xfId="13886" xr:uid="{00000000-0005-0000-0000-000048350000}"/>
    <cellStyle name="一般 45 6 4 3" xfId="13887" xr:uid="{00000000-0005-0000-0000-000049350000}"/>
    <cellStyle name="一般 45 6 4 4" xfId="13888" xr:uid="{00000000-0005-0000-0000-00004A350000}"/>
    <cellStyle name="一般 45 6 5" xfId="13889" xr:uid="{00000000-0005-0000-0000-00004B350000}"/>
    <cellStyle name="一般 45 6 5 2" xfId="13890" xr:uid="{00000000-0005-0000-0000-00004C350000}"/>
    <cellStyle name="一般 45 6 5 3" xfId="13891" xr:uid="{00000000-0005-0000-0000-00004D350000}"/>
    <cellStyle name="一般 45 6 6" xfId="13892" xr:uid="{00000000-0005-0000-0000-00004E350000}"/>
    <cellStyle name="一般 45 6 7" xfId="13893" xr:uid="{00000000-0005-0000-0000-00004F350000}"/>
    <cellStyle name="一般 45 7" xfId="13894" xr:uid="{00000000-0005-0000-0000-000050350000}"/>
    <cellStyle name="一般 45 7 2" xfId="13895" xr:uid="{00000000-0005-0000-0000-000051350000}"/>
    <cellStyle name="一般 45 7 2 2" xfId="13896" xr:uid="{00000000-0005-0000-0000-000052350000}"/>
    <cellStyle name="一般 45 7 2 2 2" xfId="13897" xr:uid="{00000000-0005-0000-0000-000053350000}"/>
    <cellStyle name="一般 45 7 2 2 2 2" xfId="13898" xr:uid="{00000000-0005-0000-0000-000054350000}"/>
    <cellStyle name="一般 45 7 2 2 2 3" xfId="13899" xr:uid="{00000000-0005-0000-0000-000055350000}"/>
    <cellStyle name="一般 45 7 2 2 3" xfId="13900" xr:uid="{00000000-0005-0000-0000-000056350000}"/>
    <cellStyle name="一般 45 7 2 2 4" xfId="13901" xr:uid="{00000000-0005-0000-0000-000057350000}"/>
    <cellStyle name="一般 45 7 2 3" xfId="13902" xr:uid="{00000000-0005-0000-0000-000058350000}"/>
    <cellStyle name="一般 45 7 2 3 2" xfId="13903" xr:uid="{00000000-0005-0000-0000-000059350000}"/>
    <cellStyle name="一般 45 7 2 3 3" xfId="13904" xr:uid="{00000000-0005-0000-0000-00005A350000}"/>
    <cellStyle name="一般 45 7 2 4" xfId="13905" xr:uid="{00000000-0005-0000-0000-00005B350000}"/>
    <cellStyle name="一般 45 7 2 5" xfId="13906" xr:uid="{00000000-0005-0000-0000-00005C350000}"/>
    <cellStyle name="一般 45 7 3" xfId="13907" xr:uid="{00000000-0005-0000-0000-00005D350000}"/>
    <cellStyle name="一般 45 7 3 2" xfId="13908" xr:uid="{00000000-0005-0000-0000-00005E350000}"/>
    <cellStyle name="一般 45 7 3 2 2" xfId="13909" xr:uid="{00000000-0005-0000-0000-00005F350000}"/>
    <cellStyle name="一般 45 7 3 2 3" xfId="13910" xr:uid="{00000000-0005-0000-0000-000060350000}"/>
    <cellStyle name="一般 45 7 3 3" xfId="13911" xr:uid="{00000000-0005-0000-0000-000061350000}"/>
    <cellStyle name="一般 45 7 3 4" xfId="13912" xr:uid="{00000000-0005-0000-0000-000062350000}"/>
    <cellStyle name="一般 45 7 4" xfId="13913" xr:uid="{00000000-0005-0000-0000-000063350000}"/>
    <cellStyle name="一般 45 7 4 2" xfId="13914" xr:uid="{00000000-0005-0000-0000-000064350000}"/>
    <cellStyle name="一般 45 7 4 3" xfId="13915" xr:uid="{00000000-0005-0000-0000-000065350000}"/>
    <cellStyle name="一般 45 7 5" xfId="13916" xr:uid="{00000000-0005-0000-0000-000066350000}"/>
    <cellStyle name="一般 45 7 6" xfId="13917" xr:uid="{00000000-0005-0000-0000-000067350000}"/>
    <cellStyle name="一般 45 8" xfId="13918" xr:uid="{00000000-0005-0000-0000-000068350000}"/>
    <cellStyle name="一般 45 8 2" xfId="13919" xr:uid="{00000000-0005-0000-0000-000069350000}"/>
    <cellStyle name="一般 45 8 2 2" xfId="13920" xr:uid="{00000000-0005-0000-0000-00006A350000}"/>
    <cellStyle name="一般 45 8 2 2 2" xfId="13921" xr:uid="{00000000-0005-0000-0000-00006B350000}"/>
    <cellStyle name="一般 45 8 2 2 3" xfId="13922" xr:uid="{00000000-0005-0000-0000-00006C350000}"/>
    <cellStyle name="一般 45 8 2 3" xfId="13923" xr:uid="{00000000-0005-0000-0000-00006D350000}"/>
    <cellStyle name="一般 45 8 2 4" xfId="13924" xr:uid="{00000000-0005-0000-0000-00006E350000}"/>
    <cellStyle name="一般 45 8 3" xfId="13925" xr:uid="{00000000-0005-0000-0000-00006F350000}"/>
    <cellStyle name="一般 45 8 3 2" xfId="13926" xr:uid="{00000000-0005-0000-0000-000070350000}"/>
    <cellStyle name="一般 45 8 3 3" xfId="13927" xr:uid="{00000000-0005-0000-0000-000071350000}"/>
    <cellStyle name="一般 45 8 4" xfId="13928" xr:uid="{00000000-0005-0000-0000-000072350000}"/>
    <cellStyle name="一般 45 8 5" xfId="13929" xr:uid="{00000000-0005-0000-0000-000073350000}"/>
    <cellStyle name="一般 45 9" xfId="13930" xr:uid="{00000000-0005-0000-0000-000074350000}"/>
    <cellStyle name="一般 45 9 2" xfId="13931" xr:uid="{00000000-0005-0000-0000-000075350000}"/>
    <cellStyle name="一般 45 9 2 2" xfId="13932" xr:uid="{00000000-0005-0000-0000-000076350000}"/>
    <cellStyle name="一般 45 9 2 2 2" xfId="13933" xr:uid="{00000000-0005-0000-0000-000077350000}"/>
    <cellStyle name="一般 45 9 2 2 3" xfId="13934" xr:uid="{00000000-0005-0000-0000-000078350000}"/>
    <cellStyle name="一般 45 9 2 3" xfId="13935" xr:uid="{00000000-0005-0000-0000-000079350000}"/>
    <cellStyle name="一般 45 9 2 4" xfId="13936" xr:uid="{00000000-0005-0000-0000-00007A350000}"/>
    <cellStyle name="一般 45 9 3" xfId="13937" xr:uid="{00000000-0005-0000-0000-00007B350000}"/>
    <cellStyle name="一般 45 9 3 2" xfId="13938" xr:uid="{00000000-0005-0000-0000-00007C350000}"/>
    <cellStyle name="一般 45 9 3 3" xfId="13939" xr:uid="{00000000-0005-0000-0000-00007D350000}"/>
    <cellStyle name="一般 45 9 4" xfId="13940" xr:uid="{00000000-0005-0000-0000-00007E350000}"/>
    <cellStyle name="一般 45 9 5" xfId="13941" xr:uid="{00000000-0005-0000-0000-00007F350000}"/>
    <cellStyle name="一般 46" xfId="291" xr:uid="{00000000-0005-0000-0000-000080350000}"/>
    <cellStyle name="一般 46 10" xfId="13942" xr:uid="{00000000-0005-0000-0000-000081350000}"/>
    <cellStyle name="一般 46 10 2" xfId="13943" xr:uid="{00000000-0005-0000-0000-000082350000}"/>
    <cellStyle name="一般 46 10 2 2" xfId="13944" xr:uid="{00000000-0005-0000-0000-000083350000}"/>
    <cellStyle name="一般 46 10 2 3" xfId="13945" xr:uid="{00000000-0005-0000-0000-000084350000}"/>
    <cellStyle name="一般 46 10 3" xfId="13946" xr:uid="{00000000-0005-0000-0000-000085350000}"/>
    <cellStyle name="一般 46 10 4" xfId="13947" xr:uid="{00000000-0005-0000-0000-000086350000}"/>
    <cellStyle name="一般 46 11" xfId="13948" xr:uid="{00000000-0005-0000-0000-000087350000}"/>
    <cellStyle name="一般 46 11 2" xfId="13949" xr:uid="{00000000-0005-0000-0000-000088350000}"/>
    <cellStyle name="一般 46 11 3" xfId="13950" xr:uid="{00000000-0005-0000-0000-000089350000}"/>
    <cellStyle name="一般 46 12" xfId="13951" xr:uid="{00000000-0005-0000-0000-00008A350000}"/>
    <cellStyle name="一般 46 13" xfId="13952" xr:uid="{00000000-0005-0000-0000-00008B350000}"/>
    <cellStyle name="一般 46 2" xfId="292" xr:uid="{00000000-0005-0000-0000-00008C350000}"/>
    <cellStyle name="一般 46 2 2" xfId="293" xr:uid="{00000000-0005-0000-0000-00008D350000}"/>
    <cellStyle name="一般 46 2 2 2" xfId="13953" xr:uid="{00000000-0005-0000-0000-00008E350000}"/>
    <cellStyle name="一般 46 2 2 2 2" xfId="13954" xr:uid="{00000000-0005-0000-0000-00008F350000}"/>
    <cellStyle name="一般 46 2 2 2 2 2" xfId="13955" xr:uid="{00000000-0005-0000-0000-000090350000}"/>
    <cellStyle name="一般 46 2 2 2 2 2 2" xfId="13956" xr:uid="{00000000-0005-0000-0000-000091350000}"/>
    <cellStyle name="一般 46 2 2 2 2 2 2 2" xfId="13957" xr:uid="{00000000-0005-0000-0000-000092350000}"/>
    <cellStyle name="一般 46 2 2 2 2 2 2 3" xfId="13958" xr:uid="{00000000-0005-0000-0000-000093350000}"/>
    <cellStyle name="一般 46 2 2 2 2 2 3" xfId="13959" xr:uid="{00000000-0005-0000-0000-000094350000}"/>
    <cellStyle name="一般 46 2 2 2 2 2 4" xfId="13960" xr:uid="{00000000-0005-0000-0000-000095350000}"/>
    <cellStyle name="一般 46 2 2 2 2 3" xfId="13961" xr:uid="{00000000-0005-0000-0000-000096350000}"/>
    <cellStyle name="一般 46 2 2 2 2 3 2" xfId="13962" xr:uid="{00000000-0005-0000-0000-000097350000}"/>
    <cellStyle name="一般 46 2 2 2 2 3 3" xfId="13963" xr:uid="{00000000-0005-0000-0000-000098350000}"/>
    <cellStyle name="一般 46 2 2 2 2 4" xfId="13964" xr:uid="{00000000-0005-0000-0000-000099350000}"/>
    <cellStyle name="一般 46 2 2 2 2 5" xfId="13965" xr:uid="{00000000-0005-0000-0000-00009A350000}"/>
    <cellStyle name="一般 46 2 2 2 3" xfId="13966" xr:uid="{00000000-0005-0000-0000-00009B350000}"/>
    <cellStyle name="一般 46 2 2 2 3 2" xfId="13967" xr:uid="{00000000-0005-0000-0000-00009C350000}"/>
    <cellStyle name="一般 46 2 2 2 3 2 2" xfId="13968" xr:uid="{00000000-0005-0000-0000-00009D350000}"/>
    <cellStyle name="一般 46 2 2 2 3 2 3" xfId="13969" xr:uid="{00000000-0005-0000-0000-00009E350000}"/>
    <cellStyle name="一般 46 2 2 2 3 3" xfId="13970" xr:uid="{00000000-0005-0000-0000-00009F350000}"/>
    <cellStyle name="一般 46 2 2 2 3 4" xfId="13971" xr:uid="{00000000-0005-0000-0000-0000A0350000}"/>
    <cellStyle name="一般 46 2 2 2 4" xfId="13972" xr:uid="{00000000-0005-0000-0000-0000A1350000}"/>
    <cellStyle name="一般 46 2 2 2 4 2" xfId="13973" xr:uid="{00000000-0005-0000-0000-0000A2350000}"/>
    <cellStyle name="一般 46 2 2 2 4 3" xfId="13974" xr:uid="{00000000-0005-0000-0000-0000A3350000}"/>
    <cellStyle name="一般 46 2 2 2 5" xfId="13975" xr:uid="{00000000-0005-0000-0000-0000A4350000}"/>
    <cellStyle name="一般 46 2 2 2 6" xfId="13976" xr:uid="{00000000-0005-0000-0000-0000A5350000}"/>
    <cellStyle name="一般 46 2 2 3" xfId="13977" xr:uid="{00000000-0005-0000-0000-0000A6350000}"/>
    <cellStyle name="一般 46 2 2 3 2" xfId="13978" xr:uid="{00000000-0005-0000-0000-0000A7350000}"/>
    <cellStyle name="一般 46 2 2 3 2 2" xfId="13979" xr:uid="{00000000-0005-0000-0000-0000A8350000}"/>
    <cellStyle name="一般 46 2 2 3 2 2 2" xfId="13980" xr:uid="{00000000-0005-0000-0000-0000A9350000}"/>
    <cellStyle name="一般 46 2 2 3 2 2 3" xfId="13981" xr:uid="{00000000-0005-0000-0000-0000AA350000}"/>
    <cellStyle name="一般 46 2 2 3 2 3" xfId="13982" xr:uid="{00000000-0005-0000-0000-0000AB350000}"/>
    <cellStyle name="一般 46 2 2 3 2 4" xfId="13983" xr:uid="{00000000-0005-0000-0000-0000AC350000}"/>
    <cellStyle name="一般 46 2 2 3 3" xfId="13984" xr:uid="{00000000-0005-0000-0000-0000AD350000}"/>
    <cellStyle name="一般 46 2 2 3 3 2" xfId="13985" xr:uid="{00000000-0005-0000-0000-0000AE350000}"/>
    <cellStyle name="一般 46 2 2 3 3 3" xfId="13986" xr:uid="{00000000-0005-0000-0000-0000AF350000}"/>
    <cellStyle name="一般 46 2 2 3 4" xfId="13987" xr:uid="{00000000-0005-0000-0000-0000B0350000}"/>
    <cellStyle name="一般 46 2 2 3 5" xfId="13988" xr:uid="{00000000-0005-0000-0000-0000B1350000}"/>
    <cellStyle name="一般 46 2 2 4" xfId="13989" xr:uid="{00000000-0005-0000-0000-0000B2350000}"/>
    <cellStyle name="一般 46 2 2 4 2" xfId="13990" xr:uid="{00000000-0005-0000-0000-0000B3350000}"/>
    <cellStyle name="一般 46 2 2 4 2 2" xfId="13991" xr:uid="{00000000-0005-0000-0000-0000B4350000}"/>
    <cellStyle name="一般 46 2 2 4 2 2 2" xfId="13992" xr:uid="{00000000-0005-0000-0000-0000B5350000}"/>
    <cellStyle name="一般 46 2 2 4 2 2 3" xfId="13993" xr:uid="{00000000-0005-0000-0000-0000B6350000}"/>
    <cellStyle name="一般 46 2 2 4 2 3" xfId="13994" xr:uid="{00000000-0005-0000-0000-0000B7350000}"/>
    <cellStyle name="一般 46 2 2 4 2 4" xfId="13995" xr:uid="{00000000-0005-0000-0000-0000B8350000}"/>
    <cellStyle name="一般 46 2 2 4 3" xfId="13996" xr:uid="{00000000-0005-0000-0000-0000B9350000}"/>
    <cellStyle name="一般 46 2 2 4 3 2" xfId="13997" xr:uid="{00000000-0005-0000-0000-0000BA350000}"/>
    <cellStyle name="一般 46 2 2 4 3 3" xfId="13998" xr:uid="{00000000-0005-0000-0000-0000BB350000}"/>
    <cellStyle name="一般 46 2 2 4 4" xfId="13999" xr:uid="{00000000-0005-0000-0000-0000BC350000}"/>
    <cellStyle name="一般 46 2 2 4 5" xfId="14000" xr:uid="{00000000-0005-0000-0000-0000BD350000}"/>
    <cellStyle name="一般 46 2 2 5" xfId="14001" xr:uid="{00000000-0005-0000-0000-0000BE350000}"/>
    <cellStyle name="一般 46 2 2 5 2" xfId="14002" xr:uid="{00000000-0005-0000-0000-0000BF350000}"/>
    <cellStyle name="一般 46 2 2 5 2 2" xfId="14003" xr:uid="{00000000-0005-0000-0000-0000C0350000}"/>
    <cellStyle name="一般 46 2 2 5 2 3" xfId="14004" xr:uid="{00000000-0005-0000-0000-0000C1350000}"/>
    <cellStyle name="一般 46 2 2 5 3" xfId="14005" xr:uid="{00000000-0005-0000-0000-0000C2350000}"/>
    <cellStyle name="一般 46 2 2 5 4" xfId="14006" xr:uid="{00000000-0005-0000-0000-0000C3350000}"/>
    <cellStyle name="一般 46 2 2 6" xfId="14007" xr:uid="{00000000-0005-0000-0000-0000C4350000}"/>
    <cellStyle name="一般 46 2 2 6 2" xfId="14008" xr:uid="{00000000-0005-0000-0000-0000C5350000}"/>
    <cellStyle name="一般 46 2 2 6 3" xfId="14009" xr:uid="{00000000-0005-0000-0000-0000C6350000}"/>
    <cellStyle name="一般 46 2 2 7" xfId="14010" xr:uid="{00000000-0005-0000-0000-0000C7350000}"/>
    <cellStyle name="一般 46 2 2 8" xfId="14011" xr:uid="{00000000-0005-0000-0000-0000C8350000}"/>
    <cellStyle name="一般 46 2 3" xfId="14012" xr:uid="{00000000-0005-0000-0000-0000C9350000}"/>
    <cellStyle name="一般 46 2 3 2" xfId="14013" xr:uid="{00000000-0005-0000-0000-0000CA350000}"/>
    <cellStyle name="一般 46 2 3 2 2" xfId="14014" xr:uid="{00000000-0005-0000-0000-0000CB350000}"/>
    <cellStyle name="一般 46 2 3 2 2 2" xfId="14015" xr:uid="{00000000-0005-0000-0000-0000CC350000}"/>
    <cellStyle name="一般 46 2 3 2 2 2 2" xfId="14016" xr:uid="{00000000-0005-0000-0000-0000CD350000}"/>
    <cellStyle name="一般 46 2 3 2 2 2 3" xfId="14017" xr:uid="{00000000-0005-0000-0000-0000CE350000}"/>
    <cellStyle name="一般 46 2 3 2 2 3" xfId="14018" xr:uid="{00000000-0005-0000-0000-0000CF350000}"/>
    <cellStyle name="一般 46 2 3 2 2 4" xfId="14019" xr:uid="{00000000-0005-0000-0000-0000D0350000}"/>
    <cellStyle name="一般 46 2 3 2 3" xfId="14020" xr:uid="{00000000-0005-0000-0000-0000D1350000}"/>
    <cellStyle name="一般 46 2 3 2 3 2" xfId="14021" xr:uid="{00000000-0005-0000-0000-0000D2350000}"/>
    <cellStyle name="一般 46 2 3 2 3 3" xfId="14022" xr:uid="{00000000-0005-0000-0000-0000D3350000}"/>
    <cellStyle name="一般 46 2 3 2 4" xfId="14023" xr:uid="{00000000-0005-0000-0000-0000D4350000}"/>
    <cellStyle name="一般 46 2 3 2 5" xfId="14024" xr:uid="{00000000-0005-0000-0000-0000D5350000}"/>
    <cellStyle name="一般 46 2 3 3" xfId="14025" xr:uid="{00000000-0005-0000-0000-0000D6350000}"/>
    <cellStyle name="一般 46 2 3 3 2" xfId="14026" xr:uid="{00000000-0005-0000-0000-0000D7350000}"/>
    <cellStyle name="一般 46 2 3 3 2 2" xfId="14027" xr:uid="{00000000-0005-0000-0000-0000D8350000}"/>
    <cellStyle name="一般 46 2 3 3 2 3" xfId="14028" xr:uid="{00000000-0005-0000-0000-0000D9350000}"/>
    <cellStyle name="一般 46 2 3 3 3" xfId="14029" xr:uid="{00000000-0005-0000-0000-0000DA350000}"/>
    <cellStyle name="一般 46 2 3 3 4" xfId="14030" xr:uid="{00000000-0005-0000-0000-0000DB350000}"/>
    <cellStyle name="一般 46 2 3 4" xfId="14031" xr:uid="{00000000-0005-0000-0000-0000DC350000}"/>
    <cellStyle name="一般 46 2 3 4 2" xfId="14032" xr:uid="{00000000-0005-0000-0000-0000DD350000}"/>
    <cellStyle name="一般 46 2 3 4 3" xfId="14033" xr:uid="{00000000-0005-0000-0000-0000DE350000}"/>
    <cellStyle name="一般 46 2 3 5" xfId="14034" xr:uid="{00000000-0005-0000-0000-0000DF350000}"/>
    <cellStyle name="一般 46 2 3 6" xfId="14035" xr:uid="{00000000-0005-0000-0000-0000E0350000}"/>
    <cellStyle name="一般 46 2 4" xfId="14036" xr:uid="{00000000-0005-0000-0000-0000E1350000}"/>
    <cellStyle name="一般 46 2 4 2" xfId="14037" xr:uid="{00000000-0005-0000-0000-0000E2350000}"/>
    <cellStyle name="一般 46 2 4 2 2" xfId="14038" xr:uid="{00000000-0005-0000-0000-0000E3350000}"/>
    <cellStyle name="一般 46 2 4 2 2 2" xfId="14039" xr:uid="{00000000-0005-0000-0000-0000E4350000}"/>
    <cellStyle name="一般 46 2 4 2 2 3" xfId="14040" xr:uid="{00000000-0005-0000-0000-0000E5350000}"/>
    <cellStyle name="一般 46 2 4 2 3" xfId="14041" xr:uid="{00000000-0005-0000-0000-0000E6350000}"/>
    <cellStyle name="一般 46 2 4 2 4" xfId="14042" xr:uid="{00000000-0005-0000-0000-0000E7350000}"/>
    <cellStyle name="一般 46 2 4 3" xfId="14043" xr:uid="{00000000-0005-0000-0000-0000E8350000}"/>
    <cellStyle name="一般 46 2 4 3 2" xfId="14044" xr:uid="{00000000-0005-0000-0000-0000E9350000}"/>
    <cellStyle name="一般 46 2 4 3 3" xfId="14045" xr:uid="{00000000-0005-0000-0000-0000EA350000}"/>
    <cellStyle name="一般 46 2 4 4" xfId="14046" xr:uid="{00000000-0005-0000-0000-0000EB350000}"/>
    <cellStyle name="一般 46 2 4 5" xfId="14047" xr:uid="{00000000-0005-0000-0000-0000EC350000}"/>
    <cellStyle name="一般 46 2 5" xfId="14048" xr:uid="{00000000-0005-0000-0000-0000ED350000}"/>
    <cellStyle name="一般 46 2 5 2" xfId="14049" xr:uid="{00000000-0005-0000-0000-0000EE350000}"/>
    <cellStyle name="一般 46 2 5 2 2" xfId="14050" xr:uid="{00000000-0005-0000-0000-0000EF350000}"/>
    <cellStyle name="一般 46 2 5 2 2 2" xfId="14051" xr:uid="{00000000-0005-0000-0000-0000F0350000}"/>
    <cellStyle name="一般 46 2 5 2 2 3" xfId="14052" xr:uid="{00000000-0005-0000-0000-0000F1350000}"/>
    <cellStyle name="一般 46 2 5 2 3" xfId="14053" xr:uid="{00000000-0005-0000-0000-0000F2350000}"/>
    <cellStyle name="一般 46 2 5 2 4" xfId="14054" xr:uid="{00000000-0005-0000-0000-0000F3350000}"/>
    <cellStyle name="一般 46 2 5 3" xfId="14055" xr:uid="{00000000-0005-0000-0000-0000F4350000}"/>
    <cellStyle name="一般 46 2 5 3 2" xfId="14056" xr:uid="{00000000-0005-0000-0000-0000F5350000}"/>
    <cellStyle name="一般 46 2 5 3 3" xfId="14057" xr:uid="{00000000-0005-0000-0000-0000F6350000}"/>
    <cellStyle name="一般 46 2 5 4" xfId="14058" xr:uid="{00000000-0005-0000-0000-0000F7350000}"/>
    <cellStyle name="一般 46 2 5 5" xfId="14059" xr:uid="{00000000-0005-0000-0000-0000F8350000}"/>
    <cellStyle name="一般 46 2 6" xfId="14060" xr:uid="{00000000-0005-0000-0000-0000F9350000}"/>
    <cellStyle name="一般 46 2 6 2" xfId="14061" xr:uid="{00000000-0005-0000-0000-0000FA350000}"/>
    <cellStyle name="一般 46 2 6 2 2" xfId="14062" xr:uid="{00000000-0005-0000-0000-0000FB350000}"/>
    <cellStyle name="一般 46 2 6 2 3" xfId="14063" xr:uid="{00000000-0005-0000-0000-0000FC350000}"/>
    <cellStyle name="一般 46 2 6 3" xfId="14064" xr:uid="{00000000-0005-0000-0000-0000FD350000}"/>
    <cellStyle name="一般 46 2 6 4" xfId="14065" xr:uid="{00000000-0005-0000-0000-0000FE350000}"/>
    <cellStyle name="一般 46 2 7" xfId="14066" xr:uid="{00000000-0005-0000-0000-0000FF350000}"/>
    <cellStyle name="一般 46 2 7 2" xfId="14067" xr:uid="{00000000-0005-0000-0000-000000360000}"/>
    <cellStyle name="一般 46 2 7 3" xfId="14068" xr:uid="{00000000-0005-0000-0000-000001360000}"/>
    <cellStyle name="一般 46 2 8" xfId="14069" xr:uid="{00000000-0005-0000-0000-000002360000}"/>
    <cellStyle name="一般 46 2 9" xfId="14070" xr:uid="{00000000-0005-0000-0000-000003360000}"/>
    <cellStyle name="一般 46 3" xfId="294" xr:uid="{00000000-0005-0000-0000-000004360000}"/>
    <cellStyle name="一般 46 3 2" xfId="295" xr:uid="{00000000-0005-0000-0000-000005360000}"/>
    <cellStyle name="一般 46 3 2 2" xfId="14071" xr:uid="{00000000-0005-0000-0000-000006360000}"/>
    <cellStyle name="一般 46 3 2 2 2" xfId="14072" xr:uid="{00000000-0005-0000-0000-000007360000}"/>
    <cellStyle name="一般 46 3 2 2 2 2" xfId="14073" xr:uid="{00000000-0005-0000-0000-000008360000}"/>
    <cellStyle name="一般 46 3 2 2 2 2 2" xfId="14074" xr:uid="{00000000-0005-0000-0000-000009360000}"/>
    <cellStyle name="一般 46 3 2 2 2 2 2 2" xfId="14075" xr:uid="{00000000-0005-0000-0000-00000A360000}"/>
    <cellStyle name="一般 46 3 2 2 2 2 2 3" xfId="14076" xr:uid="{00000000-0005-0000-0000-00000B360000}"/>
    <cellStyle name="一般 46 3 2 2 2 2 3" xfId="14077" xr:uid="{00000000-0005-0000-0000-00000C360000}"/>
    <cellStyle name="一般 46 3 2 2 2 2 4" xfId="14078" xr:uid="{00000000-0005-0000-0000-00000D360000}"/>
    <cellStyle name="一般 46 3 2 2 2 3" xfId="14079" xr:uid="{00000000-0005-0000-0000-00000E360000}"/>
    <cellStyle name="一般 46 3 2 2 2 3 2" xfId="14080" xr:uid="{00000000-0005-0000-0000-00000F360000}"/>
    <cellStyle name="一般 46 3 2 2 2 3 3" xfId="14081" xr:uid="{00000000-0005-0000-0000-000010360000}"/>
    <cellStyle name="一般 46 3 2 2 2 4" xfId="14082" xr:uid="{00000000-0005-0000-0000-000011360000}"/>
    <cellStyle name="一般 46 3 2 2 2 5" xfId="14083" xr:uid="{00000000-0005-0000-0000-000012360000}"/>
    <cellStyle name="一般 46 3 2 2 3" xfId="14084" xr:uid="{00000000-0005-0000-0000-000013360000}"/>
    <cellStyle name="一般 46 3 2 2 3 2" xfId="14085" xr:uid="{00000000-0005-0000-0000-000014360000}"/>
    <cellStyle name="一般 46 3 2 2 3 2 2" xfId="14086" xr:uid="{00000000-0005-0000-0000-000015360000}"/>
    <cellStyle name="一般 46 3 2 2 3 2 3" xfId="14087" xr:uid="{00000000-0005-0000-0000-000016360000}"/>
    <cellStyle name="一般 46 3 2 2 3 3" xfId="14088" xr:uid="{00000000-0005-0000-0000-000017360000}"/>
    <cellStyle name="一般 46 3 2 2 3 4" xfId="14089" xr:uid="{00000000-0005-0000-0000-000018360000}"/>
    <cellStyle name="一般 46 3 2 2 4" xfId="14090" xr:uid="{00000000-0005-0000-0000-000019360000}"/>
    <cellStyle name="一般 46 3 2 2 4 2" xfId="14091" xr:uid="{00000000-0005-0000-0000-00001A360000}"/>
    <cellStyle name="一般 46 3 2 2 4 3" xfId="14092" xr:uid="{00000000-0005-0000-0000-00001B360000}"/>
    <cellStyle name="一般 46 3 2 2 5" xfId="14093" xr:uid="{00000000-0005-0000-0000-00001C360000}"/>
    <cellStyle name="一般 46 3 2 2 6" xfId="14094" xr:uid="{00000000-0005-0000-0000-00001D360000}"/>
    <cellStyle name="一般 46 3 2 3" xfId="14095" xr:uid="{00000000-0005-0000-0000-00001E360000}"/>
    <cellStyle name="一般 46 3 2 3 2" xfId="14096" xr:uid="{00000000-0005-0000-0000-00001F360000}"/>
    <cellStyle name="一般 46 3 2 3 2 2" xfId="14097" xr:uid="{00000000-0005-0000-0000-000020360000}"/>
    <cellStyle name="一般 46 3 2 3 2 2 2" xfId="14098" xr:uid="{00000000-0005-0000-0000-000021360000}"/>
    <cellStyle name="一般 46 3 2 3 2 2 3" xfId="14099" xr:uid="{00000000-0005-0000-0000-000022360000}"/>
    <cellStyle name="一般 46 3 2 3 2 3" xfId="14100" xr:uid="{00000000-0005-0000-0000-000023360000}"/>
    <cellStyle name="一般 46 3 2 3 2 4" xfId="14101" xr:uid="{00000000-0005-0000-0000-000024360000}"/>
    <cellStyle name="一般 46 3 2 3 3" xfId="14102" xr:uid="{00000000-0005-0000-0000-000025360000}"/>
    <cellStyle name="一般 46 3 2 3 3 2" xfId="14103" xr:uid="{00000000-0005-0000-0000-000026360000}"/>
    <cellStyle name="一般 46 3 2 3 3 3" xfId="14104" xr:uid="{00000000-0005-0000-0000-000027360000}"/>
    <cellStyle name="一般 46 3 2 3 4" xfId="14105" xr:uid="{00000000-0005-0000-0000-000028360000}"/>
    <cellStyle name="一般 46 3 2 3 5" xfId="14106" xr:uid="{00000000-0005-0000-0000-000029360000}"/>
    <cellStyle name="一般 46 3 2 4" xfId="14107" xr:uid="{00000000-0005-0000-0000-00002A360000}"/>
    <cellStyle name="一般 46 3 2 4 2" xfId="14108" xr:uid="{00000000-0005-0000-0000-00002B360000}"/>
    <cellStyle name="一般 46 3 2 4 2 2" xfId="14109" xr:uid="{00000000-0005-0000-0000-00002C360000}"/>
    <cellStyle name="一般 46 3 2 4 2 2 2" xfId="14110" xr:uid="{00000000-0005-0000-0000-00002D360000}"/>
    <cellStyle name="一般 46 3 2 4 2 2 3" xfId="14111" xr:uid="{00000000-0005-0000-0000-00002E360000}"/>
    <cellStyle name="一般 46 3 2 4 2 3" xfId="14112" xr:uid="{00000000-0005-0000-0000-00002F360000}"/>
    <cellStyle name="一般 46 3 2 4 2 4" xfId="14113" xr:uid="{00000000-0005-0000-0000-000030360000}"/>
    <cellStyle name="一般 46 3 2 4 3" xfId="14114" xr:uid="{00000000-0005-0000-0000-000031360000}"/>
    <cellStyle name="一般 46 3 2 4 3 2" xfId="14115" xr:uid="{00000000-0005-0000-0000-000032360000}"/>
    <cellStyle name="一般 46 3 2 4 3 3" xfId="14116" xr:uid="{00000000-0005-0000-0000-000033360000}"/>
    <cellStyle name="一般 46 3 2 4 4" xfId="14117" xr:uid="{00000000-0005-0000-0000-000034360000}"/>
    <cellStyle name="一般 46 3 2 4 5" xfId="14118" xr:uid="{00000000-0005-0000-0000-000035360000}"/>
    <cellStyle name="一般 46 3 2 5" xfId="14119" xr:uid="{00000000-0005-0000-0000-000036360000}"/>
    <cellStyle name="一般 46 3 2 5 2" xfId="14120" xr:uid="{00000000-0005-0000-0000-000037360000}"/>
    <cellStyle name="一般 46 3 2 5 2 2" xfId="14121" xr:uid="{00000000-0005-0000-0000-000038360000}"/>
    <cellStyle name="一般 46 3 2 5 2 3" xfId="14122" xr:uid="{00000000-0005-0000-0000-000039360000}"/>
    <cellStyle name="一般 46 3 2 5 3" xfId="14123" xr:uid="{00000000-0005-0000-0000-00003A360000}"/>
    <cellStyle name="一般 46 3 2 5 4" xfId="14124" xr:uid="{00000000-0005-0000-0000-00003B360000}"/>
    <cellStyle name="一般 46 3 2 6" xfId="14125" xr:uid="{00000000-0005-0000-0000-00003C360000}"/>
    <cellStyle name="一般 46 3 2 6 2" xfId="14126" xr:uid="{00000000-0005-0000-0000-00003D360000}"/>
    <cellStyle name="一般 46 3 2 6 3" xfId="14127" xr:uid="{00000000-0005-0000-0000-00003E360000}"/>
    <cellStyle name="一般 46 3 2 7" xfId="14128" xr:uid="{00000000-0005-0000-0000-00003F360000}"/>
    <cellStyle name="一般 46 3 2 8" xfId="14129" xr:uid="{00000000-0005-0000-0000-000040360000}"/>
    <cellStyle name="一般 46 3 3" xfId="14130" xr:uid="{00000000-0005-0000-0000-000041360000}"/>
    <cellStyle name="一般 46 3 3 2" xfId="14131" xr:uid="{00000000-0005-0000-0000-000042360000}"/>
    <cellStyle name="一般 46 3 3 2 2" xfId="14132" xr:uid="{00000000-0005-0000-0000-000043360000}"/>
    <cellStyle name="一般 46 3 3 2 2 2" xfId="14133" xr:uid="{00000000-0005-0000-0000-000044360000}"/>
    <cellStyle name="一般 46 3 3 2 2 2 2" xfId="14134" xr:uid="{00000000-0005-0000-0000-000045360000}"/>
    <cellStyle name="一般 46 3 3 2 2 2 3" xfId="14135" xr:uid="{00000000-0005-0000-0000-000046360000}"/>
    <cellStyle name="一般 46 3 3 2 2 3" xfId="14136" xr:uid="{00000000-0005-0000-0000-000047360000}"/>
    <cellStyle name="一般 46 3 3 2 2 4" xfId="14137" xr:uid="{00000000-0005-0000-0000-000048360000}"/>
    <cellStyle name="一般 46 3 3 2 3" xfId="14138" xr:uid="{00000000-0005-0000-0000-000049360000}"/>
    <cellStyle name="一般 46 3 3 2 3 2" xfId="14139" xr:uid="{00000000-0005-0000-0000-00004A360000}"/>
    <cellStyle name="一般 46 3 3 2 3 3" xfId="14140" xr:uid="{00000000-0005-0000-0000-00004B360000}"/>
    <cellStyle name="一般 46 3 3 2 4" xfId="14141" xr:uid="{00000000-0005-0000-0000-00004C360000}"/>
    <cellStyle name="一般 46 3 3 2 5" xfId="14142" xr:uid="{00000000-0005-0000-0000-00004D360000}"/>
    <cellStyle name="一般 46 3 3 3" xfId="14143" xr:uid="{00000000-0005-0000-0000-00004E360000}"/>
    <cellStyle name="一般 46 3 3 3 2" xfId="14144" xr:uid="{00000000-0005-0000-0000-00004F360000}"/>
    <cellStyle name="一般 46 3 3 3 2 2" xfId="14145" xr:uid="{00000000-0005-0000-0000-000050360000}"/>
    <cellStyle name="一般 46 3 3 3 2 3" xfId="14146" xr:uid="{00000000-0005-0000-0000-000051360000}"/>
    <cellStyle name="一般 46 3 3 3 3" xfId="14147" xr:uid="{00000000-0005-0000-0000-000052360000}"/>
    <cellStyle name="一般 46 3 3 3 4" xfId="14148" xr:uid="{00000000-0005-0000-0000-000053360000}"/>
    <cellStyle name="一般 46 3 3 4" xfId="14149" xr:uid="{00000000-0005-0000-0000-000054360000}"/>
    <cellStyle name="一般 46 3 3 4 2" xfId="14150" xr:uid="{00000000-0005-0000-0000-000055360000}"/>
    <cellStyle name="一般 46 3 3 4 3" xfId="14151" xr:uid="{00000000-0005-0000-0000-000056360000}"/>
    <cellStyle name="一般 46 3 3 5" xfId="14152" xr:uid="{00000000-0005-0000-0000-000057360000}"/>
    <cellStyle name="一般 46 3 3 6" xfId="14153" xr:uid="{00000000-0005-0000-0000-000058360000}"/>
    <cellStyle name="一般 46 3 4" xfId="14154" xr:uid="{00000000-0005-0000-0000-000059360000}"/>
    <cellStyle name="一般 46 3 4 2" xfId="14155" xr:uid="{00000000-0005-0000-0000-00005A360000}"/>
    <cellStyle name="一般 46 3 4 2 2" xfId="14156" xr:uid="{00000000-0005-0000-0000-00005B360000}"/>
    <cellStyle name="一般 46 3 4 2 2 2" xfId="14157" xr:uid="{00000000-0005-0000-0000-00005C360000}"/>
    <cellStyle name="一般 46 3 4 2 2 3" xfId="14158" xr:uid="{00000000-0005-0000-0000-00005D360000}"/>
    <cellStyle name="一般 46 3 4 2 3" xfId="14159" xr:uid="{00000000-0005-0000-0000-00005E360000}"/>
    <cellStyle name="一般 46 3 4 2 4" xfId="14160" xr:uid="{00000000-0005-0000-0000-00005F360000}"/>
    <cellStyle name="一般 46 3 4 3" xfId="14161" xr:uid="{00000000-0005-0000-0000-000060360000}"/>
    <cellStyle name="一般 46 3 4 3 2" xfId="14162" xr:uid="{00000000-0005-0000-0000-000061360000}"/>
    <cellStyle name="一般 46 3 4 3 3" xfId="14163" xr:uid="{00000000-0005-0000-0000-000062360000}"/>
    <cellStyle name="一般 46 3 4 4" xfId="14164" xr:uid="{00000000-0005-0000-0000-000063360000}"/>
    <cellStyle name="一般 46 3 4 5" xfId="14165" xr:uid="{00000000-0005-0000-0000-000064360000}"/>
    <cellStyle name="一般 46 3 5" xfId="14166" xr:uid="{00000000-0005-0000-0000-000065360000}"/>
    <cellStyle name="一般 46 3 5 2" xfId="14167" xr:uid="{00000000-0005-0000-0000-000066360000}"/>
    <cellStyle name="一般 46 3 5 2 2" xfId="14168" xr:uid="{00000000-0005-0000-0000-000067360000}"/>
    <cellStyle name="一般 46 3 5 2 2 2" xfId="14169" xr:uid="{00000000-0005-0000-0000-000068360000}"/>
    <cellStyle name="一般 46 3 5 2 2 3" xfId="14170" xr:uid="{00000000-0005-0000-0000-000069360000}"/>
    <cellStyle name="一般 46 3 5 2 3" xfId="14171" xr:uid="{00000000-0005-0000-0000-00006A360000}"/>
    <cellStyle name="一般 46 3 5 2 4" xfId="14172" xr:uid="{00000000-0005-0000-0000-00006B360000}"/>
    <cellStyle name="一般 46 3 5 3" xfId="14173" xr:uid="{00000000-0005-0000-0000-00006C360000}"/>
    <cellStyle name="一般 46 3 5 3 2" xfId="14174" xr:uid="{00000000-0005-0000-0000-00006D360000}"/>
    <cellStyle name="一般 46 3 5 3 3" xfId="14175" xr:uid="{00000000-0005-0000-0000-00006E360000}"/>
    <cellStyle name="一般 46 3 5 4" xfId="14176" xr:uid="{00000000-0005-0000-0000-00006F360000}"/>
    <cellStyle name="一般 46 3 5 5" xfId="14177" xr:uid="{00000000-0005-0000-0000-000070360000}"/>
    <cellStyle name="一般 46 3 6" xfId="14178" xr:uid="{00000000-0005-0000-0000-000071360000}"/>
    <cellStyle name="一般 46 3 6 2" xfId="14179" xr:uid="{00000000-0005-0000-0000-000072360000}"/>
    <cellStyle name="一般 46 3 6 2 2" xfId="14180" xr:uid="{00000000-0005-0000-0000-000073360000}"/>
    <cellStyle name="一般 46 3 6 2 3" xfId="14181" xr:uid="{00000000-0005-0000-0000-000074360000}"/>
    <cellStyle name="一般 46 3 6 3" xfId="14182" xr:uid="{00000000-0005-0000-0000-000075360000}"/>
    <cellStyle name="一般 46 3 6 4" xfId="14183" xr:uid="{00000000-0005-0000-0000-000076360000}"/>
    <cellStyle name="一般 46 3 7" xfId="14184" xr:uid="{00000000-0005-0000-0000-000077360000}"/>
    <cellStyle name="一般 46 3 7 2" xfId="14185" xr:uid="{00000000-0005-0000-0000-000078360000}"/>
    <cellStyle name="一般 46 3 7 3" xfId="14186" xr:uid="{00000000-0005-0000-0000-000079360000}"/>
    <cellStyle name="一般 46 3 8" xfId="14187" xr:uid="{00000000-0005-0000-0000-00007A360000}"/>
    <cellStyle name="一般 46 3 9" xfId="14188" xr:uid="{00000000-0005-0000-0000-00007B360000}"/>
    <cellStyle name="一般 46 4" xfId="296" xr:uid="{00000000-0005-0000-0000-00007C360000}"/>
    <cellStyle name="一般 46 4 2" xfId="14189" xr:uid="{00000000-0005-0000-0000-00007D360000}"/>
    <cellStyle name="一般 46 4 2 2" xfId="14190" xr:uid="{00000000-0005-0000-0000-00007E360000}"/>
    <cellStyle name="一般 46 4 2 2 2" xfId="14191" xr:uid="{00000000-0005-0000-0000-00007F360000}"/>
    <cellStyle name="一般 46 4 2 2 2 2" xfId="14192" xr:uid="{00000000-0005-0000-0000-000080360000}"/>
    <cellStyle name="一般 46 4 2 2 2 2 2" xfId="14193" xr:uid="{00000000-0005-0000-0000-000081360000}"/>
    <cellStyle name="一般 46 4 2 2 2 2 3" xfId="14194" xr:uid="{00000000-0005-0000-0000-000082360000}"/>
    <cellStyle name="一般 46 4 2 2 2 3" xfId="14195" xr:uid="{00000000-0005-0000-0000-000083360000}"/>
    <cellStyle name="一般 46 4 2 2 2 4" xfId="14196" xr:uid="{00000000-0005-0000-0000-000084360000}"/>
    <cellStyle name="一般 46 4 2 2 3" xfId="14197" xr:uid="{00000000-0005-0000-0000-000085360000}"/>
    <cellStyle name="一般 46 4 2 2 3 2" xfId="14198" xr:uid="{00000000-0005-0000-0000-000086360000}"/>
    <cellStyle name="一般 46 4 2 2 3 3" xfId="14199" xr:uid="{00000000-0005-0000-0000-000087360000}"/>
    <cellStyle name="一般 46 4 2 2 4" xfId="14200" xr:uid="{00000000-0005-0000-0000-000088360000}"/>
    <cellStyle name="一般 46 4 2 2 5" xfId="14201" xr:uid="{00000000-0005-0000-0000-000089360000}"/>
    <cellStyle name="一般 46 4 2 3" xfId="14202" xr:uid="{00000000-0005-0000-0000-00008A360000}"/>
    <cellStyle name="一般 46 4 2 3 2" xfId="14203" xr:uid="{00000000-0005-0000-0000-00008B360000}"/>
    <cellStyle name="一般 46 4 2 3 2 2" xfId="14204" xr:uid="{00000000-0005-0000-0000-00008C360000}"/>
    <cellStyle name="一般 46 4 2 3 2 3" xfId="14205" xr:uid="{00000000-0005-0000-0000-00008D360000}"/>
    <cellStyle name="一般 46 4 2 3 3" xfId="14206" xr:uid="{00000000-0005-0000-0000-00008E360000}"/>
    <cellStyle name="一般 46 4 2 3 4" xfId="14207" xr:uid="{00000000-0005-0000-0000-00008F360000}"/>
    <cellStyle name="一般 46 4 2 4" xfId="14208" xr:uid="{00000000-0005-0000-0000-000090360000}"/>
    <cellStyle name="一般 46 4 2 4 2" xfId="14209" xr:uid="{00000000-0005-0000-0000-000091360000}"/>
    <cellStyle name="一般 46 4 2 4 3" xfId="14210" xr:uid="{00000000-0005-0000-0000-000092360000}"/>
    <cellStyle name="一般 46 4 2 5" xfId="14211" xr:uid="{00000000-0005-0000-0000-000093360000}"/>
    <cellStyle name="一般 46 4 2 6" xfId="14212" xr:uid="{00000000-0005-0000-0000-000094360000}"/>
    <cellStyle name="一般 46 4 3" xfId="14213" xr:uid="{00000000-0005-0000-0000-000095360000}"/>
    <cellStyle name="一般 46 4 3 2" xfId="14214" xr:uid="{00000000-0005-0000-0000-000096360000}"/>
    <cellStyle name="一般 46 4 3 2 2" xfId="14215" xr:uid="{00000000-0005-0000-0000-000097360000}"/>
    <cellStyle name="一般 46 4 3 2 2 2" xfId="14216" xr:uid="{00000000-0005-0000-0000-000098360000}"/>
    <cellStyle name="一般 46 4 3 2 2 3" xfId="14217" xr:uid="{00000000-0005-0000-0000-000099360000}"/>
    <cellStyle name="一般 46 4 3 2 3" xfId="14218" xr:uid="{00000000-0005-0000-0000-00009A360000}"/>
    <cellStyle name="一般 46 4 3 2 4" xfId="14219" xr:uid="{00000000-0005-0000-0000-00009B360000}"/>
    <cellStyle name="一般 46 4 3 3" xfId="14220" xr:uid="{00000000-0005-0000-0000-00009C360000}"/>
    <cellStyle name="一般 46 4 3 3 2" xfId="14221" xr:uid="{00000000-0005-0000-0000-00009D360000}"/>
    <cellStyle name="一般 46 4 3 3 3" xfId="14222" xr:uid="{00000000-0005-0000-0000-00009E360000}"/>
    <cellStyle name="一般 46 4 3 4" xfId="14223" xr:uid="{00000000-0005-0000-0000-00009F360000}"/>
    <cellStyle name="一般 46 4 3 5" xfId="14224" xr:uid="{00000000-0005-0000-0000-0000A0360000}"/>
    <cellStyle name="一般 46 4 4" xfId="14225" xr:uid="{00000000-0005-0000-0000-0000A1360000}"/>
    <cellStyle name="一般 46 4 4 2" xfId="14226" xr:uid="{00000000-0005-0000-0000-0000A2360000}"/>
    <cellStyle name="一般 46 4 4 2 2" xfId="14227" xr:uid="{00000000-0005-0000-0000-0000A3360000}"/>
    <cellStyle name="一般 46 4 4 2 2 2" xfId="14228" xr:uid="{00000000-0005-0000-0000-0000A4360000}"/>
    <cellStyle name="一般 46 4 4 2 2 3" xfId="14229" xr:uid="{00000000-0005-0000-0000-0000A5360000}"/>
    <cellStyle name="一般 46 4 4 2 3" xfId="14230" xr:uid="{00000000-0005-0000-0000-0000A6360000}"/>
    <cellStyle name="一般 46 4 4 2 4" xfId="14231" xr:uid="{00000000-0005-0000-0000-0000A7360000}"/>
    <cellStyle name="一般 46 4 4 3" xfId="14232" xr:uid="{00000000-0005-0000-0000-0000A8360000}"/>
    <cellStyle name="一般 46 4 4 3 2" xfId="14233" xr:uid="{00000000-0005-0000-0000-0000A9360000}"/>
    <cellStyle name="一般 46 4 4 3 3" xfId="14234" xr:uid="{00000000-0005-0000-0000-0000AA360000}"/>
    <cellStyle name="一般 46 4 4 4" xfId="14235" xr:uid="{00000000-0005-0000-0000-0000AB360000}"/>
    <cellStyle name="一般 46 4 4 5" xfId="14236" xr:uid="{00000000-0005-0000-0000-0000AC360000}"/>
    <cellStyle name="一般 46 4 5" xfId="14237" xr:uid="{00000000-0005-0000-0000-0000AD360000}"/>
    <cellStyle name="一般 46 4 5 2" xfId="14238" xr:uid="{00000000-0005-0000-0000-0000AE360000}"/>
    <cellStyle name="一般 46 4 5 2 2" xfId="14239" xr:uid="{00000000-0005-0000-0000-0000AF360000}"/>
    <cellStyle name="一般 46 4 5 2 3" xfId="14240" xr:uid="{00000000-0005-0000-0000-0000B0360000}"/>
    <cellStyle name="一般 46 4 5 3" xfId="14241" xr:uid="{00000000-0005-0000-0000-0000B1360000}"/>
    <cellStyle name="一般 46 4 5 4" xfId="14242" xr:uid="{00000000-0005-0000-0000-0000B2360000}"/>
    <cellStyle name="一般 46 4 6" xfId="14243" xr:uid="{00000000-0005-0000-0000-0000B3360000}"/>
    <cellStyle name="一般 46 4 6 2" xfId="14244" xr:uid="{00000000-0005-0000-0000-0000B4360000}"/>
    <cellStyle name="一般 46 4 6 3" xfId="14245" xr:uid="{00000000-0005-0000-0000-0000B5360000}"/>
    <cellStyle name="一般 46 4 7" xfId="14246" xr:uid="{00000000-0005-0000-0000-0000B6360000}"/>
    <cellStyle name="一般 46 4 8" xfId="14247" xr:uid="{00000000-0005-0000-0000-0000B7360000}"/>
    <cellStyle name="一般 46 5" xfId="14248" xr:uid="{00000000-0005-0000-0000-0000B8360000}"/>
    <cellStyle name="一般 46 5 2" xfId="14249" xr:uid="{00000000-0005-0000-0000-0000B9360000}"/>
    <cellStyle name="一般 46 5 2 2" xfId="14250" xr:uid="{00000000-0005-0000-0000-0000BA360000}"/>
    <cellStyle name="一般 46 5 2 2 2" xfId="14251" xr:uid="{00000000-0005-0000-0000-0000BB360000}"/>
    <cellStyle name="一般 46 5 2 2 2 2" xfId="14252" xr:uid="{00000000-0005-0000-0000-0000BC360000}"/>
    <cellStyle name="一般 46 5 2 2 2 2 2" xfId="14253" xr:uid="{00000000-0005-0000-0000-0000BD360000}"/>
    <cellStyle name="一般 46 5 2 2 2 2 3" xfId="14254" xr:uid="{00000000-0005-0000-0000-0000BE360000}"/>
    <cellStyle name="一般 46 5 2 2 2 3" xfId="14255" xr:uid="{00000000-0005-0000-0000-0000BF360000}"/>
    <cellStyle name="一般 46 5 2 2 2 4" xfId="14256" xr:uid="{00000000-0005-0000-0000-0000C0360000}"/>
    <cellStyle name="一般 46 5 2 2 3" xfId="14257" xr:uid="{00000000-0005-0000-0000-0000C1360000}"/>
    <cellStyle name="一般 46 5 2 2 3 2" xfId="14258" xr:uid="{00000000-0005-0000-0000-0000C2360000}"/>
    <cellStyle name="一般 46 5 2 2 3 3" xfId="14259" xr:uid="{00000000-0005-0000-0000-0000C3360000}"/>
    <cellStyle name="一般 46 5 2 2 4" xfId="14260" xr:uid="{00000000-0005-0000-0000-0000C4360000}"/>
    <cellStyle name="一般 46 5 2 2 5" xfId="14261" xr:uid="{00000000-0005-0000-0000-0000C5360000}"/>
    <cellStyle name="一般 46 5 2 3" xfId="14262" xr:uid="{00000000-0005-0000-0000-0000C6360000}"/>
    <cellStyle name="一般 46 5 2 3 2" xfId="14263" xr:uid="{00000000-0005-0000-0000-0000C7360000}"/>
    <cellStyle name="一般 46 5 2 3 2 2" xfId="14264" xr:uid="{00000000-0005-0000-0000-0000C8360000}"/>
    <cellStyle name="一般 46 5 2 3 2 3" xfId="14265" xr:uid="{00000000-0005-0000-0000-0000C9360000}"/>
    <cellStyle name="一般 46 5 2 3 3" xfId="14266" xr:uid="{00000000-0005-0000-0000-0000CA360000}"/>
    <cellStyle name="一般 46 5 2 3 4" xfId="14267" xr:uid="{00000000-0005-0000-0000-0000CB360000}"/>
    <cellStyle name="一般 46 5 2 4" xfId="14268" xr:uid="{00000000-0005-0000-0000-0000CC360000}"/>
    <cellStyle name="一般 46 5 2 4 2" xfId="14269" xr:uid="{00000000-0005-0000-0000-0000CD360000}"/>
    <cellStyle name="一般 46 5 2 4 3" xfId="14270" xr:uid="{00000000-0005-0000-0000-0000CE360000}"/>
    <cellStyle name="一般 46 5 2 5" xfId="14271" xr:uid="{00000000-0005-0000-0000-0000CF360000}"/>
    <cellStyle name="一般 46 5 2 6" xfId="14272" xr:uid="{00000000-0005-0000-0000-0000D0360000}"/>
    <cellStyle name="一般 46 5 3" xfId="14273" xr:uid="{00000000-0005-0000-0000-0000D1360000}"/>
    <cellStyle name="一般 46 5 3 2" xfId="14274" xr:uid="{00000000-0005-0000-0000-0000D2360000}"/>
    <cellStyle name="一般 46 5 3 2 2" xfId="14275" xr:uid="{00000000-0005-0000-0000-0000D3360000}"/>
    <cellStyle name="一般 46 5 3 2 2 2" xfId="14276" xr:uid="{00000000-0005-0000-0000-0000D4360000}"/>
    <cellStyle name="一般 46 5 3 2 2 3" xfId="14277" xr:uid="{00000000-0005-0000-0000-0000D5360000}"/>
    <cellStyle name="一般 46 5 3 2 3" xfId="14278" xr:uid="{00000000-0005-0000-0000-0000D6360000}"/>
    <cellStyle name="一般 46 5 3 2 4" xfId="14279" xr:uid="{00000000-0005-0000-0000-0000D7360000}"/>
    <cellStyle name="一般 46 5 3 3" xfId="14280" xr:uid="{00000000-0005-0000-0000-0000D8360000}"/>
    <cellStyle name="一般 46 5 3 3 2" xfId="14281" xr:uid="{00000000-0005-0000-0000-0000D9360000}"/>
    <cellStyle name="一般 46 5 3 3 3" xfId="14282" xr:uid="{00000000-0005-0000-0000-0000DA360000}"/>
    <cellStyle name="一般 46 5 3 4" xfId="14283" xr:uid="{00000000-0005-0000-0000-0000DB360000}"/>
    <cellStyle name="一般 46 5 3 5" xfId="14284" xr:uid="{00000000-0005-0000-0000-0000DC360000}"/>
    <cellStyle name="一般 46 5 4" xfId="14285" xr:uid="{00000000-0005-0000-0000-0000DD360000}"/>
    <cellStyle name="一般 46 5 4 2" xfId="14286" xr:uid="{00000000-0005-0000-0000-0000DE360000}"/>
    <cellStyle name="一般 46 5 4 2 2" xfId="14287" xr:uid="{00000000-0005-0000-0000-0000DF360000}"/>
    <cellStyle name="一般 46 5 4 2 2 2" xfId="14288" xr:uid="{00000000-0005-0000-0000-0000E0360000}"/>
    <cellStyle name="一般 46 5 4 2 2 3" xfId="14289" xr:uid="{00000000-0005-0000-0000-0000E1360000}"/>
    <cellStyle name="一般 46 5 4 2 3" xfId="14290" xr:uid="{00000000-0005-0000-0000-0000E2360000}"/>
    <cellStyle name="一般 46 5 4 2 4" xfId="14291" xr:uid="{00000000-0005-0000-0000-0000E3360000}"/>
    <cellStyle name="一般 46 5 4 3" xfId="14292" xr:uid="{00000000-0005-0000-0000-0000E4360000}"/>
    <cellStyle name="一般 46 5 4 3 2" xfId="14293" xr:uid="{00000000-0005-0000-0000-0000E5360000}"/>
    <cellStyle name="一般 46 5 4 3 3" xfId="14294" xr:uid="{00000000-0005-0000-0000-0000E6360000}"/>
    <cellStyle name="一般 46 5 4 4" xfId="14295" xr:uid="{00000000-0005-0000-0000-0000E7360000}"/>
    <cellStyle name="一般 46 5 4 5" xfId="14296" xr:uid="{00000000-0005-0000-0000-0000E8360000}"/>
    <cellStyle name="一般 46 5 5" xfId="14297" xr:uid="{00000000-0005-0000-0000-0000E9360000}"/>
    <cellStyle name="一般 46 5 5 2" xfId="14298" xr:uid="{00000000-0005-0000-0000-0000EA360000}"/>
    <cellStyle name="一般 46 5 5 2 2" xfId="14299" xr:uid="{00000000-0005-0000-0000-0000EB360000}"/>
    <cellStyle name="一般 46 5 5 2 3" xfId="14300" xr:uid="{00000000-0005-0000-0000-0000EC360000}"/>
    <cellStyle name="一般 46 5 5 3" xfId="14301" xr:uid="{00000000-0005-0000-0000-0000ED360000}"/>
    <cellStyle name="一般 46 5 5 4" xfId="14302" xr:uid="{00000000-0005-0000-0000-0000EE360000}"/>
    <cellStyle name="一般 46 5 6" xfId="14303" xr:uid="{00000000-0005-0000-0000-0000EF360000}"/>
    <cellStyle name="一般 46 5 6 2" xfId="14304" xr:uid="{00000000-0005-0000-0000-0000F0360000}"/>
    <cellStyle name="一般 46 5 6 3" xfId="14305" xr:uid="{00000000-0005-0000-0000-0000F1360000}"/>
    <cellStyle name="一般 46 5 7" xfId="14306" xr:uid="{00000000-0005-0000-0000-0000F2360000}"/>
    <cellStyle name="一般 46 5 8" xfId="14307" xr:uid="{00000000-0005-0000-0000-0000F3360000}"/>
    <cellStyle name="一般 46 6" xfId="14308" xr:uid="{00000000-0005-0000-0000-0000F4360000}"/>
    <cellStyle name="一般 46 6 2" xfId="14309" xr:uid="{00000000-0005-0000-0000-0000F5360000}"/>
    <cellStyle name="一般 46 6 2 2" xfId="14310" xr:uid="{00000000-0005-0000-0000-0000F6360000}"/>
    <cellStyle name="一般 46 6 2 2 2" xfId="14311" xr:uid="{00000000-0005-0000-0000-0000F7360000}"/>
    <cellStyle name="一般 46 6 2 2 2 2" xfId="14312" xr:uid="{00000000-0005-0000-0000-0000F8360000}"/>
    <cellStyle name="一般 46 6 2 2 2 3" xfId="14313" xr:uid="{00000000-0005-0000-0000-0000F9360000}"/>
    <cellStyle name="一般 46 6 2 2 3" xfId="14314" xr:uid="{00000000-0005-0000-0000-0000FA360000}"/>
    <cellStyle name="一般 46 6 2 2 4" xfId="14315" xr:uid="{00000000-0005-0000-0000-0000FB360000}"/>
    <cellStyle name="一般 46 6 2 3" xfId="14316" xr:uid="{00000000-0005-0000-0000-0000FC360000}"/>
    <cellStyle name="一般 46 6 2 3 2" xfId="14317" xr:uid="{00000000-0005-0000-0000-0000FD360000}"/>
    <cellStyle name="一般 46 6 2 3 3" xfId="14318" xr:uid="{00000000-0005-0000-0000-0000FE360000}"/>
    <cellStyle name="一般 46 6 2 4" xfId="14319" xr:uid="{00000000-0005-0000-0000-0000FF360000}"/>
    <cellStyle name="一般 46 6 2 5" xfId="14320" xr:uid="{00000000-0005-0000-0000-000000370000}"/>
    <cellStyle name="一般 46 6 3" xfId="14321" xr:uid="{00000000-0005-0000-0000-000001370000}"/>
    <cellStyle name="一般 46 6 3 2" xfId="14322" xr:uid="{00000000-0005-0000-0000-000002370000}"/>
    <cellStyle name="一般 46 6 3 2 2" xfId="14323" xr:uid="{00000000-0005-0000-0000-000003370000}"/>
    <cellStyle name="一般 46 6 3 2 2 2" xfId="14324" xr:uid="{00000000-0005-0000-0000-000004370000}"/>
    <cellStyle name="一般 46 6 3 2 2 3" xfId="14325" xr:uid="{00000000-0005-0000-0000-000005370000}"/>
    <cellStyle name="一般 46 6 3 2 3" xfId="14326" xr:uid="{00000000-0005-0000-0000-000006370000}"/>
    <cellStyle name="一般 46 6 3 2 4" xfId="14327" xr:uid="{00000000-0005-0000-0000-000007370000}"/>
    <cellStyle name="一般 46 6 3 3" xfId="14328" xr:uid="{00000000-0005-0000-0000-000008370000}"/>
    <cellStyle name="一般 46 6 3 3 2" xfId="14329" xr:uid="{00000000-0005-0000-0000-000009370000}"/>
    <cellStyle name="一般 46 6 3 3 3" xfId="14330" xr:uid="{00000000-0005-0000-0000-00000A370000}"/>
    <cellStyle name="一般 46 6 3 4" xfId="14331" xr:uid="{00000000-0005-0000-0000-00000B370000}"/>
    <cellStyle name="一般 46 6 3 5" xfId="14332" xr:uid="{00000000-0005-0000-0000-00000C370000}"/>
    <cellStyle name="一般 46 6 4" xfId="14333" xr:uid="{00000000-0005-0000-0000-00000D370000}"/>
    <cellStyle name="一般 46 6 4 2" xfId="14334" xr:uid="{00000000-0005-0000-0000-00000E370000}"/>
    <cellStyle name="一般 46 6 4 2 2" xfId="14335" xr:uid="{00000000-0005-0000-0000-00000F370000}"/>
    <cellStyle name="一般 46 6 4 2 3" xfId="14336" xr:uid="{00000000-0005-0000-0000-000010370000}"/>
    <cellStyle name="一般 46 6 4 3" xfId="14337" xr:uid="{00000000-0005-0000-0000-000011370000}"/>
    <cellStyle name="一般 46 6 4 4" xfId="14338" xr:uid="{00000000-0005-0000-0000-000012370000}"/>
    <cellStyle name="一般 46 6 5" xfId="14339" xr:uid="{00000000-0005-0000-0000-000013370000}"/>
    <cellStyle name="一般 46 6 5 2" xfId="14340" xr:uid="{00000000-0005-0000-0000-000014370000}"/>
    <cellStyle name="一般 46 6 5 3" xfId="14341" xr:uid="{00000000-0005-0000-0000-000015370000}"/>
    <cellStyle name="一般 46 6 6" xfId="14342" xr:uid="{00000000-0005-0000-0000-000016370000}"/>
    <cellStyle name="一般 46 6 7" xfId="14343" xr:uid="{00000000-0005-0000-0000-000017370000}"/>
    <cellStyle name="一般 46 7" xfId="14344" xr:uid="{00000000-0005-0000-0000-000018370000}"/>
    <cellStyle name="一般 46 7 2" xfId="14345" xr:uid="{00000000-0005-0000-0000-000019370000}"/>
    <cellStyle name="一般 46 7 2 2" xfId="14346" xr:uid="{00000000-0005-0000-0000-00001A370000}"/>
    <cellStyle name="一般 46 7 2 2 2" xfId="14347" xr:uid="{00000000-0005-0000-0000-00001B370000}"/>
    <cellStyle name="一般 46 7 2 2 2 2" xfId="14348" xr:uid="{00000000-0005-0000-0000-00001C370000}"/>
    <cellStyle name="一般 46 7 2 2 2 3" xfId="14349" xr:uid="{00000000-0005-0000-0000-00001D370000}"/>
    <cellStyle name="一般 46 7 2 2 3" xfId="14350" xr:uid="{00000000-0005-0000-0000-00001E370000}"/>
    <cellStyle name="一般 46 7 2 2 4" xfId="14351" xr:uid="{00000000-0005-0000-0000-00001F370000}"/>
    <cellStyle name="一般 46 7 2 3" xfId="14352" xr:uid="{00000000-0005-0000-0000-000020370000}"/>
    <cellStyle name="一般 46 7 2 3 2" xfId="14353" xr:uid="{00000000-0005-0000-0000-000021370000}"/>
    <cellStyle name="一般 46 7 2 3 3" xfId="14354" xr:uid="{00000000-0005-0000-0000-000022370000}"/>
    <cellStyle name="一般 46 7 2 4" xfId="14355" xr:uid="{00000000-0005-0000-0000-000023370000}"/>
    <cellStyle name="一般 46 7 2 5" xfId="14356" xr:uid="{00000000-0005-0000-0000-000024370000}"/>
    <cellStyle name="一般 46 7 3" xfId="14357" xr:uid="{00000000-0005-0000-0000-000025370000}"/>
    <cellStyle name="一般 46 7 3 2" xfId="14358" xr:uid="{00000000-0005-0000-0000-000026370000}"/>
    <cellStyle name="一般 46 7 3 2 2" xfId="14359" xr:uid="{00000000-0005-0000-0000-000027370000}"/>
    <cellStyle name="一般 46 7 3 2 3" xfId="14360" xr:uid="{00000000-0005-0000-0000-000028370000}"/>
    <cellStyle name="一般 46 7 3 3" xfId="14361" xr:uid="{00000000-0005-0000-0000-000029370000}"/>
    <cellStyle name="一般 46 7 3 4" xfId="14362" xr:uid="{00000000-0005-0000-0000-00002A370000}"/>
    <cellStyle name="一般 46 7 4" xfId="14363" xr:uid="{00000000-0005-0000-0000-00002B370000}"/>
    <cellStyle name="一般 46 7 4 2" xfId="14364" xr:uid="{00000000-0005-0000-0000-00002C370000}"/>
    <cellStyle name="一般 46 7 4 3" xfId="14365" xr:uid="{00000000-0005-0000-0000-00002D370000}"/>
    <cellStyle name="一般 46 7 5" xfId="14366" xr:uid="{00000000-0005-0000-0000-00002E370000}"/>
    <cellStyle name="一般 46 7 6" xfId="14367" xr:uid="{00000000-0005-0000-0000-00002F370000}"/>
    <cellStyle name="一般 46 8" xfId="14368" xr:uid="{00000000-0005-0000-0000-000030370000}"/>
    <cellStyle name="一般 46 8 2" xfId="14369" xr:uid="{00000000-0005-0000-0000-000031370000}"/>
    <cellStyle name="一般 46 8 2 2" xfId="14370" xr:uid="{00000000-0005-0000-0000-000032370000}"/>
    <cellStyle name="一般 46 8 2 2 2" xfId="14371" xr:uid="{00000000-0005-0000-0000-000033370000}"/>
    <cellStyle name="一般 46 8 2 2 3" xfId="14372" xr:uid="{00000000-0005-0000-0000-000034370000}"/>
    <cellStyle name="一般 46 8 2 3" xfId="14373" xr:uid="{00000000-0005-0000-0000-000035370000}"/>
    <cellStyle name="一般 46 8 2 4" xfId="14374" xr:uid="{00000000-0005-0000-0000-000036370000}"/>
    <cellStyle name="一般 46 8 3" xfId="14375" xr:uid="{00000000-0005-0000-0000-000037370000}"/>
    <cellStyle name="一般 46 8 3 2" xfId="14376" xr:uid="{00000000-0005-0000-0000-000038370000}"/>
    <cellStyle name="一般 46 8 3 3" xfId="14377" xr:uid="{00000000-0005-0000-0000-000039370000}"/>
    <cellStyle name="一般 46 8 4" xfId="14378" xr:uid="{00000000-0005-0000-0000-00003A370000}"/>
    <cellStyle name="一般 46 8 5" xfId="14379" xr:uid="{00000000-0005-0000-0000-00003B370000}"/>
    <cellStyle name="一般 46 9" xfId="14380" xr:uid="{00000000-0005-0000-0000-00003C370000}"/>
    <cellStyle name="一般 46 9 2" xfId="14381" xr:uid="{00000000-0005-0000-0000-00003D370000}"/>
    <cellStyle name="一般 46 9 2 2" xfId="14382" xr:uid="{00000000-0005-0000-0000-00003E370000}"/>
    <cellStyle name="一般 46 9 2 2 2" xfId="14383" xr:uid="{00000000-0005-0000-0000-00003F370000}"/>
    <cellStyle name="一般 46 9 2 2 3" xfId="14384" xr:uid="{00000000-0005-0000-0000-000040370000}"/>
    <cellStyle name="一般 46 9 2 3" xfId="14385" xr:uid="{00000000-0005-0000-0000-000041370000}"/>
    <cellStyle name="一般 46 9 2 4" xfId="14386" xr:uid="{00000000-0005-0000-0000-000042370000}"/>
    <cellStyle name="一般 46 9 3" xfId="14387" xr:uid="{00000000-0005-0000-0000-000043370000}"/>
    <cellStyle name="一般 46 9 3 2" xfId="14388" xr:uid="{00000000-0005-0000-0000-000044370000}"/>
    <cellStyle name="一般 46 9 3 3" xfId="14389" xr:uid="{00000000-0005-0000-0000-000045370000}"/>
    <cellStyle name="一般 46 9 4" xfId="14390" xr:uid="{00000000-0005-0000-0000-000046370000}"/>
    <cellStyle name="一般 46 9 5" xfId="14391" xr:uid="{00000000-0005-0000-0000-000047370000}"/>
    <cellStyle name="一般 47" xfId="297" xr:uid="{00000000-0005-0000-0000-000048370000}"/>
    <cellStyle name="一般 47 10" xfId="14392" xr:uid="{00000000-0005-0000-0000-000049370000}"/>
    <cellStyle name="一般 47 10 2" xfId="14393" xr:uid="{00000000-0005-0000-0000-00004A370000}"/>
    <cellStyle name="一般 47 10 2 2" xfId="14394" xr:uid="{00000000-0005-0000-0000-00004B370000}"/>
    <cellStyle name="一般 47 10 2 3" xfId="14395" xr:uid="{00000000-0005-0000-0000-00004C370000}"/>
    <cellStyle name="一般 47 10 3" xfId="14396" xr:uid="{00000000-0005-0000-0000-00004D370000}"/>
    <cellStyle name="一般 47 10 4" xfId="14397" xr:uid="{00000000-0005-0000-0000-00004E370000}"/>
    <cellStyle name="一般 47 11" xfId="14398" xr:uid="{00000000-0005-0000-0000-00004F370000}"/>
    <cellStyle name="一般 47 11 2" xfId="14399" xr:uid="{00000000-0005-0000-0000-000050370000}"/>
    <cellStyle name="一般 47 11 3" xfId="14400" xr:uid="{00000000-0005-0000-0000-000051370000}"/>
    <cellStyle name="一般 47 12" xfId="14401" xr:uid="{00000000-0005-0000-0000-000052370000}"/>
    <cellStyle name="一般 47 13" xfId="14402" xr:uid="{00000000-0005-0000-0000-000053370000}"/>
    <cellStyle name="一般 47 2" xfId="298" xr:uid="{00000000-0005-0000-0000-000054370000}"/>
    <cellStyle name="一般 47 2 2" xfId="299" xr:uid="{00000000-0005-0000-0000-000055370000}"/>
    <cellStyle name="一般 47 2 2 2" xfId="14403" xr:uid="{00000000-0005-0000-0000-000056370000}"/>
    <cellStyle name="一般 47 2 2 2 2" xfId="14404" xr:uid="{00000000-0005-0000-0000-000057370000}"/>
    <cellStyle name="一般 47 2 2 2 2 2" xfId="14405" xr:uid="{00000000-0005-0000-0000-000058370000}"/>
    <cellStyle name="一般 47 2 2 2 2 2 2" xfId="14406" xr:uid="{00000000-0005-0000-0000-000059370000}"/>
    <cellStyle name="一般 47 2 2 2 2 2 2 2" xfId="14407" xr:uid="{00000000-0005-0000-0000-00005A370000}"/>
    <cellStyle name="一般 47 2 2 2 2 2 2 3" xfId="14408" xr:uid="{00000000-0005-0000-0000-00005B370000}"/>
    <cellStyle name="一般 47 2 2 2 2 2 3" xfId="14409" xr:uid="{00000000-0005-0000-0000-00005C370000}"/>
    <cellStyle name="一般 47 2 2 2 2 2 4" xfId="14410" xr:uid="{00000000-0005-0000-0000-00005D370000}"/>
    <cellStyle name="一般 47 2 2 2 2 3" xfId="14411" xr:uid="{00000000-0005-0000-0000-00005E370000}"/>
    <cellStyle name="一般 47 2 2 2 2 3 2" xfId="14412" xr:uid="{00000000-0005-0000-0000-00005F370000}"/>
    <cellStyle name="一般 47 2 2 2 2 3 3" xfId="14413" xr:uid="{00000000-0005-0000-0000-000060370000}"/>
    <cellStyle name="一般 47 2 2 2 2 4" xfId="14414" xr:uid="{00000000-0005-0000-0000-000061370000}"/>
    <cellStyle name="一般 47 2 2 2 2 5" xfId="14415" xr:uid="{00000000-0005-0000-0000-000062370000}"/>
    <cellStyle name="一般 47 2 2 2 3" xfId="14416" xr:uid="{00000000-0005-0000-0000-000063370000}"/>
    <cellStyle name="一般 47 2 2 2 3 2" xfId="14417" xr:uid="{00000000-0005-0000-0000-000064370000}"/>
    <cellStyle name="一般 47 2 2 2 3 2 2" xfId="14418" xr:uid="{00000000-0005-0000-0000-000065370000}"/>
    <cellStyle name="一般 47 2 2 2 3 2 3" xfId="14419" xr:uid="{00000000-0005-0000-0000-000066370000}"/>
    <cellStyle name="一般 47 2 2 2 3 3" xfId="14420" xr:uid="{00000000-0005-0000-0000-000067370000}"/>
    <cellStyle name="一般 47 2 2 2 3 4" xfId="14421" xr:uid="{00000000-0005-0000-0000-000068370000}"/>
    <cellStyle name="一般 47 2 2 2 4" xfId="14422" xr:uid="{00000000-0005-0000-0000-000069370000}"/>
    <cellStyle name="一般 47 2 2 2 4 2" xfId="14423" xr:uid="{00000000-0005-0000-0000-00006A370000}"/>
    <cellStyle name="一般 47 2 2 2 4 3" xfId="14424" xr:uid="{00000000-0005-0000-0000-00006B370000}"/>
    <cellStyle name="一般 47 2 2 2 5" xfId="14425" xr:uid="{00000000-0005-0000-0000-00006C370000}"/>
    <cellStyle name="一般 47 2 2 2 6" xfId="14426" xr:uid="{00000000-0005-0000-0000-00006D370000}"/>
    <cellStyle name="一般 47 2 2 3" xfId="14427" xr:uid="{00000000-0005-0000-0000-00006E370000}"/>
    <cellStyle name="一般 47 2 2 3 2" xfId="14428" xr:uid="{00000000-0005-0000-0000-00006F370000}"/>
    <cellStyle name="一般 47 2 2 3 2 2" xfId="14429" xr:uid="{00000000-0005-0000-0000-000070370000}"/>
    <cellStyle name="一般 47 2 2 3 2 2 2" xfId="14430" xr:uid="{00000000-0005-0000-0000-000071370000}"/>
    <cellStyle name="一般 47 2 2 3 2 2 3" xfId="14431" xr:uid="{00000000-0005-0000-0000-000072370000}"/>
    <cellStyle name="一般 47 2 2 3 2 3" xfId="14432" xr:uid="{00000000-0005-0000-0000-000073370000}"/>
    <cellStyle name="一般 47 2 2 3 2 4" xfId="14433" xr:uid="{00000000-0005-0000-0000-000074370000}"/>
    <cellStyle name="一般 47 2 2 3 3" xfId="14434" xr:uid="{00000000-0005-0000-0000-000075370000}"/>
    <cellStyle name="一般 47 2 2 3 3 2" xfId="14435" xr:uid="{00000000-0005-0000-0000-000076370000}"/>
    <cellStyle name="一般 47 2 2 3 3 3" xfId="14436" xr:uid="{00000000-0005-0000-0000-000077370000}"/>
    <cellStyle name="一般 47 2 2 3 4" xfId="14437" xr:uid="{00000000-0005-0000-0000-000078370000}"/>
    <cellStyle name="一般 47 2 2 3 5" xfId="14438" xr:uid="{00000000-0005-0000-0000-000079370000}"/>
    <cellStyle name="一般 47 2 2 4" xfId="14439" xr:uid="{00000000-0005-0000-0000-00007A370000}"/>
    <cellStyle name="一般 47 2 2 4 2" xfId="14440" xr:uid="{00000000-0005-0000-0000-00007B370000}"/>
    <cellStyle name="一般 47 2 2 4 2 2" xfId="14441" xr:uid="{00000000-0005-0000-0000-00007C370000}"/>
    <cellStyle name="一般 47 2 2 4 2 2 2" xfId="14442" xr:uid="{00000000-0005-0000-0000-00007D370000}"/>
    <cellStyle name="一般 47 2 2 4 2 2 3" xfId="14443" xr:uid="{00000000-0005-0000-0000-00007E370000}"/>
    <cellStyle name="一般 47 2 2 4 2 3" xfId="14444" xr:uid="{00000000-0005-0000-0000-00007F370000}"/>
    <cellStyle name="一般 47 2 2 4 2 4" xfId="14445" xr:uid="{00000000-0005-0000-0000-000080370000}"/>
    <cellStyle name="一般 47 2 2 4 3" xfId="14446" xr:uid="{00000000-0005-0000-0000-000081370000}"/>
    <cellStyle name="一般 47 2 2 4 3 2" xfId="14447" xr:uid="{00000000-0005-0000-0000-000082370000}"/>
    <cellStyle name="一般 47 2 2 4 3 3" xfId="14448" xr:uid="{00000000-0005-0000-0000-000083370000}"/>
    <cellStyle name="一般 47 2 2 4 4" xfId="14449" xr:uid="{00000000-0005-0000-0000-000084370000}"/>
    <cellStyle name="一般 47 2 2 4 5" xfId="14450" xr:uid="{00000000-0005-0000-0000-000085370000}"/>
    <cellStyle name="一般 47 2 2 5" xfId="14451" xr:uid="{00000000-0005-0000-0000-000086370000}"/>
    <cellStyle name="一般 47 2 2 5 2" xfId="14452" xr:uid="{00000000-0005-0000-0000-000087370000}"/>
    <cellStyle name="一般 47 2 2 5 2 2" xfId="14453" xr:uid="{00000000-0005-0000-0000-000088370000}"/>
    <cellStyle name="一般 47 2 2 5 2 3" xfId="14454" xr:uid="{00000000-0005-0000-0000-000089370000}"/>
    <cellStyle name="一般 47 2 2 5 3" xfId="14455" xr:uid="{00000000-0005-0000-0000-00008A370000}"/>
    <cellStyle name="一般 47 2 2 5 4" xfId="14456" xr:uid="{00000000-0005-0000-0000-00008B370000}"/>
    <cellStyle name="一般 47 2 2 6" xfId="14457" xr:uid="{00000000-0005-0000-0000-00008C370000}"/>
    <cellStyle name="一般 47 2 2 6 2" xfId="14458" xr:uid="{00000000-0005-0000-0000-00008D370000}"/>
    <cellStyle name="一般 47 2 2 6 3" xfId="14459" xr:uid="{00000000-0005-0000-0000-00008E370000}"/>
    <cellStyle name="一般 47 2 2 7" xfId="14460" xr:uid="{00000000-0005-0000-0000-00008F370000}"/>
    <cellStyle name="一般 47 2 2 8" xfId="14461" xr:uid="{00000000-0005-0000-0000-000090370000}"/>
    <cellStyle name="一般 47 2 3" xfId="14462" xr:uid="{00000000-0005-0000-0000-000091370000}"/>
    <cellStyle name="一般 47 2 3 2" xfId="14463" xr:uid="{00000000-0005-0000-0000-000092370000}"/>
    <cellStyle name="一般 47 2 3 2 2" xfId="14464" xr:uid="{00000000-0005-0000-0000-000093370000}"/>
    <cellStyle name="一般 47 2 3 2 2 2" xfId="14465" xr:uid="{00000000-0005-0000-0000-000094370000}"/>
    <cellStyle name="一般 47 2 3 2 2 2 2" xfId="14466" xr:uid="{00000000-0005-0000-0000-000095370000}"/>
    <cellStyle name="一般 47 2 3 2 2 2 3" xfId="14467" xr:uid="{00000000-0005-0000-0000-000096370000}"/>
    <cellStyle name="一般 47 2 3 2 2 3" xfId="14468" xr:uid="{00000000-0005-0000-0000-000097370000}"/>
    <cellStyle name="一般 47 2 3 2 2 4" xfId="14469" xr:uid="{00000000-0005-0000-0000-000098370000}"/>
    <cellStyle name="一般 47 2 3 2 3" xfId="14470" xr:uid="{00000000-0005-0000-0000-000099370000}"/>
    <cellStyle name="一般 47 2 3 2 3 2" xfId="14471" xr:uid="{00000000-0005-0000-0000-00009A370000}"/>
    <cellStyle name="一般 47 2 3 2 3 3" xfId="14472" xr:uid="{00000000-0005-0000-0000-00009B370000}"/>
    <cellStyle name="一般 47 2 3 2 4" xfId="14473" xr:uid="{00000000-0005-0000-0000-00009C370000}"/>
    <cellStyle name="一般 47 2 3 2 5" xfId="14474" xr:uid="{00000000-0005-0000-0000-00009D370000}"/>
    <cellStyle name="一般 47 2 3 3" xfId="14475" xr:uid="{00000000-0005-0000-0000-00009E370000}"/>
    <cellStyle name="一般 47 2 3 3 2" xfId="14476" xr:uid="{00000000-0005-0000-0000-00009F370000}"/>
    <cellStyle name="一般 47 2 3 3 2 2" xfId="14477" xr:uid="{00000000-0005-0000-0000-0000A0370000}"/>
    <cellStyle name="一般 47 2 3 3 2 3" xfId="14478" xr:uid="{00000000-0005-0000-0000-0000A1370000}"/>
    <cellStyle name="一般 47 2 3 3 3" xfId="14479" xr:uid="{00000000-0005-0000-0000-0000A2370000}"/>
    <cellStyle name="一般 47 2 3 3 4" xfId="14480" xr:uid="{00000000-0005-0000-0000-0000A3370000}"/>
    <cellStyle name="一般 47 2 3 4" xfId="14481" xr:uid="{00000000-0005-0000-0000-0000A4370000}"/>
    <cellStyle name="一般 47 2 3 4 2" xfId="14482" xr:uid="{00000000-0005-0000-0000-0000A5370000}"/>
    <cellStyle name="一般 47 2 3 4 3" xfId="14483" xr:uid="{00000000-0005-0000-0000-0000A6370000}"/>
    <cellStyle name="一般 47 2 3 5" xfId="14484" xr:uid="{00000000-0005-0000-0000-0000A7370000}"/>
    <cellStyle name="一般 47 2 3 6" xfId="14485" xr:uid="{00000000-0005-0000-0000-0000A8370000}"/>
    <cellStyle name="一般 47 2 4" xfId="14486" xr:uid="{00000000-0005-0000-0000-0000A9370000}"/>
    <cellStyle name="一般 47 2 4 2" xfId="14487" xr:uid="{00000000-0005-0000-0000-0000AA370000}"/>
    <cellStyle name="一般 47 2 4 2 2" xfId="14488" xr:uid="{00000000-0005-0000-0000-0000AB370000}"/>
    <cellStyle name="一般 47 2 4 2 2 2" xfId="14489" xr:uid="{00000000-0005-0000-0000-0000AC370000}"/>
    <cellStyle name="一般 47 2 4 2 2 3" xfId="14490" xr:uid="{00000000-0005-0000-0000-0000AD370000}"/>
    <cellStyle name="一般 47 2 4 2 3" xfId="14491" xr:uid="{00000000-0005-0000-0000-0000AE370000}"/>
    <cellStyle name="一般 47 2 4 2 4" xfId="14492" xr:uid="{00000000-0005-0000-0000-0000AF370000}"/>
    <cellStyle name="一般 47 2 4 3" xfId="14493" xr:uid="{00000000-0005-0000-0000-0000B0370000}"/>
    <cellStyle name="一般 47 2 4 3 2" xfId="14494" xr:uid="{00000000-0005-0000-0000-0000B1370000}"/>
    <cellStyle name="一般 47 2 4 3 3" xfId="14495" xr:uid="{00000000-0005-0000-0000-0000B2370000}"/>
    <cellStyle name="一般 47 2 4 4" xfId="14496" xr:uid="{00000000-0005-0000-0000-0000B3370000}"/>
    <cellStyle name="一般 47 2 4 5" xfId="14497" xr:uid="{00000000-0005-0000-0000-0000B4370000}"/>
    <cellStyle name="一般 47 2 5" xfId="14498" xr:uid="{00000000-0005-0000-0000-0000B5370000}"/>
    <cellStyle name="一般 47 2 5 2" xfId="14499" xr:uid="{00000000-0005-0000-0000-0000B6370000}"/>
    <cellStyle name="一般 47 2 5 2 2" xfId="14500" xr:uid="{00000000-0005-0000-0000-0000B7370000}"/>
    <cellStyle name="一般 47 2 5 2 2 2" xfId="14501" xr:uid="{00000000-0005-0000-0000-0000B8370000}"/>
    <cellStyle name="一般 47 2 5 2 2 3" xfId="14502" xr:uid="{00000000-0005-0000-0000-0000B9370000}"/>
    <cellStyle name="一般 47 2 5 2 3" xfId="14503" xr:uid="{00000000-0005-0000-0000-0000BA370000}"/>
    <cellStyle name="一般 47 2 5 2 4" xfId="14504" xr:uid="{00000000-0005-0000-0000-0000BB370000}"/>
    <cellStyle name="一般 47 2 5 3" xfId="14505" xr:uid="{00000000-0005-0000-0000-0000BC370000}"/>
    <cellStyle name="一般 47 2 5 3 2" xfId="14506" xr:uid="{00000000-0005-0000-0000-0000BD370000}"/>
    <cellStyle name="一般 47 2 5 3 3" xfId="14507" xr:uid="{00000000-0005-0000-0000-0000BE370000}"/>
    <cellStyle name="一般 47 2 5 4" xfId="14508" xr:uid="{00000000-0005-0000-0000-0000BF370000}"/>
    <cellStyle name="一般 47 2 5 5" xfId="14509" xr:uid="{00000000-0005-0000-0000-0000C0370000}"/>
    <cellStyle name="一般 47 2 6" xfId="14510" xr:uid="{00000000-0005-0000-0000-0000C1370000}"/>
    <cellStyle name="一般 47 2 6 2" xfId="14511" xr:uid="{00000000-0005-0000-0000-0000C2370000}"/>
    <cellStyle name="一般 47 2 6 2 2" xfId="14512" xr:uid="{00000000-0005-0000-0000-0000C3370000}"/>
    <cellStyle name="一般 47 2 6 2 3" xfId="14513" xr:uid="{00000000-0005-0000-0000-0000C4370000}"/>
    <cellStyle name="一般 47 2 6 3" xfId="14514" xr:uid="{00000000-0005-0000-0000-0000C5370000}"/>
    <cellStyle name="一般 47 2 6 4" xfId="14515" xr:uid="{00000000-0005-0000-0000-0000C6370000}"/>
    <cellStyle name="一般 47 2 7" xfId="14516" xr:uid="{00000000-0005-0000-0000-0000C7370000}"/>
    <cellStyle name="一般 47 2 7 2" xfId="14517" xr:uid="{00000000-0005-0000-0000-0000C8370000}"/>
    <cellStyle name="一般 47 2 7 3" xfId="14518" xr:uid="{00000000-0005-0000-0000-0000C9370000}"/>
    <cellStyle name="一般 47 2 8" xfId="14519" xr:uid="{00000000-0005-0000-0000-0000CA370000}"/>
    <cellStyle name="一般 47 2 9" xfId="14520" xr:uid="{00000000-0005-0000-0000-0000CB370000}"/>
    <cellStyle name="一般 47 3" xfId="300" xr:uid="{00000000-0005-0000-0000-0000CC370000}"/>
    <cellStyle name="一般 47 3 2" xfId="301" xr:uid="{00000000-0005-0000-0000-0000CD370000}"/>
    <cellStyle name="一般 47 3 2 2" xfId="14521" xr:uid="{00000000-0005-0000-0000-0000CE370000}"/>
    <cellStyle name="一般 47 3 2 2 2" xfId="14522" xr:uid="{00000000-0005-0000-0000-0000CF370000}"/>
    <cellStyle name="一般 47 3 2 2 2 2" xfId="14523" xr:uid="{00000000-0005-0000-0000-0000D0370000}"/>
    <cellStyle name="一般 47 3 2 2 2 2 2" xfId="14524" xr:uid="{00000000-0005-0000-0000-0000D1370000}"/>
    <cellStyle name="一般 47 3 2 2 2 2 2 2" xfId="14525" xr:uid="{00000000-0005-0000-0000-0000D2370000}"/>
    <cellStyle name="一般 47 3 2 2 2 2 2 3" xfId="14526" xr:uid="{00000000-0005-0000-0000-0000D3370000}"/>
    <cellStyle name="一般 47 3 2 2 2 2 3" xfId="14527" xr:uid="{00000000-0005-0000-0000-0000D4370000}"/>
    <cellStyle name="一般 47 3 2 2 2 2 4" xfId="14528" xr:uid="{00000000-0005-0000-0000-0000D5370000}"/>
    <cellStyle name="一般 47 3 2 2 2 3" xfId="14529" xr:uid="{00000000-0005-0000-0000-0000D6370000}"/>
    <cellStyle name="一般 47 3 2 2 2 3 2" xfId="14530" xr:uid="{00000000-0005-0000-0000-0000D7370000}"/>
    <cellStyle name="一般 47 3 2 2 2 3 3" xfId="14531" xr:uid="{00000000-0005-0000-0000-0000D8370000}"/>
    <cellStyle name="一般 47 3 2 2 2 4" xfId="14532" xr:uid="{00000000-0005-0000-0000-0000D9370000}"/>
    <cellStyle name="一般 47 3 2 2 2 5" xfId="14533" xr:uid="{00000000-0005-0000-0000-0000DA370000}"/>
    <cellStyle name="一般 47 3 2 2 3" xfId="14534" xr:uid="{00000000-0005-0000-0000-0000DB370000}"/>
    <cellStyle name="一般 47 3 2 2 3 2" xfId="14535" xr:uid="{00000000-0005-0000-0000-0000DC370000}"/>
    <cellStyle name="一般 47 3 2 2 3 2 2" xfId="14536" xr:uid="{00000000-0005-0000-0000-0000DD370000}"/>
    <cellStyle name="一般 47 3 2 2 3 2 3" xfId="14537" xr:uid="{00000000-0005-0000-0000-0000DE370000}"/>
    <cellStyle name="一般 47 3 2 2 3 3" xfId="14538" xr:uid="{00000000-0005-0000-0000-0000DF370000}"/>
    <cellStyle name="一般 47 3 2 2 3 4" xfId="14539" xr:uid="{00000000-0005-0000-0000-0000E0370000}"/>
    <cellStyle name="一般 47 3 2 2 4" xfId="14540" xr:uid="{00000000-0005-0000-0000-0000E1370000}"/>
    <cellStyle name="一般 47 3 2 2 4 2" xfId="14541" xr:uid="{00000000-0005-0000-0000-0000E2370000}"/>
    <cellStyle name="一般 47 3 2 2 4 3" xfId="14542" xr:uid="{00000000-0005-0000-0000-0000E3370000}"/>
    <cellStyle name="一般 47 3 2 2 5" xfId="14543" xr:uid="{00000000-0005-0000-0000-0000E4370000}"/>
    <cellStyle name="一般 47 3 2 2 6" xfId="14544" xr:uid="{00000000-0005-0000-0000-0000E5370000}"/>
    <cellStyle name="一般 47 3 2 3" xfId="14545" xr:uid="{00000000-0005-0000-0000-0000E6370000}"/>
    <cellStyle name="一般 47 3 2 3 2" xfId="14546" xr:uid="{00000000-0005-0000-0000-0000E7370000}"/>
    <cellStyle name="一般 47 3 2 3 2 2" xfId="14547" xr:uid="{00000000-0005-0000-0000-0000E8370000}"/>
    <cellStyle name="一般 47 3 2 3 2 2 2" xfId="14548" xr:uid="{00000000-0005-0000-0000-0000E9370000}"/>
    <cellStyle name="一般 47 3 2 3 2 2 3" xfId="14549" xr:uid="{00000000-0005-0000-0000-0000EA370000}"/>
    <cellStyle name="一般 47 3 2 3 2 3" xfId="14550" xr:uid="{00000000-0005-0000-0000-0000EB370000}"/>
    <cellStyle name="一般 47 3 2 3 2 4" xfId="14551" xr:uid="{00000000-0005-0000-0000-0000EC370000}"/>
    <cellStyle name="一般 47 3 2 3 3" xfId="14552" xr:uid="{00000000-0005-0000-0000-0000ED370000}"/>
    <cellStyle name="一般 47 3 2 3 3 2" xfId="14553" xr:uid="{00000000-0005-0000-0000-0000EE370000}"/>
    <cellStyle name="一般 47 3 2 3 3 3" xfId="14554" xr:uid="{00000000-0005-0000-0000-0000EF370000}"/>
    <cellStyle name="一般 47 3 2 3 4" xfId="14555" xr:uid="{00000000-0005-0000-0000-0000F0370000}"/>
    <cellStyle name="一般 47 3 2 3 5" xfId="14556" xr:uid="{00000000-0005-0000-0000-0000F1370000}"/>
    <cellStyle name="一般 47 3 2 4" xfId="14557" xr:uid="{00000000-0005-0000-0000-0000F2370000}"/>
    <cellStyle name="一般 47 3 2 4 2" xfId="14558" xr:uid="{00000000-0005-0000-0000-0000F3370000}"/>
    <cellStyle name="一般 47 3 2 4 2 2" xfId="14559" xr:uid="{00000000-0005-0000-0000-0000F4370000}"/>
    <cellStyle name="一般 47 3 2 4 2 2 2" xfId="14560" xr:uid="{00000000-0005-0000-0000-0000F5370000}"/>
    <cellStyle name="一般 47 3 2 4 2 2 3" xfId="14561" xr:uid="{00000000-0005-0000-0000-0000F6370000}"/>
    <cellStyle name="一般 47 3 2 4 2 3" xfId="14562" xr:uid="{00000000-0005-0000-0000-0000F7370000}"/>
    <cellStyle name="一般 47 3 2 4 2 4" xfId="14563" xr:uid="{00000000-0005-0000-0000-0000F8370000}"/>
    <cellStyle name="一般 47 3 2 4 3" xfId="14564" xr:uid="{00000000-0005-0000-0000-0000F9370000}"/>
    <cellStyle name="一般 47 3 2 4 3 2" xfId="14565" xr:uid="{00000000-0005-0000-0000-0000FA370000}"/>
    <cellStyle name="一般 47 3 2 4 3 3" xfId="14566" xr:uid="{00000000-0005-0000-0000-0000FB370000}"/>
    <cellStyle name="一般 47 3 2 4 4" xfId="14567" xr:uid="{00000000-0005-0000-0000-0000FC370000}"/>
    <cellStyle name="一般 47 3 2 4 5" xfId="14568" xr:uid="{00000000-0005-0000-0000-0000FD370000}"/>
    <cellStyle name="一般 47 3 2 5" xfId="14569" xr:uid="{00000000-0005-0000-0000-0000FE370000}"/>
    <cellStyle name="一般 47 3 2 5 2" xfId="14570" xr:uid="{00000000-0005-0000-0000-0000FF370000}"/>
    <cellStyle name="一般 47 3 2 5 2 2" xfId="14571" xr:uid="{00000000-0005-0000-0000-000000380000}"/>
    <cellStyle name="一般 47 3 2 5 2 3" xfId="14572" xr:uid="{00000000-0005-0000-0000-000001380000}"/>
    <cellStyle name="一般 47 3 2 5 3" xfId="14573" xr:uid="{00000000-0005-0000-0000-000002380000}"/>
    <cellStyle name="一般 47 3 2 5 4" xfId="14574" xr:uid="{00000000-0005-0000-0000-000003380000}"/>
    <cellStyle name="一般 47 3 2 6" xfId="14575" xr:uid="{00000000-0005-0000-0000-000004380000}"/>
    <cellStyle name="一般 47 3 2 6 2" xfId="14576" xr:uid="{00000000-0005-0000-0000-000005380000}"/>
    <cellStyle name="一般 47 3 2 6 3" xfId="14577" xr:uid="{00000000-0005-0000-0000-000006380000}"/>
    <cellStyle name="一般 47 3 2 7" xfId="14578" xr:uid="{00000000-0005-0000-0000-000007380000}"/>
    <cellStyle name="一般 47 3 2 8" xfId="14579" xr:uid="{00000000-0005-0000-0000-000008380000}"/>
    <cellStyle name="一般 47 3 3" xfId="14580" xr:uid="{00000000-0005-0000-0000-000009380000}"/>
    <cellStyle name="一般 47 3 3 2" xfId="14581" xr:uid="{00000000-0005-0000-0000-00000A380000}"/>
    <cellStyle name="一般 47 3 3 2 2" xfId="14582" xr:uid="{00000000-0005-0000-0000-00000B380000}"/>
    <cellStyle name="一般 47 3 3 2 2 2" xfId="14583" xr:uid="{00000000-0005-0000-0000-00000C380000}"/>
    <cellStyle name="一般 47 3 3 2 2 2 2" xfId="14584" xr:uid="{00000000-0005-0000-0000-00000D380000}"/>
    <cellStyle name="一般 47 3 3 2 2 2 3" xfId="14585" xr:uid="{00000000-0005-0000-0000-00000E380000}"/>
    <cellStyle name="一般 47 3 3 2 2 3" xfId="14586" xr:uid="{00000000-0005-0000-0000-00000F380000}"/>
    <cellStyle name="一般 47 3 3 2 2 4" xfId="14587" xr:uid="{00000000-0005-0000-0000-000010380000}"/>
    <cellStyle name="一般 47 3 3 2 3" xfId="14588" xr:uid="{00000000-0005-0000-0000-000011380000}"/>
    <cellStyle name="一般 47 3 3 2 3 2" xfId="14589" xr:uid="{00000000-0005-0000-0000-000012380000}"/>
    <cellStyle name="一般 47 3 3 2 3 3" xfId="14590" xr:uid="{00000000-0005-0000-0000-000013380000}"/>
    <cellStyle name="一般 47 3 3 2 4" xfId="14591" xr:uid="{00000000-0005-0000-0000-000014380000}"/>
    <cellStyle name="一般 47 3 3 2 5" xfId="14592" xr:uid="{00000000-0005-0000-0000-000015380000}"/>
    <cellStyle name="一般 47 3 3 3" xfId="14593" xr:uid="{00000000-0005-0000-0000-000016380000}"/>
    <cellStyle name="一般 47 3 3 3 2" xfId="14594" xr:uid="{00000000-0005-0000-0000-000017380000}"/>
    <cellStyle name="一般 47 3 3 3 2 2" xfId="14595" xr:uid="{00000000-0005-0000-0000-000018380000}"/>
    <cellStyle name="一般 47 3 3 3 2 3" xfId="14596" xr:uid="{00000000-0005-0000-0000-000019380000}"/>
    <cellStyle name="一般 47 3 3 3 3" xfId="14597" xr:uid="{00000000-0005-0000-0000-00001A380000}"/>
    <cellStyle name="一般 47 3 3 3 4" xfId="14598" xr:uid="{00000000-0005-0000-0000-00001B380000}"/>
    <cellStyle name="一般 47 3 3 4" xfId="14599" xr:uid="{00000000-0005-0000-0000-00001C380000}"/>
    <cellStyle name="一般 47 3 3 4 2" xfId="14600" xr:uid="{00000000-0005-0000-0000-00001D380000}"/>
    <cellStyle name="一般 47 3 3 4 3" xfId="14601" xr:uid="{00000000-0005-0000-0000-00001E380000}"/>
    <cellStyle name="一般 47 3 3 5" xfId="14602" xr:uid="{00000000-0005-0000-0000-00001F380000}"/>
    <cellStyle name="一般 47 3 3 6" xfId="14603" xr:uid="{00000000-0005-0000-0000-000020380000}"/>
    <cellStyle name="一般 47 3 4" xfId="14604" xr:uid="{00000000-0005-0000-0000-000021380000}"/>
    <cellStyle name="一般 47 3 4 2" xfId="14605" xr:uid="{00000000-0005-0000-0000-000022380000}"/>
    <cellStyle name="一般 47 3 4 2 2" xfId="14606" xr:uid="{00000000-0005-0000-0000-000023380000}"/>
    <cellStyle name="一般 47 3 4 2 2 2" xfId="14607" xr:uid="{00000000-0005-0000-0000-000024380000}"/>
    <cellStyle name="一般 47 3 4 2 2 3" xfId="14608" xr:uid="{00000000-0005-0000-0000-000025380000}"/>
    <cellStyle name="一般 47 3 4 2 3" xfId="14609" xr:uid="{00000000-0005-0000-0000-000026380000}"/>
    <cellStyle name="一般 47 3 4 2 4" xfId="14610" xr:uid="{00000000-0005-0000-0000-000027380000}"/>
    <cellStyle name="一般 47 3 4 3" xfId="14611" xr:uid="{00000000-0005-0000-0000-000028380000}"/>
    <cellStyle name="一般 47 3 4 3 2" xfId="14612" xr:uid="{00000000-0005-0000-0000-000029380000}"/>
    <cellStyle name="一般 47 3 4 3 3" xfId="14613" xr:uid="{00000000-0005-0000-0000-00002A380000}"/>
    <cellStyle name="一般 47 3 4 4" xfId="14614" xr:uid="{00000000-0005-0000-0000-00002B380000}"/>
    <cellStyle name="一般 47 3 4 5" xfId="14615" xr:uid="{00000000-0005-0000-0000-00002C380000}"/>
    <cellStyle name="一般 47 3 5" xfId="14616" xr:uid="{00000000-0005-0000-0000-00002D380000}"/>
    <cellStyle name="一般 47 3 5 2" xfId="14617" xr:uid="{00000000-0005-0000-0000-00002E380000}"/>
    <cellStyle name="一般 47 3 5 2 2" xfId="14618" xr:uid="{00000000-0005-0000-0000-00002F380000}"/>
    <cellStyle name="一般 47 3 5 2 2 2" xfId="14619" xr:uid="{00000000-0005-0000-0000-000030380000}"/>
    <cellStyle name="一般 47 3 5 2 2 3" xfId="14620" xr:uid="{00000000-0005-0000-0000-000031380000}"/>
    <cellStyle name="一般 47 3 5 2 3" xfId="14621" xr:uid="{00000000-0005-0000-0000-000032380000}"/>
    <cellStyle name="一般 47 3 5 2 4" xfId="14622" xr:uid="{00000000-0005-0000-0000-000033380000}"/>
    <cellStyle name="一般 47 3 5 3" xfId="14623" xr:uid="{00000000-0005-0000-0000-000034380000}"/>
    <cellStyle name="一般 47 3 5 3 2" xfId="14624" xr:uid="{00000000-0005-0000-0000-000035380000}"/>
    <cellStyle name="一般 47 3 5 3 3" xfId="14625" xr:uid="{00000000-0005-0000-0000-000036380000}"/>
    <cellStyle name="一般 47 3 5 4" xfId="14626" xr:uid="{00000000-0005-0000-0000-000037380000}"/>
    <cellStyle name="一般 47 3 5 5" xfId="14627" xr:uid="{00000000-0005-0000-0000-000038380000}"/>
    <cellStyle name="一般 47 3 6" xfId="14628" xr:uid="{00000000-0005-0000-0000-000039380000}"/>
    <cellStyle name="一般 47 3 6 2" xfId="14629" xr:uid="{00000000-0005-0000-0000-00003A380000}"/>
    <cellStyle name="一般 47 3 6 2 2" xfId="14630" xr:uid="{00000000-0005-0000-0000-00003B380000}"/>
    <cellStyle name="一般 47 3 6 2 3" xfId="14631" xr:uid="{00000000-0005-0000-0000-00003C380000}"/>
    <cellStyle name="一般 47 3 6 3" xfId="14632" xr:uid="{00000000-0005-0000-0000-00003D380000}"/>
    <cellStyle name="一般 47 3 6 4" xfId="14633" xr:uid="{00000000-0005-0000-0000-00003E380000}"/>
    <cellStyle name="一般 47 3 7" xfId="14634" xr:uid="{00000000-0005-0000-0000-00003F380000}"/>
    <cellStyle name="一般 47 3 7 2" xfId="14635" xr:uid="{00000000-0005-0000-0000-000040380000}"/>
    <cellStyle name="一般 47 3 7 3" xfId="14636" xr:uid="{00000000-0005-0000-0000-000041380000}"/>
    <cellStyle name="一般 47 3 8" xfId="14637" xr:uid="{00000000-0005-0000-0000-000042380000}"/>
    <cellStyle name="一般 47 3 9" xfId="14638" xr:uid="{00000000-0005-0000-0000-000043380000}"/>
    <cellStyle name="一般 47 4" xfId="302" xr:uid="{00000000-0005-0000-0000-000044380000}"/>
    <cellStyle name="一般 47 4 2" xfId="14639" xr:uid="{00000000-0005-0000-0000-000045380000}"/>
    <cellStyle name="一般 47 4 2 2" xfId="14640" xr:uid="{00000000-0005-0000-0000-000046380000}"/>
    <cellStyle name="一般 47 4 2 2 2" xfId="14641" xr:uid="{00000000-0005-0000-0000-000047380000}"/>
    <cellStyle name="一般 47 4 2 2 2 2" xfId="14642" xr:uid="{00000000-0005-0000-0000-000048380000}"/>
    <cellStyle name="一般 47 4 2 2 2 2 2" xfId="14643" xr:uid="{00000000-0005-0000-0000-000049380000}"/>
    <cellStyle name="一般 47 4 2 2 2 2 3" xfId="14644" xr:uid="{00000000-0005-0000-0000-00004A380000}"/>
    <cellStyle name="一般 47 4 2 2 2 3" xfId="14645" xr:uid="{00000000-0005-0000-0000-00004B380000}"/>
    <cellStyle name="一般 47 4 2 2 2 4" xfId="14646" xr:uid="{00000000-0005-0000-0000-00004C380000}"/>
    <cellStyle name="一般 47 4 2 2 3" xfId="14647" xr:uid="{00000000-0005-0000-0000-00004D380000}"/>
    <cellStyle name="一般 47 4 2 2 3 2" xfId="14648" xr:uid="{00000000-0005-0000-0000-00004E380000}"/>
    <cellStyle name="一般 47 4 2 2 3 3" xfId="14649" xr:uid="{00000000-0005-0000-0000-00004F380000}"/>
    <cellStyle name="一般 47 4 2 2 4" xfId="14650" xr:uid="{00000000-0005-0000-0000-000050380000}"/>
    <cellStyle name="一般 47 4 2 2 5" xfId="14651" xr:uid="{00000000-0005-0000-0000-000051380000}"/>
    <cellStyle name="一般 47 4 2 3" xfId="14652" xr:uid="{00000000-0005-0000-0000-000052380000}"/>
    <cellStyle name="一般 47 4 2 3 2" xfId="14653" xr:uid="{00000000-0005-0000-0000-000053380000}"/>
    <cellStyle name="一般 47 4 2 3 2 2" xfId="14654" xr:uid="{00000000-0005-0000-0000-000054380000}"/>
    <cellStyle name="一般 47 4 2 3 2 3" xfId="14655" xr:uid="{00000000-0005-0000-0000-000055380000}"/>
    <cellStyle name="一般 47 4 2 3 3" xfId="14656" xr:uid="{00000000-0005-0000-0000-000056380000}"/>
    <cellStyle name="一般 47 4 2 3 4" xfId="14657" xr:uid="{00000000-0005-0000-0000-000057380000}"/>
    <cellStyle name="一般 47 4 2 4" xfId="14658" xr:uid="{00000000-0005-0000-0000-000058380000}"/>
    <cellStyle name="一般 47 4 2 4 2" xfId="14659" xr:uid="{00000000-0005-0000-0000-000059380000}"/>
    <cellStyle name="一般 47 4 2 4 3" xfId="14660" xr:uid="{00000000-0005-0000-0000-00005A380000}"/>
    <cellStyle name="一般 47 4 2 5" xfId="14661" xr:uid="{00000000-0005-0000-0000-00005B380000}"/>
    <cellStyle name="一般 47 4 2 6" xfId="14662" xr:uid="{00000000-0005-0000-0000-00005C380000}"/>
    <cellStyle name="一般 47 4 3" xfId="14663" xr:uid="{00000000-0005-0000-0000-00005D380000}"/>
    <cellStyle name="一般 47 4 3 2" xfId="14664" xr:uid="{00000000-0005-0000-0000-00005E380000}"/>
    <cellStyle name="一般 47 4 3 2 2" xfId="14665" xr:uid="{00000000-0005-0000-0000-00005F380000}"/>
    <cellStyle name="一般 47 4 3 2 2 2" xfId="14666" xr:uid="{00000000-0005-0000-0000-000060380000}"/>
    <cellStyle name="一般 47 4 3 2 2 3" xfId="14667" xr:uid="{00000000-0005-0000-0000-000061380000}"/>
    <cellStyle name="一般 47 4 3 2 3" xfId="14668" xr:uid="{00000000-0005-0000-0000-000062380000}"/>
    <cellStyle name="一般 47 4 3 2 4" xfId="14669" xr:uid="{00000000-0005-0000-0000-000063380000}"/>
    <cellStyle name="一般 47 4 3 3" xfId="14670" xr:uid="{00000000-0005-0000-0000-000064380000}"/>
    <cellStyle name="一般 47 4 3 3 2" xfId="14671" xr:uid="{00000000-0005-0000-0000-000065380000}"/>
    <cellStyle name="一般 47 4 3 3 3" xfId="14672" xr:uid="{00000000-0005-0000-0000-000066380000}"/>
    <cellStyle name="一般 47 4 3 4" xfId="14673" xr:uid="{00000000-0005-0000-0000-000067380000}"/>
    <cellStyle name="一般 47 4 3 5" xfId="14674" xr:uid="{00000000-0005-0000-0000-000068380000}"/>
    <cellStyle name="一般 47 4 4" xfId="14675" xr:uid="{00000000-0005-0000-0000-000069380000}"/>
    <cellStyle name="一般 47 4 4 2" xfId="14676" xr:uid="{00000000-0005-0000-0000-00006A380000}"/>
    <cellStyle name="一般 47 4 4 2 2" xfId="14677" xr:uid="{00000000-0005-0000-0000-00006B380000}"/>
    <cellStyle name="一般 47 4 4 2 2 2" xfId="14678" xr:uid="{00000000-0005-0000-0000-00006C380000}"/>
    <cellStyle name="一般 47 4 4 2 2 3" xfId="14679" xr:uid="{00000000-0005-0000-0000-00006D380000}"/>
    <cellStyle name="一般 47 4 4 2 3" xfId="14680" xr:uid="{00000000-0005-0000-0000-00006E380000}"/>
    <cellStyle name="一般 47 4 4 2 4" xfId="14681" xr:uid="{00000000-0005-0000-0000-00006F380000}"/>
    <cellStyle name="一般 47 4 4 3" xfId="14682" xr:uid="{00000000-0005-0000-0000-000070380000}"/>
    <cellStyle name="一般 47 4 4 3 2" xfId="14683" xr:uid="{00000000-0005-0000-0000-000071380000}"/>
    <cellStyle name="一般 47 4 4 3 3" xfId="14684" xr:uid="{00000000-0005-0000-0000-000072380000}"/>
    <cellStyle name="一般 47 4 4 4" xfId="14685" xr:uid="{00000000-0005-0000-0000-000073380000}"/>
    <cellStyle name="一般 47 4 4 5" xfId="14686" xr:uid="{00000000-0005-0000-0000-000074380000}"/>
    <cellStyle name="一般 47 4 5" xfId="14687" xr:uid="{00000000-0005-0000-0000-000075380000}"/>
    <cellStyle name="一般 47 4 5 2" xfId="14688" xr:uid="{00000000-0005-0000-0000-000076380000}"/>
    <cellStyle name="一般 47 4 5 2 2" xfId="14689" xr:uid="{00000000-0005-0000-0000-000077380000}"/>
    <cellStyle name="一般 47 4 5 2 3" xfId="14690" xr:uid="{00000000-0005-0000-0000-000078380000}"/>
    <cellStyle name="一般 47 4 5 3" xfId="14691" xr:uid="{00000000-0005-0000-0000-000079380000}"/>
    <cellStyle name="一般 47 4 5 4" xfId="14692" xr:uid="{00000000-0005-0000-0000-00007A380000}"/>
    <cellStyle name="一般 47 4 6" xfId="14693" xr:uid="{00000000-0005-0000-0000-00007B380000}"/>
    <cellStyle name="一般 47 4 6 2" xfId="14694" xr:uid="{00000000-0005-0000-0000-00007C380000}"/>
    <cellStyle name="一般 47 4 6 3" xfId="14695" xr:uid="{00000000-0005-0000-0000-00007D380000}"/>
    <cellStyle name="一般 47 4 7" xfId="14696" xr:uid="{00000000-0005-0000-0000-00007E380000}"/>
    <cellStyle name="一般 47 4 8" xfId="14697" xr:uid="{00000000-0005-0000-0000-00007F380000}"/>
    <cellStyle name="一般 47 5" xfId="14698" xr:uid="{00000000-0005-0000-0000-000080380000}"/>
    <cellStyle name="一般 47 5 2" xfId="14699" xr:uid="{00000000-0005-0000-0000-000081380000}"/>
    <cellStyle name="一般 47 5 2 2" xfId="14700" xr:uid="{00000000-0005-0000-0000-000082380000}"/>
    <cellStyle name="一般 47 5 2 2 2" xfId="14701" xr:uid="{00000000-0005-0000-0000-000083380000}"/>
    <cellStyle name="一般 47 5 2 2 2 2" xfId="14702" xr:uid="{00000000-0005-0000-0000-000084380000}"/>
    <cellStyle name="一般 47 5 2 2 2 2 2" xfId="14703" xr:uid="{00000000-0005-0000-0000-000085380000}"/>
    <cellStyle name="一般 47 5 2 2 2 2 3" xfId="14704" xr:uid="{00000000-0005-0000-0000-000086380000}"/>
    <cellStyle name="一般 47 5 2 2 2 3" xfId="14705" xr:uid="{00000000-0005-0000-0000-000087380000}"/>
    <cellStyle name="一般 47 5 2 2 2 4" xfId="14706" xr:uid="{00000000-0005-0000-0000-000088380000}"/>
    <cellStyle name="一般 47 5 2 2 3" xfId="14707" xr:uid="{00000000-0005-0000-0000-000089380000}"/>
    <cellStyle name="一般 47 5 2 2 3 2" xfId="14708" xr:uid="{00000000-0005-0000-0000-00008A380000}"/>
    <cellStyle name="一般 47 5 2 2 3 3" xfId="14709" xr:uid="{00000000-0005-0000-0000-00008B380000}"/>
    <cellStyle name="一般 47 5 2 2 4" xfId="14710" xr:uid="{00000000-0005-0000-0000-00008C380000}"/>
    <cellStyle name="一般 47 5 2 2 5" xfId="14711" xr:uid="{00000000-0005-0000-0000-00008D380000}"/>
    <cellStyle name="一般 47 5 2 3" xfId="14712" xr:uid="{00000000-0005-0000-0000-00008E380000}"/>
    <cellStyle name="一般 47 5 2 3 2" xfId="14713" xr:uid="{00000000-0005-0000-0000-00008F380000}"/>
    <cellStyle name="一般 47 5 2 3 2 2" xfId="14714" xr:uid="{00000000-0005-0000-0000-000090380000}"/>
    <cellStyle name="一般 47 5 2 3 2 3" xfId="14715" xr:uid="{00000000-0005-0000-0000-000091380000}"/>
    <cellStyle name="一般 47 5 2 3 3" xfId="14716" xr:uid="{00000000-0005-0000-0000-000092380000}"/>
    <cellStyle name="一般 47 5 2 3 4" xfId="14717" xr:uid="{00000000-0005-0000-0000-000093380000}"/>
    <cellStyle name="一般 47 5 2 4" xfId="14718" xr:uid="{00000000-0005-0000-0000-000094380000}"/>
    <cellStyle name="一般 47 5 2 4 2" xfId="14719" xr:uid="{00000000-0005-0000-0000-000095380000}"/>
    <cellStyle name="一般 47 5 2 4 3" xfId="14720" xr:uid="{00000000-0005-0000-0000-000096380000}"/>
    <cellStyle name="一般 47 5 2 5" xfId="14721" xr:uid="{00000000-0005-0000-0000-000097380000}"/>
    <cellStyle name="一般 47 5 2 6" xfId="14722" xr:uid="{00000000-0005-0000-0000-000098380000}"/>
    <cellStyle name="一般 47 5 3" xfId="14723" xr:uid="{00000000-0005-0000-0000-000099380000}"/>
    <cellStyle name="一般 47 5 3 2" xfId="14724" xr:uid="{00000000-0005-0000-0000-00009A380000}"/>
    <cellStyle name="一般 47 5 3 2 2" xfId="14725" xr:uid="{00000000-0005-0000-0000-00009B380000}"/>
    <cellStyle name="一般 47 5 3 2 2 2" xfId="14726" xr:uid="{00000000-0005-0000-0000-00009C380000}"/>
    <cellStyle name="一般 47 5 3 2 2 3" xfId="14727" xr:uid="{00000000-0005-0000-0000-00009D380000}"/>
    <cellStyle name="一般 47 5 3 2 3" xfId="14728" xr:uid="{00000000-0005-0000-0000-00009E380000}"/>
    <cellStyle name="一般 47 5 3 2 4" xfId="14729" xr:uid="{00000000-0005-0000-0000-00009F380000}"/>
    <cellStyle name="一般 47 5 3 3" xfId="14730" xr:uid="{00000000-0005-0000-0000-0000A0380000}"/>
    <cellStyle name="一般 47 5 3 3 2" xfId="14731" xr:uid="{00000000-0005-0000-0000-0000A1380000}"/>
    <cellStyle name="一般 47 5 3 3 3" xfId="14732" xr:uid="{00000000-0005-0000-0000-0000A2380000}"/>
    <cellStyle name="一般 47 5 3 4" xfId="14733" xr:uid="{00000000-0005-0000-0000-0000A3380000}"/>
    <cellStyle name="一般 47 5 3 5" xfId="14734" xr:uid="{00000000-0005-0000-0000-0000A4380000}"/>
    <cellStyle name="一般 47 5 4" xfId="14735" xr:uid="{00000000-0005-0000-0000-0000A5380000}"/>
    <cellStyle name="一般 47 5 4 2" xfId="14736" xr:uid="{00000000-0005-0000-0000-0000A6380000}"/>
    <cellStyle name="一般 47 5 4 2 2" xfId="14737" xr:uid="{00000000-0005-0000-0000-0000A7380000}"/>
    <cellStyle name="一般 47 5 4 2 2 2" xfId="14738" xr:uid="{00000000-0005-0000-0000-0000A8380000}"/>
    <cellStyle name="一般 47 5 4 2 2 3" xfId="14739" xr:uid="{00000000-0005-0000-0000-0000A9380000}"/>
    <cellStyle name="一般 47 5 4 2 3" xfId="14740" xr:uid="{00000000-0005-0000-0000-0000AA380000}"/>
    <cellStyle name="一般 47 5 4 2 4" xfId="14741" xr:uid="{00000000-0005-0000-0000-0000AB380000}"/>
    <cellStyle name="一般 47 5 4 3" xfId="14742" xr:uid="{00000000-0005-0000-0000-0000AC380000}"/>
    <cellStyle name="一般 47 5 4 3 2" xfId="14743" xr:uid="{00000000-0005-0000-0000-0000AD380000}"/>
    <cellStyle name="一般 47 5 4 3 3" xfId="14744" xr:uid="{00000000-0005-0000-0000-0000AE380000}"/>
    <cellStyle name="一般 47 5 4 4" xfId="14745" xr:uid="{00000000-0005-0000-0000-0000AF380000}"/>
    <cellStyle name="一般 47 5 4 5" xfId="14746" xr:uid="{00000000-0005-0000-0000-0000B0380000}"/>
    <cellStyle name="一般 47 5 5" xfId="14747" xr:uid="{00000000-0005-0000-0000-0000B1380000}"/>
    <cellStyle name="一般 47 5 5 2" xfId="14748" xr:uid="{00000000-0005-0000-0000-0000B2380000}"/>
    <cellStyle name="一般 47 5 5 2 2" xfId="14749" xr:uid="{00000000-0005-0000-0000-0000B3380000}"/>
    <cellStyle name="一般 47 5 5 2 3" xfId="14750" xr:uid="{00000000-0005-0000-0000-0000B4380000}"/>
    <cellStyle name="一般 47 5 5 3" xfId="14751" xr:uid="{00000000-0005-0000-0000-0000B5380000}"/>
    <cellStyle name="一般 47 5 5 4" xfId="14752" xr:uid="{00000000-0005-0000-0000-0000B6380000}"/>
    <cellStyle name="一般 47 5 6" xfId="14753" xr:uid="{00000000-0005-0000-0000-0000B7380000}"/>
    <cellStyle name="一般 47 5 6 2" xfId="14754" xr:uid="{00000000-0005-0000-0000-0000B8380000}"/>
    <cellStyle name="一般 47 5 6 3" xfId="14755" xr:uid="{00000000-0005-0000-0000-0000B9380000}"/>
    <cellStyle name="一般 47 5 7" xfId="14756" xr:uid="{00000000-0005-0000-0000-0000BA380000}"/>
    <cellStyle name="一般 47 5 8" xfId="14757" xr:uid="{00000000-0005-0000-0000-0000BB380000}"/>
    <cellStyle name="一般 47 6" xfId="14758" xr:uid="{00000000-0005-0000-0000-0000BC380000}"/>
    <cellStyle name="一般 47 6 2" xfId="14759" xr:uid="{00000000-0005-0000-0000-0000BD380000}"/>
    <cellStyle name="一般 47 6 2 2" xfId="14760" xr:uid="{00000000-0005-0000-0000-0000BE380000}"/>
    <cellStyle name="一般 47 6 2 2 2" xfId="14761" xr:uid="{00000000-0005-0000-0000-0000BF380000}"/>
    <cellStyle name="一般 47 6 2 2 2 2" xfId="14762" xr:uid="{00000000-0005-0000-0000-0000C0380000}"/>
    <cellStyle name="一般 47 6 2 2 2 3" xfId="14763" xr:uid="{00000000-0005-0000-0000-0000C1380000}"/>
    <cellStyle name="一般 47 6 2 2 3" xfId="14764" xr:uid="{00000000-0005-0000-0000-0000C2380000}"/>
    <cellStyle name="一般 47 6 2 2 4" xfId="14765" xr:uid="{00000000-0005-0000-0000-0000C3380000}"/>
    <cellStyle name="一般 47 6 2 3" xfId="14766" xr:uid="{00000000-0005-0000-0000-0000C4380000}"/>
    <cellStyle name="一般 47 6 2 3 2" xfId="14767" xr:uid="{00000000-0005-0000-0000-0000C5380000}"/>
    <cellStyle name="一般 47 6 2 3 3" xfId="14768" xr:uid="{00000000-0005-0000-0000-0000C6380000}"/>
    <cellStyle name="一般 47 6 2 4" xfId="14769" xr:uid="{00000000-0005-0000-0000-0000C7380000}"/>
    <cellStyle name="一般 47 6 2 5" xfId="14770" xr:uid="{00000000-0005-0000-0000-0000C8380000}"/>
    <cellStyle name="一般 47 6 3" xfId="14771" xr:uid="{00000000-0005-0000-0000-0000C9380000}"/>
    <cellStyle name="一般 47 6 3 2" xfId="14772" xr:uid="{00000000-0005-0000-0000-0000CA380000}"/>
    <cellStyle name="一般 47 6 3 2 2" xfId="14773" xr:uid="{00000000-0005-0000-0000-0000CB380000}"/>
    <cellStyle name="一般 47 6 3 2 2 2" xfId="14774" xr:uid="{00000000-0005-0000-0000-0000CC380000}"/>
    <cellStyle name="一般 47 6 3 2 2 3" xfId="14775" xr:uid="{00000000-0005-0000-0000-0000CD380000}"/>
    <cellStyle name="一般 47 6 3 2 3" xfId="14776" xr:uid="{00000000-0005-0000-0000-0000CE380000}"/>
    <cellStyle name="一般 47 6 3 2 4" xfId="14777" xr:uid="{00000000-0005-0000-0000-0000CF380000}"/>
    <cellStyle name="一般 47 6 3 3" xfId="14778" xr:uid="{00000000-0005-0000-0000-0000D0380000}"/>
    <cellStyle name="一般 47 6 3 3 2" xfId="14779" xr:uid="{00000000-0005-0000-0000-0000D1380000}"/>
    <cellStyle name="一般 47 6 3 3 3" xfId="14780" xr:uid="{00000000-0005-0000-0000-0000D2380000}"/>
    <cellStyle name="一般 47 6 3 4" xfId="14781" xr:uid="{00000000-0005-0000-0000-0000D3380000}"/>
    <cellStyle name="一般 47 6 3 5" xfId="14782" xr:uid="{00000000-0005-0000-0000-0000D4380000}"/>
    <cellStyle name="一般 47 6 4" xfId="14783" xr:uid="{00000000-0005-0000-0000-0000D5380000}"/>
    <cellStyle name="一般 47 6 4 2" xfId="14784" xr:uid="{00000000-0005-0000-0000-0000D6380000}"/>
    <cellStyle name="一般 47 6 4 2 2" xfId="14785" xr:uid="{00000000-0005-0000-0000-0000D7380000}"/>
    <cellStyle name="一般 47 6 4 2 3" xfId="14786" xr:uid="{00000000-0005-0000-0000-0000D8380000}"/>
    <cellStyle name="一般 47 6 4 3" xfId="14787" xr:uid="{00000000-0005-0000-0000-0000D9380000}"/>
    <cellStyle name="一般 47 6 4 4" xfId="14788" xr:uid="{00000000-0005-0000-0000-0000DA380000}"/>
    <cellStyle name="一般 47 6 5" xfId="14789" xr:uid="{00000000-0005-0000-0000-0000DB380000}"/>
    <cellStyle name="一般 47 6 5 2" xfId="14790" xr:uid="{00000000-0005-0000-0000-0000DC380000}"/>
    <cellStyle name="一般 47 6 5 3" xfId="14791" xr:uid="{00000000-0005-0000-0000-0000DD380000}"/>
    <cellStyle name="一般 47 6 6" xfId="14792" xr:uid="{00000000-0005-0000-0000-0000DE380000}"/>
    <cellStyle name="一般 47 6 7" xfId="14793" xr:uid="{00000000-0005-0000-0000-0000DF380000}"/>
    <cellStyle name="一般 47 7" xfId="14794" xr:uid="{00000000-0005-0000-0000-0000E0380000}"/>
    <cellStyle name="一般 47 7 2" xfId="14795" xr:uid="{00000000-0005-0000-0000-0000E1380000}"/>
    <cellStyle name="一般 47 7 2 2" xfId="14796" xr:uid="{00000000-0005-0000-0000-0000E2380000}"/>
    <cellStyle name="一般 47 7 2 2 2" xfId="14797" xr:uid="{00000000-0005-0000-0000-0000E3380000}"/>
    <cellStyle name="一般 47 7 2 2 2 2" xfId="14798" xr:uid="{00000000-0005-0000-0000-0000E4380000}"/>
    <cellStyle name="一般 47 7 2 2 2 3" xfId="14799" xr:uid="{00000000-0005-0000-0000-0000E5380000}"/>
    <cellStyle name="一般 47 7 2 2 3" xfId="14800" xr:uid="{00000000-0005-0000-0000-0000E6380000}"/>
    <cellStyle name="一般 47 7 2 2 4" xfId="14801" xr:uid="{00000000-0005-0000-0000-0000E7380000}"/>
    <cellStyle name="一般 47 7 2 3" xfId="14802" xr:uid="{00000000-0005-0000-0000-0000E8380000}"/>
    <cellStyle name="一般 47 7 2 3 2" xfId="14803" xr:uid="{00000000-0005-0000-0000-0000E9380000}"/>
    <cellStyle name="一般 47 7 2 3 3" xfId="14804" xr:uid="{00000000-0005-0000-0000-0000EA380000}"/>
    <cellStyle name="一般 47 7 2 4" xfId="14805" xr:uid="{00000000-0005-0000-0000-0000EB380000}"/>
    <cellStyle name="一般 47 7 2 5" xfId="14806" xr:uid="{00000000-0005-0000-0000-0000EC380000}"/>
    <cellStyle name="一般 47 7 3" xfId="14807" xr:uid="{00000000-0005-0000-0000-0000ED380000}"/>
    <cellStyle name="一般 47 7 3 2" xfId="14808" xr:uid="{00000000-0005-0000-0000-0000EE380000}"/>
    <cellStyle name="一般 47 7 3 2 2" xfId="14809" xr:uid="{00000000-0005-0000-0000-0000EF380000}"/>
    <cellStyle name="一般 47 7 3 2 3" xfId="14810" xr:uid="{00000000-0005-0000-0000-0000F0380000}"/>
    <cellStyle name="一般 47 7 3 3" xfId="14811" xr:uid="{00000000-0005-0000-0000-0000F1380000}"/>
    <cellStyle name="一般 47 7 3 4" xfId="14812" xr:uid="{00000000-0005-0000-0000-0000F2380000}"/>
    <cellStyle name="一般 47 7 4" xfId="14813" xr:uid="{00000000-0005-0000-0000-0000F3380000}"/>
    <cellStyle name="一般 47 7 4 2" xfId="14814" xr:uid="{00000000-0005-0000-0000-0000F4380000}"/>
    <cellStyle name="一般 47 7 4 3" xfId="14815" xr:uid="{00000000-0005-0000-0000-0000F5380000}"/>
    <cellStyle name="一般 47 7 5" xfId="14816" xr:uid="{00000000-0005-0000-0000-0000F6380000}"/>
    <cellStyle name="一般 47 7 6" xfId="14817" xr:uid="{00000000-0005-0000-0000-0000F7380000}"/>
    <cellStyle name="一般 47 8" xfId="14818" xr:uid="{00000000-0005-0000-0000-0000F8380000}"/>
    <cellStyle name="一般 47 8 2" xfId="14819" xr:uid="{00000000-0005-0000-0000-0000F9380000}"/>
    <cellStyle name="一般 47 8 2 2" xfId="14820" xr:uid="{00000000-0005-0000-0000-0000FA380000}"/>
    <cellStyle name="一般 47 8 2 2 2" xfId="14821" xr:uid="{00000000-0005-0000-0000-0000FB380000}"/>
    <cellStyle name="一般 47 8 2 2 3" xfId="14822" xr:uid="{00000000-0005-0000-0000-0000FC380000}"/>
    <cellStyle name="一般 47 8 2 3" xfId="14823" xr:uid="{00000000-0005-0000-0000-0000FD380000}"/>
    <cellStyle name="一般 47 8 2 4" xfId="14824" xr:uid="{00000000-0005-0000-0000-0000FE380000}"/>
    <cellStyle name="一般 47 8 3" xfId="14825" xr:uid="{00000000-0005-0000-0000-0000FF380000}"/>
    <cellStyle name="一般 47 8 3 2" xfId="14826" xr:uid="{00000000-0005-0000-0000-000000390000}"/>
    <cellStyle name="一般 47 8 3 3" xfId="14827" xr:uid="{00000000-0005-0000-0000-000001390000}"/>
    <cellStyle name="一般 47 8 4" xfId="14828" xr:uid="{00000000-0005-0000-0000-000002390000}"/>
    <cellStyle name="一般 47 8 5" xfId="14829" xr:uid="{00000000-0005-0000-0000-000003390000}"/>
    <cellStyle name="一般 47 9" xfId="14830" xr:uid="{00000000-0005-0000-0000-000004390000}"/>
    <cellStyle name="一般 47 9 2" xfId="14831" xr:uid="{00000000-0005-0000-0000-000005390000}"/>
    <cellStyle name="一般 47 9 2 2" xfId="14832" xr:uid="{00000000-0005-0000-0000-000006390000}"/>
    <cellStyle name="一般 47 9 2 2 2" xfId="14833" xr:uid="{00000000-0005-0000-0000-000007390000}"/>
    <cellStyle name="一般 47 9 2 2 3" xfId="14834" xr:uid="{00000000-0005-0000-0000-000008390000}"/>
    <cellStyle name="一般 47 9 2 3" xfId="14835" xr:uid="{00000000-0005-0000-0000-000009390000}"/>
    <cellStyle name="一般 47 9 2 4" xfId="14836" xr:uid="{00000000-0005-0000-0000-00000A390000}"/>
    <cellStyle name="一般 47 9 3" xfId="14837" xr:uid="{00000000-0005-0000-0000-00000B390000}"/>
    <cellStyle name="一般 47 9 3 2" xfId="14838" xr:uid="{00000000-0005-0000-0000-00000C390000}"/>
    <cellStyle name="一般 47 9 3 3" xfId="14839" xr:uid="{00000000-0005-0000-0000-00000D390000}"/>
    <cellStyle name="一般 47 9 4" xfId="14840" xr:uid="{00000000-0005-0000-0000-00000E390000}"/>
    <cellStyle name="一般 47 9 5" xfId="14841" xr:uid="{00000000-0005-0000-0000-00000F390000}"/>
    <cellStyle name="一般 48" xfId="303" xr:uid="{00000000-0005-0000-0000-000010390000}"/>
    <cellStyle name="一般 48 10" xfId="14842" xr:uid="{00000000-0005-0000-0000-000011390000}"/>
    <cellStyle name="一般 48 10 2" xfId="14843" xr:uid="{00000000-0005-0000-0000-000012390000}"/>
    <cellStyle name="一般 48 10 2 2" xfId="14844" xr:uid="{00000000-0005-0000-0000-000013390000}"/>
    <cellStyle name="一般 48 10 2 3" xfId="14845" xr:uid="{00000000-0005-0000-0000-000014390000}"/>
    <cellStyle name="一般 48 10 3" xfId="14846" xr:uid="{00000000-0005-0000-0000-000015390000}"/>
    <cellStyle name="一般 48 10 4" xfId="14847" xr:uid="{00000000-0005-0000-0000-000016390000}"/>
    <cellStyle name="一般 48 11" xfId="14848" xr:uid="{00000000-0005-0000-0000-000017390000}"/>
    <cellStyle name="一般 48 11 2" xfId="14849" xr:uid="{00000000-0005-0000-0000-000018390000}"/>
    <cellStyle name="一般 48 11 3" xfId="14850" xr:uid="{00000000-0005-0000-0000-000019390000}"/>
    <cellStyle name="一般 48 12" xfId="14851" xr:uid="{00000000-0005-0000-0000-00001A390000}"/>
    <cellStyle name="一般 48 13" xfId="14852" xr:uid="{00000000-0005-0000-0000-00001B390000}"/>
    <cellStyle name="一般 48 2" xfId="304" xr:uid="{00000000-0005-0000-0000-00001C390000}"/>
    <cellStyle name="一般 48 2 2" xfId="305" xr:uid="{00000000-0005-0000-0000-00001D390000}"/>
    <cellStyle name="一般 48 2 2 2" xfId="14853" xr:uid="{00000000-0005-0000-0000-00001E390000}"/>
    <cellStyle name="一般 48 2 2 2 2" xfId="14854" xr:uid="{00000000-0005-0000-0000-00001F390000}"/>
    <cellStyle name="一般 48 2 2 2 2 2" xfId="14855" xr:uid="{00000000-0005-0000-0000-000020390000}"/>
    <cellStyle name="一般 48 2 2 2 2 2 2" xfId="14856" xr:uid="{00000000-0005-0000-0000-000021390000}"/>
    <cellStyle name="一般 48 2 2 2 2 2 2 2" xfId="14857" xr:uid="{00000000-0005-0000-0000-000022390000}"/>
    <cellStyle name="一般 48 2 2 2 2 2 2 3" xfId="14858" xr:uid="{00000000-0005-0000-0000-000023390000}"/>
    <cellStyle name="一般 48 2 2 2 2 2 3" xfId="14859" xr:uid="{00000000-0005-0000-0000-000024390000}"/>
    <cellStyle name="一般 48 2 2 2 2 2 4" xfId="14860" xr:uid="{00000000-0005-0000-0000-000025390000}"/>
    <cellStyle name="一般 48 2 2 2 2 3" xfId="14861" xr:uid="{00000000-0005-0000-0000-000026390000}"/>
    <cellStyle name="一般 48 2 2 2 2 3 2" xfId="14862" xr:uid="{00000000-0005-0000-0000-000027390000}"/>
    <cellStyle name="一般 48 2 2 2 2 3 3" xfId="14863" xr:uid="{00000000-0005-0000-0000-000028390000}"/>
    <cellStyle name="一般 48 2 2 2 2 4" xfId="14864" xr:uid="{00000000-0005-0000-0000-000029390000}"/>
    <cellStyle name="一般 48 2 2 2 2 5" xfId="14865" xr:uid="{00000000-0005-0000-0000-00002A390000}"/>
    <cellStyle name="一般 48 2 2 2 3" xfId="14866" xr:uid="{00000000-0005-0000-0000-00002B390000}"/>
    <cellStyle name="一般 48 2 2 2 3 2" xfId="14867" xr:uid="{00000000-0005-0000-0000-00002C390000}"/>
    <cellStyle name="一般 48 2 2 2 3 2 2" xfId="14868" xr:uid="{00000000-0005-0000-0000-00002D390000}"/>
    <cellStyle name="一般 48 2 2 2 3 2 3" xfId="14869" xr:uid="{00000000-0005-0000-0000-00002E390000}"/>
    <cellStyle name="一般 48 2 2 2 3 3" xfId="14870" xr:uid="{00000000-0005-0000-0000-00002F390000}"/>
    <cellStyle name="一般 48 2 2 2 3 4" xfId="14871" xr:uid="{00000000-0005-0000-0000-000030390000}"/>
    <cellStyle name="一般 48 2 2 2 4" xfId="14872" xr:uid="{00000000-0005-0000-0000-000031390000}"/>
    <cellStyle name="一般 48 2 2 2 4 2" xfId="14873" xr:uid="{00000000-0005-0000-0000-000032390000}"/>
    <cellStyle name="一般 48 2 2 2 4 3" xfId="14874" xr:uid="{00000000-0005-0000-0000-000033390000}"/>
    <cellStyle name="一般 48 2 2 2 5" xfId="14875" xr:uid="{00000000-0005-0000-0000-000034390000}"/>
    <cellStyle name="一般 48 2 2 2 6" xfId="14876" xr:uid="{00000000-0005-0000-0000-000035390000}"/>
    <cellStyle name="一般 48 2 2 3" xfId="14877" xr:uid="{00000000-0005-0000-0000-000036390000}"/>
    <cellStyle name="一般 48 2 2 3 2" xfId="14878" xr:uid="{00000000-0005-0000-0000-000037390000}"/>
    <cellStyle name="一般 48 2 2 3 2 2" xfId="14879" xr:uid="{00000000-0005-0000-0000-000038390000}"/>
    <cellStyle name="一般 48 2 2 3 2 2 2" xfId="14880" xr:uid="{00000000-0005-0000-0000-000039390000}"/>
    <cellStyle name="一般 48 2 2 3 2 2 3" xfId="14881" xr:uid="{00000000-0005-0000-0000-00003A390000}"/>
    <cellStyle name="一般 48 2 2 3 2 3" xfId="14882" xr:uid="{00000000-0005-0000-0000-00003B390000}"/>
    <cellStyle name="一般 48 2 2 3 2 4" xfId="14883" xr:uid="{00000000-0005-0000-0000-00003C390000}"/>
    <cellStyle name="一般 48 2 2 3 3" xfId="14884" xr:uid="{00000000-0005-0000-0000-00003D390000}"/>
    <cellStyle name="一般 48 2 2 3 3 2" xfId="14885" xr:uid="{00000000-0005-0000-0000-00003E390000}"/>
    <cellStyle name="一般 48 2 2 3 3 3" xfId="14886" xr:uid="{00000000-0005-0000-0000-00003F390000}"/>
    <cellStyle name="一般 48 2 2 3 4" xfId="14887" xr:uid="{00000000-0005-0000-0000-000040390000}"/>
    <cellStyle name="一般 48 2 2 3 5" xfId="14888" xr:uid="{00000000-0005-0000-0000-000041390000}"/>
    <cellStyle name="一般 48 2 2 4" xfId="14889" xr:uid="{00000000-0005-0000-0000-000042390000}"/>
    <cellStyle name="一般 48 2 2 4 2" xfId="14890" xr:uid="{00000000-0005-0000-0000-000043390000}"/>
    <cellStyle name="一般 48 2 2 4 2 2" xfId="14891" xr:uid="{00000000-0005-0000-0000-000044390000}"/>
    <cellStyle name="一般 48 2 2 4 2 2 2" xfId="14892" xr:uid="{00000000-0005-0000-0000-000045390000}"/>
    <cellStyle name="一般 48 2 2 4 2 2 3" xfId="14893" xr:uid="{00000000-0005-0000-0000-000046390000}"/>
    <cellStyle name="一般 48 2 2 4 2 3" xfId="14894" xr:uid="{00000000-0005-0000-0000-000047390000}"/>
    <cellStyle name="一般 48 2 2 4 2 4" xfId="14895" xr:uid="{00000000-0005-0000-0000-000048390000}"/>
    <cellStyle name="一般 48 2 2 4 3" xfId="14896" xr:uid="{00000000-0005-0000-0000-000049390000}"/>
    <cellStyle name="一般 48 2 2 4 3 2" xfId="14897" xr:uid="{00000000-0005-0000-0000-00004A390000}"/>
    <cellStyle name="一般 48 2 2 4 3 3" xfId="14898" xr:uid="{00000000-0005-0000-0000-00004B390000}"/>
    <cellStyle name="一般 48 2 2 4 4" xfId="14899" xr:uid="{00000000-0005-0000-0000-00004C390000}"/>
    <cellStyle name="一般 48 2 2 4 5" xfId="14900" xr:uid="{00000000-0005-0000-0000-00004D390000}"/>
    <cellStyle name="一般 48 2 2 5" xfId="14901" xr:uid="{00000000-0005-0000-0000-00004E390000}"/>
    <cellStyle name="一般 48 2 2 5 2" xfId="14902" xr:uid="{00000000-0005-0000-0000-00004F390000}"/>
    <cellStyle name="一般 48 2 2 5 2 2" xfId="14903" xr:uid="{00000000-0005-0000-0000-000050390000}"/>
    <cellStyle name="一般 48 2 2 5 2 3" xfId="14904" xr:uid="{00000000-0005-0000-0000-000051390000}"/>
    <cellStyle name="一般 48 2 2 5 3" xfId="14905" xr:uid="{00000000-0005-0000-0000-000052390000}"/>
    <cellStyle name="一般 48 2 2 5 4" xfId="14906" xr:uid="{00000000-0005-0000-0000-000053390000}"/>
    <cellStyle name="一般 48 2 2 6" xfId="14907" xr:uid="{00000000-0005-0000-0000-000054390000}"/>
    <cellStyle name="一般 48 2 2 6 2" xfId="14908" xr:uid="{00000000-0005-0000-0000-000055390000}"/>
    <cellStyle name="一般 48 2 2 6 3" xfId="14909" xr:uid="{00000000-0005-0000-0000-000056390000}"/>
    <cellStyle name="一般 48 2 2 7" xfId="14910" xr:uid="{00000000-0005-0000-0000-000057390000}"/>
    <cellStyle name="一般 48 2 2 8" xfId="14911" xr:uid="{00000000-0005-0000-0000-000058390000}"/>
    <cellStyle name="一般 48 2 3" xfId="14912" xr:uid="{00000000-0005-0000-0000-000059390000}"/>
    <cellStyle name="一般 48 2 3 2" xfId="14913" xr:uid="{00000000-0005-0000-0000-00005A390000}"/>
    <cellStyle name="一般 48 2 3 2 2" xfId="14914" xr:uid="{00000000-0005-0000-0000-00005B390000}"/>
    <cellStyle name="一般 48 2 3 2 2 2" xfId="14915" xr:uid="{00000000-0005-0000-0000-00005C390000}"/>
    <cellStyle name="一般 48 2 3 2 2 2 2" xfId="14916" xr:uid="{00000000-0005-0000-0000-00005D390000}"/>
    <cellStyle name="一般 48 2 3 2 2 2 3" xfId="14917" xr:uid="{00000000-0005-0000-0000-00005E390000}"/>
    <cellStyle name="一般 48 2 3 2 2 3" xfId="14918" xr:uid="{00000000-0005-0000-0000-00005F390000}"/>
    <cellStyle name="一般 48 2 3 2 2 4" xfId="14919" xr:uid="{00000000-0005-0000-0000-000060390000}"/>
    <cellStyle name="一般 48 2 3 2 3" xfId="14920" xr:uid="{00000000-0005-0000-0000-000061390000}"/>
    <cellStyle name="一般 48 2 3 2 3 2" xfId="14921" xr:uid="{00000000-0005-0000-0000-000062390000}"/>
    <cellStyle name="一般 48 2 3 2 3 3" xfId="14922" xr:uid="{00000000-0005-0000-0000-000063390000}"/>
    <cellStyle name="一般 48 2 3 2 4" xfId="14923" xr:uid="{00000000-0005-0000-0000-000064390000}"/>
    <cellStyle name="一般 48 2 3 2 5" xfId="14924" xr:uid="{00000000-0005-0000-0000-000065390000}"/>
    <cellStyle name="一般 48 2 3 3" xfId="14925" xr:uid="{00000000-0005-0000-0000-000066390000}"/>
    <cellStyle name="一般 48 2 3 3 2" xfId="14926" xr:uid="{00000000-0005-0000-0000-000067390000}"/>
    <cellStyle name="一般 48 2 3 3 2 2" xfId="14927" xr:uid="{00000000-0005-0000-0000-000068390000}"/>
    <cellStyle name="一般 48 2 3 3 2 3" xfId="14928" xr:uid="{00000000-0005-0000-0000-000069390000}"/>
    <cellStyle name="一般 48 2 3 3 3" xfId="14929" xr:uid="{00000000-0005-0000-0000-00006A390000}"/>
    <cellStyle name="一般 48 2 3 3 4" xfId="14930" xr:uid="{00000000-0005-0000-0000-00006B390000}"/>
    <cellStyle name="一般 48 2 3 4" xfId="14931" xr:uid="{00000000-0005-0000-0000-00006C390000}"/>
    <cellStyle name="一般 48 2 3 4 2" xfId="14932" xr:uid="{00000000-0005-0000-0000-00006D390000}"/>
    <cellStyle name="一般 48 2 3 4 3" xfId="14933" xr:uid="{00000000-0005-0000-0000-00006E390000}"/>
    <cellStyle name="一般 48 2 3 5" xfId="14934" xr:uid="{00000000-0005-0000-0000-00006F390000}"/>
    <cellStyle name="一般 48 2 3 6" xfId="14935" xr:uid="{00000000-0005-0000-0000-000070390000}"/>
    <cellStyle name="一般 48 2 4" xfId="14936" xr:uid="{00000000-0005-0000-0000-000071390000}"/>
    <cellStyle name="一般 48 2 4 2" xfId="14937" xr:uid="{00000000-0005-0000-0000-000072390000}"/>
    <cellStyle name="一般 48 2 4 2 2" xfId="14938" xr:uid="{00000000-0005-0000-0000-000073390000}"/>
    <cellStyle name="一般 48 2 4 2 2 2" xfId="14939" xr:uid="{00000000-0005-0000-0000-000074390000}"/>
    <cellStyle name="一般 48 2 4 2 2 3" xfId="14940" xr:uid="{00000000-0005-0000-0000-000075390000}"/>
    <cellStyle name="一般 48 2 4 2 3" xfId="14941" xr:uid="{00000000-0005-0000-0000-000076390000}"/>
    <cellStyle name="一般 48 2 4 2 4" xfId="14942" xr:uid="{00000000-0005-0000-0000-000077390000}"/>
    <cellStyle name="一般 48 2 4 3" xfId="14943" xr:uid="{00000000-0005-0000-0000-000078390000}"/>
    <cellStyle name="一般 48 2 4 3 2" xfId="14944" xr:uid="{00000000-0005-0000-0000-000079390000}"/>
    <cellStyle name="一般 48 2 4 3 3" xfId="14945" xr:uid="{00000000-0005-0000-0000-00007A390000}"/>
    <cellStyle name="一般 48 2 4 4" xfId="14946" xr:uid="{00000000-0005-0000-0000-00007B390000}"/>
    <cellStyle name="一般 48 2 4 5" xfId="14947" xr:uid="{00000000-0005-0000-0000-00007C390000}"/>
    <cellStyle name="一般 48 2 5" xfId="14948" xr:uid="{00000000-0005-0000-0000-00007D390000}"/>
    <cellStyle name="一般 48 2 5 2" xfId="14949" xr:uid="{00000000-0005-0000-0000-00007E390000}"/>
    <cellStyle name="一般 48 2 5 2 2" xfId="14950" xr:uid="{00000000-0005-0000-0000-00007F390000}"/>
    <cellStyle name="一般 48 2 5 2 2 2" xfId="14951" xr:uid="{00000000-0005-0000-0000-000080390000}"/>
    <cellStyle name="一般 48 2 5 2 2 3" xfId="14952" xr:uid="{00000000-0005-0000-0000-000081390000}"/>
    <cellStyle name="一般 48 2 5 2 3" xfId="14953" xr:uid="{00000000-0005-0000-0000-000082390000}"/>
    <cellStyle name="一般 48 2 5 2 4" xfId="14954" xr:uid="{00000000-0005-0000-0000-000083390000}"/>
    <cellStyle name="一般 48 2 5 3" xfId="14955" xr:uid="{00000000-0005-0000-0000-000084390000}"/>
    <cellStyle name="一般 48 2 5 3 2" xfId="14956" xr:uid="{00000000-0005-0000-0000-000085390000}"/>
    <cellStyle name="一般 48 2 5 3 3" xfId="14957" xr:uid="{00000000-0005-0000-0000-000086390000}"/>
    <cellStyle name="一般 48 2 5 4" xfId="14958" xr:uid="{00000000-0005-0000-0000-000087390000}"/>
    <cellStyle name="一般 48 2 5 5" xfId="14959" xr:uid="{00000000-0005-0000-0000-000088390000}"/>
    <cellStyle name="一般 48 2 6" xfId="14960" xr:uid="{00000000-0005-0000-0000-000089390000}"/>
    <cellStyle name="一般 48 2 6 2" xfId="14961" xr:uid="{00000000-0005-0000-0000-00008A390000}"/>
    <cellStyle name="一般 48 2 6 2 2" xfId="14962" xr:uid="{00000000-0005-0000-0000-00008B390000}"/>
    <cellStyle name="一般 48 2 6 2 3" xfId="14963" xr:uid="{00000000-0005-0000-0000-00008C390000}"/>
    <cellStyle name="一般 48 2 6 3" xfId="14964" xr:uid="{00000000-0005-0000-0000-00008D390000}"/>
    <cellStyle name="一般 48 2 6 4" xfId="14965" xr:uid="{00000000-0005-0000-0000-00008E390000}"/>
    <cellStyle name="一般 48 2 7" xfId="14966" xr:uid="{00000000-0005-0000-0000-00008F390000}"/>
    <cellStyle name="一般 48 2 7 2" xfId="14967" xr:uid="{00000000-0005-0000-0000-000090390000}"/>
    <cellStyle name="一般 48 2 7 3" xfId="14968" xr:uid="{00000000-0005-0000-0000-000091390000}"/>
    <cellStyle name="一般 48 2 8" xfId="14969" xr:uid="{00000000-0005-0000-0000-000092390000}"/>
    <cellStyle name="一般 48 2 9" xfId="14970" xr:uid="{00000000-0005-0000-0000-000093390000}"/>
    <cellStyle name="一般 48 3" xfId="306" xr:uid="{00000000-0005-0000-0000-000094390000}"/>
    <cellStyle name="一般 48 3 2" xfId="307" xr:uid="{00000000-0005-0000-0000-000095390000}"/>
    <cellStyle name="一般 48 3 2 2" xfId="14971" xr:uid="{00000000-0005-0000-0000-000096390000}"/>
    <cellStyle name="一般 48 3 2 2 2" xfId="14972" xr:uid="{00000000-0005-0000-0000-000097390000}"/>
    <cellStyle name="一般 48 3 2 2 2 2" xfId="14973" xr:uid="{00000000-0005-0000-0000-000098390000}"/>
    <cellStyle name="一般 48 3 2 2 2 2 2" xfId="14974" xr:uid="{00000000-0005-0000-0000-000099390000}"/>
    <cellStyle name="一般 48 3 2 2 2 2 2 2" xfId="14975" xr:uid="{00000000-0005-0000-0000-00009A390000}"/>
    <cellStyle name="一般 48 3 2 2 2 2 2 3" xfId="14976" xr:uid="{00000000-0005-0000-0000-00009B390000}"/>
    <cellStyle name="一般 48 3 2 2 2 2 3" xfId="14977" xr:uid="{00000000-0005-0000-0000-00009C390000}"/>
    <cellStyle name="一般 48 3 2 2 2 2 4" xfId="14978" xr:uid="{00000000-0005-0000-0000-00009D390000}"/>
    <cellStyle name="一般 48 3 2 2 2 3" xfId="14979" xr:uid="{00000000-0005-0000-0000-00009E390000}"/>
    <cellStyle name="一般 48 3 2 2 2 3 2" xfId="14980" xr:uid="{00000000-0005-0000-0000-00009F390000}"/>
    <cellStyle name="一般 48 3 2 2 2 3 3" xfId="14981" xr:uid="{00000000-0005-0000-0000-0000A0390000}"/>
    <cellStyle name="一般 48 3 2 2 2 4" xfId="14982" xr:uid="{00000000-0005-0000-0000-0000A1390000}"/>
    <cellStyle name="一般 48 3 2 2 2 5" xfId="14983" xr:uid="{00000000-0005-0000-0000-0000A2390000}"/>
    <cellStyle name="一般 48 3 2 2 3" xfId="14984" xr:uid="{00000000-0005-0000-0000-0000A3390000}"/>
    <cellStyle name="一般 48 3 2 2 3 2" xfId="14985" xr:uid="{00000000-0005-0000-0000-0000A4390000}"/>
    <cellStyle name="一般 48 3 2 2 3 2 2" xfId="14986" xr:uid="{00000000-0005-0000-0000-0000A5390000}"/>
    <cellStyle name="一般 48 3 2 2 3 2 3" xfId="14987" xr:uid="{00000000-0005-0000-0000-0000A6390000}"/>
    <cellStyle name="一般 48 3 2 2 3 3" xfId="14988" xr:uid="{00000000-0005-0000-0000-0000A7390000}"/>
    <cellStyle name="一般 48 3 2 2 3 4" xfId="14989" xr:uid="{00000000-0005-0000-0000-0000A8390000}"/>
    <cellStyle name="一般 48 3 2 2 4" xfId="14990" xr:uid="{00000000-0005-0000-0000-0000A9390000}"/>
    <cellStyle name="一般 48 3 2 2 4 2" xfId="14991" xr:uid="{00000000-0005-0000-0000-0000AA390000}"/>
    <cellStyle name="一般 48 3 2 2 4 3" xfId="14992" xr:uid="{00000000-0005-0000-0000-0000AB390000}"/>
    <cellStyle name="一般 48 3 2 2 5" xfId="14993" xr:uid="{00000000-0005-0000-0000-0000AC390000}"/>
    <cellStyle name="一般 48 3 2 2 6" xfId="14994" xr:uid="{00000000-0005-0000-0000-0000AD390000}"/>
    <cellStyle name="一般 48 3 2 3" xfId="14995" xr:uid="{00000000-0005-0000-0000-0000AE390000}"/>
    <cellStyle name="一般 48 3 2 3 2" xfId="14996" xr:uid="{00000000-0005-0000-0000-0000AF390000}"/>
    <cellStyle name="一般 48 3 2 3 2 2" xfId="14997" xr:uid="{00000000-0005-0000-0000-0000B0390000}"/>
    <cellStyle name="一般 48 3 2 3 2 2 2" xfId="14998" xr:uid="{00000000-0005-0000-0000-0000B1390000}"/>
    <cellStyle name="一般 48 3 2 3 2 2 3" xfId="14999" xr:uid="{00000000-0005-0000-0000-0000B2390000}"/>
    <cellStyle name="一般 48 3 2 3 2 3" xfId="15000" xr:uid="{00000000-0005-0000-0000-0000B3390000}"/>
    <cellStyle name="一般 48 3 2 3 2 4" xfId="15001" xr:uid="{00000000-0005-0000-0000-0000B4390000}"/>
    <cellStyle name="一般 48 3 2 3 3" xfId="15002" xr:uid="{00000000-0005-0000-0000-0000B5390000}"/>
    <cellStyle name="一般 48 3 2 3 3 2" xfId="15003" xr:uid="{00000000-0005-0000-0000-0000B6390000}"/>
    <cellStyle name="一般 48 3 2 3 3 3" xfId="15004" xr:uid="{00000000-0005-0000-0000-0000B7390000}"/>
    <cellStyle name="一般 48 3 2 3 4" xfId="15005" xr:uid="{00000000-0005-0000-0000-0000B8390000}"/>
    <cellStyle name="一般 48 3 2 3 5" xfId="15006" xr:uid="{00000000-0005-0000-0000-0000B9390000}"/>
    <cellStyle name="一般 48 3 2 4" xfId="15007" xr:uid="{00000000-0005-0000-0000-0000BA390000}"/>
    <cellStyle name="一般 48 3 2 4 2" xfId="15008" xr:uid="{00000000-0005-0000-0000-0000BB390000}"/>
    <cellStyle name="一般 48 3 2 4 2 2" xfId="15009" xr:uid="{00000000-0005-0000-0000-0000BC390000}"/>
    <cellStyle name="一般 48 3 2 4 2 2 2" xfId="15010" xr:uid="{00000000-0005-0000-0000-0000BD390000}"/>
    <cellStyle name="一般 48 3 2 4 2 2 3" xfId="15011" xr:uid="{00000000-0005-0000-0000-0000BE390000}"/>
    <cellStyle name="一般 48 3 2 4 2 3" xfId="15012" xr:uid="{00000000-0005-0000-0000-0000BF390000}"/>
    <cellStyle name="一般 48 3 2 4 2 4" xfId="15013" xr:uid="{00000000-0005-0000-0000-0000C0390000}"/>
    <cellStyle name="一般 48 3 2 4 3" xfId="15014" xr:uid="{00000000-0005-0000-0000-0000C1390000}"/>
    <cellStyle name="一般 48 3 2 4 3 2" xfId="15015" xr:uid="{00000000-0005-0000-0000-0000C2390000}"/>
    <cellStyle name="一般 48 3 2 4 3 3" xfId="15016" xr:uid="{00000000-0005-0000-0000-0000C3390000}"/>
    <cellStyle name="一般 48 3 2 4 4" xfId="15017" xr:uid="{00000000-0005-0000-0000-0000C4390000}"/>
    <cellStyle name="一般 48 3 2 4 5" xfId="15018" xr:uid="{00000000-0005-0000-0000-0000C5390000}"/>
    <cellStyle name="一般 48 3 2 5" xfId="15019" xr:uid="{00000000-0005-0000-0000-0000C6390000}"/>
    <cellStyle name="一般 48 3 2 5 2" xfId="15020" xr:uid="{00000000-0005-0000-0000-0000C7390000}"/>
    <cellStyle name="一般 48 3 2 5 2 2" xfId="15021" xr:uid="{00000000-0005-0000-0000-0000C8390000}"/>
    <cellStyle name="一般 48 3 2 5 2 3" xfId="15022" xr:uid="{00000000-0005-0000-0000-0000C9390000}"/>
    <cellStyle name="一般 48 3 2 5 3" xfId="15023" xr:uid="{00000000-0005-0000-0000-0000CA390000}"/>
    <cellStyle name="一般 48 3 2 5 4" xfId="15024" xr:uid="{00000000-0005-0000-0000-0000CB390000}"/>
    <cellStyle name="一般 48 3 2 6" xfId="15025" xr:uid="{00000000-0005-0000-0000-0000CC390000}"/>
    <cellStyle name="一般 48 3 2 6 2" xfId="15026" xr:uid="{00000000-0005-0000-0000-0000CD390000}"/>
    <cellStyle name="一般 48 3 2 6 3" xfId="15027" xr:uid="{00000000-0005-0000-0000-0000CE390000}"/>
    <cellStyle name="一般 48 3 2 7" xfId="15028" xr:uid="{00000000-0005-0000-0000-0000CF390000}"/>
    <cellStyle name="一般 48 3 2 8" xfId="15029" xr:uid="{00000000-0005-0000-0000-0000D0390000}"/>
    <cellStyle name="一般 48 3 3" xfId="15030" xr:uid="{00000000-0005-0000-0000-0000D1390000}"/>
    <cellStyle name="一般 48 3 3 2" xfId="15031" xr:uid="{00000000-0005-0000-0000-0000D2390000}"/>
    <cellStyle name="一般 48 3 3 2 2" xfId="15032" xr:uid="{00000000-0005-0000-0000-0000D3390000}"/>
    <cellStyle name="一般 48 3 3 2 2 2" xfId="15033" xr:uid="{00000000-0005-0000-0000-0000D4390000}"/>
    <cellStyle name="一般 48 3 3 2 2 2 2" xfId="15034" xr:uid="{00000000-0005-0000-0000-0000D5390000}"/>
    <cellStyle name="一般 48 3 3 2 2 2 3" xfId="15035" xr:uid="{00000000-0005-0000-0000-0000D6390000}"/>
    <cellStyle name="一般 48 3 3 2 2 3" xfId="15036" xr:uid="{00000000-0005-0000-0000-0000D7390000}"/>
    <cellStyle name="一般 48 3 3 2 2 4" xfId="15037" xr:uid="{00000000-0005-0000-0000-0000D8390000}"/>
    <cellStyle name="一般 48 3 3 2 3" xfId="15038" xr:uid="{00000000-0005-0000-0000-0000D9390000}"/>
    <cellStyle name="一般 48 3 3 2 3 2" xfId="15039" xr:uid="{00000000-0005-0000-0000-0000DA390000}"/>
    <cellStyle name="一般 48 3 3 2 3 3" xfId="15040" xr:uid="{00000000-0005-0000-0000-0000DB390000}"/>
    <cellStyle name="一般 48 3 3 2 4" xfId="15041" xr:uid="{00000000-0005-0000-0000-0000DC390000}"/>
    <cellStyle name="一般 48 3 3 2 5" xfId="15042" xr:uid="{00000000-0005-0000-0000-0000DD390000}"/>
    <cellStyle name="一般 48 3 3 3" xfId="15043" xr:uid="{00000000-0005-0000-0000-0000DE390000}"/>
    <cellStyle name="一般 48 3 3 3 2" xfId="15044" xr:uid="{00000000-0005-0000-0000-0000DF390000}"/>
    <cellStyle name="一般 48 3 3 3 2 2" xfId="15045" xr:uid="{00000000-0005-0000-0000-0000E0390000}"/>
    <cellStyle name="一般 48 3 3 3 2 3" xfId="15046" xr:uid="{00000000-0005-0000-0000-0000E1390000}"/>
    <cellStyle name="一般 48 3 3 3 3" xfId="15047" xr:uid="{00000000-0005-0000-0000-0000E2390000}"/>
    <cellStyle name="一般 48 3 3 3 4" xfId="15048" xr:uid="{00000000-0005-0000-0000-0000E3390000}"/>
    <cellStyle name="一般 48 3 3 4" xfId="15049" xr:uid="{00000000-0005-0000-0000-0000E4390000}"/>
    <cellStyle name="一般 48 3 3 4 2" xfId="15050" xr:uid="{00000000-0005-0000-0000-0000E5390000}"/>
    <cellStyle name="一般 48 3 3 4 3" xfId="15051" xr:uid="{00000000-0005-0000-0000-0000E6390000}"/>
    <cellStyle name="一般 48 3 3 5" xfId="15052" xr:uid="{00000000-0005-0000-0000-0000E7390000}"/>
    <cellStyle name="一般 48 3 3 6" xfId="15053" xr:uid="{00000000-0005-0000-0000-0000E8390000}"/>
    <cellStyle name="一般 48 3 4" xfId="15054" xr:uid="{00000000-0005-0000-0000-0000E9390000}"/>
    <cellStyle name="一般 48 3 4 2" xfId="15055" xr:uid="{00000000-0005-0000-0000-0000EA390000}"/>
    <cellStyle name="一般 48 3 4 2 2" xfId="15056" xr:uid="{00000000-0005-0000-0000-0000EB390000}"/>
    <cellStyle name="一般 48 3 4 2 2 2" xfId="15057" xr:uid="{00000000-0005-0000-0000-0000EC390000}"/>
    <cellStyle name="一般 48 3 4 2 2 3" xfId="15058" xr:uid="{00000000-0005-0000-0000-0000ED390000}"/>
    <cellStyle name="一般 48 3 4 2 3" xfId="15059" xr:uid="{00000000-0005-0000-0000-0000EE390000}"/>
    <cellStyle name="一般 48 3 4 2 4" xfId="15060" xr:uid="{00000000-0005-0000-0000-0000EF390000}"/>
    <cellStyle name="一般 48 3 4 3" xfId="15061" xr:uid="{00000000-0005-0000-0000-0000F0390000}"/>
    <cellStyle name="一般 48 3 4 3 2" xfId="15062" xr:uid="{00000000-0005-0000-0000-0000F1390000}"/>
    <cellStyle name="一般 48 3 4 3 3" xfId="15063" xr:uid="{00000000-0005-0000-0000-0000F2390000}"/>
    <cellStyle name="一般 48 3 4 4" xfId="15064" xr:uid="{00000000-0005-0000-0000-0000F3390000}"/>
    <cellStyle name="一般 48 3 4 5" xfId="15065" xr:uid="{00000000-0005-0000-0000-0000F4390000}"/>
    <cellStyle name="一般 48 3 5" xfId="15066" xr:uid="{00000000-0005-0000-0000-0000F5390000}"/>
    <cellStyle name="一般 48 3 5 2" xfId="15067" xr:uid="{00000000-0005-0000-0000-0000F6390000}"/>
    <cellStyle name="一般 48 3 5 2 2" xfId="15068" xr:uid="{00000000-0005-0000-0000-0000F7390000}"/>
    <cellStyle name="一般 48 3 5 2 2 2" xfId="15069" xr:uid="{00000000-0005-0000-0000-0000F8390000}"/>
    <cellStyle name="一般 48 3 5 2 2 3" xfId="15070" xr:uid="{00000000-0005-0000-0000-0000F9390000}"/>
    <cellStyle name="一般 48 3 5 2 3" xfId="15071" xr:uid="{00000000-0005-0000-0000-0000FA390000}"/>
    <cellStyle name="一般 48 3 5 2 4" xfId="15072" xr:uid="{00000000-0005-0000-0000-0000FB390000}"/>
    <cellStyle name="一般 48 3 5 3" xfId="15073" xr:uid="{00000000-0005-0000-0000-0000FC390000}"/>
    <cellStyle name="一般 48 3 5 3 2" xfId="15074" xr:uid="{00000000-0005-0000-0000-0000FD390000}"/>
    <cellStyle name="一般 48 3 5 3 3" xfId="15075" xr:uid="{00000000-0005-0000-0000-0000FE390000}"/>
    <cellStyle name="一般 48 3 5 4" xfId="15076" xr:uid="{00000000-0005-0000-0000-0000FF390000}"/>
    <cellStyle name="一般 48 3 5 5" xfId="15077" xr:uid="{00000000-0005-0000-0000-0000003A0000}"/>
    <cellStyle name="一般 48 3 6" xfId="15078" xr:uid="{00000000-0005-0000-0000-0000013A0000}"/>
    <cellStyle name="一般 48 3 6 2" xfId="15079" xr:uid="{00000000-0005-0000-0000-0000023A0000}"/>
    <cellStyle name="一般 48 3 6 2 2" xfId="15080" xr:uid="{00000000-0005-0000-0000-0000033A0000}"/>
    <cellStyle name="一般 48 3 6 2 3" xfId="15081" xr:uid="{00000000-0005-0000-0000-0000043A0000}"/>
    <cellStyle name="一般 48 3 6 3" xfId="15082" xr:uid="{00000000-0005-0000-0000-0000053A0000}"/>
    <cellStyle name="一般 48 3 6 4" xfId="15083" xr:uid="{00000000-0005-0000-0000-0000063A0000}"/>
    <cellStyle name="一般 48 3 7" xfId="15084" xr:uid="{00000000-0005-0000-0000-0000073A0000}"/>
    <cellStyle name="一般 48 3 7 2" xfId="15085" xr:uid="{00000000-0005-0000-0000-0000083A0000}"/>
    <cellStyle name="一般 48 3 7 3" xfId="15086" xr:uid="{00000000-0005-0000-0000-0000093A0000}"/>
    <cellStyle name="一般 48 3 8" xfId="15087" xr:uid="{00000000-0005-0000-0000-00000A3A0000}"/>
    <cellStyle name="一般 48 3 9" xfId="15088" xr:uid="{00000000-0005-0000-0000-00000B3A0000}"/>
    <cellStyle name="一般 48 4" xfId="308" xr:uid="{00000000-0005-0000-0000-00000C3A0000}"/>
    <cellStyle name="一般 48 4 2" xfId="15089" xr:uid="{00000000-0005-0000-0000-00000D3A0000}"/>
    <cellStyle name="一般 48 4 2 2" xfId="15090" xr:uid="{00000000-0005-0000-0000-00000E3A0000}"/>
    <cellStyle name="一般 48 4 2 2 2" xfId="15091" xr:uid="{00000000-0005-0000-0000-00000F3A0000}"/>
    <cellStyle name="一般 48 4 2 2 2 2" xfId="15092" xr:uid="{00000000-0005-0000-0000-0000103A0000}"/>
    <cellStyle name="一般 48 4 2 2 2 2 2" xfId="15093" xr:uid="{00000000-0005-0000-0000-0000113A0000}"/>
    <cellStyle name="一般 48 4 2 2 2 2 3" xfId="15094" xr:uid="{00000000-0005-0000-0000-0000123A0000}"/>
    <cellStyle name="一般 48 4 2 2 2 3" xfId="15095" xr:uid="{00000000-0005-0000-0000-0000133A0000}"/>
    <cellStyle name="一般 48 4 2 2 2 4" xfId="15096" xr:uid="{00000000-0005-0000-0000-0000143A0000}"/>
    <cellStyle name="一般 48 4 2 2 3" xfId="15097" xr:uid="{00000000-0005-0000-0000-0000153A0000}"/>
    <cellStyle name="一般 48 4 2 2 3 2" xfId="15098" xr:uid="{00000000-0005-0000-0000-0000163A0000}"/>
    <cellStyle name="一般 48 4 2 2 3 3" xfId="15099" xr:uid="{00000000-0005-0000-0000-0000173A0000}"/>
    <cellStyle name="一般 48 4 2 2 4" xfId="15100" xr:uid="{00000000-0005-0000-0000-0000183A0000}"/>
    <cellStyle name="一般 48 4 2 2 5" xfId="15101" xr:uid="{00000000-0005-0000-0000-0000193A0000}"/>
    <cellStyle name="一般 48 4 2 3" xfId="15102" xr:uid="{00000000-0005-0000-0000-00001A3A0000}"/>
    <cellStyle name="一般 48 4 2 3 2" xfId="15103" xr:uid="{00000000-0005-0000-0000-00001B3A0000}"/>
    <cellStyle name="一般 48 4 2 3 2 2" xfId="15104" xr:uid="{00000000-0005-0000-0000-00001C3A0000}"/>
    <cellStyle name="一般 48 4 2 3 2 3" xfId="15105" xr:uid="{00000000-0005-0000-0000-00001D3A0000}"/>
    <cellStyle name="一般 48 4 2 3 3" xfId="15106" xr:uid="{00000000-0005-0000-0000-00001E3A0000}"/>
    <cellStyle name="一般 48 4 2 3 4" xfId="15107" xr:uid="{00000000-0005-0000-0000-00001F3A0000}"/>
    <cellStyle name="一般 48 4 2 4" xfId="15108" xr:uid="{00000000-0005-0000-0000-0000203A0000}"/>
    <cellStyle name="一般 48 4 2 4 2" xfId="15109" xr:uid="{00000000-0005-0000-0000-0000213A0000}"/>
    <cellStyle name="一般 48 4 2 4 3" xfId="15110" xr:uid="{00000000-0005-0000-0000-0000223A0000}"/>
    <cellStyle name="一般 48 4 2 5" xfId="15111" xr:uid="{00000000-0005-0000-0000-0000233A0000}"/>
    <cellStyle name="一般 48 4 2 6" xfId="15112" xr:uid="{00000000-0005-0000-0000-0000243A0000}"/>
    <cellStyle name="一般 48 4 3" xfId="15113" xr:uid="{00000000-0005-0000-0000-0000253A0000}"/>
    <cellStyle name="一般 48 4 3 2" xfId="15114" xr:uid="{00000000-0005-0000-0000-0000263A0000}"/>
    <cellStyle name="一般 48 4 3 2 2" xfId="15115" xr:uid="{00000000-0005-0000-0000-0000273A0000}"/>
    <cellStyle name="一般 48 4 3 2 2 2" xfId="15116" xr:uid="{00000000-0005-0000-0000-0000283A0000}"/>
    <cellStyle name="一般 48 4 3 2 2 3" xfId="15117" xr:uid="{00000000-0005-0000-0000-0000293A0000}"/>
    <cellStyle name="一般 48 4 3 2 3" xfId="15118" xr:uid="{00000000-0005-0000-0000-00002A3A0000}"/>
    <cellStyle name="一般 48 4 3 2 4" xfId="15119" xr:uid="{00000000-0005-0000-0000-00002B3A0000}"/>
    <cellStyle name="一般 48 4 3 3" xfId="15120" xr:uid="{00000000-0005-0000-0000-00002C3A0000}"/>
    <cellStyle name="一般 48 4 3 3 2" xfId="15121" xr:uid="{00000000-0005-0000-0000-00002D3A0000}"/>
    <cellStyle name="一般 48 4 3 3 3" xfId="15122" xr:uid="{00000000-0005-0000-0000-00002E3A0000}"/>
    <cellStyle name="一般 48 4 3 4" xfId="15123" xr:uid="{00000000-0005-0000-0000-00002F3A0000}"/>
    <cellStyle name="一般 48 4 3 5" xfId="15124" xr:uid="{00000000-0005-0000-0000-0000303A0000}"/>
    <cellStyle name="一般 48 4 4" xfId="15125" xr:uid="{00000000-0005-0000-0000-0000313A0000}"/>
    <cellStyle name="一般 48 4 4 2" xfId="15126" xr:uid="{00000000-0005-0000-0000-0000323A0000}"/>
    <cellStyle name="一般 48 4 4 2 2" xfId="15127" xr:uid="{00000000-0005-0000-0000-0000333A0000}"/>
    <cellStyle name="一般 48 4 4 2 2 2" xfId="15128" xr:uid="{00000000-0005-0000-0000-0000343A0000}"/>
    <cellStyle name="一般 48 4 4 2 2 3" xfId="15129" xr:uid="{00000000-0005-0000-0000-0000353A0000}"/>
    <cellStyle name="一般 48 4 4 2 3" xfId="15130" xr:uid="{00000000-0005-0000-0000-0000363A0000}"/>
    <cellStyle name="一般 48 4 4 2 4" xfId="15131" xr:uid="{00000000-0005-0000-0000-0000373A0000}"/>
    <cellStyle name="一般 48 4 4 3" xfId="15132" xr:uid="{00000000-0005-0000-0000-0000383A0000}"/>
    <cellStyle name="一般 48 4 4 3 2" xfId="15133" xr:uid="{00000000-0005-0000-0000-0000393A0000}"/>
    <cellStyle name="一般 48 4 4 3 3" xfId="15134" xr:uid="{00000000-0005-0000-0000-00003A3A0000}"/>
    <cellStyle name="一般 48 4 4 4" xfId="15135" xr:uid="{00000000-0005-0000-0000-00003B3A0000}"/>
    <cellStyle name="一般 48 4 4 5" xfId="15136" xr:uid="{00000000-0005-0000-0000-00003C3A0000}"/>
    <cellStyle name="一般 48 4 5" xfId="15137" xr:uid="{00000000-0005-0000-0000-00003D3A0000}"/>
    <cellStyle name="一般 48 4 5 2" xfId="15138" xr:uid="{00000000-0005-0000-0000-00003E3A0000}"/>
    <cellStyle name="一般 48 4 5 2 2" xfId="15139" xr:uid="{00000000-0005-0000-0000-00003F3A0000}"/>
    <cellStyle name="一般 48 4 5 2 3" xfId="15140" xr:uid="{00000000-0005-0000-0000-0000403A0000}"/>
    <cellStyle name="一般 48 4 5 3" xfId="15141" xr:uid="{00000000-0005-0000-0000-0000413A0000}"/>
    <cellStyle name="一般 48 4 5 4" xfId="15142" xr:uid="{00000000-0005-0000-0000-0000423A0000}"/>
    <cellStyle name="一般 48 4 6" xfId="15143" xr:uid="{00000000-0005-0000-0000-0000433A0000}"/>
    <cellStyle name="一般 48 4 6 2" xfId="15144" xr:uid="{00000000-0005-0000-0000-0000443A0000}"/>
    <cellStyle name="一般 48 4 6 3" xfId="15145" xr:uid="{00000000-0005-0000-0000-0000453A0000}"/>
    <cellStyle name="一般 48 4 7" xfId="15146" xr:uid="{00000000-0005-0000-0000-0000463A0000}"/>
    <cellStyle name="一般 48 4 8" xfId="15147" xr:uid="{00000000-0005-0000-0000-0000473A0000}"/>
    <cellStyle name="一般 48 5" xfId="15148" xr:uid="{00000000-0005-0000-0000-0000483A0000}"/>
    <cellStyle name="一般 48 5 2" xfId="15149" xr:uid="{00000000-0005-0000-0000-0000493A0000}"/>
    <cellStyle name="一般 48 5 2 2" xfId="15150" xr:uid="{00000000-0005-0000-0000-00004A3A0000}"/>
    <cellStyle name="一般 48 5 2 2 2" xfId="15151" xr:uid="{00000000-0005-0000-0000-00004B3A0000}"/>
    <cellStyle name="一般 48 5 2 2 2 2" xfId="15152" xr:uid="{00000000-0005-0000-0000-00004C3A0000}"/>
    <cellStyle name="一般 48 5 2 2 2 2 2" xfId="15153" xr:uid="{00000000-0005-0000-0000-00004D3A0000}"/>
    <cellStyle name="一般 48 5 2 2 2 2 3" xfId="15154" xr:uid="{00000000-0005-0000-0000-00004E3A0000}"/>
    <cellStyle name="一般 48 5 2 2 2 3" xfId="15155" xr:uid="{00000000-0005-0000-0000-00004F3A0000}"/>
    <cellStyle name="一般 48 5 2 2 2 4" xfId="15156" xr:uid="{00000000-0005-0000-0000-0000503A0000}"/>
    <cellStyle name="一般 48 5 2 2 3" xfId="15157" xr:uid="{00000000-0005-0000-0000-0000513A0000}"/>
    <cellStyle name="一般 48 5 2 2 3 2" xfId="15158" xr:uid="{00000000-0005-0000-0000-0000523A0000}"/>
    <cellStyle name="一般 48 5 2 2 3 3" xfId="15159" xr:uid="{00000000-0005-0000-0000-0000533A0000}"/>
    <cellStyle name="一般 48 5 2 2 4" xfId="15160" xr:uid="{00000000-0005-0000-0000-0000543A0000}"/>
    <cellStyle name="一般 48 5 2 2 5" xfId="15161" xr:uid="{00000000-0005-0000-0000-0000553A0000}"/>
    <cellStyle name="一般 48 5 2 3" xfId="15162" xr:uid="{00000000-0005-0000-0000-0000563A0000}"/>
    <cellStyle name="一般 48 5 2 3 2" xfId="15163" xr:uid="{00000000-0005-0000-0000-0000573A0000}"/>
    <cellStyle name="一般 48 5 2 3 2 2" xfId="15164" xr:uid="{00000000-0005-0000-0000-0000583A0000}"/>
    <cellStyle name="一般 48 5 2 3 2 3" xfId="15165" xr:uid="{00000000-0005-0000-0000-0000593A0000}"/>
    <cellStyle name="一般 48 5 2 3 3" xfId="15166" xr:uid="{00000000-0005-0000-0000-00005A3A0000}"/>
    <cellStyle name="一般 48 5 2 3 4" xfId="15167" xr:uid="{00000000-0005-0000-0000-00005B3A0000}"/>
    <cellStyle name="一般 48 5 2 4" xfId="15168" xr:uid="{00000000-0005-0000-0000-00005C3A0000}"/>
    <cellStyle name="一般 48 5 2 4 2" xfId="15169" xr:uid="{00000000-0005-0000-0000-00005D3A0000}"/>
    <cellStyle name="一般 48 5 2 4 3" xfId="15170" xr:uid="{00000000-0005-0000-0000-00005E3A0000}"/>
    <cellStyle name="一般 48 5 2 5" xfId="15171" xr:uid="{00000000-0005-0000-0000-00005F3A0000}"/>
    <cellStyle name="一般 48 5 2 6" xfId="15172" xr:uid="{00000000-0005-0000-0000-0000603A0000}"/>
    <cellStyle name="一般 48 5 3" xfId="15173" xr:uid="{00000000-0005-0000-0000-0000613A0000}"/>
    <cellStyle name="一般 48 5 3 2" xfId="15174" xr:uid="{00000000-0005-0000-0000-0000623A0000}"/>
    <cellStyle name="一般 48 5 3 2 2" xfId="15175" xr:uid="{00000000-0005-0000-0000-0000633A0000}"/>
    <cellStyle name="一般 48 5 3 2 2 2" xfId="15176" xr:uid="{00000000-0005-0000-0000-0000643A0000}"/>
    <cellStyle name="一般 48 5 3 2 2 3" xfId="15177" xr:uid="{00000000-0005-0000-0000-0000653A0000}"/>
    <cellStyle name="一般 48 5 3 2 3" xfId="15178" xr:uid="{00000000-0005-0000-0000-0000663A0000}"/>
    <cellStyle name="一般 48 5 3 2 4" xfId="15179" xr:uid="{00000000-0005-0000-0000-0000673A0000}"/>
    <cellStyle name="一般 48 5 3 3" xfId="15180" xr:uid="{00000000-0005-0000-0000-0000683A0000}"/>
    <cellStyle name="一般 48 5 3 3 2" xfId="15181" xr:uid="{00000000-0005-0000-0000-0000693A0000}"/>
    <cellStyle name="一般 48 5 3 3 3" xfId="15182" xr:uid="{00000000-0005-0000-0000-00006A3A0000}"/>
    <cellStyle name="一般 48 5 3 4" xfId="15183" xr:uid="{00000000-0005-0000-0000-00006B3A0000}"/>
    <cellStyle name="一般 48 5 3 5" xfId="15184" xr:uid="{00000000-0005-0000-0000-00006C3A0000}"/>
    <cellStyle name="一般 48 5 4" xfId="15185" xr:uid="{00000000-0005-0000-0000-00006D3A0000}"/>
    <cellStyle name="一般 48 5 4 2" xfId="15186" xr:uid="{00000000-0005-0000-0000-00006E3A0000}"/>
    <cellStyle name="一般 48 5 4 2 2" xfId="15187" xr:uid="{00000000-0005-0000-0000-00006F3A0000}"/>
    <cellStyle name="一般 48 5 4 2 2 2" xfId="15188" xr:uid="{00000000-0005-0000-0000-0000703A0000}"/>
    <cellStyle name="一般 48 5 4 2 2 3" xfId="15189" xr:uid="{00000000-0005-0000-0000-0000713A0000}"/>
    <cellStyle name="一般 48 5 4 2 3" xfId="15190" xr:uid="{00000000-0005-0000-0000-0000723A0000}"/>
    <cellStyle name="一般 48 5 4 2 4" xfId="15191" xr:uid="{00000000-0005-0000-0000-0000733A0000}"/>
    <cellStyle name="一般 48 5 4 3" xfId="15192" xr:uid="{00000000-0005-0000-0000-0000743A0000}"/>
    <cellStyle name="一般 48 5 4 3 2" xfId="15193" xr:uid="{00000000-0005-0000-0000-0000753A0000}"/>
    <cellStyle name="一般 48 5 4 3 3" xfId="15194" xr:uid="{00000000-0005-0000-0000-0000763A0000}"/>
    <cellStyle name="一般 48 5 4 4" xfId="15195" xr:uid="{00000000-0005-0000-0000-0000773A0000}"/>
    <cellStyle name="一般 48 5 4 5" xfId="15196" xr:uid="{00000000-0005-0000-0000-0000783A0000}"/>
    <cellStyle name="一般 48 5 5" xfId="15197" xr:uid="{00000000-0005-0000-0000-0000793A0000}"/>
    <cellStyle name="一般 48 5 5 2" xfId="15198" xr:uid="{00000000-0005-0000-0000-00007A3A0000}"/>
    <cellStyle name="一般 48 5 5 2 2" xfId="15199" xr:uid="{00000000-0005-0000-0000-00007B3A0000}"/>
    <cellStyle name="一般 48 5 5 2 3" xfId="15200" xr:uid="{00000000-0005-0000-0000-00007C3A0000}"/>
    <cellStyle name="一般 48 5 5 3" xfId="15201" xr:uid="{00000000-0005-0000-0000-00007D3A0000}"/>
    <cellStyle name="一般 48 5 5 4" xfId="15202" xr:uid="{00000000-0005-0000-0000-00007E3A0000}"/>
    <cellStyle name="一般 48 5 6" xfId="15203" xr:uid="{00000000-0005-0000-0000-00007F3A0000}"/>
    <cellStyle name="一般 48 5 6 2" xfId="15204" xr:uid="{00000000-0005-0000-0000-0000803A0000}"/>
    <cellStyle name="一般 48 5 6 3" xfId="15205" xr:uid="{00000000-0005-0000-0000-0000813A0000}"/>
    <cellStyle name="一般 48 5 7" xfId="15206" xr:uid="{00000000-0005-0000-0000-0000823A0000}"/>
    <cellStyle name="一般 48 5 8" xfId="15207" xr:uid="{00000000-0005-0000-0000-0000833A0000}"/>
    <cellStyle name="一般 48 6" xfId="15208" xr:uid="{00000000-0005-0000-0000-0000843A0000}"/>
    <cellStyle name="一般 48 6 2" xfId="15209" xr:uid="{00000000-0005-0000-0000-0000853A0000}"/>
    <cellStyle name="一般 48 6 2 2" xfId="15210" xr:uid="{00000000-0005-0000-0000-0000863A0000}"/>
    <cellStyle name="一般 48 6 2 2 2" xfId="15211" xr:uid="{00000000-0005-0000-0000-0000873A0000}"/>
    <cellStyle name="一般 48 6 2 2 2 2" xfId="15212" xr:uid="{00000000-0005-0000-0000-0000883A0000}"/>
    <cellStyle name="一般 48 6 2 2 2 3" xfId="15213" xr:uid="{00000000-0005-0000-0000-0000893A0000}"/>
    <cellStyle name="一般 48 6 2 2 3" xfId="15214" xr:uid="{00000000-0005-0000-0000-00008A3A0000}"/>
    <cellStyle name="一般 48 6 2 2 4" xfId="15215" xr:uid="{00000000-0005-0000-0000-00008B3A0000}"/>
    <cellStyle name="一般 48 6 2 3" xfId="15216" xr:uid="{00000000-0005-0000-0000-00008C3A0000}"/>
    <cellStyle name="一般 48 6 2 3 2" xfId="15217" xr:uid="{00000000-0005-0000-0000-00008D3A0000}"/>
    <cellStyle name="一般 48 6 2 3 3" xfId="15218" xr:uid="{00000000-0005-0000-0000-00008E3A0000}"/>
    <cellStyle name="一般 48 6 2 4" xfId="15219" xr:uid="{00000000-0005-0000-0000-00008F3A0000}"/>
    <cellStyle name="一般 48 6 2 5" xfId="15220" xr:uid="{00000000-0005-0000-0000-0000903A0000}"/>
    <cellStyle name="一般 48 6 3" xfId="15221" xr:uid="{00000000-0005-0000-0000-0000913A0000}"/>
    <cellStyle name="一般 48 6 3 2" xfId="15222" xr:uid="{00000000-0005-0000-0000-0000923A0000}"/>
    <cellStyle name="一般 48 6 3 2 2" xfId="15223" xr:uid="{00000000-0005-0000-0000-0000933A0000}"/>
    <cellStyle name="一般 48 6 3 2 2 2" xfId="15224" xr:uid="{00000000-0005-0000-0000-0000943A0000}"/>
    <cellStyle name="一般 48 6 3 2 2 3" xfId="15225" xr:uid="{00000000-0005-0000-0000-0000953A0000}"/>
    <cellStyle name="一般 48 6 3 2 3" xfId="15226" xr:uid="{00000000-0005-0000-0000-0000963A0000}"/>
    <cellStyle name="一般 48 6 3 2 4" xfId="15227" xr:uid="{00000000-0005-0000-0000-0000973A0000}"/>
    <cellStyle name="一般 48 6 3 3" xfId="15228" xr:uid="{00000000-0005-0000-0000-0000983A0000}"/>
    <cellStyle name="一般 48 6 3 3 2" xfId="15229" xr:uid="{00000000-0005-0000-0000-0000993A0000}"/>
    <cellStyle name="一般 48 6 3 3 3" xfId="15230" xr:uid="{00000000-0005-0000-0000-00009A3A0000}"/>
    <cellStyle name="一般 48 6 3 4" xfId="15231" xr:uid="{00000000-0005-0000-0000-00009B3A0000}"/>
    <cellStyle name="一般 48 6 3 5" xfId="15232" xr:uid="{00000000-0005-0000-0000-00009C3A0000}"/>
    <cellStyle name="一般 48 6 4" xfId="15233" xr:uid="{00000000-0005-0000-0000-00009D3A0000}"/>
    <cellStyle name="一般 48 6 4 2" xfId="15234" xr:uid="{00000000-0005-0000-0000-00009E3A0000}"/>
    <cellStyle name="一般 48 6 4 2 2" xfId="15235" xr:uid="{00000000-0005-0000-0000-00009F3A0000}"/>
    <cellStyle name="一般 48 6 4 2 3" xfId="15236" xr:uid="{00000000-0005-0000-0000-0000A03A0000}"/>
    <cellStyle name="一般 48 6 4 3" xfId="15237" xr:uid="{00000000-0005-0000-0000-0000A13A0000}"/>
    <cellStyle name="一般 48 6 4 4" xfId="15238" xr:uid="{00000000-0005-0000-0000-0000A23A0000}"/>
    <cellStyle name="一般 48 6 5" xfId="15239" xr:uid="{00000000-0005-0000-0000-0000A33A0000}"/>
    <cellStyle name="一般 48 6 5 2" xfId="15240" xr:uid="{00000000-0005-0000-0000-0000A43A0000}"/>
    <cellStyle name="一般 48 6 5 3" xfId="15241" xr:uid="{00000000-0005-0000-0000-0000A53A0000}"/>
    <cellStyle name="一般 48 6 6" xfId="15242" xr:uid="{00000000-0005-0000-0000-0000A63A0000}"/>
    <cellStyle name="一般 48 6 7" xfId="15243" xr:uid="{00000000-0005-0000-0000-0000A73A0000}"/>
    <cellStyle name="一般 48 7" xfId="15244" xr:uid="{00000000-0005-0000-0000-0000A83A0000}"/>
    <cellStyle name="一般 48 7 2" xfId="15245" xr:uid="{00000000-0005-0000-0000-0000A93A0000}"/>
    <cellStyle name="一般 48 7 2 2" xfId="15246" xr:uid="{00000000-0005-0000-0000-0000AA3A0000}"/>
    <cellStyle name="一般 48 7 2 2 2" xfId="15247" xr:uid="{00000000-0005-0000-0000-0000AB3A0000}"/>
    <cellStyle name="一般 48 7 2 2 2 2" xfId="15248" xr:uid="{00000000-0005-0000-0000-0000AC3A0000}"/>
    <cellStyle name="一般 48 7 2 2 2 3" xfId="15249" xr:uid="{00000000-0005-0000-0000-0000AD3A0000}"/>
    <cellStyle name="一般 48 7 2 2 3" xfId="15250" xr:uid="{00000000-0005-0000-0000-0000AE3A0000}"/>
    <cellStyle name="一般 48 7 2 2 4" xfId="15251" xr:uid="{00000000-0005-0000-0000-0000AF3A0000}"/>
    <cellStyle name="一般 48 7 2 3" xfId="15252" xr:uid="{00000000-0005-0000-0000-0000B03A0000}"/>
    <cellStyle name="一般 48 7 2 3 2" xfId="15253" xr:uid="{00000000-0005-0000-0000-0000B13A0000}"/>
    <cellStyle name="一般 48 7 2 3 3" xfId="15254" xr:uid="{00000000-0005-0000-0000-0000B23A0000}"/>
    <cellStyle name="一般 48 7 2 4" xfId="15255" xr:uid="{00000000-0005-0000-0000-0000B33A0000}"/>
    <cellStyle name="一般 48 7 2 5" xfId="15256" xr:uid="{00000000-0005-0000-0000-0000B43A0000}"/>
    <cellStyle name="一般 48 7 3" xfId="15257" xr:uid="{00000000-0005-0000-0000-0000B53A0000}"/>
    <cellStyle name="一般 48 7 3 2" xfId="15258" xr:uid="{00000000-0005-0000-0000-0000B63A0000}"/>
    <cellStyle name="一般 48 7 3 2 2" xfId="15259" xr:uid="{00000000-0005-0000-0000-0000B73A0000}"/>
    <cellStyle name="一般 48 7 3 2 3" xfId="15260" xr:uid="{00000000-0005-0000-0000-0000B83A0000}"/>
    <cellStyle name="一般 48 7 3 3" xfId="15261" xr:uid="{00000000-0005-0000-0000-0000B93A0000}"/>
    <cellStyle name="一般 48 7 3 4" xfId="15262" xr:uid="{00000000-0005-0000-0000-0000BA3A0000}"/>
    <cellStyle name="一般 48 7 4" xfId="15263" xr:uid="{00000000-0005-0000-0000-0000BB3A0000}"/>
    <cellStyle name="一般 48 7 4 2" xfId="15264" xr:uid="{00000000-0005-0000-0000-0000BC3A0000}"/>
    <cellStyle name="一般 48 7 4 3" xfId="15265" xr:uid="{00000000-0005-0000-0000-0000BD3A0000}"/>
    <cellStyle name="一般 48 7 5" xfId="15266" xr:uid="{00000000-0005-0000-0000-0000BE3A0000}"/>
    <cellStyle name="一般 48 7 6" xfId="15267" xr:uid="{00000000-0005-0000-0000-0000BF3A0000}"/>
    <cellStyle name="一般 48 8" xfId="15268" xr:uid="{00000000-0005-0000-0000-0000C03A0000}"/>
    <cellStyle name="一般 48 8 2" xfId="15269" xr:uid="{00000000-0005-0000-0000-0000C13A0000}"/>
    <cellStyle name="一般 48 8 2 2" xfId="15270" xr:uid="{00000000-0005-0000-0000-0000C23A0000}"/>
    <cellStyle name="一般 48 8 2 2 2" xfId="15271" xr:uid="{00000000-0005-0000-0000-0000C33A0000}"/>
    <cellStyle name="一般 48 8 2 2 3" xfId="15272" xr:uid="{00000000-0005-0000-0000-0000C43A0000}"/>
    <cellStyle name="一般 48 8 2 3" xfId="15273" xr:uid="{00000000-0005-0000-0000-0000C53A0000}"/>
    <cellStyle name="一般 48 8 2 4" xfId="15274" xr:uid="{00000000-0005-0000-0000-0000C63A0000}"/>
    <cellStyle name="一般 48 8 3" xfId="15275" xr:uid="{00000000-0005-0000-0000-0000C73A0000}"/>
    <cellStyle name="一般 48 8 3 2" xfId="15276" xr:uid="{00000000-0005-0000-0000-0000C83A0000}"/>
    <cellStyle name="一般 48 8 3 3" xfId="15277" xr:uid="{00000000-0005-0000-0000-0000C93A0000}"/>
    <cellStyle name="一般 48 8 4" xfId="15278" xr:uid="{00000000-0005-0000-0000-0000CA3A0000}"/>
    <cellStyle name="一般 48 8 5" xfId="15279" xr:uid="{00000000-0005-0000-0000-0000CB3A0000}"/>
    <cellStyle name="一般 48 9" xfId="15280" xr:uid="{00000000-0005-0000-0000-0000CC3A0000}"/>
    <cellStyle name="一般 48 9 2" xfId="15281" xr:uid="{00000000-0005-0000-0000-0000CD3A0000}"/>
    <cellStyle name="一般 48 9 2 2" xfId="15282" xr:uid="{00000000-0005-0000-0000-0000CE3A0000}"/>
    <cellStyle name="一般 48 9 2 2 2" xfId="15283" xr:uid="{00000000-0005-0000-0000-0000CF3A0000}"/>
    <cellStyle name="一般 48 9 2 2 3" xfId="15284" xr:uid="{00000000-0005-0000-0000-0000D03A0000}"/>
    <cellStyle name="一般 48 9 2 3" xfId="15285" xr:uid="{00000000-0005-0000-0000-0000D13A0000}"/>
    <cellStyle name="一般 48 9 2 4" xfId="15286" xr:uid="{00000000-0005-0000-0000-0000D23A0000}"/>
    <cellStyle name="一般 48 9 3" xfId="15287" xr:uid="{00000000-0005-0000-0000-0000D33A0000}"/>
    <cellStyle name="一般 48 9 3 2" xfId="15288" xr:uid="{00000000-0005-0000-0000-0000D43A0000}"/>
    <cellStyle name="一般 48 9 3 3" xfId="15289" xr:uid="{00000000-0005-0000-0000-0000D53A0000}"/>
    <cellStyle name="一般 48 9 4" xfId="15290" xr:uid="{00000000-0005-0000-0000-0000D63A0000}"/>
    <cellStyle name="一般 48 9 5" xfId="15291" xr:uid="{00000000-0005-0000-0000-0000D73A0000}"/>
    <cellStyle name="一般 49" xfId="309" xr:uid="{00000000-0005-0000-0000-0000D83A0000}"/>
    <cellStyle name="一般 49 2" xfId="310" xr:uid="{00000000-0005-0000-0000-0000D93A0000}"/>
    <cellStyle name="一般 49 3" xfId="15292" xr:uid="{00000000-0005-0000-0000-0000DA3A0000}"/>
    <cellStyle name="一般 49 3 2" xfId="15293" xr:uid="{00000000-0005-0000-0000-0000DB3A0000}"/>
    <cellStyle name="一般 49 3 2 2" xfId="15294" xr:uid="{00000000-0005-0000-0000-0000DC3A0000}"/>
    <cellStyle name="一般 49 3 2 2 2" xfId="15295" xr:uid="{00000000-0005-0000-0000-0000DD3A0000}"/>
    <cellStyle name="一般 49 3 2 2 2 2" xfId="15296" xr:uid="{00000000-0005-0000-0000-0000DE3A0000}"/>
    <cellStyle name="一般 49 3 2 2 2 3" xfId="15297" xr:uid="{00000000-0005-0000-0000-0000DF3A0000}"/>
    <cellStyle name="一般 49 3 2 2 3" xfId="15298" xr:uid="{00000000-0005-0000-0000-0000E03A0000}"/>
    <cellStyle name="一般 49 3 2 2 4" xfId="15299" xr:uid="{00000000-0005-0000-0000-0000E13A0000}"/>
    <cellStyle name="一般 49 3 2 3" xfId="15300" xr:uid="{00000000-0005-0000-0000-0000E23A0000}"/>
    <cellStyle name="一般 49 3 2 3 2" xfId="15301" xr:uid="{00000000-0005-0000-0000-0000E33A0000}"/>
    <cellStyle name="一般 49 3 2 3 3" xfId="15302" xr:uid="{00000000-0005-0000-0000-0000E43A0000}"/>
    <cellStyle name="一般 49 3 2 4" xfId="15303" xr:uid="{00000000-0005-0000-0000-0000E53A0000}"/>
    <cellStyle name="一般 49 3 2 5" xfId="15304" xr:uid="{00000000-0005-0000-0000-0000E63A0000}"/>
    <cellStyle name="一般 49 3 3" xfId="15305" xr:uid="{00000000-0005-0000-0000-0000E73A0000}"/>
    <cellStyle name="一般 49 3 3 2" xfId="15306" xr:uid="{00000000-0005-0000-0000-0000E83A0000}"/>
    <cellStyle name="一般 49 3 3 2 2" xfId="15307" xr:uid="{00000000-0005-0000-0000-0000E93A0000}"/>
    <cellStyle name="一般 49 3 3 2 3" xfId="15308" xr:uid="{00000000-0005-0000-0000-0000EA3A0000}"/>
    <cellStyle name="一般 49 3 3 3" xfId="15309" xr:uid="{00000000-0005-0000-0000-0000EB3A0000}"/>
    <cellStyle name="一般 49 3 3 4" xfId="15310" xr:uid="{00000000-0005-0000-0000-0000EC3A0000}"/>
    <cellStyle name="一般 49 3 4" xfId="15311" xr:uid="{00000000-0005-0000-0000-0000ED3A0000}"/>
    <cellStyle name="一般 49 3 4 2" xfId="15312" xr:uid="{00000000-0005-0000-0000-0000EE3A0000}"/>
    <cellStyle name="一般 49 3 4 3" xfId="15313" xr:uid="{00000000-0005-0000-0000-0000EF3A0000}"/>
    <cellStyle name="一般 49 3 5" xfId="15314" xr:uid="{00000000-0005-0000-0000-0000F03A0000}"/>
    <cellStyle name="一般 49 3 6" xfId="15315" xr:uid="{00000000-0005-0000-0000-0000F13A0000}"/>
    <cellStyle name="一般 49 4" xfId="15316" xr:uid="{00000000-0005-0000-0000-0000F23A0000}"/>
    <cellStyle name="一般 49 4 2" xfId="15317" xr:uid="{00000000-0005-0000-0000-0000F33A0000}"/>
    <cellStyle name="一般 49 4 2 2" xfId="15318" xr:uid="{00000000-0005-0000-0000-0000F43A0000}"/>
    <cellStyle name="一般 49 4 2 2 2" xfId="15319" xr:uid="{00000000-0005-0000-0000-0000F53A0000}"/>
    <cellStyle name="一般 49 4 2 2 3" xfId="15320" xr:uid="{00000000-0005-0000-0000-0000F63A0000}"/>
    <cellStyle name="一般 49 4 2 3" xfId="15321" xr:uid="{00000000-0005-0000-0000-0000F73A0000}"/>
    <cellStyle name="一般 49 4 2 4" xfId="15322" xr:uid="{00000000-0005-0000-0000-0000F83A0000}"/>
    <cellStyle name="一般 49 4 3" xfId="15323" xr:uid="{00000000-0005-0000-0000-0000F93A0000}"/>
    <cellStyle name="一般 49 4 3 2" xfId="15324" xr:uid="{00000000-0005-0000-0000-0000FA3A0000}"/>
    <cellStyle name="一般 49 4 3 3" xfId="15325" xr:uid="{00000000-0005-0000-0000-0000FB3A0000}"/>
    <cellStyle name="一般 49 4 4" xfId="15326" xr:uid="{00000000-0005-0000-0000-0000FC3A0000}"/>
    <cellStyle name="一般 49 4 5" xfId="15327" xr:uid="{00000000-0005-0000-0000-0000FD3A0000}"/>
    <cellStyle name="一般 49 5" xfId="15328" xr:uid="{00000000-0005-0000-0000-0000FE3A0000}"/>
    <cellStyle name="一般 49 5 2" xfId="15329" xr:uid="{00000000-0005-0000-0000-0000FF3A0000}"/>
    <cellStyle name="一般 49 5 2 2" xfId="15330" xr:uid="{00000000-0005-0000-0000-0000003B0000}"/>
    <cellStyle name="一般 49 5 2 2 2" xfId="15331" xr:uid="{00000000-0005-0000-0000-0000013B0000}"/>
    <cellStyle name="一般 49 5 2 2 3" xfId="15332" xr:uid="{00000000-0005-0000-0000-0000023B0000}"/>
    <cellStyle name="一般 49 5 2 3" xfId="15333" xr:uid="{00000000-0005-0000-0000-0000033B0000}"/>
    <cellStyle name="一般 49 5 2 4" xfId="15334" xr:uid="{00000000-0005-0000-0000-0000043B0000}"/>
    <cellStyle name="一般 49 5 3" xfId="15335" xr:uid="{00000000-0005-0000-0000-0000053B0000}"/>
    <cellStyle name="一般 49 5 3 2" xfId="15336" xr:uid="{00000000-0005-0000-0000-0000063B0000}"/>
    <cellStyle name="一般 49 5 3 3" xfId="15337" xr:uid="{00000000-0005-0000-0000-0000073B0000}"/>
    <cellStyle name="一般 49 5 4" xfId="15338" xr:uid="{00000000-0005-0000-0000-0000083B0000}"/>
    <cellStyle name="一般 49 5 5" xfId="15339" xr:uid="{00000000-0005-0000-0000-0000093B0000}"/>
    <cellStyle name="一般 49 6" xfId="15340" xr:uid="{00000000-0005-0000-0000-00000A3B0000}"/>
    <cellStyle name="一般 49 6 2" xfId="15341" xr:uid="{00000000-0005-0000-0000-00000B3B0000}"/>
    <cellStyle name="一般 49 6 2 2" xfId="15342" xr:uid="{00000000-0005-0000-0000-00000C3B0000}"/>
    <cellStyle name="一般 49 6 2 3" xfId="15343" xr:uid="{00000000-0005-0000-0000-00000D3B0000}"/>
    <cellStyle name="一般 49 6 3" xfId="15344" xr:uid="{00000000-0005-0000-0000-00000E3B0000}"/>
    <cellStyle name="一般 49 6 4" xfId="15345" xr:uid="{00000000-0005-0000-0000-00000F3B0000}"/>
    <cellStyle name="一般 49 7" xfId="15346" xr:uid="{00000000-0005-0000-0000-0000103B0000}"/>
    <cellStyle name="一般 49 8" xfId="15347" xr:uid="{00000000-0005-0000-0000-0000113B0000}"/>
    <cellStyle name="一般 5" xfId="51" xr:uid="{00000000-0005-0000-0000-0000123B0000}"/>
    <cellStyle name="一般 5 2" xfId="506" xr:uid="{00000000-0005-0000-0000-0000133B0000}"/>
    <cellStyle name="一般 5 3" xfId="515" xr:uid="{00000000-0005-0000-0000-0000143B0000}"/>
    <cellStyle name="一般 5 4" xfId="530" xr:uid="{00000000-0005-0000-0000-0000153B0000}"/>
    <cellStyle name="一般 50" xfId="311" xr:uid="{00000000-0005-0000-0000-0000163B0000}"/>
    <cellStyle name="一般 50 2" xfId="15348" xr:uid="{00000000-0005-0000-0000-0000173B0000}"/>
    <cellStyle name="一般 50 2 2" xfId="15349" xr:uid="{00000000-0005-0000-0000-0000183B0000}"/>
    <cellStyle name="一般 50 2 2 2" xfId="15350" xr:uid="{00000000-0005-0000-0000-0000193B0000}"/>
    <cellStyle name="一般 50 2 2 2 2" xfId="15351" xr:uid="{00000000-0005-0000-0000-00001A3B0000}"/>
    <cellStyle name="一般 50 2 2 2 2 2" xfId="15352" xr:uid="{00000000-0005-0000-0000-00001B3B0000}"/>
    <cellStyle name="一般 50 2 2 2 2 3" xfId="15353" xr:uid="{00000000-0005-0000-0000-00001C3B0000}"/>
    <cellStyle name="一般 50 2 2 2 3" xfId="15354" xr:uid="{00000000-0005-0000-0000-00001D3B0000}"/>
    <cellStyle name="一般 50 2 2 2 4" xfId="15355" xr:uid="{00000000-0005-0000-0000-00001E3B0000}"/>
    <cellStyle name="一般 50 2 2 3" xfId="15356" xr:uid="{00000000-0005-0000-0000-00001F3B0000}"/>
    <cellStyle name="一般 50 2 2 3 2" xfId="15357" xr:uid="{00000000-0005-0000-0000-0000203B0000}"/>
    <cellStyle name="一般 50 2 2 3 3" xfId="15358" xr:uid="{00000000-0005-0000-0000-0000213B0000}"/>
    <cellStyle name="一般 50 2 2 4" xfId="15359" xr:uid="{00000000-0005-0000-0000-0000223B0000}"/>
    <cellStyle name="一般 50 2 2 5" xfId="15360" xr:uid="{00000000-0005-0000-0000-0000233B0000}"/>
    <cellStyle name="一般 50 2 3" xfId="15361" xr:uid="{00000000-0005-0000-0000-0000243B0000}"/>
    <cellStyle name="一般 50 2 3 2" xfId="15362" xr:uid="{00000000-0005-0000-0000-0000253B0000}"/>
    <cellStyle name="一般 50 2 3 2 2" xfId="15363" xr:uid="{00000000-0005-0000-0000-0000263B0000}"/>
    <cellStyle name="一般 50 2 3 2 3" xfId="15364" xr:uid="{00000000-0005-0000-0000-0000273B0000}"/>
    <cellStyle name="一般 50 2 3 3" xfId="15365" xr:uid="{00000000-0005-0000-0000-0000283B0000}"/>
    <cellStyle name="一般 50 2 3 4" xfId="15366" xr:uid="{00000000-0005-0000-0000-0000293B0000}"/>
    <cellStyle name="一般 50 2 4" xfId="15367" xr:uid="{00000000-0005-0000-0000-00002A3B0000}"/>
    <cellStyle name="一般 50 2 4 2" xfId="15368" xr:uid="{00000000-0005-0000-0000-00002B3B0000}"/>
    <cellStyle name="一般 50 2 4 3" xfId="15369" xr:uid="{00000000-0005-0000-0000-00002C3B0000}"/>
    <cellStyle name="一般 50 2 5" xfId="15370" xr:uid="{00000000-0005-0000-0000-00002D3B0000}"/>
    <cellStyle name="一般 50 2 6" xfId="15371" xr:uid="{00000000-0005-0000-0000-00002E3B0000}"/>
    <cellStyle name="一般 50 3" xfId="15372" xr:uid="{00000000-0005-0000-0000-00002F3B0000}"/>
    <cellStyle name="一般 50 3 2" xfId="15373" xr:uid="{00000000-0005-0000-0000-0000303B0000}"/>
    <cellStyle name="一般 50 3 2 2" xfId="15374" xr:uid="{00000000-0005-0000-0000-0000313B0000}"/>
    <cellStyle name="一般 50 3 2 2 2" xfId="15375" xr:uid="{00000000-0005-0000-0000-0000323B0000}"/>
    <cellStyle name="一般 50 3 2 2 3" xfId="15376" xr:uid="{00000000-0005-0000-0000-0000333B0000}"/>
    <cellStyle name="一般 50 3 2 3" xfId="15377" xr:uid="{00000000-0005-0000-0000-0000343B0000}"/>
    <cellStyle name="一般 50 3 2 4" xfId="15378" xr:uid="{00000000-0005-0000-0000-0000353B0000}"/>
    <cellStyle name="一般 50 3 3" xfId="15379" xr:uid="{00000000-0005-0000-0000-0000363B0000}"/>
    <cellStyle name="一般 50 3 3 2" xfId="15380" xr:uid="{00000000-0005-0000-0000-0000373B0000}"/>
    <cellStyle name="一般 50 3 3 3" xfId="15381" xr:uid="{00000000-0005-0000-0000-0000383B0000}"/>
    <cellStyle name="一般 50 3 4" xfId="15382" xr:uid="{00000000-0005-0000-0000-0000393B0000}"/>
    <cellStyle name="一般 50 3 5" xfId="15383" xr:uid="{00000000-0005-0000-0000-00003A3B0000}"/>
    <cellStyle name="一般 50 4" xfId="15384" xr:uid="{00000000-0005-0000-0000-00003B3B0000}"/>
    <cellStyle name="一般 50 4 2" xfId="15385" xr:uid="{00000000-0005-0000-0000-00003C3B0000}"/>
    <cellStyle name="一般 50 4 2 2" xfId="15386" xr:uid="{00000000-0005-0000-0000-00003D3B0000}"/>
    <cellStyle name="一般 50 4 2 2 2" xfId="15387" xr:uid="{00000000-0005-0000-0000-00003E3B0000}"/>
    <cellStyle name="一般 50 4 2 2 3" xfId="15388" xr:uid="{00000000-0005-0000-0000-00003F3B0000}"/>
    <cellStyle name="一般 50 4 2 3" xfId="15389" xr:uid="{00000000-0005-0000-0000-0000403B0000}"/>
    <cellStyle name="一般 50 4 2 4" xfId="15390" xr:uid="{00000000-0005-0000-0000-0000413B0000}"/>
    <cellStyle name="一般 50 4 3" xfId="15391" xr:uid="{00000000-0005-0000-0000-0000423B0000}"/>
    <cellStyle name="一般 50 4 3 2" xfId="15392" xr:uid="{00000000-0005-0000-0000-0000433B0000}"/>
    <cellStyle name="一般 50 4 3 3" xfId="15393" xr:uid="{00000000-0005-0000-0000-0000443B0000}"/>
    <cellStyle name="一般 50 4 4" xfId="15394" xr:uid="{00000000-0005-0000-0000-0000453B0000}"/>
    <cellStyle name="一般 50 4 5" xfId="15395" xr:uid="{00000000-0005-0000-0000-0000463B0000}"/>
    <cellStyle name="一般 50 5" xfId="15396" xr:uid="{00000000-0005-0000-0000-0000473B0000}"/>
    <cellStyle name="一般 50 5 2" xfId="15397" xr:uid="{00000000-0005-0000-0000-0000483B0000}"/>
    <cellStyle name="一般 50 5 2 2" xfId="15398" xr:uid="{00000000-0005-0000-0000-0000493B0000}"/>
    <cellStyle name="一般 50 5 2 3" xfId="15399" xr:uid="{00000000-0005-0000-0000-00004A3B0000}"/>
    <cellStyle name="一般 50 5 3" xfId="15400" xr:uid="{00000000-0005-0000-0000-00004B3B0000}"/>
    <cellStyle name="一般 50 5 4" xfId="15401" xr:uid="{00000000-0005-0000-0000-00004C3B0000}"/>
    <cellStyle name="一般 50 6" xfId="15402" xr:uid="{00000000-0005-0000-0000-00004D3B0000}"/>
    <cellStyle name="一般 50 7" xfId="15403" xr:uid="{00000000-0005-0000-0000-00004E3B0000}"/>
    <cellStyle name="一般 50 8" xfId="15404" xr:uid="{00000000-0005-0000-0000-00004F3B0000}"/>
    <cellStyle name="一般 51" xfId="312" xr:uid="{00000000-0005-0000-0000-0000503B0000}"/>
    <cellStyle name="一般 51 2" xfId="15405" xr:uid="{00000000-0005-0000-0000-0000513B0000}"/>
    <cellStyle name="一般 51 2 2" xfId="15406" xr:uid="{00000000-0005-0000-0000-0000523B0000}"/>
    <cellStyle name="一般 51 2 2 2" xfId="15407" xr:uid="{00000000-0005-0000-0000-0000533B0000}"/>
    <cellStyle name="一般 51 2 2 2 2" xfId="15408" xr:uid="{00000000-0005-0000-0000-0000543B0000}"/>
    <cellStyle name="一般 51 2 2 2 2 2" xfId="15409" xr:uid="{00000000-0005-0000-0000-0000553B0000}"/>
    <cellStyle name="一般 51 2 2 2 2 3" xfId="15410" xr:uid="{00000000-0005-0000-0000-0000563B0000}"/>
    <cellStyle name="一般 51 2 2 2 3" xfId="15411" xr:uid="{00000000-0005-0000-0000-0000573B0000}"/>
    <cellStyle name="一般 51 2 2 2 4" xfId="15412" xr:uid="{00000000-0005-0000-0000-0000583B0000}"/>
    <cellStyle name="一般 51 2 2 3" xfId="15413" xr:uid="{00000000-0005-0000-0000-0000593B0000}"/>
    <cellStyle name="一般 51 2 2 3 2" xfId="15414" xr:uid="{00000000-0005-0000-0000-00005A3B0000}"/>
    <cellStyle name="一般 51 2 2 3 3" xfId="15415" xr:uid="{00000000-0005-0000-0000-00005B3B0000}"/>
    <cellStyle name="一般 51 2 2 4" xfId="15416" xr:uid="{00000000-0005-0000-0000-00005C3B0000}"/>
    <cellStyle name="一般 51 2 2 5" xfId="15417" xr:uid="{00000000-0005-0000-0000-00005D3B0000}"/>
    <cellStyle name="一般 51 2 3" xfId="15418" xr:uid="{00000000-0005-0000-0000-00005E3B0000}"/>
    <cellStyle name="一般 51 2 3 2" xfId="15419" xr:uid="{00000000-0005-0000-0000-00005F3B0000}"/>
    <cellStyle name="一般 51 2 3 2 2" xfId="15420" xr:uid="{00000000-0005-0000-0000-0000603B0000}"/>
    <cellStyle name="一般 51 2 3 2 3" xfId="15421" xr:uid="{00000000-0005-0000-0000-0000613B0000}"/>
    <cellStyle name="一般 51 2 3 3" xfId="15422" xr:uid="{00000000-0005-0000-0000-0000623B0000}"/>
    <cellStyle name="一般 51 2 3 4" xfId="15423" xr:uid="{00000000-0005-0000-0000-0000633B0000}"/>
    <cellStyle name="一般 51 2 4" xfId="15424" xr:uid="{00000000-0005-0000-0000-0000643B0000}"/>
    <cellStyle name="一般 51 2 4 2" xfId="15425" xr:uid="{00000000-0005-0000-0000-0000653B0000}"/>
    <cellStyle name="一般 51 2 4 3" xfId="15426" xr:uid="{00000000-0005-0000-0000-0000663B0000}"/>
    <cellStyle name="一般 51 2 5" xfId="15427" xr:uid="{00000000-0005-0000-0000-0000673B0000}"/>
    <cellStyle name="一般 51 2 6" xfId="15428" xr:uid="{00000000-0005-0000-0000-0000683B0000}"/>
    <cellStyle name="一般 51 3" xfId="15429" xr:uid="{00000000-0005-0000-0000-0000693B0000}"/>
    <cellStyle name="一般 51 3 2" xfId="15430" xr:uid="{00000000-0005-0000-0000-00006A3B0000}"/>
    <cellStyle name="一般 51 3 2 2" xfId="15431" xr:uid="{00000000-0005-0000-0000-00006B3B0000}"/>
    <cellStyle name="一般 51 3 2 2 2" xfId="15432" xr:uid="{00000000-0005-0000-0000-00006C3B0000}"/>
    <cellStyle name="一般 51 3 2 2 2 2" xfId="15433" xr:uid="{00000000-0005-0000-0000-00006D3B0000}"/>
    <cellStyle name="一般 51 3 2 2 2 3" xfId="15434" xr:uid="{00000000-0005-0000-0000-00006E3B0000}"/>
    <cellStyle name="一般 51 3 2 2 3" xfId="15435" xr:uid="{00000000-0005-0000-0000-00006F3B0000}"/>
    <cellStyle name="一般 51 3 2 2 4" xfId="15436" xr:uid="{00000000-0005-0000-0000-0000703B0000}"/>
    <cellStyle name="一般 51 3 2 3" xfId="15437" xr:uid="{00000000-0005-0000-0000-0000713B0000}"/>
    <cellStyle name="一般 51 3 2 3 2" xfId="15438" xr:uid="{00000000-0005-0000-0000-0000723B0000}"/>
    <cellStyle name="一般 51 3 2 3 3" xfId="15439" xr:uid="{00000000-0005-0000-0000-0000733B0000}"/>
    <cellStyle name="一般 51 3 2 4" xfId="15440" xr:uid="{00000000-0005-0000-0000-0000743B0000}"/>
    <cellStyle name="一般 51 3 2 5" xfId="15441" xr:uid="{00000000-0005-0000-0000-0000753B0000}"/>
    <cellStyle name="一般 51 3 3" xfId="15442" xr:uid="{00000000-0005-0000-0000-0000763B0000}"/>
    <cellStyle name="一般 51 3 3 2" xfId="15443" xr:uid="{00000000-0005-0000-0000-0000773B0000}"/>
    <cellStyle name="一般 51 3 3 2 2" xfId="15444" xr:uid="{00000000-0005-0000-0000-0000783B0000}"/>
    <cellStyle name="一般 51 3 3 2 3" xfId="15445" xr:uid="{00000000-0005-0000-0000-0000793B0000}"/>
    <cellStyle name="一般 51 3 3 3" xfId="15446" xr:uid="{00000000-0005-0000-0000-00007A3B0000}"/>
    <cellStyle name="一般 51 3 3 4" xfId="15447" xr:uid="{00000000-0005-0000-0000-00007B3B0000}"/>
    <cellStyle name="一般 51 3 4" xfId="15448" xr:uid="{00000000-0005-0000-0000-00007C3B0000}"/>
    <cellStyle name="一般 51 3 4 2" xfId="15449" xr:uid="{00000000-0005-0000-0000-00007D3B0000}"/>
    <cellStyle name="一般 51 3 4 3" xfId="15450" xr:uid="{00000000-0005-0000-0000-00007E3B0000}"/>
    <cellStyle name="一般 51 3 5" xfId="15451" xr:uid="{00000000-0005-0000-0000-00007F3B0000}"/>
    <cellStyle name="一般 51 3 6" xfId="15452" xr:uid="{00000000-0005-0000-0000-0000803B0000}"/>
    <cellStyle name="一般 51 4" xfId="15453" xr:uid="{00000000-0005-0000-0000-0000813B0000}"/>
    <cellStyle name="一般 51 4 2" xfId="15454" xr:uid="{00000000-0005-0000-0000-0000823B0000}"/>
    <cellStyle name="一般 51 4 2 2" xfId="15455" xr:uid="{00000000-0005-0000-0000-0000833B0000}"/>
    <cellStyle name="一般 51 4 2 2 2" xfId="15456" xr:uid="{00000000-0005-0000-0000-0000843B0000}"/>
    <cellStyle name="一般 51 4 2 2 3" xfId="15457" xr:uid="{00000000-0005-0000-0000-0000853B0000}"/>
    <cellStyle name="一般 51 4 2 3" xfId="15458" xr:uid="{00000000-0005-0000-0000-0000863B0000}"/>
    <cellStyle name="一般 51 4 2 4" xfId="15459" xr:uid="{00000000-0005-0000-0000-0000873B0000}"/>
    <cellStyle name="一般 51 4 3" xfId="15460" xr:uid="{00000000-0005-0000-0000-0000883B0000}"/>
    <cellStyle name="一般 51 4 3 2" xfId="15461" xr:uid="{00000000-0005-0000-0000-0000893B0000}"/>
    <cellStyle name="一般 51 4 3 3" xfId="15462" xr:uid="{00000000-0005-0000-0000-00008A3B0000}"/>
    <cellStyle name="一般 51 4 4" xfId="15463" xr:uid="{00000000-0005-0000-0000-00008B3B0000}"/>
    <cellStyle name="一般 51 4 5" xfId="15464" xr:uid="{00000000-0005-0000-0000-00008C3B0000}"/>
    <cellStyle name="一般 51 5" xfId="15465" xr:uid="{00000000-0005-0000-0000-00008D3B0000}"/>
    <cellStyle name="一般 51 5 2" xfId="15466" xr:uid="{00000000-0005-0000-0000-00008E3B0000}"/>
    <cellStyle name="一般 51 5 2 2" xfId="15467" xr:uid="{00000000-0005-0000-0000-00008F3B0000}"/>
    <cellStyle name="一般 51 5 2 2 2" xfId="15468" xr:uid="{00000000-0005-0000-0000-0000903B0000}"/>
    <cellStyle name="一般 51 5 2 2 3" xfId="15469" xr:uid="{00000000-0005-0000-0000-0000913B0000}"/>
    <cellStyle name="一般 51 5 2 3" xfId="15470" xr:uid="{00000000-0005-0000-0000-0000923B0000}"/>
    <cellStyle name="一般 51 5 2 4" xfId="15471" xr:uid="{00000000-0005-0000-0000-0000933B0000}"/>
    <cellStyle name="一般 51 5 3" xfId="15472" xr:uid="{00000000-0005-0000-0000-0000943B0000}"/>
    <cellStyle name="一般 51 5 3 2" xfId="15473" xr:uid="{00000000-0005-0000-0000-0000953B0000}"/>
    <cellStyle name="一般 51 5 3 3" xfId="15474" xr:uid="{00000000-0005-0000-0000-0000963B0000}"/>
    <cellStyle name="一般 51 5 4" xfId="15475" xr:uid="{00000000-0005-0000-0000-0000973B0000}"/>
    <cellStyle name="一般 51 5 5" xfId="15476" xr:uid="{00000000-0005-0000-0000-0000983B0000}"/>
    <cellStyle name="一般 51 6" xfId="15477" xr:uid="{00000000-0005-0000-0000-0000993B0000}"/>
    <cellStyle name="一般 51 6 2" xfId="15478" xr:uid="{00000000-0005-0000-0000-00009A3B0000}"/>
    <cellStyle name="一般 51 6 2 2" xfId="15479" xr:uid="{00000000-0005-0000-0000-00009B3B0000}"/>
    <cellStyle name="一般 51 6 2 3" xfId="15480" xr:uid="{00000000-0005-0000-0000-00009C3B0000}"/>
    <cellStyle name="一般 51 6 3" xfId="15481" xr:uid="{00000000-0005-0000-0000-00009D3B0000}"/>
    <cellStyle name="一般 51 6 4" xfId="15482" xr:uid="{00000000-0005-0000-0000-00009E3B0000}"/>
    <cellStyle name="一般 51 7" xfId="15483" xr:uid="{00000000-0005-0000-0000-00009F3B0000}"/>
    <cellStyle name="一般 51 8" xfId="15484" xr:uid="{00000000-0005-0000-0000-0000A03B0000}"/>
    <cellStyle name="一般 51 9" xfId="15485" xr:uid="{00000000-0005-0000-0000-0000A13B0000}"/>
    <cellStyle name="一般 52" xfId="313" xr:uid="{00000000-0005-0000-0000-0000A23B0000}"/>
    <cellStyle name="一般 52 2" xfId="15486" xr:uid="{00000000-0005-0000-0000-0000A33B0000}"/>
    <cellStyle name="一般 52 2 2" xfId="15487" xr:uid="{00000000-0005-0000-0000-0000A43B0000}"/>
    <cellStyle name="一般 52 2 2 2" xfId="15488" xr:uid="{00000000-0005-0000-0000-0000A53B0000}"/>
    <cellStyle name="一般 52 2 2 2 2" xfId="15489" xr:uid="{00000000-0005-0000-0000-0000A63B0000}"/>
    <cellStyle name="一般 52 2 2 2 2 2" xfId="15490" xr:uid="{00000000-0005-0000-0000-0000A73B0000}"/>
    <cellStyle name="一般 52 2 2 2 2 3" xfId="15491" xr:uid="{00000000-0005-0000-0000-0000A83B0000}"/>
    <cellStyle name="一般 52 2 2 2 3" xfId="15492" xr:uid="{00000000-0005-0000-0000-0000A93B0000}"/>
    <cellStyle name="一般 52 2 2 2 4" xfId="15493" xr:uid="{00000000-0005-0000-0000-0000AA3B0000}"/>
    <cellStyle name="一般 52 2 2 3" xfId="15494" xr:uid="{00000000-0005-0000-0000-0000AB3B0000}"/>
    <cellStyle name="一般 52 2 2 3 2" xfId="15495" xr:uid="{00000000-0005-0000-0000-0000AC3B0000}"/>
    <cellStyle name="一般 52 2 2 3 3" xfId="15496" xr:uid="{00000000-0005-0000-0000-0000AD3B0000}"/>
    <cellStyle name="一般 52 2 2 4" xfId="15497" xr:uid="{00000000-0005-0000-0000-0000AE3B0000}"/>
    <cellStyle name="一般 52 2 2 5" xfId="15498" xr:uid="{00000000-0005-0000-0000-0000AF3B0000}"/>
    <cellStyle name="一般 52 2 3" xfId="15499" xr:uid="{00000000-0005-0000-0000-0000B03B0000}"/>
    <cellStyle name="一般 52 2 3 2" xfId="15500" xr:uid="{00000000-0005-0000-0000-0000B13B0000}"/>
    <cellStyle name="一般 52 2 3 2 2" xfId="15501" xr:uid="{00000000-0005-0000-0000-0000B23B0000}"/>
    <cellStyle name="一般 52 2 3 2 3" xfId="15502" xr:uid="{00000000-0005-0000-0000-0000B33B0000}"/>
    <cellStyle name="一般 52 2 3 3" xfId="15503" xr:uid="{00000000-0005-0000-0000-0000B43B0000}"/>
    <cellStyle name="一般 52 2 3 4" xfId="15504" xr:uid="{00000000-0005-0000-0000-0000B53B0000}"/>
    <cellStyle name="一般 52 2 4" xfId="15505" xr:uid="{00000000-0005-0000-0000-0000B63B0000}"/>
    <cellStyle name="一般 52 2 4 2" xfId="15506" xr:uid="{00000000-0005-0000-0000-0000B73B0000}"/>
    <cellStyle name="一般 52 2 4 3" xfId="15507" xr:uid="{00000000-0005-0000-0000-0000B83B0000}"/>
    <cellStyle name="一般 52 2 5" xfId="15508" xr:uid="{00000000-0005-0000-0000-0000B93B0000}"/>
    <cellStyle name="一般 52 2 6" xfId="15509" xr:uid="{00000000-0005-0000-0000-0000BA3B0000}"/>
    <cellStyle name="一般 52 3" xfId="15510" xr:uid="{00000000-0005-0000-0000-0000BB3B0000}"/>
    <cellStyle name="一般 52 3 2" xfId="15511" xr:uid="{00000000-0005-0000-0000-0000BC3B0000}"/>
    <cellStyle name="一般 52 3 2 2" xfId="15512" xr:uid="{00000000-0005-0000-0000-0000BD3B0000}"/>
    <cellStyle name="一般 52 3 2 2 2" xfId="15513" xr:uid="{00000000-0005-0000-0000-0000BE3B0000}"/>
    <cellStyle name="一般 52 3 2 2 2 2" xfId="15514" xr:uid="{00000000-0005-0000-0000-0000BF3B0000}"/>
    <cellStyle name="一般 52 3 2 2 2 3" xfId="15515" xr:uid="{00000000-0005-0000-0000-0000C03B0000}"/>
    <cellStyle name="一般 52 3 2 2 3" xfId="15516" xr:uid="{00000000-0005-0000-0000-0000C13B0000}"/>
    <cellStyle name="一般 52 3 2 2 4" xfId="15517" xr:uid="{00000000-0005-0000-0000-0000C23B0000}"/>
    <cellStyle name="一般 52 3 2 3" xfId="15518" xr:uid="{00000000-0005-0000-0000-0000C33B0000}"/>
    <cellStyle name="一般 52 3 2 3 2" xfId="15519" xr:uid="{00000000-0005-0000-0000-0000C43B0000}"/>
    <cellStyle name="一般 52 3 2 3 3" xfId="15520" xr:uid="{00000000-0005-0000-0000-0000C53B0000}"/>
    <cellStyle name="一般 52 3 2 4" xfId="15521" xr:uid="{00000000-0005-0000-0000-0000C63B0000}"/>
    <cellStyle name="一般 52 3 2 5" xfId="15522" xr:uid="{00000000-0005-0000-0000-0000C73B0000}"/>
    <cellStyle name="一般 52 3 3" xfId="15523" xr:uid="{00000000-0005-0000-0000-0000C83B0000}"/>
    <cellStyle name="一般 52 3 3 2" xfId="15524" xr:uid="{00000000-0005-0000-0000-0000C93B0000}"/>
    <cellStyle name="一般 52 3 3 2 2" xfId="15525" xr:uid="{00000000-0005-0000-0000-0000CA3B0000}"/>
    <cellStyle name="一般 52 3 3 2 3" xfId="15526" xr:uid="{00000000-0005-0000-0000-0000CB3B0000}"/>
    <cellStyle name="一般 52 3 3 3" xfId="15527" xr:uid="{00000000-0005-0000-0000-0000CC3B0000}"/>
    <cellStyle name="一般 52 3 3 4" xfId="15528" xr:uid="{00000000-0005-0000-0000-0000CD3B0000}"/>
    <cellStyle name="一般 52 3 4" xfId="15529" xr:uid="{00000000-0005-0000-0000-0000CE3B0000}"/>
    <cellStyle name="一般 52 3 4 2" xfId="15530" xr:uid="{00000000-0005-0000-0000-0000CF3B0000}"/>
    <cellStyle name="一般 52 3 4 3" xfId="15531" xr:uid="{00000000-0005-0000-0000-0000D03B0000}"/>
    <cellStyle name="一般 52 3 5" xfId="15532" xr:uid="{00000000-0005-0000-0000-0000D13B0000}"/>
    <cellStyle name="一般 52 3 6" xfId="15533" xr:uid="{00000000-0005-0000-0000-0000D23B0000}"/>
    <cellStyle name="一般 52 4" xfId="15534" xr:uid="{00000000-0005-0000-0000-0000D33B0000}"/>
    <cellStyle name="一般 52 4 2" xfId="15535" xr:uid="{00000000-0005-0000-0000-0000D43B0000}"/>
    <cellStyle name="一般 52 4 2 2" xfId="15536" xr:uid="{00000000-0005-0000-0000-0000D53B0000}"/>
    <cellStyle name="一般 52 4 2 2 2" xfId="15537" xr:uid="{00000000-0005-0000-0000-0000D63B0000}"/>
    <cellStyle name="一般 52 4 2 2 3" xfId="15538" xr:uid="{00000000-0005-0000-0000-0000D73B0000}"/>
    <cellStyle name="一般 52 4 2 3" xfId="15539" xr:uid="{00000000-0005-0000-0000-0000D83B0000}"/>
    <cellStyle name="一般 52 4 2 4" xfId="15540" xr:uid="{00000000-0005-0000-0000-0000D93B0000}"/>
    <cellStyle name="一般 52 4 3" xfId="15541" xr:uid="{00000000-0005-0000-0000-0000DA3B0000}"/>
    <cellStyle name="一般 52 4 3 2" xfId="15542" xr:uid="{00000000-0005-0000-0000-0000DB3B0000}"/>
    <cellStyle name="一般 52 4 3 3" xfId="15543" xr:uid="{00000000-0005-0000-0000-0000DC3B0000}"/>
    <cellStyle name="一般 52 4 4" xfId="15544" xr:uid="{00000000-0005-0000-0000-0000DD3B0000}"/>
    <cellStyle name="一般 52 4 5" xfId="15545" xr:uid="{00000000-0005-0000-0000-0000DE3B0000}"/>
    <cellStyle name="一般 52 5" xfId="15546" xr:uid="{00000000-0005-0000-0000-0000DF3B0000}"/>
    <cellStyle name="一般 52 5 2" xfId="15547" xr:uid="{00000000-0005-0000-0000-0000E03B0000}"/>
    <cellStyle name="一般 52 5 2 2" xfId="15548" xr:uid="{00000000-0005-0000-0000-0000E13B0000}"/>
    <cellStyle name="一般 52 5 2 2 2" xfId="15549" xr:uid="{00000000-0005-0000-0000-0000E23B0000}"/>
    <cellStyle name="一般 52 5 2 2 3" xfId="15550" xr:uid="{00000000-0005-0000-0000-0000E33B0000}"/>
    <cellStyle name="一般 52 5 2 3" xfId="15551" xr:uid="{00000000-0005-0000-0000-0000E43B0000}"/>
    <cellStyle name="一般 52 5 2 4" xfId="15552" xr:uid="{00000000-0005-0000-0000-0000E53B0000}"/>
    <cellStyle name="一般 52 5 3" xfId="15553" xr:uid="{00000000-0005-0000-0000-0000E63B0000}"/>
    <cellStyle name="一般 52 5 3 2" xfId="15554" xr:uid="{00000000-0005-0000-0000-0000E73B0000}"/>
    <cellStyle name="一般 52 5 3 3" xfId="15555" xr:uid="{00000000-0005-0000-0000-0000E83B0000}"/>
    <cellStyle name="一般 52 5 4" xfId="15556" xr:uid="{00000000-0005-0000-0000-0000E93B0000}"/>
    <cellStyle name="一般 52 5 5" xfId="15557" xr:uid="{00000000-0005-0000-0000-0000EA3B0000}"/>
    <cellStyle name="一般 52 6" xfId="15558" xr:uid="{00000000-0005-0000-0000-0000EB3B0000}"/>
    <cellStyle name="一般 52 6 2" xfId="15559" xr:uid="{00000000-0005-0000-0000-0000EC3B0000}"/>
    <cellStyle name="一般 52 6 2 2" xfId="15560" xr:uid="{00000000-0005-0000-0000-0000ED3B0000}"/>
    <cellStyle name="一般 52 6 2 3" xfId="15561" xr:uid="{00000000-0005-0000-0000-0000EE3B0000}"/>
    <cellStyle name="一般 52 6 3" xfId="15562" xr:uid="{00000000-0005-0000-0000-0000EF3B0000}"/>
    <cellStyle name="一般 52 6 4" xfId="15563" xr:uid="{00000000-0005-0000-0000-0000F03B0000}"/>
    <cellStyle name="一般 52 7" xfId="15564" xr:uid="{00000000-0005-0000-0000-0000F13B0000}"/>
    <cellStyle name="一般 52 7 2" xfId="15565" xr:uid="{00000000-0005-0000-0000-0000F23B0000}"/>
    <cellStyle name="一般 52 7 3" xfId="15566" xr:uid="{00000000-0005-0000-0000-0000F33B0000}"/>
    <cellStyle name="一般 52 8" xfId="15567" xr:uid="{00000000-0005-0000-0000-0000F43B0000}"/>
    <cellStyle name="一般 52 9" xfId="15568" xr:uid="{00000000-0005-0000-0000-0000F53B0000}"/>
    <cellStyle name="一般 53" xfId="314" xr:uid="{00000000-0005-0000-0000-0000F63B0000}"/>
    <cellStyle name="一般 53 2" xfId="15569" xr:uid="{00000000-0005-0000-0000-0000F73B0000}"/>
    <cellStyle name="一般 53 2 2" xfId="15570" xr:uid="{00000000-0005-0000-0000-0000F83B0000}"/>
    <cellStyle name="一般 53 2 2 2" xfId="15571" xr:uid="{00000000-0005-0000-0000-0000F93B0000}"/>
    <cellStyle name="一般 53 2 2 2 2" xfId="15572" xr:uid="{00000000-0005-0000-0000-0000FA3B0000}"/>
    <cellStyle name="一般 53 2 2 2 2 2" xfId="15573" xr:uid="{00000000-0005-0000-0000-0000FB3B0000}"/>
    <cellStyle name="一般 53 2 2 2 2 3" xfId="15574" xr:uid="{00000000-0005-0000-0000-0000FC3B0000}"/>
    <cellStyle name="一般 53 2 2 2 3" xfId="15575" xr:uid="{00000000-0005-0000-0000-0000FD3B0000}"/>
    <cellStyle name="一般 53 2 2 2 4" xfId="15576" xr:uid="{00000000-0005-0000-0000-0000FE3B0000}"/>
    <cellStyle name="一般 53 2 2 3" xfId="15577" xr:uid="{00000000-0005-0000-0000-0000FF3B0000}"/>
    <cellStyle name="一般 53 2 2 3 2" xfId="15578" xr:uid="{00000000-0005-0000-0000-0000003C0000}"/>
    <cellStyle name="一般 53 2 2 3 3" xfId="15579" xr:uid="{00000000-0005-0000-0000-0000013C0000}"/>
    <cellStyle name="一般 53 2 2 4" xfId="15580" xr:uid="{00000000-0005-0000-0000-0000023C0000}"/>
    <cellStyle name="一般 53 2 2 5" xfId="15581" xr:uid="{00000000-0005-0000-0000-0000033C0000}"/>
    <cellStyle name="一般 53 2 3" xfId="15582" xr:uid="{00000000-0005-0000-0000-0000043C0000}"/>
    <cellStyle name="一般 53 2 3 2" xfId="15583" xr:uid="{00000000-0005-0000-0000-0000053C0000}"/>
    <cellStyle name="一般 53 2 3 2 2" xfId="15584" xr:uid="{00000000-0005-0000-0000-0000063C0000}"/>
    <cellStyle name="一般 53 2 3 2 3" xfId="15585" xr:uid="{00000000-0005-0000-0000-0000073C0000}"/>
    <cellStyle name="一般 53 2 3 3" xfId="15586" xr:uid="{00000000-0005-0000-0000-0000083C0000}"/>
    <cellStyle name="一般 53 2 3 4" xfId="15587" xr:uid="{00000000-0005-0000-0000-0000093C0000}"/>
    <cellStyle name="一般 53 2 4" xfId="15588" xr:uid="{00000000-0005-0000-0000-00000A3C0000}"/>
    <cellStyle name="一般 53 2 4 2" xfId="15589" xr:uid="{00000000-0005-0000-0000-00000B3C0000}"/>
    <cellStyle name="一般 53 2 4 3" xfId="15590" xr:uid="{00000000-0005-0000-0000-00000C3C0000}"/>
    <cellStyle name="一般 53 2 5" xfId="15591" xr:uid="{00000000-0005-0000-0000-00000D3C0000}"/>
    <cellStyle name="一般 53 2 6" xfId="15592" xr:uid="{00000000-0005-0000-0000-00000E3C0000}"/>
    <cellStyle name="一般 53 3" xfId="15593" xr:uid="{00000000-0005-0000-0000-00000F3C0000}"/>
    <cellStyle name="一般 53 3 2" xfId="15594" xr:uid="{00000000-0005-0000-0000-0000103C0000}"/>
    <cellStyle name="一般 53 3 2 2" xfId="15595" xr:uid="{00000000-0005-0000-0000-0000113C0000}"/>
    <cellStyle name="一般 53 3 2 2 2" xfId="15596" xr:uid="{00000000-0005-0000-0000-0000123C0000}"/>
    <cellStyle name="一般 53 3 2 2 2 2" xfId="15597" xr:uid="{00000000-0005-0000-0000-0000133C0000}"/>
    <cellStyle name="一般 53 3 2 2 2 3" xfId="15598" xr:uid="{00000000-0005-0000-0000-0000143C0000}"/>
    <cellStyle name="一般 53 3 2 2 3" xfId="15599" xr:uid="{00000000-0005-0000-0000-0000153C0000}"/>
    <cellStyle name="一般 53 3 2 2 4" xfId="15600" xr:uid="{00000000-0005-0000-0000-0000163C0000}"/>
    <cellStyle name="一般 53 3 2 3" xfId="15601" xr:uid="{00000000-0005-0000-0000-0000173C0000}"/>
    <cellStyle name="一般 53 3 2 3 2" xfId="15602" xr:uid="{00000000-0005-0000-0000-0000183C0000}"/>
    <cellStyle name="一般 53 3 2 3 3" xfId="15603" xr:uid="{00000000-0005-0000-0000-0000193C0000}"/>
    <cellStyle name="一般 53 3 2 4" xfId="15604" xr:uid="{00000000-0005-0000-0000-00001A3C0000}"/>
    <cellStyle name="一般 53 3 2 5" xfId="15605" xr:uid="{00000000-0005-0000-0000-00001B3C0000}"/>
    <cellStyle name="一般 53 3 3" xfId="15606" xr:uid="{00000000-0005-0000-0000-00001C3C0000}"/>
    <cellStyle name="一般 53 3 3 2" xfId="15607" xr:uid="{00000000-0005-0000-0000-00001D3C0000}"/>
    <cellStyle name="一般 53 3 3 2 2" xfId="15608" xr:uid="{00000000-0005-0000-0000-00001E3C0000}"/>
    <cellStyle name="一般 53 3 3 2 3" xfId="15609" xr:uid="{00000000-0005-0000-0000-00001F3C0000}"/>
    <cellStyle name="一般 53 3 3 3" xfId="15610" xr:uid="{00000000-0005-0000-0000-0000203C0000}"/>
    <cellStyle name="一般 53 3 3 4" xfId="15611" xr:uid="{00000000-0005-0000-0000-0000213C0000}"/>
    <cellStyle name="一般 53 3 4" xfId="15612" xr:uid="{00000000-0005-0000-0000-0000223C0000}"/>
    <cellStyle name="一般 53 3 4 2" xfId="15613" xr:uid="{00000000-0005-0000-0000-0000233C0000}"/>
    <cellStyle name="一般 53 3 4 3" xfId="15614" xr:uid="{00000000-0005-0000-0000-0000243C0000}"/>
    <cellStyle name="一般 53 3 5" xfId="15615" xr:uid="{00000000-0005-0000-0000-0000253C0000}"/>
    <cellStyle name="一般 53 3 6" xfId="15616" xr:uid="{00000000-0005-0000-0000-0000263C0000}"/>
    <cellStyle name="一般 53 4" xfId="15617" xr:uid="{00000000-0005-0000-0000-0000273C0000}"/>
    <cellStyle name="一般 53 4 2" xfId="15618" xr:uid="{00000000-0005-0000-0000-0000283C0000}"/>
    <cellStyle name="一般 53 4 2 2" xfId="15619" xr:uid="{00000000-0005-0000-0000-0000293C0000}"/>
    <cellStyle name="一般 53 4 2 2 2" xfId="15620" xr:uid="{00000000-0005-0000-0000-00002A3C0000}"/>
    <cellStyle name="一般 53 4 2 2 3" xfId="15621" xr:uid="{00000000-0005-0000-0000-00002B3C0000}"/>
    <cellStyle name="一般 53 4 2 3" xfId="15622" xr:uid="{00000000-0005-0000-0000-00002C3C0000}"/>
    <cellStyle name="一般 53 4 2 4" xfId="15623" xr:uid="{00000000-0005-0000-0000-00002D3C0000}"/>
    <cellStyle name="一般 53 4 3" xfId="15624" xr:uid="{00000000-0005-0000-0000-00002E3C0000}"/>
    <cellStyle name="一般 53 4 3 2" xfId="15625" xr:uid="{00000000-0005-0000-0000-00002F3C0000}"/>
    <cellStyle name="一般 53 4 3 3" xfId="15626" xr:uid="{00000000-0005-0000-0000-0000303C0000}"/>
    <cellStyle name="一般 53 4 4" xfId="15627" xr:uid="{00000000-0005-0000-0000-0000313C0000}"/>
    <cellStyle name="一般 53 4 5" xfId="15628" xr:uid="{00000000-0005-0000-0000-0000323C0000}"/>
    <cellStyle name="一般 53 5" xfId="15629" xr:uid="{00000000-0005-0000-0000-0000333C0000}"/>
    <cellStyle name="一般 53 5 2" xfId="15630" xr:uid="{00000000-0005-0000-0000-0000343C0000}"/>
    <cellStyle name="一般 53 5 2 2" xfId="15631" xr:uid="{00000000-0005-0000-0000-0000353C0000}"/>
    <cellStyle name="一般 53 5 2 2 2" xfId="15632" xr:uid="{00000000-0005-0000-0000-0000363C0000}"/>
    <cellStyle name="一般 53 5 2 2 3" xfId="15633" xr:uid="{00000000-0005-0000-0000-0000373C0000}"/>
    <cellStyle name="一般 53 5 2 3" xfId="15634" xr:uid="{00000000-0005-0000-0000-0000383C0000}"/>
    <cellStyle name="一般 53 5 2 4" xfId="15635" xr:uid="{00000000-0005-0000-0000-0000393C0000}"/>
    <cellStyle name="一般 53 5 3" xfId="15636" xr:uid="{00000000-0005-0000-0000-00003A3C0000}"/>
    <cellStyle name="一般 53 5 3 2" xfId="15637" xr:uid="{00000000-0005-0000-0000-00003B3C0000}"/>
    <cellStyle name="一般 53 5 3 3" xfId="15638" xr:uid="{00000000-0005-0000-0000-00003C3C0000}"/>
    <cellStyle name="一般 53 5 4" xfId="15639" xr:uid="{00000000-0005-0000-0000-00003D3C0000}"/>
    <cellStyle name="一般 53 5 5" xfId="15640" xr:uid="{00000000-0005-0000-0000-00003E3C0000}"/>
    <cellStyle name="一般 53 6" xfId="15641" xr:uid="{00000000-0005-0000-0000-00003F3C0000}"/>
    <cellStyle name="一般 53 6 2" xfId="15642" xr:uid="{00000000-0005-0000-0000-0000403C0000}"/>
    <cellStyle name="一般 53 6 2 2" xfId="15643" xr:uid="{00000000-0005-0000-0000-0000413C0000}"/>
    <cellStyle name="一般 53 6 2 3" xfId="15644" xr:uid="{00000000-0005-0000-0000-0000423C0000}"/>
    <cellStyle name="一般 53 6 3" xfId="15645" xr:uid="{00000000-0005-0000-0000-0000433C0000}"/>
    <cellStyle name="一般 53 6 4" xfId="15646" xr:uid="{00000000-0005-0000-0000-0000443C0000}"/>
    <cellStyle name="一般 53 7" xfId="15647" xr:uid="{00000000-0005-0000-0000-0000453C0000}"/>
    <cellStyle name="一般 53 7 2" xfId="15648" xr:uid="{00000000-0005-0000-0000-0000463C0000}"/>
    <cellStyle name="一般 53 7 3" xfId="15649" xr:uid="{00000000-0005-0000-0000-0000473C0000}"/>
    <cellStyle name="一般 53 8" xfId="15650" xr:uid="{00000000-0005-0000-0000-0000483C0000}"/>
    <cellStyle name="一般 53 9" xfId="15651" xr:uid="{00000000-0005-0000-0000-0000493C0000}"/>
    <cellStyle name="一般 54" xfId="315" xr:uid="{00000000-0005-0000-0000-00004A3C0000}"/>
    <cellStyle name="一般 54 2" xfId="15653" xr:uid="{00000000-0005-0000-0000-00004B3C0000}"/>
    <cellStyle name="一般 54 2 2" xfId="15654" xr:uid="{00000000-0005-0000-0000-00004C3C0000}"/>
    <cellStyle name="一般 54 2 2 2" xfId="15655" xr:uid="{00000000-0005-0000-0000-00004D3C0000}"/>
    <cellStyle name="一般 54 2 2 2 2" xfId="15656" xr:uid="{00000000-0005-0000-0000-00004E3C0000}"/>
    <cellStyle name="一般 54 2 2 2 3" xfId="15657" xr:uid="{00000000-0005-0000-0000-00004F3C0000}"/>
    <cellStyle name="一般 54 2 2 3" xfId="15658" xr:uid="{00000000-0005-0000-0000-0000503C0000}"/>
    <cellStyle name="一般 54 2 2 4" xfId="15659" xr:uid="{00000000-0005-0000-0000-0000513C0000}"/>
    <cellStyle name="一般 54 2 3" xfId="15660" xr:uid="{00000000-0005-0000-0000-0000523C0000}"/>
    <cellStyle name="一般 54 2 3 2" xfId="15661" xr:uid="{00000000-0005-0000-0000-0000533C0000}"/>
    <cellStyle name="一般 54 2 3 3" xfId="15662" xr:uid="{00000000-0005-0000-0000-0000543C0000}"/>
    <cellStyle name="一般 54 2 4" xfId="15663" xr:uid="{00000000-0005-0000-0000-0000553C0000}"/>
    <cellStyle name="一般 54 2 5" xfId="15664" xr:uid="{00000000-0005-0000-0000-0000563C0000}"/>
    <cellStyle name="一般 54 3" xfId="15665" xr:uid="{00000000-0005-0000-0000-0000573C0000}"/>
    <cellStyle name="一般 54 3 2" xfId="15666" xr:uid="{00000000-0005-0000-0000-0000583C0000}"/>
    <cellStyle name="一般 54 3 2 2" xfId="15667" xr:uid="{00000000-0005-0000-0000-0000593C0000}"/>
    <cellStyle name="一般 54 3 2 3" xfId="15668" xr:uid="{00000000-0005-0000-0000-00005A3C0000}"/>
    <cellStyle name="一般 54 3 3" xfId="15669" xr:uid="{00000000-0005-0000-0000-00005B3C0000}"/>
    <cellStyle name="一般 54 3 4" xfId="15670" xr:uid="{00000000-0005-0000-0000-00005C3C0000}"/>
    <cellStyle name="一般 54 3 5" xfId="15671" xr:uid="{00000000-0005-0000-0000-00005D3C0000}"/>
    <cellStyle name="一般 54 4" xfId="15672" xr:uid="{00000000-0005-0000-0000-00005E3C0000}"/>
    <cellStyle name="一般 54 4 2" xfId="15673" xr:uid="{00000000-0005-0000-0000-00005F3C0000}"/>
    <cellStyle name="一般 54 4 3" xfId="15674" xr:uid="{00000000-0005-0000-0000-0000603C0000}"/>
    <cellStyle name="一般 54 5" xfId="15675" xr:uid="{00000000-0005-0000-0000-0000613C0000}"/>
    <cellStyle name="一般 54 6" xfId="15676" xr:uid="{00000000-0005-0000-0000-0000623C0000}"/>
    <cellStyle name="一般 54 7" xfId="15652" xr:uid="{00000000-0005-0000-0000-0000633C0000}"/>
    <cellStyle name="一般 55" xfId="316" xr:uid="{00000000-0005-0000-0000-0000643C0000}"/>
    <cellStyle name="一般 55 2" xfId="15678" xr:uid="{00000000-0005-0000-0000-0000653C0000}"/>
    <cellStyle name="一般 55 2 2" xfId="15679" xr:uid="{00000000-0005-0000-0000-0000663C0000}"/>
    <cellStyle name="一般 55 2 2 2" xfId="15680" xr:uid="{00000000-0005-0000-0000-0000673C0000}"/>
    <cellStyle name="一般 55 2 2 2 2" xfId="15681" xr:uid="{00000000-0005-0000-0000-0000683C0000}"/>
    <cellStyle name="一般 55 2 2 2 3" xfId="15682" xr:uid="{00000000-0005-0000-0000-0000693C0000}"/>
    <cellStyle name="一般 55 2 2 3" xfId="15683" xr:uid="{00000000-0005-0000-0000-00006A3C0000}"/>
    <cellStyle name="一般 55 2 2 4" xfId="15684" xr:uid="{00000000-0005-0000-0000-00006B3C0000}"/>
    <cellStyle name="一般 55 2 3" xfId="15685" xr:uid="{00000000-0005-0000-0000-00006C3C0000}"/>
    <cellStyle name="一般 55 2 3 2" xfId="15686" xr:uid="{00000000-0005-0000-0000-00006D3C0000}"/>
    <cellStyle name="一般 55 2 3 3" xfId="15687" xr:uid="{00000000-0005-0000-0000-00006E3C0000}"/>
    <cellStyle name="一般 55 2 4" xfId="15688" xr:uid="{00000000-0005-0000-0000-00006F3C0000}"/>
    <cellStyle name="一般 55 2 5" xfId="15689" xr:uid="{00000000-0005-0000-0000-0000703C0000}"/>
    <cellStyle name="一般 55 3" xfId="15690" xr:uid="{00000000-0005-0000-0000-0000713C0000}"/>
    <cellStyle name="一般 55 3 2" xfId="15691" xr:uid="{00000000-0005-0000-0000-0000723C0000}"/>
    <cellStyle name="一般 55 3 2 2" xfId="15692" xr:uid="{00000000-0005-0000-0000-0000733C0000}"/>
    <cellStyle name="一般 55 3 2 3" xfId="15693" xr:uid="{00000000-0005-0000-0000-0000743C0000}"/>
    <cellStyle name="一般 55 3 3" xfId="15694" xr:uid="{00000000-0005-0000-0000-0000753C0000}"/>
    <cellStyle name="一般 55 3 4" xfId="15695" xr:uid="{00000000-0005-0000-0000-0000763C0000}"/>
    <cellStyle name="一般 55 3 5" xfId="15696" xr:uid="{00000000-0005-0000-0000-0000773C0000}"/>
    <cellStyle name="一般 55 4" xfId="15697" xr:uid="{00000000-0005-0000-0000-0000783C0000}"/>
    <cellStyle name="一般 55 5" xfId="15698" xr:uid="{00000000-0005-0000-0000-0000793C0000}"/>
    <cellStyle name="一般 55 6" xfId="15699" xr:uid="{00000000-0005-0000-0000-00007A3C0000}"/>
    <cellStyle name="一般 55 7" xfId="15677" xr:uid="{00000000-0005-0000-0000-00007B3C0000}"/>
    <cellStyle name="一般 56" xfId="317" xr:uid="{00000000-0005-0000-0000-00007C3C0000}"/>
    <cellStyle name="一般 56 2" xfId="15701" xr:uid="{00000000-0005-0000-0000-00007D3C0000}"/>
    <cellStyle name="一般 56 2 2" xfId="15702" xr:uid="{00000000-0005-0000-0000-00007E3C0000}"/>
    <cellStyle name="一般 56 2 2 2" xfId="15703" xr:uid="{00000000-0005-0000-0000-00007F3C0000}"/>
    <cellStyle name="一般 56 2 2 2 2" xfId="15704" xr:uid="{00000000-0005-0000-0000-0000803C0000}"/>
    <cellStyle name="一般 56 2 2 2 3" xfId="15705" xr:uid="{00000000-0005-0000-0000-0000813C0000}"/>
    <cellStyle name="一般 56 2 2 3" xfId="15706" xr:uid="{00000000-0005-0000-0000-0000823C0000}"/>
    <cellStyle name="一般 56 2 2 4" xfId="15707" xr:uid="{00000000-0005-0000-0000-0000833C0000}"/>
    <cellStyle name="一般 56 2 3" xfId="15708" xr:uid="{00000000-0005-0000-0000-0000843C0000}"/>
    <cellStyle name="一般 56 2 3 2" xfId="15709" xr:uid="{00000000-0005-0000-0000-0000853C0000}"/>
    <cellStyle name="一般 56 2 3 3" xfId="15710" xr:uid="{00000000-0005-0000-0000-0000863C0000}"/>
    <cellStyle name="一般 56 2 4" xfId="15711" xr:uid="{00000000-0005-0000-0000-0000873C0000}"/>
    <cellStyle name="一般 56 2 5" xfId="15712" xr:uid="{00000000-0005-0000-0000-0000883C0000}"/>
    <cellStyle name="一般 56 3" xfId="15713" xr:uid="{00000000-0005-0000-0000-0000893C0000}"/>
    <cellStyle name="一般 56 3 2" xfId="15714" xr:uid="{00000000-0005-0000-0000-00008A3C0000}"/>
    <cellStyle name="一般 56 3 2 2" xfId="15715" xr:uid="{00000000-0005-0000-0000-00008B3C0000}"/>
    <cellStyle name="一般 56 3 2 3" xfId="15716" xr:uid="{00000000-0005-0000-0000-00008C3C0000}"/>
    <cellStyle name="一般 56 3 3" xfId="15717" xr:uid="{00000000-0005-0000-0000-00008D3C0000}"/>
    <cellStyle name="一般 56 3 4" xfId="15718" xr:uid="{00000000-0005-0000-0000-00008E3C0000}"/>
    <cellStyle name="一般 56 3 5" xfId="15719" xr:uid="{00000000-0005-0000-0000-00008F3C0000}"/>
    <cellStyle name="一般 56 4" xfId="15720" xr:uid="{00000000-0005-0000-0000-0000903C0000}"/>
    <cellStyle name="一般 56 4 2" xfId="15721" xr:uid="{00000000-0005-0000-0000-0000913C0000}"/>
    <cellStyle name="一般 56 4 3" xfId="15722" xr:uid="{00000000-0005-0000-0000-0000923C0000}"/>
    <cellStyle name="一般 56 5" xfId="15723" xr:uid="{00000000-0005-0000-0000-0000933C0000}"/>
    <cellStyle name="一般 56 6" xfId="15724" xr:uid="{00000000-0005-0000-0000-0000943C0000}"/>
    <cellStyle name="一般 56 7" xfId="15700" xr:uid="{00000000-0005-0000-0000-0000953C0000}"/>
    <cellStyle name="一般 57" xfId="318" xr:uid="{00000000-0005-0000-0000-0000963C0000}"/>
    <cellStyle name="一般 57 2" xfId="15726" xr:uid="{00000000-0005-0000-0000-0000973C0000}"/>
    <cellStyle name="一般 57 2 2" xfId="15727" xr:uid="{00000000-0005-0000-0000-0000983C0000}"/>
    <cellStyle name="一般 57 2 2 2" xfId="15728" xr:uid="{00000000-0005-0000-0000-0000993C0000}"/>
    <cellStyle name="一般 57 2 2 2 2" xfId="15729" xr:uid="{00000000-0005-0000-0000-00009A3C0000}"/>
    <cellStyle name="一般 57 2 2 2 3" xfId="15730" xr:uid="{00000000-0005-0000-0000-00009B3C0000}"/>
    <cellStyle name="一般 57 2 2 3" xfId="15731" xr:uid="{00000000-0005-0000-0000-00009C3C0000}"/>
    <cellStyle name="一般 57 2 2 4" xfId="15732" xr:uid="{00000000-0005-0000-0000-00009D3C0000}"/>
    <cellStyle name="一般 57 2 3" xfId="15733" xr:uid="{00000000-0005-0000-0000-00009E3C0000}"/>
    <cellStyle name="一般 57 2 3 2" xfId="15734" xr:uid="{00000000-0005-0000-0000-00009F3C0000}"/>
    <cellStyle name="一般 57 2 3 3" xfId="15735" xr:uid="{00000000-0005-0000-0000-0000A03C0000}"/>
    <cellStyle name="一般 57 2 4" xfId="15736" xr:uid="{00000000-0005-0000-0000-0000A13C0000}"/>
    <cellStyle name="一般 57 2 5" xfId="15737" xr:uid="{00000000-0005-0000-0000-0000A23C0000}"/>
    <cellStyle name="一般 57 3" xfId="15738" xr:uid="{00000000-0005-0000-0000-0000A33C0000}"/>
    <cellStyle name="一般 57 3 2" xfId="15739" xr:uid="{00000000-0005-0000-0000-0000A43C0000}"/>
    <cellStyle name="一般 57 3 2 2" xfId="15740" xr:uid="{00000000-0005-0000-0000-0000A53C0000}"/>
    <cellStyle name="一般 57 3 2 3" xfId="15741" xr:uid="{00000000-0005-0000-0000-0000A63C0000}"/>
    <cellStyle name="一般 57 3 3" xfId="15742" xr:uid="{00000000-0005-0000-0000-0000A73C0000}"/>
    <cellStyle name="一般 57 3 4" xfId="15743" xr:uid="{00000000-0005-0000-0000-0000A83C0000}"/>
    <cellStyle name="一般 57 3 5" xfId="15744" xr:uid="{00000000-0005-0000-0000-0000A93C0000}"/>
    <cellStyle name="一般 57 4" xfId="15745" xr:uid="{00000000-0005-0000-0000-0000AA3C0000}"/>
    <cellStyle name="一般 57 4 2" xfId="15746" xr:uid="{00000000-0005-0000-0000-0000AB3C0000}"/>
    <cellStyle name="一般 57 4 3" xfId="15747" xr:uid="{00000000-0005-0000-0000-0000AC3C0000}"/>
    <cellStyle name="一般 57 5" xfId="15748" xr:uid="{00000000-0005-0000-0000-0000AD3C0000}"/>
    <cellStyle name="一般 57 6" xfId="15749" xr:uid="{00000000-0005-0000-0000-0000AE3C0000}"/>
    <cellStyle name="一般 57 7" xfId="15725" xr:uid="{00000000-0005-0000-0000-0000AF3C0000}"/>
    <cellStyle name="一般 58" xfId="319" xr:uid="{00000000-0005-0000-0000-0000B03C0000}"/>
    <cellStyle name="一般 58 2" xfId="15751" xr:uid="{00000000-0005-0000-0000-0000B13C0000}"/>
    <cellStyle name="一般 58 2 2" xfId="15752" xr:uid="{00000000-0005-0000-0000-0000B23C0000}"/>
    <cellStyle name="一般 58 2 2 2" xfId="15753" xr:uid="{00000000-0005-0000-0000-0000B33C0000}"/>
    <cellStyle name="一般 58 2 2 2 2" xfId="15754" xr:uid="{00000000-0005-0000-0000-0000B43C0000}"/>
    <cellStyle name="一般 58 2 2 2 3" xfId="15755" xr:uid="{00000000-0005-0000-0000-0000B53C0000}"/>
    <cellStyle name="一般 58 2 2 3" xfId="15756" xr:uid="{00000000-0005-0000-0000-0000B63C0000}"/>
    <cellStyle name="一般 58 2 2 4" xfId="15757" xr:uid="{00000000-0005-0000-0000-0000B73C0000}"/>
    <cellStyle name="一般 58 2 3" xfId="15758" xr:uid="{00000000-0005-0000-0000-0000B83C0000}"/>
    <cellStyle name="一般 58 2 3 2" xfId="15759" xr:uid="{00000000-0005-0000-0000-0000B93C0000}"/>
    <cellStyle name="一般 58 2 3 3" xfId="15760" xr:uid="{00000000-0005-0000-0000-0000BA3C0000}"/>
    <cellStyle name="一般 58 2 4" xfId="15761" xr:uid="{00000000-0005-0000-0000-0000BB3C0000}"/>
    <cellStyle name="一般 58 2 5" xfId="15762" xr:uid="{00000000-0005-0000-0000-0000BC3C0000}"/>
    <cellStyle name="一般 58 3" xfId="15763" xr:uid="{00000000-0005-0000-0000-0000BD3C0000}"/>
    <cellStyle name="一般 58 3 2" xfId="15764" xr:uid="{00000000-0005-0000-0000-0000BE3C0000}"/>
    <cellStyle name="一般 58 3 2 2" xfId="15765" xr:uid="{00000000-0005-0000-0000-0000BF3C0000}"/>
    <cellStyle name="一般 58 3 2 3" xfId="15766" xr:uid="{00000000-0005-0000-0000-0000C03C0000}"/>
    <cellStyle name="一般 58 3 3" xfId="15767" xr:uid="{00000000-0005-0000-0000-0000C13C0000}"/>
    <cellStyle name="一般 58 3 4" xfId="15768" xr:uid="{00000000-0005-0000-0000-0000C23C0000}"/>
    <cellStyle name="一般 58 3 5" xfId="15769" xr:uid="{00000000-0005-0000-0000-0000C33C0000}"/>
    <cellStyle name="一般 58 4" xfId="15770" xr:uid="{00000000-0005-0000-0000-0000C43C0000}"/>
    <cellStyle name="一般 58 4 2" xfId="15771" xr:uid="{00000000-0005-0000-0000-0000C53C0000}"/>
    <cellStyle name="一般 58 4 3" xfId="15772" xr:uid="{00000000-0005-0000-0000-0000C63C0000}"/>
    <cellStyle name="一般 58 5" xfId="15773" xr:uid="{00000000-0005-0000-0000-0000C73C0000}"/>
    <cellStyle name="一般 58 6" xfId="15774" xr:uid="{00000000-0005-0000-0000-0000C83C0000}"/>
    <cellStyle name="一般 58 7" xfId="15750" xr:uid="{00000000-0005-0000-0000-0000C93C0000}"/>
    <cellStyle name="一般 59" xfId="320" xr:uid="{00000000-0005-0000-0000-0000CA3C0000}"/>
    <cellStyle name="一般 59 2" xfId="15776" xr:uid="{00000000-0005-0000-0000-0000CB3C0000}"/>
    <cellStyle name="一般 59 2 2" xfId="15777" xr:uid="{00000000-0005-0000-0000-0000CC3C0000}"/>
    <cellStyle name="一般 59 2 2 2" xfId="15778" xr:uid="{00000000-0005-0000-0000-0000CD3C0000}"/>
    <cellStyle name="一般 59 2 2 2 2" xfId="15779" xr:uid="{00000000-0005-0000-0000-0000CE3C0000}"/>
    <cellStyle name="一般 59 2 2 2 3" xfId="15780" xr:uid="{00000000-0005-0000-0000-0000CF3C0000}"/>
    <cellStyle name="一般 59 2 2 3" xfId="15781" xr:uid="{00000000-0005-0000-0000-0000D03C0000}"/>
    <cellStyle name="一般 59 2 2 4" xfId="15782" xr:uid="{00000000-0005-0000-0000-0000D13C0000}"/>
    <cellStyle name="一般 59 2 3" xfId="15783" xr:uid="{00000000-0005-0000-0000-0000D23C0000}"/>
    <cellStyle name="一般 59 2 3 2" xfId="15784" xr:uid="{00000000-0005-0000-0000-0000D33C0000}"/>
    <cellStyle name="一般 59 2 3 3" xfId="15785" xr:uid="{00000000-0005-0000-0000-0000D43C0000}"/>
    <cellStyle name="一般 59 2 4" xfId="15786" xr:uid="{00000000-0005-0000-0000-0000D53C0000}"/>
    <cellStyle name="一般 59 2 5" xfId="15787" xr:uid="{00000000-0005-0000-0000-0000D63C0000}"/>
    <cellStyle name="一般 59 3" xfId="15788" xr:uid="{00000000-0005-0000-0000-0000D73C0000}"/>
    <cellStyle name="一般 59 3 2" xfId="15789" xr:uid="{00000000-0005-0000-0000-0000D83C0000}"/>
    <cellStyle name="一般 59 3 2 2" xfId="15790" xr:uid="{00000000-0005-0000-0000-0000D93C0000}"/>
    <cellStyle name="一般 59 3 2 3" xfId="15791" xr:uid="{00000000-0005-0000-0000-0000DA3C0000}"/>
    <cellStyle name="一般 59 3 3" xfId="15792" xr:uid="{00000000-0005-0000-0000-0000DB3C0000}"/>
    <cellStyle name="一般 59 3 4" xfId="15793" xr:uid="{00000000-0005-0000-0000-0000DC3C0000}"/>
    <cellStyle name="一般 59 3 5" xfId="15794" xr:uid="{00000000-0005-0000-0000-0000DD3C0000}"/>
    <cellStyle name="一般 59 4" xfId="15795" xr:uid="{00000000-0005-0000-0000-0000DE3C0000}"/>
    <cellStyle name="一般 59 4 2" xfId="15796" xr:uid="{00000000-0005-0000-0000-0000DF3C0000}"/>
    <cellStyle name="一般 59 4 3" xfId="15797" xr:uid="{00000000-0005-0000-0000-0000E03C0000}"/>
    <cellStyle name="一般 59 5" xfId="15798" xr:uid="{00000000-0005-0000-0000-0000E13C0000}"/>
    <cellStyle name="一般 59 6" xfId="15799" xr:uid="{00000000-0005-0000-0000-0000E23C0000}"/>
    <cellStyle name="一般 59 7" xfId="15775" xr:uid="{00000000-0005-0000-0000-0000E33C0000}"/>
    <cellStyle name="一般 6" xfId="23" xr:uid="{00000000-0005-0000-0000-0000E43C0000}"/>
    <cellStyle name="一般 6 2" xfId="24" xr:uid="{00000000-0005-0000-0000-0000E53C0000}"/>
    <cellStyle name="一般 6 3" xfId="507" xr:uid="{00000000-0005-0000-0000-0000E63C0000}"/>
    <cellStyle name="一般 60" xfId="485" xr:uid="{00000000-0005-0000-0000-0000E73C0000}"/>
    <cellStyle name="一般 60 2" xfId="508" xr:uid="{00000000-0005-0000-0000-0000E83C0000}"/>
    <cellStyle name="一般 60 2 2" xfId="15802" xr:uid="{00000000-0005-0000-0000-0000E93C0000}"/>
    <cellStyle name="一般 60 2 2 2" xfId="15803" xr:uid="{00000000-0005-0000-0000-0000EA3C0000}"/>
    <cellStyle name="一般 60 2 2 2 2" xfId="15804" xr:uid="{00000000-0005-0000-0000-0000EB3C0000}"/>
    <cellStyle name="一般 60 2 2 2 3" xfId="15805" xr:uid="{00000000-0005-0000-0000-0000EC3C0000}"/>
    <cellStyle name="一般 60 2 2 3" xfId="15806" xr:uid="{00000000-0005-0000-0000-0000ED3C0000}"/>
    <cellStyle name="一般 60 2 2 4" xfId="15807" xr:uid="{00000000-0005-0000-0000-0000EE3C0000}"/>
    <cellStyle name="一般 60 2 3" xfId="15808" xr:uid="{00000000-0005-0000-0000-0000EF3C0000}"/>
    <cellStyle name="一般 60 2 3 2" xfId="15809" xr:uid="{00000000-0005-0000-0000-0000F03C0000}"/>
    <cellStyle name="一般 60 2 3 3" xfId="15810" xr:uid="{00000000-0005-0000-0000-0000F13C0000}"/>
    <cellStyle name="一般 60 2 4" xfId="15811" xr:uid="{00000000-0005-0000-0000-0000F23C0000}"/>
    <cellStyle name="一般 60 2 5" xfId="15812" xr:uid="{00000000-0005-0000-0000-0000F33C0000}"/>
    <cellStyle name="一般 60 2 6" xfId="15801" xr:uid="{00000000-0005-0000-0000-0000F43C0000}"/>
    <cellStyle name="一般 60 3" xfId="516" xr:uid="{00000000-0005-0000-0000-0000F53C0000}"/>
    <cellStyle name="一般 60 3 2" xfId="15814" xr:uid="{00000000-0005-0000-0000-0000F63C0000}"/>
    <cellStyle name="一般 60 3 2 2" xfId="15815" xr:uid="{00000000-0005-0000-0000-0000F73C0000}"/>
    <cellStyle name="一般 60 3 2 3" xfId="15816" xr:uid="{00000000-0005-0000-0000-0000F83C0000}"/>
    <cellStyle name="一般 60 3 3" xfId="15817" xr:uid="{00000000-0005-0000-0000-0000F93C0000}"/>
    <cellStyle name="一般 60 3 4" xfId="15818" xr:uid="{00000000-0005-0000-0000-0000FA3C0000}"/>
    <cellStyle name="一般 60 3 5" xfId="15813" xr:uid="{00000000-0005-0000-0000-0000FB3C0000}"/>
    <cellStyle name="一般 60 4" xfId="15819" xr:uid="{00000000-0005-0000-0000-0000FC3C0000}"/>
    <cellStyle name="一般 60 4 2" xfId="15820" xr:uid="{00000000-0005-0000-0000-0000FD3C0000}"/>
    <cellStyle name="一般 60 4 3" xfId="15821" xr:uid="{00000000-0005-0000-0000-0000FE3C0000}"/>
    <cellStyle name="一般 60 5" xfId="15822" xr:uid="{00000000-0005-0000-0000-0000FF3C0000}"/>
    <cellStyle name="一般 60 6" xfId="15823" xr:uid="{00000000-0005-0000-0000-0000003D0000}"/>
    <cellStyle name="一般 60 7" xfId="15800" xr:uid="{00000000-0005-0000-0000-0000013D0000}"/>
    <cellStyle name="一般 61" xfId="486" xr:uid="{00000000-0005-0000-0000-0000023D0000}"/>
    <cellStyle name="一般 61 2" xfId="509" xr:uid="{00000000-0005-0000-0000-0000033D0000}"/>
    <cellStyle name="一般 61 2 2" xfId="15826" xr:uid="{00000000-0005-0000-0000-0000043D0000}"/>
    <cellStyle name="一般 61 2 2 2" xfId="15827" xr:uid="{00000000-0005-0000-0000-0000053D0000}"/>
    <cellStyle name="一般 61 2 2 2 2" xfId="15828" xr:uid="{00000000-0005-0000-0000-0000063D0000}"/>
    <cellStyle name="一般 61 2 2 2 3" xfId="15829" xr:uid="{00000000-0005-0000-0000-0000073D0000}"/>
    <cellStyle name="一般 61 2 2 3" xfId="15830" xr:uid="{00000000-0005-0000-0000-0000083D0000}"/>
    <cellStyle name="一般 61 2 2 4" xfId="15831" xr:uid="{00000000-0005-0000-0000-0000093D0000}"/>
    <cellStyle name="一般 61 2 3" xfId="15832" xr:uid="{00000000-0005-0000-0000-00000A3D0000}"/>
    <cellStyle name="一般 61 2 3 2" xfId="15833" xr:uid="{00000000-0005-0000-0000-00000B3D0000}"/>
    <cellStyle name="一般 61 2 3 3" xfId="15834" xr:uid="{00000000-0005-0000-0000-00000C3D0000}"/>
    <cellStyle name="一般 61 2 4" xfId="15835" xr:uid="{00000000-0005-0000-0000-00000D3D0000}"/>
    <cellStyle name="一般 61 2 5" xfId="15836" xr:uid="{00000000-0005-0000-0000-00000E3D0000}"/>
    <cellStyle name="一般 61 2 6" xfId="15825" xr:uid="{00000000-0005-0000-0000-00000F3D0000}"/>
    <cellStyle name="一般 61 3" xfId="15837" xr:uid="{00000000-0005-0000-0000-0000103D0000}"/>
    <cellStyle name="一般 61 3 2" xfId="15838" xr:uid="{00000000-0005-0000-0000-0000113D0000}"/>
    <cellStyle name="一般 61 3 2 2" xfId="15839" xr:uid="{00000000-0005-0000-0000-0000123D0000}"/>
    <cellStyle name="一般 61 3 2 3" xfId="15840" xr:uid="{00000000-0005-0000-0000-0000133D0000}"/>
    <cellStyle name="一般 61 3 3" xfId="15841" xr:uid="{00000000-0005-0000-0000-0000143D0000}"/>
    <cellStyle name="一般 61 3 4" xfId="15842" xr:uid="{00000000-0005-0000-0000-0000153D0000}"/>
    <cellStyle name="一般 61 4" xfId="15843" xr:uid="{00000000-0005-0000-0000-0000163D0000}"/>
    <cellStyle name="一般 61 4 2" xfId="15844" xr:uid="{00000000-0005-0000-0000-0000173D0000}"/>
    <cellStyle name="一般 61 4 3" xfId="15845" xr:uid="{00000000-0005-0000-0000-0000183D0000}"/>
    <cellStyle name="一般 61 5" xfId="15846" xr:uid="{00000000-0005-0000-0000-0000193D0000}"/>
    <cellStyle name="一般 61 6" xfId="15847" xr:uid="{00000000-0005-0000-0000-00001A3D0000}"/>
    <cellStyle name="一般 61 7" xfId="15824" xr:uid="{00000000-0005-0000-0000-00001B3D0000}"/>
    <cellStyle name="一般 62" xfId="490" xr:uid="{00000000-0005-0000-0000-00001C3D0000}"/>
    <cellStyle name="一般 62 2" xfId="15849" xr:uid="{00000000-0005-0000-0000-00001D3D0000}"/>
    <cellStyle name="一般 62 2 2" xfId="15850" xr:uid="{00000000-0005-0000-0000-00001E3D0000}"/>
    <cellStyle name="一般 62 2 2 2" xfId="15851" xr:uid="{00000000-0005-0000-0000-00001F3D0000}"/>
    <cellStyle name="一般 62 2 2 2 2" xfId="15852" xr:uid="{00000000-0005-0000-0000-0000203D0000}"/>
    <cellStyle name="一般 62 2 2 2 3" xfId="15853" xr:uid="{00000000-0005-0000-0000-0000213D0000}"/>
    <cellStyle name="一般 62 2 2 3" xfId="15854" xr:uid="{00000000-0005-0000-0000-0000223D0000}"/>
    <cellStyle name="一般 62 2 2 4" xfId="15855" xr:uid="{00000000-0005-0000-0000-0000233D0000}"/>
    <cellStyle name="一般 62 2 3" xfId="15856" xr:uid="{00000000-0005-0000-0000-0000243D0000}"/>
    <cellStyle name="一般 62 2 3 2" xfId="15857" xr:uid="{00000000-0005-0000-0000-0000253D0000}"/>
    <cellStyle name="一般 62 2 3 3" xfId="15858" xr:uid="{00000000-0005-0000-0000-0000263D0000}"/>
    <cellStyle name="一般 62 2 4" xfId="15859" xr:uid="{00000000-0005-0000-0000-0000273D0000}"/>
    <cellStyle name="一般 62 2 5" xfId="15860" xr:uid="{00000000-0005-0000-0000-0000283D0000}"/>
    <cellStyle name="一般 62 3" xfId="15861" xr:uid="{00000000-0005-0000-0000-0000293D0000}"/>
    <cellStyle name="一般 62 3 2" xfId="15862" xr:uid="{00000000-0005-0000-0000-00002A3D0000}"/>
    <cellStyle name="一般 62 3 2 2" xfId="15863" xr:uid="{00000000-0005-0000-0000-00002B3D0000}"/>
    <cellStyle name="一般 62 3 2 3" xfId="15864" xr:uid="{00000000-0005-0000-0000-00002C3D0000}"/>
    <cellStyle name="一般 62 3 3" xfId="15865" xr:uid="{00000000-0005-0000-0000-00002D3D0000}"/>
    <cellStyle name="一般 62 3 4" xfId="15866" xr:uid="{00000000-0005-0000-0000-00002E3D0000}"/>
    <cellStyle name="一般 62 4" xfId="15867" xr:uid="{00000000-0005-0000-0000-00002F3D0000}"/>
    <cellStyle name="一般 62 4 2" xfId="15868" xr:uid="{00000000-0005-0000-0000-0000303D0000}"/>
    <cellStyle name="一般 62 4 3" xfId="15869" xr:uid="{00000000-0005-0000-0000-0000313D0000}"/>
    <cellStyle name="一般 62 5" xfId="15870" xr:uid="{00000000-0005-0000-0000-0000323D0000}"/>
    <cellStyle name="一般 62 6" xfId="15871" xr:uid="{00000000-0005-0000-0000-0000333D0000}"/>
    <cellStyle name="一般 62 7" xfId="15848" xr:uid="{00000000-0005-0000-0000-0000343D0000}"/>
    <cellStyle name="一般 63" xfId="492" xr:uid="{00000000-0005-0000-0000-0000353D0000}"/>
    <cellStyle name="一般 63 2" xfId="15873" xr:uid="{00000000-0005-0000-0000-0000363D0000}"/>
    <cellStyle name="一般 63 2 2" xfId="15874" xr:uid="{00000000-0005-0000-0000-0000373D0000}"/>
    <cellStyle name="一般 63 2 2 2" xfId="15875" xr:uid="{00000000-0005-0000-0000-0000383D0000}"/>
    <cellStyle name="一般 63 2 2 2 2" xfId="15876" xr:uid="{00000000-0005-0000-0000-0000393D0000}"/>
    <cellStyle name="一般 63 2 2 2 3" xfId="15877" xr:uid="{00000000-0005-0000-0000-00003A3D0000}"/>
    <cellStyle name="一般 63 2 2 3" xfId="15878" xr:uid="{00000000-0005-0000-0000-00003B3D0000}"/>
    <cellStyle name="一般 63 2 2 4" xfId="15879" xr:uid="{00000000-0005-0000-0000-00003C3D0000}"/>
    <cellStyle name="一般 63 2 3" xfId="15880" xr:uid="{00000000-0005-0000-0000-00003D3D0000}"/>
    <cellStyle name="一般 63 2 3 2" xfId="15881" xr:uid="{00000000-0005-0000-0000-00003E3D0000}"/>
    <cellStyle name="一般 63 2 3 3" xfId="15882" xr:uid="{00000000-0005-0000-0000-00003F3D0000}"/>
    <cellStyle name="一般 63 2 4" xfId="15883" xr:uid="{00000000-0005-0000-0000-0000403D0000}"/>
    <cellStyle name="一般 63 2 5" xfId="15884" xr:uid="{00000000-0005-0000-0000-0000413D0000}"/>
    <cellStyle name="一般 63 3" xfId="15885" xr:uid="{00000000-0005-0000-0000-0000423D0000}"/>
    <cellStyle name="一般 63 3 2" xfId="15886" xr:uid="{00000000-0005-0000-0000-0000433D0000}"/>
    <cellStyle name="一般 63 3 2 2" xfId="15887" xr:uid="{00000000-0005-0000-0000-0000443D0000}"/>
    <cellStyle name="一般 63 3 2 3" xfId="15888" xr:uid="{00000000-0005-0000-0000-0000453D0000}"/>
    <cellStyle name="一般 63 3 3" xfId="15889" xr:uid="{00000000-0005-0000-0000-0000463D0000}"/>
    <cellStyle name="一般 63 3 4" xfId="15890" xr:uid="{00000000-0005-0000-0000-0000473D0000}"/>
    <cellStyle name="一般 63 4" xfId="15891" xr:uid="{00000000-0005-0000-0000-0000483D0000}"/>
    <cellStyle name="一般 63 4 2" xfId="15892" xr:uid="{00000000-0005-0000-0000-0000493D0000}"/>
    <cellStyle name="一般 63 4 3" xfId="15893" xr:uid="{00000000-0005-0000-0000-00004A3D0000}"/>
    <cellStyle name="一般 63 5" xfId="15894" xr:uid="{00000000-0005-0000-0000-00004B3D0000}"/>
    <cellStyle name="一般 63 6" xfId="15895" xr:uid="{00000000-0005-0000-0000-00004C3D0000}"/>
    <cellStyle name="一般 63 7" xfId="15872" xr:uid="{00000000-0005-0000-0000-00004D3D0000}"/>
    <cellStyle name="一般 64" xfId="15896" xr:uid="{00000000-0005-0000-0000-00004E3D0000}"/>
    <cellStyle name="一般 64 2" xfId="15897" xr:uid="{00000000-0005-0000-0000-00004F3D0000}"/>
    <cellStyle name="一般 64 2 2" xfId="15898" xr:uid="{00000000-0005-0000-0000-0000503D0000}"/>
    <cellStyle name="一般 64 2 2 2" xfId="15899" xr:uid="{00000000-0005-0000-0000-0000513D0000}"/>
    <cellStyle name="一般 64 2 2 2 2" xfId="15900" xr:uid="{00000000-0005-0000-0000-0000523D0000}"/>
    <cellStyle name="一般 64 2 2 2 3" xfId="15901" xr:uid="{00000000-0005-0000-0000-0000533D0000}"/>
    <cellStyle name="一般 64 2 2 3" xfId="15902" xr:uid="{00000000-0005-0000-0000-0000543D0000}"/>
    <cellStyle name="一般 64 2 2 4" xfId="15903" xr:uid="{00000000-0005-0000-0000-0000553D0000}"/>
    <cellStyle name="一般 64 2 3" xfId="15904" xr:uid="{00000000-0005-0000-0000-0000563D0000}"/>
    <cellStyle name="一般 64 2 3 2" xfId="15905" xr:uid="{00000000-0005-0000-0000-0000573D0000}"/>
    <cellStyle name="一般 64 2 3 3" xfId="15906" xr:uid="{00000000-0005-0000-0000-0000583D0000}"/>
    <cellStyle name="一般 64 2 4" xfId="15907" xr:uid="{00000000-0005-0000-0000-0000593D0000}"/>
    <cellStyle name="一般 64 2 5" xfId="15908" xr:uid="{00000000-0005-0000-0000-00005A3D0000}"/>
    <cellStyle name="一般 64 3" xfId="15909" xr:uid="{00000000-0005-0000-0000-00005B3D0000}"/>
    <cellStyle name="一般 64 3 2" xfId="15910" xr:uid="{00000000-0005-0000-0000-00005C3D0000}"/>
    <cellStyle name="一般 64 3 2 2" xfId="15911" xr:uid="{00000000-0005-0000-0000-00005D3D0000}"/>
    <cellStyle name="一般 64 3 2 3" xfId="15912" xr:uid="{00000000-0005-0000-0000-00005E3D0000}"/>
    <cellStyle name="一般 64 3 3" xfId="15913" xr:uid="{00000000-0005-0000-0000-00005F3D0000}"/>
    <cellStyle name="一般 64 3 4" xfId="15914" xr:uid="{00000000-0005-0000-0000-0000603D0000}"/>
    <cellStyle name="一般 64 4" xfId="15915" xr:uid="{00000000-0005-0000-0000-0000613D0000}"/>
    <cellStyle name="一般 64 4 2" xfId="15916" xr:uid="{00000000-0005-0000-0000-0000623D0000}"/>
    <cellStyle name="一般 64 4 3" xfId="15917" xr:uid="{00000000-0005-0000-0000-0000633D0000}"/>
    <cellStyle name="一般 64 5" xfId="15918" xr:uid="{00000000-0005-0000-0000-0000643D0000}"/>
    <cellStyle name="一般 64 6" xfId="15919" xr:uid="{00000000-0005-0000-0000-0000653D0000}"/>
    <cellStyle name="一般 65" xfId="15920" xr:uid="{00000000-0005-0000-0000-0000663D0000}"/>
    <cellStyle name="一般 65 2" xfId="15921" xr:uid="{00000000-0005-0000-0000-0000673D0000}"/>
    <cellStyle name="一般 65 2 2" xfId="15922" xr:uid="{00000000-0005-0000-0000-0000683D0000}"/>
    <cellStyle name="一般 65 2 2 2" xfId="15923" xr:uid="{00000000-0005-0000-0000-0000693D0000}"/>
    <cellStyle name="一般 65 2 2 2 2" xfId="15924" xr:uid="{00000000-0005-0000-0000-00006A3D0000}"/>
    <cellStyle name="一般 65 2 2 2 3" xfId="15925" xr:uid="{00000000-0005-0000-0000-00006B3D0000}"/>
    <cellStyle name="一般 65 2 2 3" xfId="15926" xr:uid="{00000000-0005-0000-0000-00006C3D0000}"/>
    <cellStyle name="一般 65 2 2 4" xfId="15927" xr:uid="{00000000-0005-0000-0000-00006D3D0000}"/>
    <cellStyle name="一般 65 2 3" xfId="15928" xr:uid="{00000000-0005-0000-0000-00006E3D0000}"/>
    <cellStyle name="一般 65 2 3 2" xfId="15929" xr:uid="{00000000-0005-0000-0000-00006F3D0000}"/>
    <cellStyle name="一般 65 2 3 3" xfId="15930" xr:uid="{00000000-0005-0000-0000-0000703D0000}"/>
    <cellStyle name="一般 65 2 4" xfId="15931" xr:uid="{00000000-0005-0000-0000-0000713D0000}"/>
    <cellStyle name="一般 65 2 5" xfId="15932" xr:uid="{00000000-0005-0000-0000-0000723D0000}"/>
    <cellStyle name="一般 65 3" xfId="15933" xr:uid="{00000000-0005-0000-0000-0000733D0000}"/>
    <cellStyle name="一般 65 3 2" xfId="15934" xr:uid="{00000000-0005-0000-0000-0000743D0000}"/>
    <cellStyle name="一般 65 3 2 2" xfId="15935" xr:uid="{00000000-0005-0000-0000-0000753D0000}"/>
    <cellStyle name="一般 65 3 2 3" xfId="15936" xr:uid="{00000000-0005-0000-0000-0000763D0000}"/>
    <cellStyle name="一般 65 3 3" xfId="15937" xr:uid="{00000000-0005-0000-0000-0000773D0000}"/>
    <cellStyle name="一般 65 3 4" xfId="15938" xr:uid="{00000000-0005-0000-0000-0000783D0000}"/>
    <cellStyle name="一般 65 4" xfId="15939" xr:uid="{00000000-0005-0000-0000-0000793D0000}"/>
    <cellStyle name="一般 65 4 2" xfId="15940" xr:uid="{00000000-0005-0000-0000-00007A3D0000}"/>
    <cellStyle name="一般 65 4 3" xfId="15941" xr:uid="{00000000-0005-0000-0000-00007B3D0000}"/>
    <cellStyle name="一般 65 5" xfId="15942" xr:uid="{00000000-0005-0000-0000-00007C3D0000}"/>
    <cellStyle name="一般 65 6" xfId="15943" xr:uid="{00000000-0005-0000-0000-00007D3D0000}"/>
    <cellStyle name="一般 66" xfId="15944" xr:uid="{00000000-0005-0000-0000-00007E3D0000}"/>
    <cellStyle name="一般 66 2" xfId="15945" xr:uid="{00000000-0005-0000-0000-00007F3D0000}"/>
    <cellStyle name="一般 66 2 2" xfId="15946" xr:uid="{00000000-0005-0000-0000-0000803D0000}"/>
    <cellStyle name="一般 66 2 2 2" xfId="15947" xr:uid="{00000000-0005-0000-0000-0000813D0000}"/>
    <cellStyle name="一般 66 2 2 2 2" xfId="15948" xr:uid="{00000000-0005-0000-0000-0000823D0000}"/>
    <cellStyle name="一般 66 2 2 2 3" xfId="15949" xr:uid="{00000000-0005-0000-0000-0000833D0000}"/>
    <cellStyle name="一般 66 2 2 3" xfId="15950" xr:uid="{00000000-0005-0000-0000-0000843D0000}"/>
    <cellStyle name="一般 66 2 2 4" xfId="15951" xr:uid="{00000000-0005-0000-0000-0000853D0000}"/>
    <cellStyle name="一般 66 2 3" xfId="15952" xr:uid="{00000000-0005-0000-0000-0000863D0000}"/>
    <cellStyle name="一般 66 2 3 2" xfId="15953" xr:uid="{00000000-0005-0000-0000-0000873D0000}"/>
    <cellStyle name="一般 66 2 3 3" xfId="15954" xr:uid="{00000000-0005-0000-0000-0000883D0000}"/>
    <cellStyle name="一般 66 2 4" xfId="15955" xr:uid="{00000000-0005-0000-0000-0000893D0000}"/>
    <cellStyle name="一般 66 2 5" xfId="15956" xr:uid="{00000000-0005-0000-0000-00008A3D0000}"/>
    <cellStyle name="一般 66 3" xfId="15957" xr:uid="{00000000-0005-0000-0000-00008B3D0000}"/>
    <cellStyle name="一般 66 3 2" xfId="15958" xr:uid="{00000000-0005-0000-0000-00008C3D0000}"/>
    <cellStyle name="一般 66 3 2 2" xfId="15959" xr:uid="{00000000-0005-0000-0000-00008D3D0000}"/>
    <cellStyle name="一般 66 3 2 3" xfId="15960" xr:uid="{00000000-0005-0000-0000-00008E3D0000}"/>
    <cellStyle name="一般 66 3 3" xfId="15961" xr:uid="{00000000-0005-0000-0000-00008F3D0000}"/>
    <cellStyle name="一般 66 3 4" xfId="15962" xr:uid="{00000000-0005-0000-0000-0000903D0000}"/>
    <cellStyle name="一般 66 4" xfId="15963" xr:uid="{00000000-0005-0000-0000-0000913D0000}"/>
    <cellStyle name="一般 66 4 2" xfId="15964" xr:uid="{00000000-0005-0000-0000-0000923D0000}"/>
    <cellStyle name="一般 66 4 3" xfId="15965" xr:uid="{00000000-0005-0000-0000-0000933D0000}"/>
    <cellStyle name="一般 66 5" xfId="15966" xr:uid="{00000000-0005-0000-0000-0000943D0000}"/>
    <cellStyle name="一般 66 6" xfId="15967" xr:uid="{00000000-0005-0000-0000-0000953D0000}"/>
    <cellStyle name="一般 67" xfId="15968" xr:uid="{00000000-0005-0000-0000-0000963D0000}"/>
    <cellStyle name="一般 67 2" xfId="15969" xr:uid="{00000000-0005-0000-0000-0000973D0000}"/>
    <cellStyle name="一般 67 2 2" xfId="15970" xr:uid="{00000000-0005-0000-0000-0000983D0000}"/>
    <cellStyle name="一般 67 2 2 2" xfId="15971" xr:uid="{00000000-0005-0000-0000-0000993D0000}"/>
    <cellStyle name="一般 67 2 2 3" xfId="15972" xr:uid="{00000000-0005-0000-0000-00009A3D0000}"/>
    <cellStyle name="一般 67 2 3" xfId="15973" xr:uid="{00000000-0005-0000-0000-00009B3D0000}"/>
    <cellStyle name="一般 67 2 4" xfId="15974" xr:uid="{00000000-0005-0000-0000-00009C3D0000}"/>
    <cellStyle name="一般 67 3" xfId="15975" xr:uid="{00000000-0005-0000-0000-00009D3D0000}"/>
    <cellStyle name="一般 67 4" xfId="15976" xr:uid="{00000000-0005-0000-0000-00009E3D0000}"/>
    <cellStyle name="一般 67 5" xfId="15977" xr:uid="{00000000-0005-0000-0000-00009F3D0000}"/>
    <cellStyle name="一般 68" xfId="15978" xr:uid="{00000000-0005-0000-0000-0000A03D0000}"/>
    <cellStyle name="一般 68 2" xfId="15979" xr:uid="{00000000-0005-0000-0000-0000A13D0000}"/>
    <cellStyle name="一般 68 2 2" xfId="15980" xr:uid="{00000000-0005-0000-0000-0000A23D0000}"/>
    <cellStyle name="一般 68 2 2 2" xfId="15981" xr:uid="{00000000-0005-0000-0000-0000A33D0000}"/>
    <cellStyle name="一般 68 2 2 3" xfId="15982" xr:uid="{00000000-0005-0000-0000-0000A43D0000}"/>
    <cellStyle name="一般 68 2 3" xfId="15983" xr:uid="{00000000-0005-0000-0000-0000A53D0000}"/>
    <cellStyle name="一般 68 2 4" xfId="15984" xr:uid="{00000000-0005-0000-0000-0000A63D0000}"/>
    <cellStyle name="一般 68 3" xfId="15985" xr:uid="{00000000-0005-0000-0000-0000A73D0000}"/>
    <cellStyle name="一般 68 3 2" xfId="15986" xr:uid="{00000000-0005-0000-0000-0000A83D0000}"/>
    <cellStyle name="一般 68 3 3" xfId="15987" xr:uid="{00000000-0005-0000-0000-0000A93D0000}"/>
    <cellStyle name="一般 68 4" xfId="15988" xr:uid="{00000000-0005-0000-0000-0000AA3D0000}"/>
    <cellStyle name="一般 68 5" xfId="15989" xr:uid="{00000000-0005-0000-0000-0000AB3D0000}"/>
    <cellStyle name="一般 69" xfId="15990" xr:uid="{00000000-0005-0000-0000-0000AC3D0000}"/>
    <cellStyle name="一般 69 2" xfId="15991" xr:uid="{00000000-0005-0000-0000-0000AD3D0000}"/>
    <cellStyle name="一般 69 2 2" xfId="15992" xr:uid="{00000000-0005-0000-0000-0000AE3D0000}"/>
    <cellStyle name="一般 69 2 2 2" xfId="15993" xr:uid="{00000000-0005-0000-0000-0000AF3D0000}"/>
    <cellStyle name="一般 69 2 2 3" xfId="15994" xr:uid="{00000000-0005-0000-0000-0000B03D0000}"/>
    <cellStyle name="一般 69 2 3" xfId="15995" xr:uid="{00000000-0005-0000-0000-0000B13D0000}"/>
    <cellStyle name="一般 69 2 4" xfId="15996" xr:uid="{00000000-0005-0000-0000-0000B23D0000}"/>
    <cellStyle name="一般 69 3" xfId="15997" xr:uid="{00000000-0005-0000-0000-0000B33D0000}"/>
    <cellStyle name="一般 69 3 2" xfId="15998" xr:uid="{00000000-0005-0000-0000-0000B43D0000}"/>
    <cellStyle name="一般 69 3 3" xfId="15999" xr:uid="{00000000-0005-0000-0000-0000B53D0000}"/>
    <cellStyle name="一般 69 4" xfId="16000" xr:uid="{00000000-0005-0000-0000-0000B63D0000}"/>
    <cellStyle name="一般 69 5" xfId="16001" xr:uid="{00000000-0005-0000-0000-0000B73D0000}"/>
    <cellStyle name="一般 7" xfId="25" xr:uid="{00000000-0005-0000-0000-0000B83D0000}"/>
    <cellStyle name="一般 7 2" xfId="26" xr:uid="{00000000-0005-0000-0000-0000B93D0000}"/>
    <cellStyle name="一般 7 3" xfId="510" xr:uid="{00000000-0005-0000-0000-0000BA3D0000}"/>
    <cellStyle name="一般 70" xfId="16002" xr:uid="{00000000-0005-0000-0000-0000BB3D0000}"/>
    <cellStyle name="一般 70 2" xfId="16003" xr:uid="{00000000-0005-0000-0000-0000BC3D0000}"/>
    <cellStyle name="一般 70 2 2" xfId="16004" xr:uid="{00000000-0005-0000-0000-0000BD3D0000}"/>
    <cellStyle name="一般 70 2 2 2" xfId="16005" xr:uid="{00000000-0005-0000-0000-0000BE3D0000}"/>
    <cellStyle name="一般 70 2 2 3" xfId="16006" xr:uid="{00000000-0005-0000-0000-0000BF3D0000}"/>
    <cellStyle name="一般 70 2 3" xfId="16007" xr:uid="{00000000-0005-0000-0000-0000C03D0000}"/>
    <cellStyle name="一般 70 2 4" xfId="16008" xr:uid="{00000000-0005-0000-0000-0000C13D0000}"/>
    <cellStyle name="一般 70 3" xfId="16009" xr:uid="{00000000-0005-0000-0000-0000C23D0000}"/>
    <cellStyle name="一般 70 3 2" xfId="16010" xr:uid="{00000000-0005-0000-0000-0000C33D0000}"/>
    <cellStyle name="一般 70 3 3" xfId="16011" xr:uid="{00000000-0005-0000-0000-0000C43D0000}"/>
    <cellStyle name="一般 70 4" xfId="16012" xr:uid="{00000000-0005-0000-0000-0000C53D0000}"/>
    <cellStyle name="一般 70 5" xfId="16013" xr:uid="{00000000-0005-0000-0000-0000C63D0000}"/>
    <cellStyle name="一般 71" xfId="16014" xr:uid="{00000000-0005-0000-0000-0000C73D0000}"/>
    <cellStyle name="一般 71 2" xfId="16015" xr:uid="{00000000-0005-0000-0000-0000C83D0000}"/>
    <cellStyle name="一般 71 2 2" xfId="16016" xr:uid="{00000000-0005-0000-0000-0000C93D0000}"/>
    <cellStyle name="一般 71 2 2 2" xfId="16017" xr:uid="{00000000-0005-0000-0000-0000CA3D0000}"/>
    <cellStyle name="一般 71 2 2 3" xfId="16018" xr:uid="{00000000-0005-0000-0000-0000CB3D0000}"/>
    <cellStyle name="一般 71 2 3" xfId="16019" xr:uid="{00000000-0005-0000-0000-0000CC3D0000}"/>
    <cellStyle name="一般 71 2 4" xfId="16020" xr:uid="{00000000-0005-0000-0000-0000CD3D0000}"/>
    <cellStyle name="一般 71 3" xfId="16021" xr:uid="{00000000-0005-0000-0000-0000CE3D0000}"/>
    <cellStyle name="一般 71 3 2" xfId="16022" xr:uid="{00000000-0005-0000-0000-0000CF3D0000}"/>
    <cellStyle name="一般 71 3 3" xfId="16023" xr:uid="{00000000-0005-0000-0000-0000D03D0000}"/>
    <cellStyle name="一般 71 4" xfId="16024" xr:uid="{00000000-0005-0000-0000-0000D13D0000}"/>
    <cellStyle name="一般 71 5" xfId="16025" xr:uid="{00000000-0005-0000-0000-0000D23D0000}"/>
    <cellStyle name="一般 72" xfId="16026" xr:uid="{00000000-0005-0000-0000-0000D33D0000}"/>
    <cellStyle name="一般 72 2" xfId="16027" xr:uid="{00000000-0005-0000-0000-0000D43D0000}"/>
    <cellStyle name="一般 72 2 2" xfId="16028" xr:uid="{00000000-0005-0000-0000-0000D53D0000}"/>
    <cellStyle name="一般 72 2 2 2" xfId="16029" xr:uid="{00000000-0005-0000-0000-0000D63D0000}"/>
    <cellStyle name="一般 72 2 2 3" xfId="16030" xr:uid="{00000000-0005-0000-0000-0000D73D0000}"/>
    <cellStyle name="一般 72 2 3" xfId="16031" xr:uid="{00000000-0005-0000-0000-0000D83D0000}"/>
    <cellStyle name="一般 72 2 4" xfId="16032" xr:uid="{00000000-0005-0000-0000-0000D93D0000}"/>
    <cellStyle name="一般 72 3" xfId="16033" xr:uid="{00000000-0005-0000-0000-0000DA3D0000}"/>
    <cellStyle name="一般 72 3 2" xfId="16034" xr:uid="{00000000-0005-0000-0000-0000DB3D0000}"/>
    <cellStyle name="一般 72 3 3" xfId="16035" xr:uid="{00000000-0005-0000-0000-0000DC3D0000}"/>
    <cellStyle name="一般 72 4" xfId="16036" xr:uid="{00000000-0005-0000-0000-0000DD3D0000}"/>
    <cellStyle name="一般 72 5" xfId="16037" xr:uid="{00000000-0005-0000-0000-0000DE3D0000}"/>
    <cellStyle name="一般 73" xfId="16038" xr:uid="{00000000-0005-0000-0000-0000DF3D0000}"/>
    <cellStyle name="一般 73 2" xfId="16039" xr:uid="{00000000-0005-0000-0000-0000E03D0000}"/>
    <cellStyle name="一般 73 3" xfId="16040" xr:uid="{00000000-0005-0000-0000-0000E13D0000}"/>
    <cellStyle name="一般 73 4" xfId="16041" xr:uid="{00000000-0005-0000-0000-0000E23D0000}"/>
    <cellStyle name="一般 73 5" xfId="16042" xr:uid="{00000000-0005-0000-0000-0000E33D0000}"/>
    <cellStyle name="一般 73 6" xfId="16043" xr:uid="{00000000-0005-0000-0000-0000E43D0000}"/>
    <cellStyle name="一般 73 6 2" xfId="26213" xr:uid="{0DB48855-727C-44D8-AA5F-B7700DBA50A0}"/>
    <cellStyle name="一般 74" xfId="16044" xr:uid="{00000000-0005-0000-0000-0000E53D0000}"/>
    <cellStyle name="一般 74 2" xfId="16045" xr:uid="{00000000-0005-0000-0000-0000E63D0000}"/>
    <cellStyle name="一般 74 3" xfId="16046" xr:uid="{00000000-0005-0000-0000-0000E73D0000}"/>
    <cellStyle name="一般 74 4" xfId="16047" xr:uid="{00000000-0005-0000-0000-0000E83D0000}"/>
    <cellStyle name="一般 74 5" xfId="16048" xr:uid="{00000000-0005-0000-0000-0000E93D0000}"/>
    <cellStyle name="一般 74 6" xfId="16049" xr:uid="{00000000-0005-0000-0000-0000EA3D0000}"/>
    <cellStyle name="一般 74 6 2" xfId="26214" xr:uid="{8702AF2D-4413-4DCE-86E0-72D4AC57985A}"/>
    <cellStyle name="一般 75" xfId="16050" xr:uid="{00000000-0005-0000-0000-0000EB3D0000}"/>
    <cellStyle name="一般 75 2" xfId="16051" xr:uid="{00000000-0005-0000-0000-0000EC3D0000}"/>
    <cellStyle name="一般 75 3" xfId="16052" xr:uid="{00000000-0005-0000-0000-0000ED3D0000}"/>
    <cellStyle name="一般 75 4" xfId="16053" xr:uid="{00000000-0005-0000-0000-0000EE3D0000}"/>
    <cellStyle name="一般 75 5" xfId="16054" xr:uid="{00000000-0005-0000-0000-0000EF3D0000}"/>
    <cellStyle name="一般 75 6" xfId="16055" xr:uid="{00000000-0005-0000-0000-0000F03D0000}"/>
    <cellStyle name="一般 75 6 2" xfId="26215" xr:uid="{A2DFE8E1-CC85-4654-A871-31741EE50EE9}"/>
    <cellStyle name="一般 76" xfId="16056" xr:uid="{00000000-0005-0000-0000-0000F13D0000}"/>
    <cellStyle name="一般 76 2" xfId="16057" xr:uid="{00000000-0005-0000-0000-0000F23D0000}"/>
    <cellStyle name="一般 76 2 2" xfId="16058" xr:uid="{00000000-0005-0000-0000-0000F33D0000}"/>
    <cellStyle name="一般 76 2 3" xfId="16059" xr:uid="{00000000-0005-0000-0000-0000F43D0000}"/>
    <cellStyle name="一般 76 3" xfId="16060" xr:uid="{00000000-0005-0000-0000-0000F53D0000}"/>
    <cellStyle name="一般 76 4" xfId="16061" xr:uid="{00000000-0005-0000-0000-0000F63D0000}"/>
    <cellStyle name="一般 76 5" xfId="16062" xr:uid="{00000000-0005-0000-0000-0000F73D0000}"/>
    <cellStyle name="一般 76 6" xfId="16063" xr:uid="{00000000-0005-0000-0000-0000F83D0000}"/>
    <cellStyle name="一般 77" xfId="16064" xr:uid="{00000000-0005-0000-0000-0000F93D0000}"/>
    <cellStyle name="一般 77 2" xfId="16065" xr:uid="{00000000-0005-0000-0000-0000FA3D0000}"/>
    <cellStyle name="一般 77 2 2" xfId="16066" xr:uid="{00000000-0005-0000-0000-0000FB3D0000}"/>
    <cellStyle name="一般 77 2 3" xfId="16067" xr:uid="{00000000-0005-0000-0000-0000FC3D0000}"/>
    <cellStyle name="一般 77 3" xfId="16068" xr:uid="{00000000-0005-0000-0000-0000FD3D0000}"/>
    <cellStyle name="一般 77 4" xfId="16069" xr:uid="{00000000-0005-0000-0000-0000FE3D0000}"/>
    <cellStyle name="一般 77 5" xfId="16070" xr:uid="{00000000-0005-0000-0000-0000FF3D0000}"/>
    <cellStyle name="一般 77 6" xfId="16071" xr:uid="{00000000-0005-0000-0000-0000003E0000}"/>
    <cellStyle name="一般 78" xfId="16072" xr:uid="{00000000-0005-0000-0000-0000013E0000}"/>
    <cellStyle name="一般 78 2" xfId="16073" xr:uid="{00000000-0005-0000-0000-0000023E0000}"/>
    <cellStyle name="一般 78 2 2" xfId="16074" xr:uid="{00000000-0005-0000-0000-0000033E0000}"/>
    <cellStyle name="一般 78 2 3" xfId="16075" xr:uid="{00000000-0005-0000-0000-0000043E0000}"/>
    <cellStyle name="一般 78 3" xfId="16076" xr:uid="{00000000-0005-0000-0000-0000053E0000}"/>
    <cellStyle name="一般 78 4" xfId="16077" xr:uid="{00000000-0005-0000-0000-0000063E0000}"/>
    <cellStyle name="一般 78 5" xfId="16078" xr:uid="{00000000-0005-0000-0000-0000073E0000}"/>
    <cellStyle name="一般 78 6" xfId="16079" xr:uid="{00000000-0005-0000-0000-0000083E0000}"/>
    <cellStyle name="一般 79" xfId="16080" xr:uid="{00000000-0005-0000-0000-0000093E0000}"/>
    <cellStyle name="一般 79 2" xfId="16081" xr:uid="{00000000-0005-0000-0000-00000A3E0000}"/>
    <cellStyle name="一般 79 2 2" xfId="16082" xr:uid="{00000000-0005-0000-0000-00000B3E0000}"/>
    <cellStyle name="一般 79 2 3" xfId="16083" xr:uid="{00000000-0005-0000-0000-00000C3E0000}"/>
    <cellStyle name="一般 79 3" xfId="16084" xr:uid="{00000000-0005-0000-0000-00000D3E0000}"/>
    <cellStyle name="一般 79 4" xfId="16085" xr:uid="{00000000-0005-0000-0000-00000E3E0000}"/>
    <cellStyle name="一般 79 5" xfId="16086" xr:uid="{00000000-0005-0000-0000-00000F3E0000}"/>
    <cellStyle name="一般 8" xfId="321" xr:uid="{00000000-0005-0000-0000-0000103E0000}"/>
    <cellStyle name="一般 8 2" xfId="518" xr:uid="{00000000-0005-0000-0000-0000113E0000}"/>
    <cellStyle name="一般 8 3" xfId="517" xr:uid="{00000000-0005-0000-0000-0000123E0000}"/>
    <cellStyle name="一般 8 4" xfId="531" xr:uid="{00000000-0005-0000-0000-0000133E0000}"/>
    <cellStyle name="一般 80" xfId="16087" xr:uid="{00000000-0005-0000-0000-0000143E0000}"/>
    <cellStyle name="一般 80 2" xfId="16088" xr:uid="{00000000-0005-0000-0000-0000153E0000}"/>
    <cellStyle name="一般 80 2 2" xfId="16089" xr:uid="{00000000-0005-0000-0000-0000163E0000}"/>
    <cellStyle name="一般 80 2 3" xfId="16090" xr:uid="{00000000-0005-0000-0000-0000173E0000}"/>
    <cellStyle name="一般 80 3" xfId="16091" xr:uid="{00000000-0005-0000-0000-0000183E0000}"/>
    <cellStyle name="一般 80 4" xfId="16092" xr:uid="{00000000-0005-0000-0000-0000193E0000}"/>
    <cellStyle name="一般 81" xfId="16093" xr:uid="{00000000-0005-0000-0000-00001A3E0000}"/>
    <cellStyle name="一般 81 2" xfId="16094" xr:uid="{00000000-0005-0000-0000-00001B3E0000}"/>
    <cellStyle name="一般 81 2 2" xfId="16095" xr:uid="{00000000-0005-0000-0000-00001C3E0000}"/>
    <cellStyle name="一般 81 2 3" xfId="16096" xr:uid="{00000000-0005-0000-0000-00001D3E0000}"/>
    <cellStyle name="一般 81 3" xfId="16097" xr:uid="{00000000-0005-0000-0000-00001E3E0000}"/>
    <cellStyle name="一般 81 4" xfId="16098" xr:uid="{00000000-0005-0000-0000-00001F3E0000}"/>
    <cellStyle name="一般 82" xfId="16099" xr:uid="{00000000-0005-0000-0000-0000203E0000}"/>
    <cellStyle name="一般 82 2" xfId="16100" xr:uid="{00000000-0005-0000-0000-0000213E0000}"/>
    <cellStyle name="一般 82 2 2" xfId="16101" xr:uid="{00000000-0005-0000-0000-0000223E0000}"/>
    <cellStyle name="一般 82 2 3" xfId="16102" xr:uid="{00000000-0005-0000-0000-0000233E0000}"/>
    <cellStyle name="一般 82 3" xfId="16103" xr:uid="{00000000-0005-0000-0000-0000243E0000}"/>
    <cellStyle name="一般 82 4" xfId="16104" xr:uid="{00000000-0005-0000-0000-0000253E0000}"/>
    <cellStyle name="一般 83" xfId="16105" xr:uid="{00000000-0005-0000-0000-0000263E0000}"/>
    <cellStyle name="一般 83 2" xfId="16106" xr:uid="{00000000-0005-0000-0000-0000273E0000}"/>
    <cellStyle name="一般 83 2 2" xfId="16107" xr:uid="{00000000-0005-0000-0000-0000283E0000}"/>
    <cellStyle name="一般 83 2 3" xfId="16108" xr:uid="{00000000-0005-0000-0000-0000293E0000}"/>
    <cellStyle name="一般 83 3" xfId="16109" xr:uid="{00000000-0005-0000-0000-00002A3E0000}"/>
    <cellStyle name="一般 83 4" xfId="16110" xr:uid="{00000000-0005-0000-0000-00002B3E0000}"/>
    <cellStyle name="一般 84" xfId="16111" xr:uid="{00000000-0005-0000-0000-00002C3E0000}"/>
    <cellStyle name="一般 84 2" xfId="16112" xr:uid="{00000000-0005-0000-0000-00002D3E0000}"/>
    <cellStyle name="一般 84 2 2" xfId="16113" xr:uid="{00000000-0005-0000-0000-00002E3E0000}"/>
    <cellStyle name="一般 84 2 3" xfId="16114" xr:uid="{00000000-0005-0000-0000-00002F3E0000}"/>
    <cellStyle name="一般 84 3" xfId="16115" xr:uid="{00000000-0005-0000-0000-0000303E0000}"/>
    <cellStyle name="一般 84 4" xfId="16116" xr:uid="{00000000-0005-0000-0000-0000313E0000}"/>
    <cellStyle name="一般 85" xfId="16117" xr:uid="{00000000-0005-0000-0000-0000323E0000}"/>
    <cellStyle name="一般 85 2" xfId="16118" xr:uid="{00000000-0005-0000-0000-0000333E0000}"/>
    <cellStyle name="一般 85 2 2" xfId="16119" xr:uid="{00000000-0005-0000-0000-0000343E0000}"/>
    <cellStyle name="一般 85 2 3" xfId="16120" xr:uid="{00000000-0005-0000-0000-0000353E0000}"/>
    <cellStyle name="一般 85 3" xfId="16121" xr:uid="{00000000-0005-0000-0000-0000363E0000}"/>
    <cellStyle name="一般 85 4" xfId="16122" xr:uid="{00000000-0005-0000-0000-0000373E0000}"/>
    <cellStyle name="一般 86" xfId="16123" xr:uid="{00000000-0005-0000-0000-0000383E0000}"/>
    <cellStyle name="一般 86 2" xfId="16124" xr:uid="{00000000-0005-0000-0000-0000393E0000}"/>
    <cellStyle name="一般 86 2 2" xfId="16125" xr:uid="{00000000-0005-0000-0000-00003A3E0000}"/>
    <cellStyle name="一般 86 2 3" xfId="16126" xr:uid="{00000000-0005-0000-0000-00003B3E0000}"/>
    <cellStyle name="一般 86 3" xfId="16127" xr:uid="{00000000-0005-0000-0000-00003C3E0000}"/>
    <cellStyle name="一般 86 4" xfId="16128" xr:uid="{00000000-0005-0000-0000-00003D3E0000}"/>
    <cellStyle name="一般 87" xfId="16129" xr:uid="{00000000-0005-0000-0000-00003E3E0000}"/>
    <cellStyle name="一般 87 2" xfId="16130" xr:uid="{00000000-0005-0000-0000-00003F3E0000}"/>
    <cellStyle name="一般 87 2 2" xfId="16131" xr:uid="{00000000-0005-0000-0000-0000403E0000}"/>
    <cellStyle name="一般 87 2 3" xfId="16132" xr:uid="{00000000-0005-0000-0000-0000413E0000}"/>
    <cellStyle name="一般 87 3" xfId="16133" xr:uid="{00000000-0005-0000-0000-0000423E0000}"/>
    <cellStyle name="一般 87 4" xfId="16134" xr:uid="{00000000-0005-0000-0000-0000433E0000}"/>
    <cellStyle name="一般 88" xfId="16135" xr:uid="{00000000-0005-0000-0000-0000443E0000}"/>
    <cellStyle name="一般 88 2" xfId="16136" xr:uid="{00000000-0005-0000-0000-0000453E0000}"/>
    <cellStyle name="一般 88 2 2" xfId="16137" xr:uid="{00000000-0005-0000-0000-0000463E0000}"/>
    <cellStyle name="一般 88 2 3" xfId="16138" xr:uid="{00000000-0005-0000-0000-0000473E0000}"/>
    <cellStyle name="一般 88 3" xfId="16139" xr:uid="{00000000-0005-0000-0000-0000483E0000}"/>
    <cellStyle name="一般 88 4" xfId="16140" xr:uid="{00000000-0005-0000-0000-0000493E0000}"/>
    <cellStyle name="一般 89" xfId="16141" xr:uid="{00000000-0005-0000-0000-00004A3E0000}"/>
    <cellStyle name="一般 9" xfId="322" xr:uid="{00000000-0005-0000-0000-00004B3E0000}"/>
    <cellStyle name="一般 9 2" xfId="520" xr:uid="{00000000-0005-0000-0000-00004C3E0000}"/>
    <cellStyle name="一般 9 3" xfId="519" xr:uid="{00000000-0005-0000-0000-00004D3E0000}"/>
    <cellStyle name="一般 90" xfId="16142" xr:uid="{00000000-0005-0000-0000-00004E3E0000}"/>
    <cellStyle name="一般 91" xfId="16143" xr:uid="{00000000-0005-0000-0000-00004F3E0000}"/>
    <cellStyle name="一般 92" xfId="16144" xr:uid="{00000000-0005-0000-0000-0000503E0000}"/>
    <cellStyle name="一般 92 2" xfId="16145" xr:uid="{00000000-0005-0000-0000-0000513E0000}"/>
    <cellStyle name="一般 92 3" xfId="16146" xr:uid="{00000000-0005-0000-0000-0000523E0000}"/>
    <cellStyle name="一般 93" xfId="16147" xr:uid="{00000000-0005-0000-0000-0000533E0000}"/>
    <cellStyle name="一般 93 2" xfId="16148" xr:uid="{00000000-0005-0000-0000-0000543E0000}"/>
    <cellStyle name="一般 93 3" xfId="16149" xr:uid="{00000000-0005-0000-0000-0000553E0000}"/>
    <cellStyle name="一般 94" xfId="16150" xr:uid="{00000000-0005-0000-0000-0000563E0000}"/>
    <cellStyle name="一般 94 2" xfId="16151" xr:uid="{00000000-0005-0000-0000-0000573E0000}"/>
    <cellStyle name="一般 94 3" xfId="16152" xr:uid="{00000000-0005-0000-0000-0000583E0000}"/>
    <cellStyle name="一般 95" xfId="16153" xr:uid="{00000000-0005-0000-0000-0000593E0000}"/>
    <cellStyle name="一般 95 2" xfId="16154" xr:uid="{00000000-0005-0000-0000-00005A3E0000}"/>
    <cellStyle name="一般 95 3" xfId="16155" xr:uid="{00000000-0005-0000-0000-00005B3E0000}"/>
    <cellStyle name="一般 96" xfId="16156" xr:uid="{00000000-0005-0000-0000-00005C3E0000}"/>
    <cellStyle name="一般 96 2" xfId="16157" xr:uid="{00000000-0005-0000-0000-00005D3E0000}"/>
    <cellStyle name="一般 96 3" xfId="16158" xr:uid="{00000000-0005-0000-0000-00005E3E0000}"/>
    <cellStyle name="一般 97" xfId="16159" xr:uid="{00000000-0005-0000-0000-00005F3E0000}"/>
    <cellStyle name="一般 97 2" xfId="16160" xr:uid="{00000000-0005-0000-0000-0000603E0000}"/>
    <cellStyle name="一般 97 3" xfId="16161" xr:uid="{00000000-0005-0000-0000-0000613E0000}"/>
    <cellStyle name="一般 98" xfId="16162" xr:uid="{00000000-0005-0000-0000-0000623E0000}"/>
    <cellStyle name="一般 98 2" xfId="16163" xr:uid="{00000000-0005-0000-0000-0000633E0000}"/>
    <cellStyle name="一般 98 3" xfId="16164" xr:uid="{00000000-0005-0000-0000-0000643E0000}"/>
    <cellStyle name="一般 99" xfId="16165" xr:uid="{00000000-0005-0000-0000-0000653E0000}"/>
    <cellStyle name="一般 99 2" xfId="26216" xr:uid="{49D5B7DC-1840-41CE-93A7-3ECB2DBAF06E}"/>
    <cellStyle name="一般_4月份放流水量、水質統計表" xfId="27" xr:uid="{00000000-0005-0000-0000-0000683E0000}"/>
    <cellStyle name="一般_4月濃縮前污泥數據統計表" xfId="28" xr:uid="{00000000-0005-0000-0000-00006F3E0000}"/>
    <cellStyle name="一般_96.4亞硝酸鹽氮當月污染去除量與日期之變化" xfId="29" xr:uid="{00000000-0005-0000-0000-00008C3E0000}"/>
    <cellStyle name="一般_9705" xfId="30" xr:uid="{00000000-0005-0000-0000-0000A13E0000}"/>
    <cellStyle name="一般_Sheet1_月報表之圖表區(97年7月)新表格" xfId="31" xr:uid="{00000000-0005-0000-0000-0000A53E0000}"/>
    <cellStyle name="一般_月報表" xfId="32" xr:uid="{00000000-0005-0000-0000-0000A73E0000}"/>
    <cellStyle name="一般_月報表之圖區" xfId="33" xr:uid="{00000000-0005-0000-0000-0000A83E0000}"/>
    <cellStyle name="一般_月報表之圖區(6月)" xfId="34" xr:uid="{00000000-0005-0000-0000-0000A93E0000}"/>
    <cellStyle name="一般_月報表之圖區(6月)_品管記錄表_品管記錄表" xfId="35" xr:uid="{00000000-0005-0000-0000-0000AB3E0000}"/>
    <cellStyle name="一般_月報表之圖區(整合無用版)" xfId="36" xr:uid="{00000000-0005-0000-0000-0000AC3E0000}"/>
    <cellStyle name="一般_水電燃料藥品耗材統計表" xfId="37" xr:uid="{00000000-0005-0000-0000-0000AD3E0000}"/>
    <cellStyle name="一般_水質報告總表" xfId="38" xr:uid="{00000000-0005-0000-0000-0000AE3E0000}"/>
    <cellStyle name="一般_總表" xfId="39" xr:uid="{00000000-0005-0000-0000-0000B03E0000}"/>
    <cellStyle name="千分位" xfId="40" builtinId="3"/>
    <cellStyle name="千分位 10" xfId="323" xr:uid="{00000000-0005-0000-0000-0000B23E0000}"/>
    <cellStyle name="千分位 10 10" xfId="16166" xr:uid="{00000000-0005-0000-0000-0000B33E0000}"/>
    <cellStyle name="千分位 10 10 2" xfId="26217" xr:uid="{D4588755-E3D6-491B-A7AC-C46FD264C29C}"/>
    <cellStyle name="千分位 10 11" xfId="16167" xr:uid="{00000000-0005-0000-0000-0000B43E0000}"/>
    <cellStyle name="千分位 10 11 2" xfId="26218" xr:uid="{3E68A82C-F800-4DF8-9EAC-0677993D18E6}"/>
    <cellStyle name="千分位 10 12" xfId="16168" xr:uid="{00000000-0005-0000-0000-0000B53E0000}"/>
    <cellStyle name="千分位 10 12 2" xfId="26219" xr:uid="{160AD4B1-8877-4F80-9A27-4E67903C52B2}"/>
    <cellStyle name="千分位 10 13" xfId="26081" xr:uid="{AC1F9A22-BD56-4314-B51B-6DEED905899E}"/>
    <cellStyle name="千分位 10 2" xfId="324" xr:uid="{00000000-0005-0000-0000-0000B63E0000}"/>
    <cellStyle name="千分位 10 2 2" xfId="16169" xr:uid="{00000000-0005-0000-0000-0000B73E0000}"/>
    <cellStyle name="千分位 10 2 2 2" xfId="26220" xr:uid="{F7F9348E-2F01-421B-9088-E7904C15618E}"/>
    <cellStyle name="千分位 10 2 3" xfId="16170" xr:uid="{00000000-0005-0000-0000-0000B83E0000}"/>
    <cellStyle name="千分位 10 2 3 2" xfId="26221" xr:uid="{2FF89DBB-322E-4A06-8A3B-0258EAF01BB5}"/>
    <cellStyle name="千分位 10 2 4" xfId="16171" xr:uid="{00000000-0005-0000-0000-0000B93E0000}"/>
    <cellStyle name="千分位 10 2 4 2" xfId="26222" xr:uid="{61997A4C-AA44-40BF-A115-E452431490FD}"/>
    <cellStyle name="千分位 10 2 5" xfId="16172" xr:uid="{00000000-0005-0000-0000-0000BA3E0000}"/>
    <cellStyle name="千分位 10 2 5 2" xfId="26223" xr:uid="{D046C87A-8C45-4BF8-A0F6-B20D558EE6D9}"/>
    <cellStyle name="千分位 10 2 6" xfId="26082" xr:uid="{0CF5AC65-4790-44AC-BBA9-FCB3B3A3688B}"/>
    <cellStyle name="千分位 10 3" xfId="16173" xr:uid="{00000000-0005-0000-0000-0000BB3E0000}"/>
    <cellStyle name="千分位 10 3 2" xfId="16174" xr:uid="{00000000-0005-0000-0000-0000BC3E0000}"/>
    <cellStyle name="千分位 10 3 2 2" xfId="26225" xr:uid="{DAFD9630-D883-4ACA-A02B-2F3EEA478650}"/>
    <cellStyle name="千分位 10 3 3" xfId="16175" xr:uid="{00000000-0005-0000-0000-0000BD3E0000}"/>
    <cellStyle name="千分位 10 3 3 2" xfId="26226" xr:uid="{909B2EEA-32DD-4C68-AC38-386623927FB0}"/>
    <cellStyle name="千分位 10 3 4" xfId="16176" xr:uid="{00000000-0005-0000-0000-0000BE3E0000}"/>
    <cellStyle name="千分位 10 3 4 2" xfId="26227" xr:uid="{27F53D46-4283-48BF-8D42-341D7D4A657D}"/>
    <cellStyle name="千分位 10 3 5" xfId="16177" xr:uid="{00000000-0005-0000-0000-0000BF3E0000}"/>
    <cellStyle name="千分位 10 3 5 2" xfId="26228" xr:uid="{7EED6BB9-D06F-42BF-A92C-3409408113F0}"/>
    <cellStyle name="千分位 10 3 6" xfId="16178" xr:uid="{00000000-0005-0000-0000-0000C03E0000}"/>
    <cellStyle name="千分位 10 3 6 2" xfId="26229" xr:uid="{E6B23320-2A6E-4FD2-A6AF-6681F65D2BE5}"/>
    <cellStyle name="千分位 10 3 7" xfId="16179" xr:uid="{00000000-0005-0000-0000-0000C13E0000}"/>
    <cellStyle name="千分位 10 3 7 2" xfId="26230" xr:uid="{BFBB7ADC-80F5-4883-9D37-9207A1693453}"/>
    <cellStyle name="千分位 10 3 8" xfId="16180" xr:uid="{00000000-0005-0000-0000-0000C23E0000}"/>
    <cellStyle name="千分位 10 3 8 2" xfId="26231" xr:uid="{2FEA293C-414A-4E43-8A74-DF97F1D5D4F6}"/>
    <cellStyle name="千分位 10 3 9" xfId="26224" xr:uid="{081A7999-3897-4E73-AC3E-B47EB8826B76}"/>
    <cellStyle name="千分位 10 4" xfId="16181" xr:uid="{00000000-0005-0000-0000-0000C33E0000}"/>
    <cellStyle name="千分位 10 4 2" xfId="16182" xr:uid="{00000000-0005-0000-0000-0000C43E0000}"/>
    <cellStyle name="千分位 10 4 2 2" xfId="16183" xr:uid="{00000000-0005-0000-0000-0000C53E0000}"/>
    <cellStyle name="千分位 10 4 2 2 2" xfId="16184" xr:uid="{00000000-0005-0000-0000-0000C63E0000}"/>
    <cellStyle name="千分位 10 4 2 2 2 2" xfId="26235" xr:uid="{5E9E8A2C-89E9-492B-A6A9-4978368E5708}"/>
    <cellStyle name="千分位 10 4 2 2 3" xfId="16185" xr:uid="{00000000-0005-0000-0000-0000C73E0000}"/>
    <cellStyle name="千分位 10 4 2 2 3 2" xfId="26236" xr:uid="{2FC6997D-2FE7-4225-A860-01F7022D6A8A}"/>
    <cellStyle name="千分位 10 4 2 2 4" xfId="26234" xr:uid="{9E622FEB-6E94-408C-8AA2-9F7434EEF5B8}"/>
    <cellStyle name="千分位 10 4 2 3" xfId="16186" xr:uid="{00000000-0005-0000-0000-0000C83E0000}"/>
    <cellStyle name="千分位 10 4 2 3 2" xfId="26237" xr:uid="{9EC4B4D4-BD1C-4894-869B-833F051CB8EF}"/>
    <cellStyle name="千分位 10 4 2 4" xfId="16187" xr:uid="{00000000-0005-0000-0000-0000C93E0000}"/>
    <cellStyle name="千分位 10 4 2 4 2" xfId="26238" xr:uid="{689B2FA5-2FAE-49FB-850E-C0E6F64F58B8}"/>
    <cellStyle name="千分位 10 4 2 5" xfId="26233" xr:uid="{6F8E0D8C-A861-4A46-8614-EB23299327DF}"/>
    <cellStyle name="千分位 10 4 3" xfId="16188" xr:uid="{00000000-0005-0000-0000-0000CA3E0000}"/>
    <cellStyle name="千分位 10 4 3 2" xfId="16189" xr:uid="{00000000-0005-0000-0000-0000CB3E0000}"/>
    <cellStyle name="千分位 10 4 3 2 2" xfId="26240" xr:uid="{74F1A4BB-C5FD-4556-A2F0-018E820CAE00}"/>
    <cellStyle name="千分位 10 4 3 3" xfId="16190" xr:uid="{00000000-0005-0000-0000-0000CC3E0000}"/>
    <cellStyle name="千分位 10 4 3 3 2" xfId="26241" xr:uid="{D23F52CC-E0CC-48B3-B3E2-2249584F4CAD}"/>
    <cellStyle name="千分位 10 4 3 4" xfId="26239" xr:uid="{EF635131-EA0A-420D-893D-DCEADBA66B15}"/>
    <cellStyle name="千分位 10 4 4" xfId="16191" xr:uid="{00000000-0005-0000-0000-0000CD3E0000}"/>
    <cellStyle name="千分位 10 4 4 2" xfId="26242" xr:uid="{0D2BDF44-6F6F-43EA-A781-A55C425EC6AE}"/>
    <cellStyle name="千分位 10 4 5" xfId="16192" xr:uid="{00000000-0005-0000-0000-0000CE3E0000}"/>
    <cellStyle name="千分位 10 4 5 2" xfId="26243" xr:uid="{AFFF26D5-AD86-4A4A-816E-59F1670C7C59}"/>
    <cellStyle name="千分位 10 4 6" xfId="26232" xr:uid="{57A752A3-C978-4C77-A519-8A4047457654}"/>
    <cellStyle name="千分位 10 5" xfId="16193" xr:uid="{00000000-0005-0000-0000-0000CF3E0000}"/>
    <cellStyle name="千分位 10 5 2" xfId="16194" xr:uid="{00000000-0005-0000-0000-0000D03E0000}"/>
    <cellStyle name="千分位 10 5 2 2" xfId="16195" xr:uid="{00000000-0005-0000-0000-0000D13E0000}"/>
    <cellStyle name="千分位 10 5 2 2 2" xfId="16196" xr:uid="{00000000-0005-0000-0000-0000D23E0000}"/>
    <cellStyle name="千分位 10 5 2 2 2 2" xfId="26247" xr:uid="{25A81FB9-6937-4EDA-988E-57F6F551FA41}"/>
    <cellStyle name="千分位 10 5 2 2 3" xfId="16197" xr:uid="{00000000-0005-0000-0000-0000D33E0000}"/>
    <cellStyle name="千分位 10 5 2 2 3 2" xfId="26248" xr:uid="{95720EB1-6B7B-4088-9FBA-69B992DA12AF}"/>
    <cellStyle name="千分位 10 5 2 2 4" xfId="26246" xr:uid="{DBE8985B-5DC1-424E-BFCC-20FFE65DD12D}"/>
    <cellStyle name="千分位 10 5 2 3" xfId="16198" xr:uid="{00000000-0005-0000-0000-0000D43E0000}"/>
    <cellStyle name="千分位 10 5 2 3 2" xfId="26249" xr:uid="{D1121044-8A1E-4C61-86D1-F19046FF568B}"/>
    <cellStyle name="千分位 10 5 2 4" xfId="16199" xr:uid="{00000000-0005-0000-0000-0000D53E0000}"/>
    <cellStyle name="千分位 10 5 2 4 2" xfId="26250" xr:uid="{EAC59FA7-A3ED-4347-BE92-E07B5D7FA16F}"/>
    <cellStyle name="千分位 10 5 2 5" xfId="26245" xr:uid="{CB28CC66-C934-4B97-88B8-216F4448906F}"/>
    <cellStyle name="千分位 10 5 3" xfId="16200" xr:uid="{00000000-0005-0000-0000-0000D63E0000}"/>
    <cellStyle name="千分位 10 5 3 2" xfId="16201" xr:uid="{00000000-0005-0000-0000-0000D73E0000}"/>
    <cellStyle name="千分位 10 5 3 2 2" xfId="26252" xr:uid="{48F4B883-119F-46B8-8BD5-C6F4A26F8ADA}"/>
    <cellStyle name="千分位 10 5 3 3" xfId="16202" xr:uid="{00000000-0005-0000-0000-0000D83E0000}"/>
    <cellStyle name="千分位 10 5 3 3 2" xfId="26253" xr:uid="{8B8DAEF7-B9FD-4C59-A26D-D399CF71A9EF}"/>
    <cellStyle name="千分位 10 5 3 4" xfId="26251" xr:uid="{2048187C-A279-40C8-81D7-0A105EEBC5B7}"/>
    <cellStyle name="千分位 10 5 4" xfId="16203" xr:uid="{00000000-0005-0000-0000-0000D93E0000}"/>
    <cellStyle name="千分位 10 5 4 2" xfId="26254" xr:uid="{813D8308-D33D-422C-A43A-A6064E190EB8}"/>
    <cellStyle name="千分位 10 5 5" xfId="16204" xr:uid="{00000000-0005-0000-0000-0000DA3E0000}"/>
    <cellStyle name="千分位 10 5 5 2" xfId="26255" xr:uid="{DF668C84-4420-4144-83DB-0C82D1209E99}"/>
    <cellStyle name="千分位 10 5 6" xfId="26244" xr:uid="{867784D8-C9C5-411F-9E92-9DD281FDE886}"/>
    <cellStyle name="千分位 10 6" xfId="16205" xr:uid="{00000000-0005-0000-0000-0000DB3E0000}"/>
    <cellStyle name="千分位 10 6 2" xfId="26256" xr:uid="{DC675EC8-87CD-49F7-8EE0-7AB5B11B35CB}"/>
    <cellStyle name="千分位 10 7" xfId="16206" xr:uid="{00000000-0005-0000-0000-0000DC3E0000}"/>
    <cellStyle name="千分位 10 7 2" xfId="26257" xr:uid="{5861F838-7D80-465D-B67F-016E30EAB127}"/>
    <cellStyle name="千分位 10 8" xfId="16207" xr:uid="{00000000-0005-0000-0000-0000DD3E0000}"/>
    <cellStyle name="千分位 10 8 2" xfId="26258" xr:uid="{EBB43178-6748-4864-8054-F8F9346C5EA7}"/>
    <cellStyle name="千分位 10 9" xfId="16208" xr:uid="{00000000-0005-0000-0000-0000DE3E0000}"/>
    <cellStyle name="千分位 10 9 2" xfId="26259" xr:uid="{63100EC2-B64C-4F53-AC34-FCDCA5BC8B59}"/>
    <cellStyle name="千分位 11" xfId="325" xr:uid="{00000000-0005-0000-0000-0000DF3E0000}"/>
    <cellStyle name="千分位 11 10" xfId="16209" xr:uid="{00000000-0005-0000-0000-0000E03E0000}"/>
    <cellStyle name="千分位 11 10 2" xfId="26260" xr:uid="{6B05A7CA-E683-4C21-A0B1-DFA3BA6DEDD1}"/>
    <cellStyle name="千分位 11 11" xfId="26083" xr:uid="{0115BEAE-E463-4016-86E3-3E6ECC6C487A}"/>
    <cellStyle name="千分位 11 2" xfId="326" xr:uid="{00000000-0005-0000-0000-0000E13E0000}"/>
    <cellStyle name="千分位 11 2 2" xfId="16210" xr:uid="{00000000-0005-0000-0000-0000E23E0000}"/>
    <cellStyle name="千分位 11 2 2 2" xfId="26261" xr:uid="{74FA974F-AA39-4694-9315-A672490D4502}"/>
    <cellStyle name="千分位 11 2 3" xfId="16211" xr:uid="{00000000-0005-0000-0000-0000E33E0000}"/>
    <cellStyle name="千分位 11 2 3 2" xfId="26262" xr:uid="{F9595941-ED6F-468C-B3AB-3ADE22C886B3}"/>
    <cellStyle name="千分位 11 2 4" xfId="16212" xr:uid="{00000000-0005-0000-0000-0000E43E0000}"/>
    <cellStyle name="千分位 11 2 4 2" xfId="26263" xr:uid="{3463972E-FB53-48ED-9C51-1207D18CA25E}"/>
    <cellStyle name="千分位 11 2 5" xfId="16213" xr:uid="{00000000-0005-0000-0000-0000E53E0000}"/>
    <cellStyle name="千分位 11 2 5 2" xfId="26264" xr:uid="{B548C1BA-1B2C-4544-AF80-0BEF5F385D58}"/>
    <cellStyle name="千分位 11 2 6" xfId="26084" xr:uid="{F88C172E-55A5-47BB-AD6A-51D5D7606179}"/>
    <cellStyle name="千分位 11 3" xfId="16214" xr:uid="{00000000-0005-0000-0000-0000E63E0000}"/>
    <cellStyle name="千分位 11 3 2" xfId="26265" xr:uid="{A80F8304-FC78-4B69-A066-000498FD3D74}"/>
    <cellStyle name="千分位 11 4" xfId="16215" xr:uid="{00000000-0005-0000-0000-0000E73E0000}"/>
    <cellStyle name="千分位 11 4 2" xfId="26266" xr:uid="{0E592CE2-2023-4C58-A576-BB0C45D68607}"/>
    <cellStyle name="千分位 11 5" xfId="16216" xr:uid="{00000000-0005-0000-0000-0000E83E0000}"/>
    <cellStyle name="千分位 11 5 2" xfId="26267" xr:uid="{30851774-6877-44F5-9D03-99898CD08255}"/>
    <cellStyle name="千分位 11 6" xfId="16217" xr:uid="{00000000-0005-0000-0000-0000E93E0000}"/>
    <cellStyle name="千分位 11 6 2" xfId="26268" xr:uid="{9FBF2FD7-9466-4CF9-970F-8C2172FDBFB2}"/>
    <cellStyle name="千分位 11 7" xfId="16218" xr:uid="{00000000-0005-0000-0000-0000EA3E0000}"/>
    <cellStyle name="千分位 11 7 2" xfId="26269" xr:uid="{3085818A-0FC8-4CDC-965C-7599E2985B07}"/>
    <cellStyle name="千分位 11 8" xfId="16219" xr:uid="{00000000-0005-0000-0000-0000EB3E0000}"/>
    <cellStyle name="千分位 11 8 2" xfId="26270" xr:uid="{04141D1F-9E2A-4DA5-A9E9-5A08FAA93EF3}"/>
    <cellStyle name="千分位 11 9" xfId="16220" xr:uid="{00000000-0005-0000-0000-0000EC3E0000}"/>
    <cellStyle name="千分位 11 9 2" xfId="26271" xr:uid="{7B9CA627-7CEE-4AB3-8FF9-BA6B098DC98B}"/>
    <cellStyle name="千分位 12" xfId="327" xr:uid="{00000000-0005-0000-0000-0000ED3E0000}"/>
    <cellStyle name="千分位 12 10" xfId="26085" xr:uid="{AE5F282B-D4E7-4AE4-A60C-C0413415771F}"/>
    <cellStyle name="千分位 12 2" xfId="328" xr:uid="{00000000-0005-0000-0000-0000EE3E0000}"/>
    <cellStyle name="千分位 12 2 2" xfId="16221" xr:uid="{00000000-0005-0000-0000-0000EF3E0000}"/>
    <cellStyle name="千分位 12 2 2 2" xfId="26272" xr:uid="{2230D133-C304-4D8A-A58E-ED41AA76A2B0}"/>
    <cellStyle name="千分位 12 2 3" xfId="16222" xr:uid="{00000000-0005-0000-0000-0000F03E0000}"/>
    <cellStyle name="千分位 12 2 3 2" xfId="26273" xr:uid="{92B892B5-A313-450A-9AFB-1C2635F8FA0B}"/>
    <cellStyle name="千分位 12 2 4" xfId="16223" xr:uid="{00000000-0005-0000-0000-0000F13E0000}"/>
    <cellStyle name="千分位 12 2 4 2" xfId="26274" xr:uid="{B5FBEADA-BE08-423D-B5F6-6EDD5C60C93A}"/>
    <cellStyle name="千分位 12 2 5" xfId="16224" xr:uid="{00000000-0005-0000-0000-0000F23E0000}"/>
    <cellStyle name="千分位 12 2 5 2" xfId="26275" xr:uid="{C52E5673-12E2-43D1-9F04-FAA7D3CC37CD}"/>
    <cellStyle name="千分位 12 2 6" xfId="26086" xr:uid="{FF30AD34-FC23-4253-9CDA-7CEEAE50864F}"/>
    <cellStyle name="千分位 12 3" xfId="16225" xr:uid="{00000000-0005-0000-0000-0000F33E0000}"/>
    <cellStyle name="千分位 12 3 2" xfId="16226" xr:uid="{00000000-0005-0000-0000-0000F43E0000}"/>
    <cellStyle name="千分位 12 3 2 2" xfId="16227" xr:uid="{00000000-0005-0000-0000-0000F53E0000}"/>
    <cellStyle name="千分位 12 3 2 2 2" xfId="16228" xr:uid="{00000000-0005-0000-0000-0000F63E0000}"/>
    <cellStyle name="千分位 12 3 2 2 2 2" xfId="16229" xr:uid="{00000000-0005-0000-0000-0000F73E0000}"/>
    <cellStyle name="千分位 12 3 2 2 2 2 2" xfId="26280" xr:uid="{B5FC1701-52D8-403F-A3D5-1FCE24ED4386}"/>
    <cellStyle name="千分位 12 3 2 2 2 3" xfId="16230" xr:uid="{00000000-0005-0000-0000-0000F83E0000}"/>
    <cellStyle name="千分位 12 3 2 2 2 3 2" xfId="26281" xr:uid="{E2EF54D0-BDEA-49C5-AF82-8EC41C456350}"/>
    <cellStyle name="千分位 12 3 2 2 2 4" xfId="26279" xr:uid="{98B90423-BA4A-46B9-B48D-4A912349C0D8}"/>
    <cellStyle name="千分位 12 3 2 2 3" xfId="16231" xr:uid="{00000000-0005-0000-0000-0000F93E0000}"/>
    <cellStyle name="千分位 12 3 2 2 3 2" xfId="26282" xr:uid="{EFE1B8EA-B20C-4F07-8C5E-0423433F0530}"/>
    <cellStyle name="千分位 12 3 2 2 4" xfId="16232" xr:uid="{00000000-0005-0000-0000-0000FA3E0000}"/>
    <cellStyle name="千分位 12 3 2 2 4 2" xfId="26283" xr:uid="{373CB71E-D0BE-47ED-9E01-4B2938DA7AA6}"/>
    <cellStyle name="千分位 12 3 2 2 5" xfId="26278" xr:uid="{B5B3B7E2-CD4C-4589-88BA-ED75841D0D90}"/>
    <cellStyle name="千分位 12 3 2 3" xfId="16233" xr:uid="{00000000-0005-0000-0000-0000FB3E0000}"/>
    <cellStyle name="千分位 12 3 2 3 2" xfId="16234" xr:uid="{00000000-0005-0000-0000-0000FC3E0000}"/>
    <cellStyle name="千分位 12 3 2 3 2 2" xfId="26285" xr:uid="{410E154B-CA57-4541-9D6F-A6D2E4C1D9E4}"/>
    <cellStyle name="千分位 12 3 2 3 3" xfId="16235" xr:uid="{00000000-0005-0000-0000-0000FD3E0000}"/>
    <cellStyle name="千分位 12 3 2 3 3 2" xfId="26286" xr:uid="{3D20CA35-9346-4884-9FB3-5CE97B471EF1}"/>
    <cellStyle name="千分位 12 3 2 3 4" xfId="26284" xr:uid="{2DF98DB1-59C7-4665-865B-CD7879B6D168}"/>
    <cellStyle name="千分位 12 3 2 4" xfId="16236" xr:uid="{00000000-0005-0000-0000-0000FE3E0000}"/>
    <cellStyle name="千分位 12 3 2 4 2" xfId="26287" xr:uid="{F480E66E-C9BE-4D60-88AD-99FC7AA8CE6A}"/>
    <cellStyle name="千分位 12 3 2 5" xfId="16237" xr:uid="{00000000-0005-0000-0000-0000FF3E0000}"/>
    <cellStyle name="千分位 12 3 2 5 2" xfId="26288" xr:uid="{C8A3A1C2-FE6D-49B2-861B-815314E67AF9}"/>
    <cellStyle name="千分位 12 3 2 6" xfId="26277" xr:uid="{54BC6ABD-8C33-4ED6-A994-31041F71F47C}"/>
    <cellStyle name="千分位 12 3 3" xfId="16238" xr:uid="{00000000-0005-0000-0000-0000003F0000}"/>
    <cellStyle name="千分位 12 3 3 2" xfId="16239" xr:uid="{00000000-0005-0000-0000-0000013F0000}"/>
    <cellStyle name="千分位 12 3 3 2 2" xfId="16240" xr:uid="{00000000-0005-0000-0000-0000023F0000}"/>
    <cellStyle name="千分位 12 3 3 2 2 2" xfId="26291" xr:uid="{A345EC1C-DBEF-45A3-BD27-7EDA161BBBD2}"/>
    <cellStyle name="千分位 12 3 3 2 3" xfId="16241" xr:uid="{00000000-0005-0000-0000-0000033F0000}"/>
    <cellStyle name="千分位 12 3 3 2 3 2" xfId="26292" xr:uid="{6ED4BFFE-F0CD-4A0D-83B7-670F45AF217C}"/>
    <cellStyle name="千分位 12 3 3 2 4" xfId="26290" xr:uid="{3D81629A-E370-43ED-9A1D-FB9763BE901C}"/>
    <cellStyle name="千分位 12 3 3 3" xfId="16242" xr:uid="{00000000-0005-0000-0000-0000043F0000}"/>
    <cellStyle name="千分位 12 3 3 3 2" xfId="26293" xr:uid="{3187BE32-2359-4D9E-8EDF-29326328604C}"/>
    <cellStyle name="千分位 12 3 3 4" xfId="16243" xr:uid="{00000000-0005-0000-0000-0000053F0000}"/>
    <cellStyle name="千分位 12 3 3 4 2" xfId="26294" xr:uid="{F9C350B7-12E7-4A95-85AD-143054664A09}"/>
    <cellStyle name="千分位 12 3 3 5" xfId="26289" xr:uid="{73CEBEC4-6B39-43F6-97C0-266A5CDADB41}"/>
    <cellStyle name="千分位 12 3 4" xfId="16244" xr:uid="{00000000-0005-0000-0000-0000063F0000}"/>
    <cellStyle name="千分位 12 3 4 2" xfId="16245" xr:uid="{00000000-0005-0000-0000-0000073F0000}"/>
    <cellStyle name="千分位 12 3 4 2 2" xfId="26296" xr:uid="{E5F990A5-85E1-4B56-83EA-93570C8814F4}"/>
    <cellStyle name="千分位 12 3 4 3" xfId="16246" xr:uid="{00000000-0005-0000-0000-0000083F0000}"/>
    <cellStyle name="千分位 12 3 4 3 2" xfId="26297" xr:uid="{9F2FE061-526E-4A3E-B9AC-66902C16E3A3}"/>
    <cellStyle name="千分位 12 3 4 4" xfId="26295" xr:uid="{C8DA2A4B-498C-46B9-A9E2-D6DCEB3A6BA1}"/>
    <cellStyle name="千分位 12 3 5" xfId="16247" xr:uid="{00000000-0005-0000-0000-0000093F0000}"/>
    <cellStyle name="千分位 12 3 5 2" xfId="26298" xr:uid="{54C4E8E7-EC3B-4224-97E7-5BE5AAA942E7}"/>
    <cellStyle name="千分位 12 3 6" xfId="16248" xr:uid="{00000000-0005-0000-0000-00000A3F0000}"/>
    <cellStyle name="千分位 12 3 6 2" xfId="26299" xr:uid="{ED7C2100-A932-4CF8-86D7-A10B42D7DE5F}"/>
    <cellStyle name="千分位 12 3 7" xfId="26276" xr:uid="{C3DF6F06-08D5-4DD9-8AA0-E323F8B5B4A4}"/>
    <cellStyle name="千分位 12 4" xfId="16249" xr:uid="{00000000-0005-0000-0000-00000B3F0000}"/>
    <cellStyle name="千分位 12 4 2" xfId="16250" xr:uid="{00000000-0005-0000-0000-00000C3F0000}"/>
    <cellStyle name="千分位 12 4 2 2" xfId="16251" xr:uid="{00000000-0005-0000-0000-00000D3F0000}"/>
    <cellStyle name="千分位 12 4 2 2 2" xfId="16252" xr:uid="{00000000-0005-0000-0000-00000E3F0000}"/>
    <cellStyle name="千分位 12 4 2 2 2 2" xfId="26303" xr:uid="{6C962FD0-5CBD-43BA-82A4-0F9C3E93B4BD}"/>
    <cellStyle name="千分位 12 4 2 2 3" xfId="16253" xr:uid="{00000000-0005-0000-0000-00000F3F0000}"/>
    <cellStyle name="千分位 12 4 2 2 3 2" xfId="26304" xr:uid="{1092A4BF-252B-4219-91B0-FA6023C9E08D}"/>
    <cellStyle name="千分位 12 4 2 2 4" xfId="26302" xr:uid="{2DC687CD-D0A1-4B83-8BD3-F5F2AEF00B76}"/>
    <cellStyle name="千分位 12 4 2 3" xfId="16254" xr:uid="{00000000-0005-0000-0000-0000103F0000}"/>
    <cellStyle name="千分位 12 4 2 3 2" xfId="26305" xr:uid="{A0549D3F-F33E-4731-A83C-164491802C34}"/>
    <cellStyle name="千分位 12 4 2 4" xfId="16255" xr:uid="{00000000-0005-0000-0000-0000113F0000}"/>
    <cellStyle name="千分位 12 4 2 4 2" xfId="26306" xr:uid="{DE70A079-21D6-4AE2-A639-18F103D69310}"/>
    <cellStyle name="千分位 12 4 2 5" xfId="26301" xr:uid="{295D6BB0-4C65-4D47-AAD3-0CF9658A76AA}"/>
    <cellStyle name="千分位 12 4 3" xfId="16256" xr:uid="{00000000-0005-0000-0000-0000123F0000}"/>
    <cellStyle name="千分位 12 4 3 2" xfId="16257" xr:uid="{00000000-0005-0000-0000-0000133F0000}"/>
    <cellStyle name="千分位 12 4 3 2 2" xfId="26308" xr:uid="{C12A1408-6D7E-46AE-B5A7-12E872CE7158}"/>
    <cellStyle name="千分位 12 4 3 3" xfId="16258" xr:uid="{00000000-0005-0000-0000-0000143F0000}"/>
    <cellStyle name="千分位 12 4 3 3 2" xfId="26309" xr:uid="{60C27029-CE60-4A28-9729-99BEC4FA7A2C}"/>
    <cellStyle name="千分位 12 4 3 4" xfId="26307" xr:uid="{B5A5B235-3CE6-4942-9054-DCEEABA25CDF}"/>
    <cellStyle name="千分位 12 4 4" xfId="16259" xr:uid="{00000000-0005-0000-0000-0000153F0000}"/>
    <cellStyle name="千分位 12 4 4 2" xfId="26310" xr:uid="{42D7F545-4EA2-4690-A74C-3509FD0C2E6A}"/>
    <cellStyle name="千分位 12 4 5" xfId="16260" xr:uid="{00000000-0005-0000-0000-0000163F0000}"/>
    <cellStyle name="千分位 12 4 5 2" xfId="26311" xr:uid="{4F81B773-4606-454E-B4F6-303947004EBA}"/>
    <cellStyle name="千分位 12 4 6" xfId="26300" xr:uid="{19BE3F5B-BD9A-42A2-8867-BB73C7281E83}"/>
    <cellStyle name="千分位 12 5" xfId="16261" xr:uid="{00000000-0005-0000-0000-0000173F0000}"/>
    <cellStyle name="千分位 12 5 2" xfId="16262" xr:uid="{00000000-0005-0000-0000-0000183F0000}"/>
    <cellStyle name="千分位 12 5 2 2" xfId="16263" xr:uid="{00000000-0005-0000-0000-0000193F0000}"/>
    <cellStyle name="千分位 12 5 2 2 2" xfId="16264" xr:uid="{00000000-0005-0000-0000-00001A3F0000}"/>
    <cellStyle name="千分位 12 5 2 2 2 2" xfId="26315" xr:uid="{5AE73121-0B60-4A29-8BE4-8F12C4601FBF}"/>
    <cellStyle name="千分位 12 5 2 2 3" xfId="16265" xr:uid="{00000000-0005-0000-0000-00001B3F0000}"/>
    <cellStyle name="千分位 12 5 2 2 3 2" xfId="26316" xr:uid="{4565664E-722D-4DC3-B714-5E153A31E850}"/>
    <cellStyle name="千分位 12 5 2 2 4" xfId="26314" xr:uid="{B9FAB31D-F33B-4CCB-861D-7887E08C7956}"/>
    <cellStyle name="千分位 12 5 2 3" xfId="16266" xr:uid="{00000000-0005-0000-0000-00001C3F0000}"/>
    <cellStyle name="千分位 12 5 2 3 2" xfId="26317" xr:uid="{D41B1C36-5430-4DC0-A790-11C3A8FE61BF}"/>
    <cellStyle name="千分位 12 5 2 4" xfId="16267" xr:uid="{00000000-0005-0000-0000-00001D3F0000}"/>
    <cellStyle name="千分位 12 5 2 4 2" xfId="26318" xr:uid="{DFAEC608-9ECC-417A-AC75-7D65B3250E03}"/>
    <cellStyle name="千分位 12 5 2 5" xfId="26313" xr:uid="{30F4FB3B-5D45-43B2-8892-01C02A336606}"/>
    <cellStyle name="千分位 12 5 3" xfId="16268" xr:uid="{00000000-0005-0000-0000-00001E3F0000}"/>
    <cellStyle name="千分位 12 5 3 2" xfId="16269" xr:uid="{00000000-0005-0000-0000-00001F3F0000}"/>
    <cellStyle name="千分位 12 5 3 2 2" xfId="26320" xr:uid="{8FC7D01F-0A9B-42BB-94FE-E603C1817E87}"/>
    <cellStyle name="千分位 12 5 3 3" xfId="16270" xr:uid="{00000000-0005-0000-0000-0000203F0000}"/>
    <cellStyle name="千分位 12 5 3 3 2" xfId="26321" xr:uid="{AE252991-1DE6-4E34-B73E-86665B7C22C9}"/>
    <cellStyle name="千分位 12 5 3 4" xfId="26319" xr:uid="{7BE737EE-80D2-444B-9093-5A8D6D8A1EA7}"/>
    <cellStyle name="千分位 12 5 4" xfId="16271" xr:uid="{00000000-0005-0000-0000-0000213F0000}"/>
    <cellStyle name="千分位 12 5 4 2" xfId="26322" xr:uid="{2A0CF630-FF9B-465A-879D-ED4576784B23}"/>
    <cellStyle name="千分位 12 5 5" xfId="16272" xr:uid="{00000000-0005-0000-0000-0000223F0000}"/>
    <cellStyle name="千分位 12 5 5 2" xfId="26323" xr:uid="{24C04383-07E3-46D8-A4F7-8FC3F90F2D6B}"/>
    <cellStyle name="千分位 12 5 6" xfId="26312" xr:uid="{CB0DCEB1-920F-4CC0-B710-91929310280B}"/>
    <cellStyle name="千分位 12 6" xfId="16273" xr:uid="{00000000-0005-0000-0000-0000233F0000}"/>
    <cellStyle name="千分位 12 6 2" xfId="16274" xr:uid="{00000000-0005-0000-0000-0000243F0000}"/>
    <cellStyle name="千分位 12 6 2 2" xfId="16275" xr:uid="{00000000-0005-0000-0000-0000253F0000}"/>
    <cellStyle name="千分位 12 6 2 2 2" xfId="26326" xr:uid="{0AAEEC9B-2B66-4492-8D1B-BBC36216D7AA}"/>
    <cellStyle name="千分位 12 6 2 3" xfId="16276" xr:uid="{00000000-0005-0000-0000-0000263F0000}"/>
    <cellStyle name="千分位 12 6 2 3 2" xfId="26327" xr:uid="{1663CB0F-9020-4D62-B345-9B33E8ADCCB4}"/>
    <cellStyle name="千分位 12 6 2 4" xfId="26325" xr:uid="{5FB0DA34-F793-42A1-9FC1-817EEEDB57BF}"/>
    <cellStyle name="千分位 12 6 3" xfId="16277" xr:uid="{00000000-0005-0000-0000-0000273F0000}"/>
    <cellStyle name="千分位 12 6 3 2" xfId="26328" xr:uid="{51196DD3-67E9-4113-872D-201FEE3CE50E}"/>
    <cellStyle name="千分位 12 6 4" xfId="16278" xr:uid="{00000000-0005-0000-0000-0000283F0000}"/>
    <cellStyle name="千分位 12 6 4 2" xfId="26329" xr:uid="{71D25F96-D570-4D01-AB98-12139D6A1443}"/>
    <cellStyle name="千分位 12 6 5" xfId="26324" xr:uid="{AB8932AA-52E8-46C1-AD0D-CA52CD219885}"/>
    <cellStyle name="千分位 12 7" xfId="16279" xr:uid="{00000000-0005-0000-0000-0000293F0000}"/>
    <cellStyle name="千分位 12 7 2" xfId="26330" xr:uid="{D180B1E6-7800-4E05-BB2B-D4239E70AF42}"/>
    <cellStyle name="千分位 12 8" xfId="16280" xr:uid="{00000000-0005-0000-0000-00002A3F0000}"/>
    <cellStyle name="千分位 12 8 2" xfId="26331" xr:uid="{08C249A9-BB18-4611-8D70-2046BA444FCA}"/>
    <cellStyle name="千分位 12 9" xfId="16281" xr:uid="{00000000-0005-0000-0000-00002B3F0000}"/>
    <cellStyle name="千分位 12 9 2" xfId="26332" xr:uid="{A4207CA7-3BCA-4C12-BDD4-9C71F9165D89}"/>
    <cellStyle name="千分位 13" xfId="329" xr:uid="{00000000-0005-0000-0000-00002C3F0000}"/>
    <cellStyle name="千分位 13 2" xfId="16283" xr:uid="{00000000-0005-0000-0000-00002D3F0000}"/>
    <cellStyle name="千分位 13 2 2" xfId="16284" xr:uid="{00000000-0005-0000-0000-00002E3F0000}"/>
    <cellStyle name="千分位 13 2 2 2" xfId="16285" xr:uid="{00000000-0005-0000-0000-00002F3F0000}"/>
    <cellStyle name="千分位 13 2 2 2 2" xfId="16286" xr:uid="{00000000-0005-0000-0000-0000303F0000}"/>
    <cellStyle name="千分位 13 2 2 2 2 2" xfId="26337" xr:uid="{0B693671-4DF7-4E5E-A481-D5C0B6ABFF4B}"/>
    <cellStyle name="千分位 13 2 2 2 3" xfId="16287" xr:uid="{00000000-0005-0000-0000-0000313F0000}"/>
    <cellStyle name="千分位 13 2 2 2 3 2" xfId="26338" xr:uid="{BE7FCB8D-CCE1-4887-B949-11ACB5181BDB}"/>
    <cellStyle name="千分位 13 2 2 2 4" xfId="26336" xr:uid="{DB449F2A-1EC9-4CCB-9744-FD503875A329}"/>
    <cellStyle name="千分位 13 2 2 3" xfId="16288" xr:uid="{00000000-0005-0000-0000-0000323F0000}"/>
    <cellStyle name="千分位 13 2 2 3 2" xfId="26339" xr:uid="{0F53BE4B-1F39-4A27-9EBD-FA46747611AA}"/>
    <cellStyle name="千分位 13 2 2 4" xfId="16289" xr:uid="{00000000-0005-0000-0000-0000333F0000}"/>
    <cellStyle name="千分位 13 2 2 4 2" xfId="26340" xr:uid="{E84C6295-61E9-483F-BBED-5633F48DA062}"/>
    <cellStyle name="千分位 13 2 2 5" xfId="26335" xr:uid="{1EF92751-4A32-454F-B35F-DAEAFC319CB7}"/>
    <cellStyle name="千分位 13 2 3" xfId="16290" xr:uid="{00000000-0005-0000-0000-0000343F0000}"/>
    <cellStyle name="千分位 13 2 3 2" xfId="16291" xr:uid="{00000000-0005-0000-0000-0000353F0000}"/>
    <cellStyle name="千分位 13 2 3 2 2" xfId="26342" xr:uid="{6CFFB885-DE0F-4E30-B7D1-3DAE925CBC69}"/>
    <cellStyle name="千分位 13 2 3 3" xfId="16292" xr:uid="{00000000-0005-0000-0000-0000363F0000}"/>
    <cellStyle name="千分位 13 2 3 3 2" xfId="26343" xr:uid="{06B42EC3-6AD8-44B2-8A96-ECE65DC6A436}"/>
    <cellStyle name="千分位 13 2 3 4" xfId="26341" xr:uid="{D30123B9-866C-4896-BEFF-FF316170125A}"/>
    <cellStyle name="千分位 13 2 4" xfId="16293" xr:uid="{00000000-0005-0000-0000-0000373F0000}"/>
    <cellStyle name="千分位 13 2 4 2" xfId="26344" xr:uid="{ED5883C4-A12F-46D9-A1D1-D031D43AEB7B}"/>
    <cellStyle name="千分位 13 2 5" xfId="16294" xr:uid="{00000000-0005-0000-0000-0000383F0000}"/>
    <cellStyle name="千分位 13 2 5 2" xfId="26345" xr:uid="{5B3CE853-3D70-4690-994F-CC43601C5AE2}"/>
    <cellStyle name="千分位 13 2 6" xfId="26334" xr:uid="{24EC7FE0-E486-4570-9C40-F22B6EF8C0ED}"/>
    <cellStyle name="千分位 13 3" xfId="16295" xr:uid="{00000000-0005-0000-0000-0000393F0000}"/>
    <cellStyle name="千分位 13 3 2" xfId="16296" xr:uid="{00000000-0005-0000-0000-00003A3F0000}"/>
    <cellStyle name="千分位 13 3 2 2" xfId="16297" xr:uid="{00000000-0005-0000-0000-00003B3F0000}"/>
    <cellStyle name="千分位 13 3 2 2 2" xfId="26348" xr:uid="{6BFB6952-A105-4FEA-B23F-4566AD21748D}"/>
    <cellStyle name="千分位 13 3 2 3" xfId="16298" xr:uid="{00000000-0005-0000-0000-00003C3F0000}"/>
    <cellStyle name="千分位 13 3 2 3 2" xfId="26349" xr:uid="{EA628F3C-FA7D-47A1-B4F5-11E5861D6741}"/>
    <cellStyle name="千分位 13 3 2 4" xfId="26347" xr:uid="{A7D00CA8-6F2A-4915-9EB6-63722EA189AF}"/>
    <cellStyle name="千分位 13 3 3" xfId="16299" xr:uid="{00000000-0005-0000-0000-00003D3F0000}"/>
    <cellStyle name="千分位 13 3 3 2" xfId="26350" xr:uid="{FF6A05DE-22AB-4932-BE0A-52BC3B999612}"/>
    <cellStyle name="千分位 13 3 4" xfId="16300" xr:uid="{00000000-0005-0000-0000-00003E3F0000}"/>
    <cellStyle name="千分位 13 3 4 2" xfId="26351" xr:uid="{B376B13A-6BEA-4FB8-9CBE-603C7D50B39B}"/>
    <cellStyle name="千分位 13 3 5" xfId="16301" xr:uid="{00000000-0005-0000-0000-00003F3F0000}"/>
    <cellStyle name="千分位 13 3 5 2" xfId="26352" xr:uid="{F62DFA95-3DFF-452D-9F2B-3DF1691EE8D3}"/>
    <cellStyle name="千分位 13 3 6" xfId="26346" xr:uid="{6D85DBC1-69C5-48F2-9449-0367FA801A6D}"/>
    <cellStyle name="千分位 13 4" xfId="16302" xr:uid="{00000000-0005-0000-0000-0000403F0000}"/>
    <cellStyle name="千分位 13 4 2" xfId="16303" xr:uid="{00000000-0005-0000-0000-0000413F0000}"/>
    <cellStyle name="千分位 13 4 2 2" xfId="26354" xr:uid="{95066B6F-C321-4DC6-AA70-A07BBC615CC5}"/>
    <cellStyle name="千分位 13 4 3" xfId="16304" xr:uid="{00000000-0005-0000-0000-0000423F0000}"/>
    <cellStyle name="千分位 13 4 3 2" xfId="26355" xr:uid="{1F674944-55E9-413F-8E34-F4CB27FD10B1}"/>
    <cellStyle name="千分位 13 4 4" xfId="26353" xr:uid="{F2E49FAE-BAA6-46AA-BB74-D81D563C1919}"/>
    <cellStyle name="千分位 13 5" xfId="16305" xr:uid="{00000000-0005-0000-0000-0000433F0000}"/>
    <cellStyle name="千分位 13 5 2" xfId="26356" xr:uid="{B85A94CA-6952-45A9-A91F-E832A49FF92F}"/>
    <cellStyle name="千分位 13 6" xfId="16306" xr:uid="{00000000-0005-0000-0000-0000443F0000}"/>
    <cellStyle name="千分位 13 6 2" xfId="26357" xr:uid="{542C6709-BB94-4D34-B857-686E046AEFCA}"/>
    <cellStyle name="千分位 13 7" xfId="16307" xr:uid="{00000000-0005-0000-0000-0000453F0000}"/>
    <cellStyle name="千分位 13 7 2" xfId="26358" xr:uid="{358F23C4-244D-4822-99CA-5612FDD26FA6}"/>
    <cellStyle name="千分位 13 8" xfId="16282" xr:uid="{00000000-0005-0000-0000-0000463F0000}"/>
    <cellStyle name="千分位 13 8 2" xfId="26333" xr:uid="{310A1C63-AD12-4780-92E7-E01CCE3F44AA}"/>
    <cellStyle name="千分位 13 9" xfId="26087" xr:uid="{F219DDF4-5465-4BF1-8DB7-4407E69A81B0}"/>
    <cellStyle name="千分位 14" xfId="511" xr:uid="{00000000-0005-0000-0000-0000473F0000}"/>
    <cellStyle name="千分位 14 2" xfId="16309" xr:uid="{00000000-0005-0000-0000-0000483F0000}"/>
    <cellStyle name="千分位 14 2 2" xfId="16310" xr:uid="{00000000-0005-0000-0000-0000493F0000}"/>
    <cellStyle name="千分位 14 2 2 2" xfId="16311" xr:uid="{00000000-0005-0000-0000-00004A3F0000}"/>
    <cellStyle name="千分位 14 2 2 2 2" xfId="26362" xr:uid="{F3F7F8CA-0C2B-4974-A875-2AFCAE2A0F35}"/>
    <cellStyle name="千分位 14 2 2 3" xfId="16312" xr:uid="{00000000-0005-0000-0000-00004B3F0000}"/>
    <cellStyle name="千分位 14 2 2 3 2" xfId="26363" xr:uid="{043006E4-0D77-4E2E-B398-03B49956DBAF}"/>
    <cellStyle name="千分位 14 2 2 4" xfId="26361" xr:uid="{6AE19A0C-31C1-421B-9590-554FF71185CF}"/>
    <cellStyle name="千分位 14 2 3" xfId="16313" xr:uid="{00000000-0005-0000-0000-00004C3F0000}"/>
    <cellStyle name="千分位 14 2 3 2" xfId="26364" xr:uid="{92A0839D-B216-4DB2-8DB1-55B2B819C40F}"/>
    <cellStyle name="千分位 14 2 4" xfId="16314" xr:uid="{00000000-0005-0000-0000-00004D3F0000}"/>
    <cellStyle name="千分位 14 2 4 2" xfId="26365" xr:uid="{ADF9573A-B298-43AA-A0FA-B39DF5A0801A}"/>
    <cellStyle name="千分位 14 2 5" xfId="26360" xr:uid="{522CDD3C-326B-4147-97E7-021F682C46DC}"/>
    <cellStyle name="千分位 14 3" xfId="16315" xr:uid="{00000000-0005-0000-0000-00004E3F0000}"/>
    <cellStyle name="千分位 14 3 2" xfId="16316" xr:uid="{00000000-0005-0000-0000-00004F3F0000}"/>
    <cellStyle name="千分位 14 3 2 2" xfId="26367" xr:uid="{98BA04E4-2090-48AD-A62A-677123D8EFAB}"/>
    <cellStyle name="千分位 14 3 3" xfId="16317" xr:uid="{00000000-0005-0000-0000-0000503F0000}"/>
    <cellStyle name="千分位 14 3 3 2" xfId="26368" xr:uid="{D375B0A0-19CA-461B-BC67-49DB101E812F}"/>
    <cellStyle name="千分位 14 3 4" xfId="26366" xr:uid="{DF48600A-6C13-4E21-AFE3-A3A9B97DBDB1}"/>
    <cellStyle name="千分位 14 4" xfId="16318" xr:uid="{00000000-0005-0000-0000-0000513F0000}"/>
    <cellStyle name="千分位 14 4 2" xfId="26369" xr:uid="{69D2E98E-7B6F-452C-B7F1-0BA91B24BC9A}"/>
    <cellStyle name="千分位 14 5" xfId="16319" xr:uid="{00000000-0005-0000-0000-0000523F0000}"/>
    <cellStyle name="千分位 14 5 2" xfId="26370" xr:uid="{C4CBD3E2-1B73-4BC0-8D53-09A8FC05CAA3}"/>
    <cellStyle name="千分位 14 6" xfId="16320" xr:uid="{00000000-0005-0000-0000-0000533F0000}"/>
    <cellStyle name="千分位 14 6 2" xfId="26371" xr:uid="{A98EC6F5-542B-4B3B-937A-EF079A3FAE06}"/>
    <cellStyle name="千分位 14 7" xfId="16308" xr:uid="{00000000-0005-0000-0000-0000543F0000}"/>
    <cellStyle name="千分位 14 7 2" xfId="26359" xr:uid="{94A5B04A-6575-4FE2-AEF8-B884EA501AE9}"/>
    <cellStyle name="千分位 14 8" xfId="26193" xr:uid="{CFA0A050-CE1F-451E-A78A-46A8B79F843E}"/>
    <cellStyle name="千分位 15" xfId="16321" xr:uid="{00000000-0005-0000-0000-0000553F0000}"/>
    <cellStyle name="千分位 15 2" xfId="16322" xr:uid="{00000000-0005-0000-0000-0000563F0000}"/>
    <cellStyle name="千分位 15 2 2" xfId="16323" xr:uid="{00000000-0005-0000-0000-0000573F0000}"/>
    <cellStyle name="千分位 15 2 2 2" xfId="26374" xr:uid="{418A1075-AF37-4C1A-BE6A-E99FEC21354C}"/>
    <cellStyle name="千分位 15 2 3" xfId="16324" xr:uid="{00000000-0005-0000-0000-0000583F0000}"/>
    <cellStyle name="千分位 15 2 3 2" xfId="26375" xr:uid="{63EE03FD-4A73-44A5-8BD0-F5FCC67B9737}"/>
    <cellStyle name="千分位 15 2 4" xfId="26373" xr:uid="{D543C5BA-FE10-43CB-BFCF-D45B970893A8}"/>
    <cellStyle name="千分位 15 3" xfId="16325" xr:uid="{00000000-0005-0000-0000-0000593F0000}"/>
    <cellStyle name="千分位 15 3 2" xfId="26376" xr:uid="{A38C90F5-7696-4439-B2AF-89F8DD09F712}"/>
    <cellStyle name="千分位 15 4" xfId="16326" xr:uid="{00000000-0005-0000-0000-00005A3F0000}"/>
    <cellStyle name="千分位 15 4 2" xfId="26377" xr:uid="{5C64104D-C28B-491E-810D-A374F8E61718}"/>
    <cellStyle name="千分位 15 5" xfId="16327" xr:uid="{00000000-0005-0000-0000-00005B3F0000}"/>
    <cellStyle name="千分位 15 5 2" xfId="26378" xr:uid="{2ECAA6CB-9AE9-4927-9F22-014E3D139A97}"/>
    <cellStyle name="千分位 15 6" xfId="16328" xr:uid="{00000000-0005-0000-0000-00005C3F0000}"/>
    <cellStyle name="千分位 15 6 2" xfId="26379" xr:uid="{0B7EE612-3E19-4D56-B3DD-3FBF2C600075}"/>
    <cellStyle name="千分位 15 7" xfId="26372" xr:uid="{0EA2839C-5D40-457A-876A-A630CFE4863F}"/>
    <cellStyle name="千分位 16" xfId="16329" xr:uid="{00000000-0005-0000-0000-00005D3F0000}"/>
    <cellStyle name="千分位 16 2" xfId="26060" xr:uid="{00000000-0005-0000-0000-00005E3F0000}"/>
    <cellStyle name="千分位 16 2 2" xfId="31443" xr:uid="{759A3480-A24F-4B53-BE7C-2472E1B318BA}"/>
    <cellStyle name="千分位 16 3" xfId="26070" xr:uid="{00000000-0005-0000-0000-00005F3F0000}"/>
    <cellStyle name="千分位 16 3 2" xfId="31448" xr:uid="{E0DF0F58-37A5-4E2A-8F20-371E6FC11A86}"/>
    <cellStyle name="千分位 16 4" xfId="26380" xr:uid="{9DF24154-B87B-4123-A8D6-31C94750E8B9}"/>
    <cellStyle name="千分位 17" xfId="16330" xr:uid="{00000000-0005-0000-0000-0000603F0000}"/>
    <cellStyle name="千分位 17 2" xfId="26381" xr:uid="{E60BEF62-1A9F-4AB4-A30E-9F2A1DEE8DD7}"/>
    <cellStyle name="千分位 18" xfId="16331" xr:uid="{00000000-0005-0000-0000-0000613F0000}"/>
    <cellStyle name="千分位 18 2" xfId="26382" xr:uid="{0E50EFDB-568A-454B-AC79-DF87A90E203D}"/>
    <cellStyle name="千分位 19" xfId="16332" xr:uid="{00000000-0005-0000-0000-0000623F0000}"/>
    <cellStyle name="千分位 19 2" xfId="26383" xr:uid="{077D01CD-8A97-4844-A08C-5B7ED19A5B02}"/>
    <cellStyle name="千分位 2" xfId="41" xr:uid="{00000000-0005-0000-0000-0000633F0000}"/>
    <cellStyle name="千分位 2 10" xfId="26076" xr:uid="{0CB12BCC-ADE3-401A-A943-93D10CB0CA45}"/>
    <cellStyle name="千分位 2 2" xfId="330" xr:uid="{00000000-0005-0000-0000-0000643F0000}"/>
    <cellStyle name="千分位 2 2 2" xfId="331" xr:uid="{00000000-0005-0000-0000-0000653F0000}"/>
    <cellStyle name="千分位 2 2 2 2" xfId="332" xr:uid="{00000000-0005-0000-0000-0000663F0000}"/>
    <cellStyle name="千分位 2 2 2 2 2" xfId="16333" xr:uid="{00000000-0005-0000-0000-0000673F0000}"/>
    <cellStyle name="千分位 2 2 2 2 2 2" xfId="26384" xr:uid="{0551C7A7-58C5-4F98-8855-2CC200E70725}"/>
    <cellStyle name="千分位 2 2 2 2 3" xfId="16334" xr:uid="{00000000-0005-0000-0000-0000683F0000}"/>
    <cellStyle name="千分位 2 2 2 2 3 2" xfId="26385" xr:uid="{38751664-F500-4508-BA35-323412974446}"/>
    <cellStyle name="千分位 2 2 2 2 4" xfId="26090" xr:uid="{AC1EE9F0-E9F1-47F5-8FF8-36BB8EC82D82}"/>
    <cellStyle name="千分位 2 2 2 3" xfId="16335" xr:uid="{00000000-0005-0000-0000-0000693F0000}"/>
    <cellStyle name="千分位 2 2 2 3 2" xfId="26386" xr:uid="{72ACB8A5-1EAE-451B-BCD8-87AA39A66D6C}"/>
    <cellStyle name="千分位 2 2 2 4" xfId="16336" xr:uid="{00000000-0005-0000-0000-00006A3F0000}"/>
    <cellStyle name="千分位 2 2 2 4 2" xfId="26387" xr:uid="{F7D9108D-5F49-4878-B6BA-D8060277DF7C}"/>
    <cellStyle name="千分位 2 2 2 5" xfId="26089" xr:uid="{5B827F13-5B02-4565-81B0-BF8C69AD66F1}"/>
    <cellStyle name="千分位 2 2 3" xfId="333" xr:uid="{00000000-0005-0000-0000-00006B3F0000}"/>
    <cellStyle name="千分位 2 2 3 2" xfId="334" xr:uid="{00000000-0005-0000-0000-00006C3F0000}"/>
    <cellStyle name="千分位 2 2 3 2 2" xfId="16337" xr:uid="{00000000-0005-0000-0000-00006D3F0000}"/>
    <cellStyle name="千分位 2 2 3 2 2 2" xfId="26388" xr:uid="{8EF07DC5-68D0-4F6B-BBB0-BA11EB2FB8E9}"/>
    <cellStyle name="千分位 2 2 3 2 3" xfId="16338" xr:uid="{00000000-0005-0000-0000-00006E3F0000}"/>
    <cellStyle name="千分位 2 2 3 2 3 2" xfId="26389" xr:uid="{CAD2779E-A4BA-45B4-AFA6-A5A51335E63F}"/>
    <cellStyle name="千分位 2 2 3 2 4" xfId="26092" xr:uid="{35FD2A8C-A045-4EE1-8135-7E60342E7FA2}"/>
    <cellStyle name="千分位 2 2 3 3" xfId="16339" xr:uid="{00000000-0005-0000-0000-00006F3F0000}"/>
    <cellStyle name="千分位 2 2 3 3 2" xfId="26390" xr:uid="{A9046EED-8928-4671-A61B-CFD861BD3662}"/>
    <cellStyle name="千分位 2 2 3 4" xfId="16340" xr:uid="{00000000-0005-0000-0000-0000703F0000}"/>
    <cellStyle name="千分位 2 2 3 4 2" xfId="26391" xr:uid="{7E60AF4B-EEE3-41E5-861A-EDF04F1D8D2F}"/>
    <cellStyle name="千分位 2 2 3 5" xfId="26091" xr:uid="{2DB7CC82-97D5-4A2D-B09C-6A8871EE99BB}"/>
    <cellStyle name="千分位 2 2 4" xfId="335" xr:uid="{00000000-0005-0000-0000-0000713F0000}"/>
    <cellStyle name="千分位 2 2 4 2" xfId="16341" xr:uid="{00000000-0005-0000-0000-0000723F0000}"/>
    <cellStyle name="千分位 2 2 4 2 2" xfId="26392" xr:uid="{B4039FF6-1511-4C54-9377-1BCD30074CF2}"/>
    <cellStyle name="千分位 2 2 4 3" xfId="16342" xr:uid="{00000000-0005-0000-0000-0000733F0000}"/>
    <cellStyle name="千分位 2 2 4 3 2" xfId="26393" xr:uid="{0B73DF6B-1434-41EC-836D-2B8BC7E0F135}"/>
    <cellStyle name="千分位 2 2 4 4" xfId="26093" xr:uid="{738EF10F-2782-44F3-BB0E-A6708F96B8E3}"/>
    <cellStyle name="千分位 2 2 5" xfId="16343" xr:uid="{00000000-0005-0000-0000-0000743F0000}"/>
    <cellStyle name="千分位 2 2 5 2" xfId="26394" xr:uid="{FBB6FCD4-8C00-46FB-8131-3EE0C00ACD61}"/>
    <cellStyle name="千分位 2 2 6" xfId="16344" xr:uid="{00000000-0005-0000-0000-0000753F0000}"/>
    <cellStyle name="千分位 2 2 6 2" xfId="26395" xr:uid="{99492E2C-FAAA-4A02-BB66-834B779D7667}"/>
    <cellStyle name="千分位 2 2 7" xfId="26056" xr:uid="{00000000-0005-0000-0000-0000763F0000}"/>
    <cellStyle name="千分位 2 2 7 2" xfId="26063" xr:uid="{00000000-0005-0000-0000-0000773F0000}"/>
    <cellStyle name="千分位 2 2 7 3" xfId="31440" xr:uid="{8D1DA869-05F6-49B7-9D80-E66B695D1D8E}"/>
    <cellStyle name="千分位 2 2 8" xfId="26088" xr:uid="{D0887445-FF51-45C7-BBC1-9DA37CF26C2C}"/>
    <cellStyle name="千分位 2 3" xfId="336" xr:uid="{00000000-0005-0000-0000-0000783F0000}"/>
    <cellStyle name="千分位 2 3 2" xfId="337" xr:uid="{00000000-0005-0000-0000-0000793F0000}"/>
    <cellStyle name="千分位 2 3 2 2" xfId="16345" xr:uid="{00000000-0005-0000-0000-00007A3F0000}"/>
    <cellStyle name="千分位 2 3 2 2 2" xfId="26396" xr:uid="{409094E6-3ADB-4B4C-BBE9-A3F078082FC2}"/>
    <cellStyle name="千分位 2 3 2 3" xfId="16346" xr:uid="{00000000-0005-0000-0000-00007B3F0000}"/>
    <cellStyle name="千分位 2 3 2 3 2" xfId="26397" xr:uid="{D66D15ED-386F-496B-BFD6-4A72F0805516}"/>
    <cellStyle name="千分位 2 3 2 4" xfId="26095" xr:uid="{E61AA53A-235A-4C19-851E-4CCDEC449173}"/>
    <cellStyle name="千分位 2 3 3" xfId="16347" xr:uid="{00000000-0005-0000-0000-00007C3F0000}"/>
    <cellStyle name="千分位 2 3 3 2" xfId="26398" xr:uid="{E76475FF-EEFF-44ED-8A54-A4EF812B2A7A}"/>
    <cellStyle name="千分位 2 3 4" xfId="16348" xr:uid="{00000000-0005-0000-0000-00007D3F0000}"/>
    <cellStyle name="千分位 2 3 4 2" xfId="26399" xr:uid="{D3793DF0-3F17-4400-9D69-0123D97C00C4}"/>
    <cellStyle name="千分位 2 3 5" xfId="26094" xr:uid="{8B95DABE-4B97-4D91-A08B-81285B7B2022}"/>
    <cellStyle name="千分位 2 4" xfId="338" xr:uid="{00000000-0005-0000-0000-00007E3F0000}"/>
    <cellStyle name="千分位 2 4 2" xfId="339" xr:uid="{00000000-0005-0000-0000-00007F3F0000}"/>
    <cellStyle name="千分位 2 4 2 2" xfId="16349" xr:uid="{00000000-0005-0000-0000-0000803F0000}"/>
    <cellStyle name="千分位 2 4 2 2 2" xfId="26400" xr:uid="{1207F55B-21DD-4D12-99CF-CE2BE75360AB}"/>
    <cellStyle name="千分位 2 4 2 3" xfId="16350" xr:uid="{00000000-0005-0000-0000-0000813F0000}"/>
    <cellStyle name="千分位 2 4 2 3 2" xfId="26401" xr:uid="{4A985F73-4693-45E8-988A-A4136071BEB4}"/>
    <cellStyle name="千分位 2 4 2 4" xfId="26097" xr:uid="{590EA04C-2FA3-41FA-93B5-767778977393}"/>
    <cellStyle name="千分位 2 4 3" xfId="16351" xr:uid="{00000000-0005-0000-0000-0000823F0000}"/>
    <cellStyle name="千分位 2 4 3 2" xfId="26402" xr:uid="{F525AA04-FEDB-4326-9D23-ED1CE0E44C4B}"/>
    <cellStyle name="千分位 2 4 4" xfId="16352" xr:uid="{00000000-0005-0000-0000-0000833F0000}"/>
    <cellStyle name="千分位 2 4 4 2" xfId="26403" xr:uid="{9F194E23-1673-4A05-B6F1-1B5AF84A583F}"/>
    <cellStyle name="千分位 2 4 5" xfId="26096" xr:uid="{BF2CA119-47D3-400B-9F28-2C72453E6F4F}"/>
    <cellStyle name="千分位 2 5" xfId="340" xr:uid="{00000000-0005-0000-0000-0000843F0000}"/>
    <cellStyle name="千分位 2 5 2" xfId="16353" xr:uid="{00000000-0005-0000-0000-0000853F0000}"/>
    <cellStyle name="千分位 2 5 2 2" xfId="26404" xr:uid="{3A159CFD-CAF0-4123-8D48-6249A0B85B0F}"/>
    <cellStyle name="千分位 2 5 3" xfId="16354" xr:uid="{00000000-0005-0000-0000-0000863F0000}"/>
    <cellStyle name="千分位 2 5 3 2" xfId="26405" xr:uid="{D228C675-7218-43C3-BA75-F54643A1483D}"/>
    <cellStyle name="千分位 2 5 4" xfId="26098" xr:uid="{114BD965-2E87-4A19-95E0-BE5372B33119}"/>
    <cellStyle name="千分位 2 6" xfId="487" xr:uid="{00000000-0005-0000-0000-0000873F0000}"/>
    <cellStyle name="千分位 2 6 2" xfId="521" xr:uid="{00000000-0005-0000-0000-0000883F0000}"/>
    <cellStyle name="千分位 2 6 2 2" xfId="26195" xr:uid="{44155BCC-281A-4F60-8BCB-79F07765A7FE}"/>
    <cellStyle name="千分位 2 6 3" xfId="26192" xr:uid="{49CD77F5-CE82-4503-8116-47BA9D6730FC}"/>
    <cellStyle name="千分位 2 7" xfId="16355" xr:uid="{00000000-0005-0000-0000-0000893F0000}"/>
    <cellStyle name="千分位 2 7 2" xfId="26406" xr:uid="{E3F2DB19-A076-48D3-90A6-C3FF42FB5EC4}"/>
    <cellStyle name="千分位 2 8" xfId="26055" xr:uid="{00000000-0005-0000-0000-00008A3F0000}"/>
    <cellStyle name="千分位 2 8 2" xfId="31439" xr:uid="{4B273711-3CC3-4E14-AC24-0A7BE3B4D940}"/>
    <cellStyle name="千分位 2 9" xfId="26067" xr:uid="{00000000-0005-0000-0000-00008B3F0000}"/>
    <cellStyle name="千分位 2 9 2" xfId="31446" xr:uid="{D1FC218C-A00E-4C6B-8694-A95661E481C1}"/>
    <cellStyle name="千分位 20" xfId="16356" xr:uid="{00000000-0005-0000-0000-00008C3F0000}"/>
    <cellStyle name="千分位 20 2" xfId="16357" xr:uid="{00000000-0005-0000-0000-00008D3F0000}"/>
    <cellStyle name="千分位 20 2 2" xfId="26408" xr:uid="{16D18660-D46E-4EE9-AA4B-DC4726809397}"/>
    <cellStyle name="千分位 20 3" xfId="16358" xr:uid="{00000000-0005-0000-0000-00008E3F0000}"/>
    <cellStyle name="千分位 20 3 2" xfId="26409" xr:uid="{7200B0E2-A8D4-4459-AEEA-63CA25A19268}"/>
    <cellStyle name="千分位 20 4" xfId="26407" xr:uid="{4E2D39A6-9980-452D-9FA5-905ACB34212D}"/>
    <cellStyle name="千分位 21" xfId="16359" xr:uid="{00000000-0005-0000-0000-00008F3F0000}"/>
    <cellStyle name="千分位 21 2" xfId="16360" xr:uid="{00000000-0005-0000-0000-0000903F0000}"/>
    <cellStyle name="千分位 21 2 2" xfId="26411" xr:uid="{429594DE-8065-40B7-8C00-3C03A318D421}"/>
    <cellStyle name="千分位 21 3" xfId="16361" xr:uid="{00000000-0005-0000-0000-0000913F0000}"/>
    <cellStyle name="千分位 21 3 2" xfId="26412" xr:uid="{75769B71-C1BB-4F2B-98EB-3695FC3B6027}"/>
    <cellStyle name="千分位 21 4" xfId="26410" xr:uid="{6140DBF5-D15E-4D26-AA0D-7386AA51182F}"/>
    <cellStyle name="千分位 22" xfId="16362" xr:uid="{00000000-0005-0000-0000-0000923F0000}"/>
    <cellStyle name="千分位 22 2" xfId="26413" xr:uid="{202BE606-EEF9-4C4B-AE3D-CB3DD1D37748}"/>
    <cellStyle name="千分位 23" xfId="26054" xr:uid="{00000000-0005-0000-0000-0000933F0000}"/>
    <cellStyle name="千分位 23 2" xfId="31438" xr:uid="{06E487EA-904A-4930-9E3A-34FB9DD2BB6D}"/>
    <cellStyle name="千分位 24" xfId="26062" xr:uid="{00000000-0005-0000-0000-0000943F0000}"/>
    <cellStyle name="千分位 24 2" xfId="31445" xr:uid="{A0D79D40-9EBC-4776-9E92-EE4626CEAA2A}"/>
    <cellStyle name="千分位 25" xfId="26075" xr:uid="{0A93F286-4343-4464-A47C-C10935240F43}"/>
    <cellStyle name="千分位 3" xfId="50" xr:uid="{00000000-0005-0000-0000-0000953F0000}"/>
    <cellStyle name="千分位 3 10" xfId="16363" xr:uid="{00000000-0005-0000-0000-0000963F0000}"/>
    <cellStyle name="千分位 3 10 2" xfId="16364" xr:uid="{00000000-0005-0000-0000-0000973F0000}"/>
    <cellStyle name="千分位 3 10 2 2" xfId="16365" xr:uid="{00000000-0005-0000-0000-0000983F0000}"/>
    <cellStyle name="千分位 3 10 2 2 2" xfId="16366" xr:uid="{00000000-0005-0000-0000-0000993F0000}"/>
    <cellStyle name="千分位 3 10 2 2 2 2" xfId="16367" xr:uid="{00000000-0005-0000-0000-00009A3F0000}"/>
    <cellStyle name="千分位 3 10 2 2 2 2 2" xfId="26418" xr:uid="{EA53BA1B-A0BC-4D94-BF57-A195AB402D90}"/>
    <cellStyle name="千分位 3 10 2 2 2 3" xfId="16368" xr:uid="{00000000-0005-0000-0000-00009B3F0000}"/>
    <cellStyle name="千分位 3 10 2 2 2 3 2" xfId="26419" xr:uid="{D8FEB3EF-026B-4530-BAF3-5BD8530A0BE1}"/>
    <cellStyle name="千分位 3 10 2 2 2 4" xfId="26417" xr:uid="{F522C319-A282-4135-8753-236D47F2552B}"/>
    <cellStyle name="千分位 3 10 2 2 3" xfId="16369" xr:uid="{00000000-0005-0000-0000-00009C3F0000}"/>
    <cellStyle name="千分位 3 10 2 2 3 2" xfId="26420" xr:uid="{F1A27471-2A09-4378-855F-D8568E075B01}"/>
    <cellStyle name="千分位 3 10 2 2 4" xfId="16370" xr:uid="{00000000-0005-0000-0000-00009D3F0000}"/>
    <cellStyle name="千分位 3 10 2 2 4 2" xfId="26421" xr:uid="{4EC8B8C4-6B50-45B0-9A7B-54F70F226185}"/>
    <cellStyle name="千分位 3 10 2 2 5" xfId="26416" xr:uid="{673A4726-C607-45BD-9CA6-59BEB5B9D8C5}"/>
    <cellStyle name="千分位 3 10 2 3" xfId="16371" xr:uid="{00000000-0005-0000-0000-00009E3F0000}"/>
    <cellStyle name="千分位 3 10 2 3 2" xfId="16372" xr:uid="{00000000-0005-0000-0000-00009F3F0000}"/>
    <cellStyle name="千分位 3 10 2 3 2 2" xfId="26423" xr:uid="{B52259C6-823F-4FB5-A837-D13D626459E2}"/>
    <cellStyle name="千分位 3 10 2 3 3" xfId="16373" xr:uid="{00000000-0005-0000-0000-0000A03F0000}"/>
    <cellStyle name="千分位 3 10 2 3 3 2" xfId="26424" xr:uid="{3BCD9142-D811-4E18-9079-640C2DD1288E}"/>
    <cellStyle name="千分位 3 10 2 3 4" xfId="26422" xr:uid="{E0723B69-8141-4940-A14B-9618BA635ECF}"/>
    <cellStyle name="千分位 3 10 2 4" xfId="16374" xr:uid="{00000000-0005-0000-0000-0000A13F0000}"/>
    <cellStyle name="千分位 3 10 2 4 2" xfId="26425" xr:uid="{6452466C-077E-47A4-973E-73CE0E7E8CD2}"/>
    <cellStyle name="千分位 3 10 2 5" xfId="16375" xr:uid="{00000000-0005-0000-0000-0000A23F0000}"/>
    <cellStyle name="千分位 3 10 2 5 2" xfId="26426" xr:uid="{2070A006-1B40-481A-99CE-57DC68C6C14E}"/>
    <cellStyle name="千分位 3 10 2 6" xfId="26415" xr:uid="{88BE41F3-ECB7-4B7F-A7B8-DD1009DBB354}"/>
    <cellStyle name="千分位 3 10 3" xfId="16376" xr:uid="{00000000-0005-0000-0000-0000A33F0000}"/>
    <cellStyle name="千分位 3 10 3 2" xfId="16377" xr:uid="{00000000-0005-0000-0000-0000A43F0000}"/>
    <cellStyle name="千分位 3 10 3 2 2" xfId="16378" xr:uid="{00000000-0005-0000-0000-0000A53F0000}"/>
    <cellStyle name="千分位 3 10 3 2 2 2" xfId="26429" xr:uid="{41388FF2-99CE-4EEE-AAE0-744C8DC2B8D7}"/>
    <cellStyle name="千分位 3 10 3 2 3" xfId="16379" xr:uid="{00000000-0005-0000-0000-0000A63F0000}"/>
    <cellStyle name="千分位 3 10 3 2 3 2" xfId="26430" xr:uid="{E63A2684-D07D-430A-A147-AD8FD0A533F5}"/>
    <cellStyle name="千分位 3 10 3 2 4" xfId="26428" xr:uid="{87D21A01-6874-45B7-AFDA-7235FDD0360F}"/>
    <cellStyle name="千分位 3 10 3 3" xfId="16380" xr:uid="{00000000-0005-0000-0000-0000A73F0000}"/>
    <cellStyle name="千分位 3 10 3 3 2" xfId="26431" xr:uid="{72421B16-0548-4022-B11C-DBFB932861D0}"/>
    <cellStyle name="千分位 3 10 3 4" xfId="16381" xr:uid="{00000000-0005-0000-0000-0000A83F0000}"/>
    <cellStyle name="千分位 3 10 3 4 2" xfId="26432" xr:uid="{084CD9AD-E85C-497C-B2BB-FEA8DD16B8F9}"/>
    <cellStyle name="千分位 3 10 3 5" xfId="26427" xr:uid="{8F310F9A-A069-416A-8982-0498442565AB}"/>
    <cellStyle name="千分位 3 10 4" xfId="16382" xr:uid="{00000000-0005-0000-0000-0000A93F0000}"/>
    <cellStyle name="千分位 3 10 4 2" xfId="16383" xr:uid="{00000000-0005-0000-0000-0000AA3F0000}"/>
    <cellStyle name="千分位 3 10 4 2 2" xfId="26434" xr:uid="{C9397DCE-0090-4090-A33E-A128C00EEF62}"/>
    <cellStyle name="千分位 3 10 4 3" xfId="16384" xr:uid="{00000000-0005-0000-0000-0000AB3F0000}"/>
    <cellStyle name="千分位 3 10 4 3 2" xfId="26435" xr:uid="{34465041-EA04-425A-B668-71D408640D5D}"/>
    <cellStyle name="千分位 3 10 4 4" xfId="26433" xr:uid="{D07E3739-A058-449F-A563-8069EAA57E78}"/>
    <cellStyle name="千分位 3 10 5" xfId="16385" xr:uid="{00000000-0005-0000-0000-0000AC3F0000}"/>
    <cellStyle name="千分位 3 10 5 2" xfId="26436" xr:uid="{CC65C821-4135-4744-9B7E-46549947114B}"/>
    <cellStyle name="千分位 3 10 6" xfId="16386" xr:uid="{00000000-0005-0000-0000-0000AD3F0000}"/>
    <cellStyle name="千分位 3 10 6 2" xfId="26437" xr:uid="{349B6494-C4D2-44EA-AB7F-5B1C47D8AD73}"/>
    <cellStyle name="千分位 3 10 7" xfId="26414" xr:uid="{FFFACA3B-8B13-41EB-8D23-A8D83BC41C43}"/>
    <cellStyle name="千分位 3 11" xfId="16387" xr:uid="{00000000-0005-0000-0000-0000AE3F0000}"/>
    <cellStyle name="千分位 3 11 2" xfId="16388" xr:uid="{00000000-0005-0000-0000-0000AF3F0000}"/>
    <cellStyle name="千分位 3 11 2 2" xfId="16389" xr:uid="{00000000-0005-0000-0000-0000B03F0000}"/>
    <cellStyle name="千分位 3 11 2 2 2" xfId="16390" xr:uid="{00000000-0005-0000-0000-0000B13F0000}"/>
    <cellStyle name="千分位 3 11 2 2 2 2" xfId="26441" xr:uid="{A307C830-0E17-4611-BA2C-6474BADAFB4B}"/>
    <cellStyle name="千分位 3 11 2 2 3" xfId="16391" xr:uid="{00000000-0005-0000-0000-0000B23F0000}"/>
    <cellStyle name="千分位 3 11 2 2 3 2" xfId="26442" xr:uid="{9A6142C9-141C-4B99-998B-5A035BF22971}"/>
    <cellStyle name="千分位 3 11 2 2 4" xfId="26440" xr:uid="{2FFD6547-F4CE-4912-B25B-70B1C60FAE8A}"/>
    <cellStyle name="千分位 3 11 2 3" xfId="16392" xr:uid="{00000000-0005-0000-0000-0000B33F0000}"/>
    <cellStyle name="千分位 3 11 2 3 2" xfId="26443" xr:uid="{2EC56171-E616-41B9-A584-36B1CC2CD497}"/>
    <cellStyle name="千分位 3 11 2 4" xfId="16393" xr:uid="{00000000-0005-0000-0000-0000B43F0000}"/>
    <cellStyle name="千分位 3 11 2 4 2" xfId="26444" xr:uid="{75C2D474-8A81-47C0-8690-81A2B8FC1E69}"/>
    <cellStyle name="千分位 3 11 2 5" xfId="26439" xr:uid="{2F1C16AC-5F15-4101-899F-9C604C477F36}"/>
    <cellStyle name="千分位 3 11 3" xfId="16394" xr:uid="{00000000-0005-0000-0000-0000B53F0000}"/>
    <cellStyle name="千分位 3 11 3 2" xfId="16395" xr:uid="{00000000-0005-0000-0000-0000B63F0000}"/>
    <cellStyle name="千分位 3 11 3 2 2" xfId="26446" xr:uid="{C41C62B3-7E00-4CFC-BBD1-10FB5C96913B}"/>
    <cellStyle name="千分位 3 11 3 3" xfId="16396" xr:uid="{00000000-0005-0000-0000-0000B73F0000}"/>
    <cellStyle name="千分位 3 11 3 3 2" xfId="26447" xr:uid="{30C35064-E1D6-4214-AB0C-63092A7BAE73}"/>
    <cellStyle name="千分位 3 11 3 4" xfId="26445" xr:uid="{8F31532F-3E58-4DFC-92EA-0421603D99FF}"/>
    <cellStyle name="千分位 3 11 4" xfId="16397" xr:uid="{00000000-0005-0000-0000-0000B83F0000}"/>
    <cellStyle name="千分位 3 11 4 2" xfId="26448" xr:uid="{C991B75E-3DEB-4936-AD57-DED7F9167B08}"/>
    <cellStyle name="千分位 3 11 5" xfId="16398" xr:uid="{00000000-0005-0000-0000-0000B93F0000}"/>
    <cellStyle name="千分位 3 11 5 2" xfId="26449" xr:uid="{BB0EE15C-C1FD-4677-BE68-F15381D0B652}"/>
    <cellStyle name="千分位 3 11 6" xfId="26438" xr:uid="{5E53C849-22B5-4EC4-AED8-FA7BABACA6B0}"/>
    <cellStyle name="千分位 3 12" xfId="16399" xr:uid="{00000000-0005-0000-0000-0000BA3F0000}"/>
    <cellStyle name="千分位 3 12 2" xfId="16400" xr:uid="{00000000-0005-0000-0000-0000BB3F0000}"/>
    <cellStyle name="千分位 3 12 2 2" xfId="16401" xr:uid="{00000000-0005-0000-0000-0000BC3F0000}"/>
    <cellStyle name="千分位 3 12 2 2 2" xfId="16402" xr:uid="{00000000-0005-0000-0000-0000BD3F0000}"/>
    <cellStyle name="千分位 3 12 2 2 2 2" xfId="26453" xr:uid="{994B513B-7364-406C-98FF-880DB75CB6B9}"/>
    <cellStyle name="千分位 3 12 2 2 3" xfId="16403" xr:uid="{00000000-0005-0000-0000-0000BE3F0000}"/>
    <cellStyle name="千分位 3 12 2 2 3 2" xfId="26454" xr:uid="{98069D92-B80E-457F-BDFF-22649EA6828F}"/>
    <cellStyle name="千分位 3 12 2 2 4" xfId="26452" xr:uid="{5A6DD39C-C30B-42B2-A814-073A8967D96E}"/>
    <cellStyle name="千分位 3 12 2 3" xfId="16404" xr:uid="{00000000-0005-0000-0000-0000BF3F0000}"/>
    <cellStyle name="千分位 3 12 2 3 2" xfId="26455" xr:uid="{37C1CB7F-5455-4DA3-952A-2195CAD8FC97}"/>
    <cellStyle name="千分位 3 12 2 4" xfId="16405" xr:uid="{00000000-0005-0000-0000-0000C03F0000}"/>
    <cellStyle name="千分位 3 12 2 4 2" xfId="26456" xr:uid="{7F8603C3-9BF5-4523-AC58-0F8793038FA2}"/>
    <cellStyle name="千分位 3 12 2 5" xfId="26451" xr:uid="{E495B31F-F742-45A6-A4F4-A0F91E415CC8}"/>
    <cellStyle name="千分位 3 12 3" xfId="16406" xr:uid="{00000000-0005-0000-0000-0000C13F0000}"/>
    <cellStyle name="千分位 3 12 3 2" xfId="16407" xr:uid="{00000000-0005-0000-0000-0000C23F0000}"/>
    <cellStyle name="千分位 3 12 3 2 2" xfId="26458" xr:uid="{6547C88D-4C9C-4BDB-9BAC-EFBC8592B35D}"/>
    <cellStyle name="千分位 3 12 3 3" xfId="16408" xr:uid="{00000000-0005-0000-0000-0000C33F0000}"/>
    <cellStyle name="千分位 3 12 3 3 2" xfId="26459" xr:uid="{BB85919A-E86D-48E4-ADF0-CF08FCF55F72}"/>
    <cellStyle name="千分位 3 12 3 4" xfId="26457" xr:uid="{1FDADA17-043E-4A11-A4C3-81AC8CB31E9F}"/>
    <cellStyle name="千分位 3 12 4" xfId="16409" xr:uid="{00000000-0005-0000-0000-0000C43F0000}"/>
    <cellStyle name="千分位 3 12 4 2" xfId="26460" xr:uid="{688A2F51-36FA-41B1-8B52-520C8C18526E}"/>
    <cellStyle name="千分位 3 12 5" xfId="16410" xr:uid="{00000000-0005-0000-0000-0000C53F0000}"/>
    <cellStyle name="千分位 3 12 5 2" xfId="26461" xr:uid="{83B6AEF7-1E13-4C11-82DE-6AB46B1CD9C1}"/>
    <cellStyle name="千分位 3 12 6" xfId="26450" xr:uid="{87EBB6DF-A3D0-475D-AD1A-B6CF624F15EE}"/>
    <cellStyle name="千分位 3 13" xfId="16411" xr:uid="{00000000-0005-0000-0000-0000C63F0000}"/>
    <cellStyle name="千分位 3 13 2" xfId="16412" xr:uid="{00000000-0005-0000-0000-0000C73F0000}"/>
    <cellStyle name="千分位 3 13 2 2" xfId="16413" xr:uid="{00000000-0005-0000-0000-0000C83F0000}"/>
    <cellStyle name="千分位 3 13 2 2 2" xfId="26464" xr:uid="{AF71D2D1-2659-4A17-8DD9-4A9169347DEB}"/>
    <cellStyle name="千分位 3 13 2 3" xfId="16414" xr:uid="{00000000-0005-0000-0000-0000C93F0000}"/>
    <cellStyle name="千分位 3 13 2 3 2" xfId="26465" xr:uid="{0AFA0547-F38B-49DD-9FB9-97A75A672C57}"/>
    <cellStyle name="千分位 3 13 2 4" xfId="26463" xr:uid="{A72BD64C-BC3C-4C57-B8CA-7837B0559FF7}"/>
    <cellStyle name="千分位 3 13 3" xfId="16415" xr:uid="{00000000-0005-0000-0000-0000CA3F0000}"/>
    <cellStyle name="千分位 3 13 3 2" xfId="26466" xr:uid="{FE6FE14B-291F-4299-8AE0-08266433EC2F}"/>
    <cellStyle name="千分位 3 13 4" xfId="16416" xr:uid="{00000000-0005-0000-0000-0000CB3F0000}"/>
    <cellStyle name="千分位 3 13 4 2" xfId="26467" xr:uid="{B87453DA-86E0-4EE3-A847-B1C68542B3B2}"/>
    <cellStyle name="千分位 3 13 5" xfId="16417" xr:uid="{00000000-0005-0000-0000-0000CC3F0000}"/>
    <cellStyle name="千分位 3 13 5 2" xfId="26468" xr:uid="{0C0C79DE-173E-4F21-B462-4CAC30047BA3}"/>
    <cellStyle name="千分位 3 13 6" xfId="26462" xr:uid="{CE0CAF49-C032-4107-BE1A-FE6D4C596C0F}"/>
    <cellStyle name="千分位 3 14" xfId="16418" xr:uid="{00000000-0005-0000-0000-0000CD3F0000}"/>
    <cellStyle name="千分位 3 14 2" xfId="16419" xr:uid="{00000000-0005-0000-0000-0000CE3F0000}"/>
    <cellStyle name="千分位 3 14 2 2" xfId="26470" xr:uid="{B9AA64E9-07C9-45C9-B4CD-94E3C50D11BC}"/>
    <cellStyle name="千分位 3 14 3" xfId="16420" xr:uid="{00000000-0005-0000-0000-0000CF3F0000}"/>
    <cellStyle name="千分位 3 14 3 2" xfId="26471" xr:uid="{F5F37039-8BA5-4C18-91F0-512DD9B6160A}"/>
    <cellStyle name="千分位 3 14 4" xfId="26469" xr:uid="{FFA939E8-B12B-465A-AA8D-02F7B21B2BA9}"/>
    <cellStyle name="千分位 3 15" xfId="16421" xr:uid="{00000000-0005-0000-0000-0000D03F0000}"/>
    <cellStyle name="千分位 3 15 2" xfId="26472" xr:uid="{DD757630-4DCA-42FB-B4A7-8A958EA8D3A6}"/>
    <cellStyle name="千分位 3 16" xfId="16422" xr:uid="{00000000-0005-0000-0000-0000D13F0000}"/>
    <cellStyle name="千分位 3 16 2" xfId="26473" xr:uid="{1ADF7C17-725A-4F3A-8B81-975E4A3D882E}"/>
    <cellStyle name="千分位 3 17" xfId="26057" xr:uid="{00000000-0005-0000-0000-0000D23F0000}"/>
    <cellStyle name="千分位 3 17 2" xfId="31441" xr:uid="{532795B8-3F8C-4E66-87DC-9CABDA9FBB44}"/>
    <cellStyle name="千分位 3 18" xfId="26077" xr:uid="{AD01B2E3-F30B-4F7A-8680-3334CA7DA998}"/>
    <cellStyle name="千分位 3 2" xfId="341" xr:uid="{00000000-0005-0000-0000-0000D33F0000}"/>
    <cellStyle name="千分位 3 2 10" xfId="16423" xr:uid="{00000000-0005-0000-0000-0000D43F0000}"/>
    <cellStyle name="千分位 3 2 10 2" xfId="16424" xr:uid="{00000000-0005-0000-0000-0000D53F0000}"/>
    <cellStyle name="千分位 3 2 10 2 2" xfId="16425" xr:uid="{00000000-0005-0000-0000-0000D63F0000}"/>
    <cellStyle name="千分位 3 2 10 2 2 2" xfId="16426" xr:uid="{00000000-0005-0000-0000-0000D73F0000}"/>
    <cellStyle name="千分位 3 2 10 2 2 2 2" xfId="26477" xr:uid="{A18073CA-582E-4BA5-9E9D-C19492355003}"/>
    <cellStyle name="千分位 3 2 10 2 2 3" xfId="16427" xr:uid="{00000000-0005-0000-0000-0000D83F0000}"/>
    <cellStyle name="千分位 3 2 10 2 2 3 2" xfId="26478" xr:uid="{A7A15910-FA77-47C8-B9CF-2B0DDB556D49}"/>
    <cellStyle name="千分位 3 2 10 2 2 4" xfId="26476" xr:uid="{FF3B18F9-CC5F-4F54-AC2C-46046615FE5F}"/>
    <cellStyle name="千分位 3 2 10 2 3" xfId="16428" xr:uid="{00000000-0005-0000-0000-0000D93F0000}"/>
    <cellStyle name="千分位 3 2 10 2 3 2" xfId="26479" xr:uid="{3A76075B-A6BC-431E-B673-E46462B16041}"/>
    <cellStyle name="千分位 3 2 10 2 4" xfId="16429" xr:uid="{00000000-0005-0000-0000-0000DA3F0000}"/>
    <cellStyle name="千分位 3 2 10 2 4 2" xfId="26480" xr:uid="{34505F68-C61F-4D5C-8B7D-E4CB27E546D6}"/>
    <cellStyle name="千分位 3 2 10 2 5" xfId="26475" xr:uid="{FC97B403-D202-48AF-9D7E-B5CC2CECE7CF}"/>
    <cellStyle name="千分位 3 2 10 3" xfId="16430" xr:uid="{00000000-0005-0000-0000-0000DB3F0000}"/>
    <cellStyle name="千分位 3 2 10 3 2" xfId="16431" xr:uid="{00000000-0005-0000-0000-0000DC3F0000}"/>
    <cellStyle name="千分位 3 2 10 3 2 2" xfId="26482" xr:uid="{7319EE12-1000-4CE7-B4F1-6B6E9ED06AFF}"/>
    <cellStyle name="千分位 3 2 10 3 3" xfId="16432" xr:uid="{00000000-0005-0000-0000-0000DD3F0000}"/>
    <cellStyle name="千分位 3 2 10 3 3 2" xfId="26483" xr:uid="{8DE18FBF-A7D7-4DD5-9BD0-17BC71C3805B}"/>
    <cellStyle name="千分位 3 2 10 3 4" xfId="26481" xr:uid="{B6BF7A5E-F7F8-41BF-927F-99AD187F521A}"/>
    <cellStyle name="千分位 3 2 10 4" xfId="16433" xr:uid="{00000000-0005-0000-0000-0000DE3F0000}"/>
    <cellStyle name="千分位 3 2 10 4 2" xfId="26484" xr:uid="{04F18ABC-189B-4574-BFD4-9A15A923A0B0}"/>
    <cellStyle name="千分位 3 2 10 5" xfId="16434" xr:uid="{00000000-0005-0000-0000-0000DF3F0000}"/>
    <cellStyle name="千分位 3 2 10 5 2" xfId="26485" xr:uid="{8C353D59-7B2D-463C-802A-04F7D4D85138}"/>
    <cellStyle name="千分位 3 2 10 6" xfId="26474" xr:uid="{6810DB9D-A866-438E-9D2A-D9229A13364F}"/>
    <cellStyle name="千分位 3 2 11" xfId="16435" xr:uid="{00000000-0005-0000-0000-0000E03F0000}"/>
    <cellStyle name="千分位 3 2 11 2" xfId="16436" xr:uid="{00000000-0005-0000-0000-0000E13F0000}"/>
    <cellStyle name="千分位 3 2 11 2 2" xfId="16437" xr:uid="{00000000-0005-0000-0000-0000E23F0000}"/>
    <cellStyle name="千分位 3 2 11 2 2 2" xfId="16438" xr:uid="{00000000-0005-0000-0000-0000E33F0000}"/>
    <cellStyle name="千分位 3 2 11 2 2 2 2" xfId="26489" xr:uid="{5F8D7565-9D2D-4692-A0F0-54B69A0F3BFC}"/>
    <cellStyle name="千分位 3 2 11 2 2 3" xfId="16439" xr:uid="{00000000-0005-0000-0000-0000E43F0000}"/>
    <cellStyle name="千分位 3 2 11 2 2 3 2" xfId="26490" xr:uid="{A9546A1E-E756-4312-B74A-0BE23C96FB27}"/>
    <cellStyle name="千分位 3 2 11 2 2 4" xfId="26488" xr:uid="{CCB7A509-5F88-4C16-BBF7-54D8C194E0EA}"/>
    <cellStyle name="千分位 3 2 11 2 3" xfId="16440" xr:uid="{00000000-0005-0000-0000-0000E53F0000}"/>
    <cellStyle name="千分位 3 2 11 2 3 2" xfId="26491" xr:uid="{CF8F5D6B-4FF1-4104-BBA1-5221562673A7}"/>
    <cellStyle name="千分位 3 2 11 2 4" xfId="16441" xr:uid="{00000000-0005-0000-0000-0000E63F0000}"/>
    <cellStyle name="千分位 3 2 11 2 4 2" xfId="26492" xr:uid="{D70154C0-2195-4CF0-9150-2E8611C7D213}"/>
    <cellStyle name="千分位 3 2 11 2 5" xfId="26487" xr:uid="{3CC0C79D-8927-4E61-A649-C8A124EF8F7E}"/>
    <cellStyle name="千分位 3 2 11 3" xfId="16442" xr:uid="{00000000-0005-0000-0000-0000E73F0000}"/>
    <cellStyle name="千分位 3 2 11 3 2" xfId="16443" xr:uid="{00000000-0005-0000-0000-0000E83F0000}"/>
    <cellStyle name="千分位 3 2 11 3 2 2" xfId="26494" xr:uid="{ED93BEEF-7A6D-45EE-880D-C0265D3AB041}"/>
    <cellStyle name="千分位 3 2 11 3 3" xfId="16444" xr:uid="{00000000-0005-0000-0000-0000E93F0000}"/>
    <cellStyle name="千分位 3 2 11 3 3 2" xfId="26495" xr:uid="{A56D064D-E99B-4844-8DE9-76222CBD4C94}"/>
    <cellStyle name="千分位 3 2 11 3 4" xfId="26493" xr:uid="{7998E643-0493-43C3-89E5-F7B42C0C8EB9}"/>
    <cellStyle name="千分位 3 2 11 4" xfId="16445" xr:uid="{00000000-0005-0000-0000-0000EA3F0000}"/>
    <cellStyle name="千分位 3 2 11 4 2" xfId="26496" xr:uid="{05FFBC18-736F-414C-8902-6B1ED2069972}"/>
    <cellStyle name="千分位 3 2 11 5" xfId="16446" xr:uid="{00000000-0005-0000-0000-0000EB3F0000}"/>
    <cellStyle name="千分位 3 2 11 5 2" xfId="26497" xr:uid="{7F9E2BD1-3385-477E-9DC5-8E4101C1785B}"/>
    <cellStyle name="千分位 3 2 11 6" xfId="26486" xr:uid="{75C59C00-E4D2-4737-9FEB-3B468275DD09}"/>
    <cellStyle name="千分位 3 2 12" xfId="16447" xr:uid="{00000000-0005-0000-0000-0000EC3F0000}"/>
    <cellStyle name="千分位 3 2 12 2" xfId="16448" xr:uid="{00000000-0005-0000-0000-0000ED3F0000}"/>
    <cellStyle name="千分位 3 2 12 2 2" xfId="16449" xr:uid="{00000000-0005-0000-0000-0000EE3F0000}"/>
    <cellStyle name="千分位 3 2 12 2 2 2" xfId="26500" xr:uid="{E9D52B89-F498-41B1-9124-5CA3023AEBBF}"/>
    <cellStyle name="千分位 3 2 12 2 3" xfId="16450" xr:uid="{00000000-0005-0000-0000-0000EF3F0000}"/>
    <cellStyle name="千分位 3 2 12 2 3 2" xfId="26501" xr:uid="{715E5583-246B-4741-8FA6-BAC4F7DEE30B}"/>
    <cellStyle name="千分位 3 2 12 2 4" xfId="26499" xr:uid="{85D2F639-4AAB-4B0D-8824-F6856BA9C204}"/>
    <cellStyle name="千分位 3 2 12 3" xfId="16451" xr:uid="{00000000-0005-0000-0000-0000F03F0000}"/>
    <cellStyle name="千分位 3 2 12 3 2" xfId="26502" xr:uid="{0D3797C0-4916-4969-BEC4-577741ADABA5}"/>
    <cellStyle name="千分位 3 2 12 4" xfId="16452" xr:uid="{00000000-0005-0000-0000-0000F13F0000}"/>
    <cellStyle name="千分位 3 2 12 4 2" xfId="26503" xr:uid="{5D55EB70-5CB7-4F29-B046-80D5FB076C11}"/>
    <cellStyle name="千分位 3 2 12 5" xfId="26498" xr:uid="{3A46B61A-4B8C-4A00-8024-88C8B6A92D55}"/>
    <cellStyle name="千分位 3 2 13" xfId="16453" xr:uid="{00000000-0005-0000-0000-0000F23F0000}"/>
    <cellStyle name="千分位 3 2 13 2" xfId="16454" xr:uid="{00000000-0005-0000-0000-0000F33F0000}"/>
    <cellStyle name="千分位 3 2 13 2 2" xfId="26505" xr:uid="{A7E9A4D2-F6B9-45E7-87AD-2BCAECF58496}"/>
    <cellStyle name="千分位 3 2 13 3" xfId="16455" xr:uid="{00000000-0005-0000-0000-0000F43F0000}"/>
    <cellStyle name="千分位 3 2 13 3 2" xfId="26506" xr:uid="{636EAA94-A0EF-4048-9BAF-BA7F72F3B691}"/>
    <cellStyle name="千分位 3 2 13 4" xfId="26504" xr:uid="{14DC2653-599A-4A77-95E4-140A70699167}"/>
    <cellStyle name="千分位 3 2 14" xfId="16456" xr:uid="{00000000-0005-0000-0000-0000F53F0000}"/>
    <cellStyle name="千分位 3 2 14 2" xfId="26507" xr:uid="{C2205A3E-2A6B-4B99-A302-E32D2430C282}"/>
    <cellStyle name="千分位 3 2 15" xfId="16457" xr:uid="{00000000-0005-0000-0000-0000F63F0000}"/>
    <cellStyle name="千分位 3 2 15 2" xfId="26508" xr:uid="{6BA89384-0AEE-4C62-B978-9D0665336D2E}"/>
    <cellStyle name="千分位 3 2 16" xfId="26099" xr:uid="{39568437-3BFF-408B-B7F0-1CCC45FBDFC3}"/>
    <cellStyle name="千分位 3 2 2" xfId="342" xr:uid="{00000000-0005-0000-0000-0000F73F0000}"/>
    <cellStyle name="千分位 3 2 2 10" xfId="16458" xr:uid="{00000000-0005-0000-0000-0000F83F0000}"/>
    <cellStyle name="千分位 3 2 2 10 2" xfId="16459" xr:uid="{00000000-0005-0000-0000-0000F93F0000}"/>
    <cellStyle name="千分位 3 2 2 10 2 2" xfId="16460" xr:uid="{00000000-0005-0000-0000-0000FA3F0000}"/>
    <cellStyle name="千分位 3 2 2 10 2 2 2" xfId="16461" xr:uid="{00000000-0005-0000-0000-0000FB3F0000}"/>
    <cellStyle name="千分位 3 2 2 10 2 2 2 2" xfId="26512" xr:uid="{BFDF8F5B-C1FE-4383-A75A-36678F9224BC}"/>
    <cellStyle name="千分位 3 2 2 10 2 2 3" xfId="16462" xr:uid="{00000000-0005-0000-0000-0000FC3F0000}"/>
    <cellStyle name="千分位 3 2 2 10 2 2 3 2" xfId="26513" xr:uid="{11FE7696-BBA5-4ECD-8750-000C600DA87B}"/>
    <cellStyle name="千分位 3 2 2 10 2 2 4" xfId="26511" xr:uid="{F48E4027-2561-4295-B477-711CF22EC392}"/>
    <cellStyle name="千分位 3 2 2 10 2 3" xfId="16463" xr:uid="{00000000-0005-0000-0000-0000FD3F0000}"/>
    <cellStyle name="千分位 3 2 2 10 2 3 2" xfId="26514" xr:uid="{7A570DFD-AEBC-4F3E-897D-601D1C443003}"/>
    <cellStyle name="千分位 3 2 2 10 2 4" xfId="16464" xr:uid="{00000000-0005-0000-0000-0000FE3F0000}"/>
    <cellStyle name="千分位 3 2 2 10 2 4 2" xfId="26515" xr:uid="{664974A8-09ED-416B-AEE7-A31EA8E2F5BA}"/>
    <cellStyle name="千分位 3 2 2 10 2 5" xfId="26510" xr:uid="{C59423EF-8C6A-4000-9A6A-9830973FAA44}"/>
    <cellStyle name="千分位 3 2 2 10 3" xfId="16465" xr:uid="{00000000-0005-0000-0000-0000FF3F0000}"/>
    <cellStyle name="千分位 3 2 2 10 3 2" xfId="16466" xr:uid="{00000000-0005-0000-0000-000000400000}"/>
    <cellStyle name="千分位 3 2 2 10 3 2 2" xfId="26517" xr:uid="{13C0F1E7-E6B4-44B3-A0D8-AC770016E1BB}"/>
    <cellStyle name="千分位 3 2 2 10 3 3" xfId="16467" xr:uid="{00000000-0005-0000-0000-000001400000}"/>
    <cellStyle name="千分位 3 2 2 10 3 3 2" xfId="26518" xr:uid="{C3ED13BC-B4C5-4C4E-95B3-C54E99B6B02D}"/>
    <cellStyle name="千分位 3 2 2 10 3 4" xfId="26516" xr:uid="{0E44044A-53AB-48BB-A38B-96ADAAFDC7C6}"/>
    <cellStyle name="千分位 3 2 2 10 4" xfId="16468" xr:uid="{00000000-0005-0000-0000-000002400000}"/>
    <cellStyle name="千分位 3 2 2 10 4 2" xfId="26519" xr:uid="{F27AC178-2FC5-4790-A889-66335C371ED0}"/>
    <cellStyle name="千分位 3 2 2 10 5" xfId="16469" xr:uid="{00000000-0005-0000-0000-000003400000}"/>
    <cellStyle name="千分位 3 2 2 10 5 2" xfId="26520" xr:uid="{E1CB325C-00C0-42CB-A22A-C530524EB4C2}"/>
    <cellStyle name="千分位 3 2 2 10 6" xfId="26509" xr:uid="{E3171EBB-1AAE-4ABE-97DF-42BF3969D2BD}"/>
    <cellStyle name="千分位 3 2 2 11" xfId="16470" xr:uid="{00000000-0005-0000-0000-000004400000}"/>
    <cellStyle name="千分位 3 2 2 11 2" xfId="16471" xr:uid="{00000000-0005-0000-0000-000005400000}"/>
    <cellStyle name="千分位 3 2 2 11 2 2" xfId="16472" xr:uid="{00000000-0005-0000-0000-000006400000}"/>
    <cellStyle name="千分位 3 2 2 11 2 2 2" xfId="26523" xr:uid="{A093B433-A6DB-45E5-85F2-BF43AF5ECFE5}"/>
    <cellStyle name="千分位 3 2 2 11 2 3" xfId="16473" xr:uid="{00000000-0005-0000-0000-000007400000}"/>
    <cellStyle name="千分位 3 2 2 11 2 3 2" xfId="26524" xr:uid="{EEF3ADE4-4BAA-4B1C-A22A-4E7DE6BB516F}"/>
    <cellStyle name="千分位 3 2 2 11 2 4" xfId="26522" xr:uid="{A3E49D66-8129-4320-A476-69B6FB40B275}"/>
    <cellStyle name="千分位 3 2 2 11 3" xfId="16474" xr:uid="{00000000-0005-0000-0000-000008400000}"/>
    <cellStyle name="千分位 3 2 2 11 3 2" xfId="26525" xr:uid="{90DE1CE4-4074-4DE0-B422-416376B25108}"/>
    <cellStyle name="千分位 3 2 2 11 4" xfId="16475" xr:uid="{00000000-0005-0000-0000-000009400000}"/>
    <cellStyle name="千分位 3 2 2 11 4 2" xfId="26526" xr:uid="{87073EB8-4532-4796-9DAD-222F5DA12B28}"/>
    <cellStyle name="千分位 3 2 2 11 5" xfId="26521" xr:uid="{08447DD4-8BC8-4B29-BAAF-4E6F46C30EC7}"/>
    <cellStyle name="千分位 3 2 2 12" xfId="16476" xr:uid="{00000000-0005-0000-0000-00000A400000}"/>
    <cellStyle name="千分位 3 2 2 12 2" xfId="16477" xr:uid="{00000000-0005-0000-0000-00000B400000}"/>
    <cellStyle name="千分位 3 2 2 12 2 2" xfId="26528" xr:uid="{9A917A9F-3230-475F-9008-05F416EEBFA3}"/>
    <cellStyle name="千分位 3 2 2 12 3" xfId="16478" xr:uid="{00000000-0005-0000-0000-00000C400000}"/>
    <cellStyle name="千分位 3 2 2 12 3 2" xfId="26529" xr:uid="{5FD6BAB6-0802-4788-8C77-E636C6A736E8}"/>
    <cellStyle name="千分位 3 2 2 12 4" xfId="26527" xr:uid="{FDB81C65-9469-496F-BD11-5749F84132F5}"/>
    <cellStyle name="千分位 3 2 2 13" xfId="16479" xr:uid="{00000000-0005-0000-0000-00000D400000}"/>
    <cellStyle name="千分位 3 2 2 13 2" xfId="26530" xr:uid="{98CAF104-5EE5-48C1-AC98-C3BE623328EC}"/>
    <cellStyle name="千分位 3 2 2 14" xfId="16480" xr:uid="{00000000-0005-0000-0000-00000E400000}"/>
    <cellStyle name="千分位 3 2 2 14 2" xfId="26531" xr:uid="{0B119720-7597-4189-92B1-500E4D24B595}"/>
    <cellStyle name="千分位 3 2 2 15" xfId="26100" xr:uid="{36BFCF50-20D2-4BAE-8A10-2AD5B34D3F33}"/>
    <cellStyle name="千分位 3 2 2 2" xfId="343" xr:uid="{00000000-0005-0000-0000-00000F400000}"/>
    <cellStyle name="千分位 3 2 2 2 10" xfId="16481" xr:uid="{00000000-0005-0000-0000-000010400000}"/>
    <cellStyle name="千分位 3 2 2 2 10 2" xfId="16482" xr:uid="{00000000-0005-0000-0000-000011400000}"/>
    <cellStyle name="千分位 3 2 2 2 10 2 2" xfId="16483" xr:uid="{00000000-0005-0000-0000-000012400000}"/>
    <cellStyle name="千分位 3 2 2 2 10 2 2 2" xfId="26534" xr:uid="{96F13ABF-33B3-4B6C-9ECD-3AAF1BD4F790}"/>
    <cellStyle name="千分位 3 2 2 2 10 2 3" xfId="16484" xr:uid="{00000000-0005-0000-0000-000013400000}"/>
    <cellStyle name="千分位 3 2 2 2 10 2 3 2" xfId="26535" xr:uid="{B11AAC69-1786-4A56-8448-4DE049428A25}"/>
    <cellStyle name="千分位 3 2 2 2 10 2 4" xfId="26533" xr:uid="{B19C7F2B-300B-466A-BDE5-8F1E7D79A9AD}"/>
    <cellStyle name="千分位 3 2 2 2 10 3" xfId="16485" xr:uid="{00000000-0005-0000-0000-000014400000}"/>
    <cellStyle name="千分位 3 2 2 2 10 3 2" xfId="26536" xr:uid="{7FA91458-2755-4740-A61E-0A2A2BFF8E37}"/>
    <cellStyle name="千分位 3 2 2 2 10 4" xfId="16486" xr:uid="{00000000-0005-0000-0000-000015400000}"/>
    <cellStyle name="千分位 3 2 2 2 10 4 2" xfId="26537" xr:uid="{8964D55B-4631-4AD3-992C-EEDC1E1AE8DB}"/>
    <cellStyle name="千分位 3 2 2 2 10 5" xfId="26532" xr:uid="{E020F9D0-5C00-4BAF-832F-A2B8DA900E47}"/>
    <cellStyle name="千分位 3 2 2 2 11" xfId="16487" xr:uid="{00000000-0005-0000-0000-000016400000}"/>
    <cellStyle name="千分位 3 2 2 2 11 2" xfId="16488" xr:uid="{00000000-0005-0000-0000-000017400000}"/>
    <cellStyle name="千分位 3 2 2 2 11 2 2" xfId="26539" xr:uid="{1A15BE62-4C34-4F97-83E3-56A4957B1185}"/>
    <cellStyle name="千分位 3 2 2 2 11 3" xfId="16489" xr:uid="{00000000-0005-0000-0000-000018400000}"/>
    <cellStyle name="千分位 3 2 2 2 11 3 2" xfId="26540" xr:uid="{FD47A1A0-CC33-451B-AF0E-6C33B9738B64}"/>
    <cellStyle name="千分位 3 2 2 2 11 4" xfId="26538" xr:uid="{8CFB7D87-F984-4F17-AC1A-445EDAB1ECEC}"/>
    <cellStyle name="千分位 3 2 2 2 12" xfId="16490" xr:uid="{00000000-0005-0000-0000-000019400000}"/>
    <cellStyle name="千分位 3 2 2 2 12 2" xfId="26541" xr:uid="{8605518F-C671-49C3-AB42-E26A60C078FC}"/>
    <cellStyle name="千分位 3 2 2 2 13" xfId="16491" xr:uid="{00000000-0005-0000-0000-00001A400000}"/>
    <cellStyle name="千分位 3 2 2 2 13 2" xfId="26542" xr:uid="{F026E2DA-A23A-470D-ABA7-092B8B6D6616}"/>
    <cellStyle name="千分位 3 2 2 2 14" xfId="26101" xr:uid="{CCE88956-79FF-4CFE-BCA7-03F79AFDF997}"/>
    <cellStyle name="千分位 3 2 2 2 2" xfId="344" xr:uid="{00000000-0005-0000-0000-00001B400000}"/>
    <cellStyle name="千分位 3 2 2 2 2 10" xfId="26102" xr:uid="{AA3608C4-4728-49DA-81CB-A8926C9228D7}"/>
    <cellStyle name="千分位 3 2 2 2 2 2" xfId="345" xr:uid="{00000000-0005-0000-0000-00001C400000}"/>
    <cellStyle name="千分位 3 2 2 2 2 2 2" xfId="16492" xr:uid="{00000000-0005-0000-0000-00001D400000}"/>
    <cellStyle name="千分位 3 2 2 2 2 2 2 2" xfId="16493" xr:uid="{00000000-0005-0000-0000-00001E400000}"/>
    <cellStyle name="千分位 3 2 2 2 2 2 2 2 2" xfId="16494" xr:uid="{00000000-0005-0000-0000-00001F400000}"/>
    <cellStyle name="千分位 3 2 2 2 2 2 2 2 2 2" xfId="16495" xr:uid="{00000000-0005-0000-0000-000020400000}"/>
    <cellStyle name="千分位 3 2 2 2 2 2 2 2 2 2 2" xfId="16496" xr:uid="{00000000-0005-0000-0000-000021400000}"/>
    <cellStyle name="千分位 3 2 2 2 2 2 2 2 2 2 2 2" xfId="26547" xr:uid="{322E8AAB-DE1D-432D-A73C-C7AE3ABFB6AC}"/>
    <cellStyle name="千分位 3 2 2 2 2 2 2 2 2 2 3" xfId="16497" xr:uid="{00000000-0005-0000-0000-000022400000}"/>
    <cellStyle name="千分位 3 2 2 2 2 2 2 2 2 2 3 2" xfId="26548" xr:uid="{262CDF83-1B1E-4FB9-926F-A8AAE1484985}"/>
    <cellStyle name="千分位 3 2 2 2 2 2 2 2 2 2 4" xfId="26546" xr:uid="{F5102B09-723D-4D87-84E8-6A5D1E6A12EE}"/>
    <cellStyle name="千分位 3 2 2 2 2 2 2 2 2 3" xfId="16498" xr:uid="{00000000-0005-0000-0000-000023400000}"/>
    <cellStyle name="千分位 3 2 2 2 2 2 2 2 2 3 2" xfId="26549" xr:uid="{F2DB045E-D5B2-405B-A0D0-FCB6E0466929}"/>
    <cellStyle name="千分位 3 2 2 2 2 2 2 2 2 4" xfId="16499" xr:uid="{00000000-0005-0000-0000-000024400000}"/>
    <cellStyle name="千分位 3 2 2 2 2 2 2 2 2 4 2" xfId="26550" xr:uid="{8C59BBE4-117E-4AF3-B87E-954F5FC7C9FE}"/>
    <cellStyle name="千分位 3 2 2 2 2 2 2 2 2 5" xfId="26545" xr:uid="{E0443D63-18F0-4253-A8EA-3B7A4F9F5AB5}"/>
    <cellStyle name="千分位 3 2 2 2 2 2 2 2 3" xfId="16500" xr:uid="{00000000-0005-0000-0000-000025400000}"/>
    <cellStyle name="千分位 3 2 2 2 2 2 2 2 3 2" xfId="16501" xr:uid="{00000000-0005-0000-0000-000026400000}"/>
    <cellStyle name="千分位 3 2 2 2 2 2 2 2 3 2 2" xfId="26552" xr:uid="{2709CC9A-10A3-4705-B855-8773DE9CF043}"/>
    <cellStyle name="千分位 3 2 2 2 2 2 2 2 3 3" xfId="16502" xr:uid="{00000000-0005-0000-0000-000027400000}"/>
    <cellStyle name="千分位 3 2 2 2 2 2 2 2 3 3 2" xfId="26553" xr:uid="{9ED1085C-DFFB-4EA7-B393-6F5A2A604204}"/>
    <cellStyle name="千分位 3 2 2 2 2 2 2 2 3 4" xfId="26551" xr:uid="{FA85414E-1BC4-4673-8304-E3776C5F3AF9}"/>
    <cellStyle name="千分位 3 2 2 2 2 2 2 2 4" xfId="16503" xr:uid="{00000000-0005-0000-0000-000028400000}"/>
    <cellStyle name="千分位 3 2 2 2 2 2 2 2 4 2" xfId="26554" xr:uid="{719BF661-751B-42CD-9CB0-937BD84036A7}"/>
    <cellStyle name="千分位 3 2 2 2 2 2 2 2 5" xfId="16504" xr:uid="{00000000-0005-0000-0000-000029400000}"/>
    <cellStyle name="千分位 3 2 2 2 2 2 2 2 5 2" xfId="26555" xr:uid="{1BDF9DE3-825A-4130-A919-B3975734D5A2}"/>
    <cellStyle name="千分位 3 2 2 2 2 2 2 2 6" xfId="26544" xr:uid="{2A239040-26B9-4560-BEFF-A83002ABDDA7}"/>
    <cellStyle name="千分位 3 2 2 2 2 2 2 3" xfId="16505" xr:uid="{00000000-0005-0000-0000-00002A400000}"/>
    <cellStyle name="千分位 3 2 2 2 2 2 2 3 2" xfId="16506" xr:uid="{00000000-0005-0000-0000-00002B400000}"/>
    <cellStyle name="千分位 3 2 2 2 2 2 2 3 2 2" xfId="16507" xr:uid="{00000000-0005-0000-0000-00002C400000}"/>
    <cellStyle name="千分位 3 2 2 2 2 2 2 3 2 2 2" xfId="26558" xr:uid="{46F106EF-22CC-434E-99FD-126C348D8622}"/>
    <cellStyle name="千分位 3 2 2 2 2 2 2 3 2 3" xfId="16508" xr:uid="{00000000-0005-0000-0000-00002D400000}"/>
    <cellStyle name="千分位 3 2 2 2 2 2 2 3 2 3 2" xfId="26559" xr:uid="{67C6E3D2-558F-4503-B5EF-9826A2E82D51}"/>
    <cellStyle name="千分位 3 2 2 2 2 2 2 3 2 4" xfId="26557" xr:uid="{68D1A751-F639-4B59-AE04-CBF6A6861707}"/>
    <cellStyle name="千分位 3 2 2 2 2 2 2 3 3" xfId="16509" xr:uid="{00000000-0005-0000-0000-00002E400000}"/>
    <cellStyle name="千分位 3 2 2 2 2 2 2 3 3 2" xfId="26560" xr:uid="{C32F767F-41E8-4264-AF26-E7460FD5A037}"/>
    <cellStyle name="千分位 3 2 2 2 2 2 2 3 4" xfId="16510" xr:uid="{00000000-0005-0000-0000-00002F400000}"/>
    <cellStyle name="千分位 3 2 2 2 2 2 2 3 4 2" xfId="26561" xr:uid="{0AC42960-F3C9-4B0C-A9D9-80604CF08226}"/>
    <cellStyle name="千分位 3 2 2 2 2 2 2 3 5" xfId="26556" xr:uid="{19B4CD85-3AED-459C-B371-BA201C362E3C}"/>
    <cellStyle name="千分位 3 2 2 2 2 2 2 4" xfId="16511" xr:uid="{00000000-0005-0000-0000-000030400000}"/>
    <cellStyle name="千分位 3 2 2 2 2 2 2 4 2" xfId="16512" xr:uid="{00000000-0005-0000-0000-000031400000}"/>
    <cellStyle name="千分位 3 2 2 2 2 2 2 4 2 2" xfId="26563" xr:uid="{AA217ABB-1C52-4AC1-8857-D1DD3DC81935}"/>
    <cellStyle name="千分位 3 2 2 2 2 2 2 4 3" xfId="16513" xr:uid="{00000000-0005-0000-0000-000032400000}"/>
    <cellStyle name="千分位 3 2 2 2 2 2 2 4 3 2" xfId="26564" xr:uid="{0F540854-365D-49A3-A498-DA1B59B70F5E}"/>
    <cellStyle name="千分位 3 2 2 2 2 2 2 4 4" xfId="26562" xr:uid="{803F0AD8-B562-4A24-9341-1CB4FAD34022}"/>
    <cellStyle name="千分位 3 2 2 2 2 2 2 5" xfId="16514" xr:uid="{00000000-0005-0000-0000-000033400000}"/>
    <cellStyle name="千分位 3 2 2 2 2 2 2 5 2" xfId="26565" xr:uid="{9D084CDD-74FF-49D8-8A3C-64F650CBD7C7}"/>
    <cellStyle name="千分位 3 2 2 2 2 2 2 6" xfId="16515" xr:uid="{00000000-0005-0000-0000-000034400000}"/>
    <cellStyle name="千分位 3 2 2 2 2 2 2 6 2" xfId="26566" xr:uid="{A23788B7-16F8-4E3D-AC58-0BC26DFC11EC}"/>
    <cellStyle name="千分位 3 2 2 2 2 2 2 7" xfId="26543" xr:uid="{93377EAD-0250-4CF8-9A51-7E4AA263ABFF}"/>
    <cellStyle name="千分位 3 2 2 2 2 2 3" xfId="16516" xr:uid="{00000000-0005-0000-0000-000035400000}"/>
    <cellStyle name="千分位 3 2 2 2 2 2 3 2" xfId="16517" xr:uid="{00000000-0005-0000-0000-000036400000}"/>
    <cellStyle name="千分位 3 2 2 2 2 2 3 2 2" xfId="16518" xr:uid="{00000000-0005-0000-0000-000037400000}"/>
    <cellStyle name="千分位 3 2 2 2 2 2 3 2 2 2" xfId="16519" xr:uid="{00000000-0005-0000-0000-000038400000}"/>
    <cellStyle name="千分位 3 2 2 2 2 2 3 2 2 2 2" xfId="26570" xr:uid="{3445554D-B50B-4898-9070-51AFAB2FE0FC}"/>
    <cellStyle name="千分位 3 2 2 2 2 2 3 2 2 3" xfId="16520" xr:uid="{00000000-0005-0000-0000-000039400000}"/>
    <cellStyle name="千分位 3 2 2 2 2 2 3 2 2 3 2" xfId="26571" xr:uid="{8A8FFEB7-D045-4518-8BEA-851901F8ABEF}"/>
    <cellStyle name="千分位 3 2 2 2 2 2 3 2 2 4" xfId="26569" xr:uid="{0FAF39C2-6511-42C9-9F58-D17CC94A831A}"/>
    <cellStyle name="千分位 3 2 2 2 2 2 3 2 3" xfId="16521" xr:uid="{00000000-0005-0000-0000-00003A400000}"/>
    <cellStyle name="千分位 3 2 2 2 2 2 3 2 3 2" xfId="26572" xr:uid="{A44E1593-704B-47B4-92F1-EA9FEF8E1E81}"/>
    <cellStyle name="千分位 3 2 2 2 2 2 3 2 4" xfId="16522" xr:uid="{00000000-0005-0000-0000-00003B400000}"/>
    <cellStyle name="千分位 3 2 2 2 2 2 3 2 4 2" xfId="26573" xr:uid="{A2498199-9F64-4B21-8EBC-2AC338627B7A}"/>
    <cellStyle name="千分位 3 2 2 2 2 2 3 2 5" xfId="26568" xr:uid="{0D416371-FF27-4859-B826-6A1598C22697}"/>
    <cellStyle name="千分位 3 2 2 2 2 2 3 3" xfId="16523" xr:uid="{00000000-0005-0000-0000-00003C400000}"/>
    <cellStyle name="千分位 3 2 2 2 2 2 3 3 2" xfId="16524" xr:uid="{00000000-0005-0000-0000-00003D400000}"/>
    <cellStyle name="千分位 3 2 2 2 2 2 3 3 2 2" xfId="26575" xr:uid="{06F09202-0DE0-486F-9433-6DC7863DA85B}"/>
    <cellStyle name="千分位 3 2 2 2 2 2 3 3 3" xfId="16525" xr:uid="{00000000-0005-0000-0000-00003E400000}"/>
    <cellStyle name="千分位 3 2 2 2 2 2 3 3 3 2" xfId="26576" xr:uid="{4E54694D-F6F2-45FE-BC02-9A749BA587D3}"/>
    <cellStyle name="千分位 3 2 2 2 2 2 3 3 4" xfId="26574" xr:uid="{50EB69C8-1B22-465B-BFCB-2890402525B1}"/>
    <cellStyle name="千分位 3 2 2 2 2 2 3 4" xfId="16526" xr:uid="{00000000-0005-0000-0000-00003F400000}"/>
    <cellStyle name="千分位 3 2 2 2 2 2 3 4 2" xfId="26577" xr:uid="{A28625C4-7050-4C9F-A3B1-C912CE3D4DDB}"/>
    <cellStyle name="千分位 3 2 2 2 2 2 3 5" xfId="16527" xr:uid="{00000000-0005-0000-0000-000040400000}"/>
    <cellStyle name="千分位 3 2 2 2 2 2 3 5 2" xfId="26578" xr:uid="{649C5BA2-CEC1-458B-B062-CDD239A1CF23}"/>
    <cellStyle name="千分位 3 2 2 2 2 2 3 6" xfId="26567" xr:uid="{03B397CD-574B-4A85-A12B-A193C8ECBF38}"/>
    <cellStyle name="千分位 3 2 2 2 2 2 4" xfId="16528" xr:uid="{00000000-0005-0000-0000-000041400000}"/>
    <cellStyle name="千分位 3 2 2 2 2 2 4 2" xfId="16529" xr:uid="{00000000-0005-0000-0000-000042400000}"/>
    <cellStyle name="千分位 3 2 2 2 2 2 4 2 2" xfId="16530" xr:uid="{00000000-0005-0000-0000-000043400000}"/>
    <cellStyle name="千分位 3 2 2 2 2 2 4 2 2 2" xfId="16531" xr:uid="{00000000-0005-0000-0000-000044400000}"/>
    <cellStyle name="千分位 3 2 2 2 2 2 4 2 2 2 2" xfId="26582" xr:uid="{D99DB5F5-EF57-47BE-B421-6918CD2D28B1}"/>
    <cellStyle name="千分位 3 2 2 2 2 2 4 2 2 3" xfId="16532" xr:uid="{00000000-0005-0000-0000-000045400000}"/>
    <cellStyle name="千分位 3 2 2 2 2 2 4 2 2 3 2" xfId="26583" xr:uid="{440BA2B0-7176-477F-9FE4-992C282D7AAE}"/>
    <cellStyle name="千分位 3 2 2 2 2 2 4 2 2 4" xfId="26581" xr:uid="{A4AF9753-F045-4E72-A678-3A118BE9E2E4}"/>
    <cellStyle name="千分位 3 2 2 2 2 2 4 2 3" xfId="16533" xr:uid="{00000000-0005-0000-0000-000046400000}"/>
    <cellStyle name="千分位 3 2 2 2 2 2 4 2 3 2" xfId="26584" xr:uid="{71165027-C81A-49CC-9D74-BF6DC820F230}"/>
    <cellStyle name="千分位 3 2 2 2 2 2 4 2 4" xfId="16534" xr:uid="{00000000-0005-0000-0000-000047400000}"/>
    <cellStyle name="千分位 3 2 2 2 2 2 4 2 4 2" xfId="26585" xr:uid="{C4ABF0B7-CDD7-412A-BDA8-64499CA466EC}"/>
    <cellStyle name="千分位 3 2 2 2 2 2 4 2 5" xfId="26580" xr:uid="{00064E4D-E1B5-45C3-AEA8-A2839B7AC243}"/>
    <cellStyle name="千分位 3 2 2 2 2 2 4 3" xfId="16535" xr:uid="{00000000-0005-0000-0000-000048400000}"/>
    <cellStyle name="千分位 3 2 2 2 2 2 4 3 2" xfId="16536" xr:uid="{00000000-0005-0000-0000-000049400000}"/>
    <cellStyle name="千分位 3 2 2 2 2 2 4 3 2 2" xfId="26587" xr:uid="{95D172C2-2D76-4ABD-B254-10BAF3D63185}"/>
    <cellStyle name="千分位 3 2 2 2 2 2 4 3 3" xfId="16537" xr:uid="{00000000-0005-0000-0000-00004A400000}"/>
    <cellStyle name="千分位 3 2 2 2 2 2 4 3 3 2" xfId="26588" xr:uid="{0A019D30-6EF1-4A03-A469-2216C9AB5F9D}"/>
    <cellStyle name="千分位 3 2 2 2 2 2 4 3 4" xfId="26586" xr:uid="{F95EA0B9-1BAC-41B4-9355-7DC96D7A4703}"/>
    <cellStyle name="千分位 3 2 2 2 2 2 4 4" xfId="16538" xr:uid="{00000000-0005-0000-0000-00004B400000}"/>
    <cellStyle name="千分位 3 2 2 2 2 2 4 4 2" xfId="26589" xr:uid="{E1E26735-77E7-4C6F-9615-84040883DD3A}"/>
    <cellStyle name="千分位 3 2 2 2 2 2 4 5" xfId="16539" xr:uid="{00000000-0005-0000-0000-00004C400000}"/>
    <cellStyle name="千分位 3 2 2 2 2 2 4 5 2" xfId="26590" xr:uid="{27D1248B-BD49-4D4D-8173-503A6CF4BC18}"/>
    <cellStyle name="千分位 3 2 2 2 2 2 4 6" xfId="26579" xr:uid="{1E58F164-6574-4707-9FF4-922952F3F47A}"/>
    <cellStyle name="千分位 3 2 2 2 2 2 5" xfId="16540" xr:uid="{00000000-0005-0000-0000-00004D400000}"/>
    <cellStyle name="千分位 3 2 2 2 2 2 5 2" xfId="16541" xr:uid="{00000000-0005-0000-0000-00004E400000}"/>
    <cellStyle name="千分位 3 2 2 2 2 2 5 2 2" xfId="16542" xr:uid="{00000000-0005-0000-0000-00004F400000}"/>
    <cellStyle name="千分位 3 2 2 2 2 2 5 2 2 2" xfId="26593" xr:uid="{24B662BB-0241-4490-ADAE-C2BB504CE2E8}"/>
    <cellStyle name="千分位 3 2 2 2 2 2 5 2 3" xfId="16543" xr:uid="{00000000-0005-0000-0000-000050400000}"/>
    <cellStyle name="千分位 3 2 2 2 2 2 5 2 3 2" xfId="26594" xr:uid="{A1281F5D-FA4D-4CBC-8D4A-1D6C0CF0F454}"/>
    <cellStyle name="千分位 3 2 2 2 2 2 5 2 4" xfId="26592" xr:uid="{CF87757C-AD9F-467B-8F46-14077AF12437}"/>
    <cellStyle name="千分位 3 2 2 2 2 2 5 3" xfId="16544" xr:uid="{00000000-0005-0000-0000-000051400000}"/>
    <cellStyle name="千分位 3 2 2 2 2 2 5 3 2" xfId="26595" xr:uid="{19B7E4F6-7A05-46B7-9422-3C432351B3EE}"/>
    <cellStyle name="千分位 3 2 2 2 2 2 5 4" xfId="16545" xr:uid="{00000000-0005-0000-0000-000052400000}"/>
    <cellStyle name="千分位 3 2 2 2 2 2 5 4 2" xfId="26596" xr:uid="{907F9C6E-B00F-4438-9C98-FF4E49CD5123}"/>
    <cellStyle name="千分位 3 2 2 2 2 2 5 5" xfId="26591" xr:uid="{DF12F7DF-59E5-407B-BAED-75DB0FB48920}"/>
    <cellStyle name="千分位 3 2 2 2 2 2 6" xfId="16546" xr:uid="{00000000-0005-0000-0000-000053400000}"/>
    <cellStyle name="千分位 3 2 2 2 2 2 6 2" xfId="16547" xr:uid="{00000000-0005-0000-0000-000054400000}"/>
    <cellStyle name="千分位 3 2 2 2 2 2 6 2 2" xfId="26598" xr:uid="{4EA8F01B-2116-484A-BC20-87B089B9EA0D}"/>
    <cellStyle name="千分位 3 2 2 2 2 2 6 3" xfId="16548" xr:uid="{00000000-0005-0000-0000-000055400000}"/>
    <cellStyle name="千分位 3 2 2 2 2 2 6 3 2" xfId="26599" xr:uid="{E661F3A3-DD9D-4DE5-BD98-D052936085A8}"/>
    <cellStyle name="千分位 3 2 2 2 2 2 6 4" xfId="26597" xr:uid="{A8363480-49FD-447D-A03A-B224620BD9DB}"/>
    <cellStyle name="千分位 3 2 2 2 2 2 7" xfId="16549" xr:uid="{00000000-0005-0000-0000-000056400000}"/>
    <cellStyle name="千分位 3 2 2 2 2 2 7 2" xfId="26600" xr:uid="{F2ED5FEC-8779-4127-A97D-CCBD7019A206}"/>
    <cellStyle name="千分位 3 2 2 2 2 2 8" xfId="16550" xr:uid="{00000000-0005-0000-0000-000057400000}"/>
    <cellStyle name="千分位 3 2 2 2 2 2 8 2" xfId="26601" xr:uid="{9D7EE1B6-49AC-46D1-A604-B55CAEFDE82A}"/>
    <cellStyle name="千分位 3 2 2 2 2 2 9" xfId="26103" xr:uid="{ABEBAF3F-60FB-4963-BE37-35ADB77A3E0E}"/>
    <cellStyle name="千分位 3 2 2 2 2 3" xfId="16551" xr:uid="{00000000-0005-0000-0000-000058400000}"/>
    <cellStyle name="千分位 3 2 2 2 2 3 2" xfId="16552" xr:uid="{00000000-0005-0000-0000-000059400000}"/>
    <cellStyle name="千分位 3 2 2 2 2 3 2 2" xfId="16553" xr:uid="{00000000-0005-0000-0000-00005A400000}"/>
    <cellStyle name="千分位 3 2 2 2 2 3 2 2 2" xfId="16554" xr:uid="{00000000-0005-0000-0000-00005B400000}"/>
    <cellStyle name="千分位 3 2 2 2 2 3 2 2 2 2" xfId="16555" xr:uid="{00000000-0005-0000-0000-00005C400000}"/>
    <cellStyle name="千分位 3 2 2 2 2 3 2 2 2 2 2" xfId="26606" xr:uid="{FFA76DBB-4D2F-438A-92DB-9D4DCBFD52B5}"/>
    <cellStyle name="千分位 3 2 2 2 2 3 2 2 2 3" xfId="16556" xr:uid="{00000000-0005-0000-0000-00005D400000}"/>
    <cellStyle name="千分位 3 2 2 2 2 3 2 2 2 3 2" xfId="26607" xr:uid="{A5C0BF8E-8538-4D2D-B2A1-6C2B80E5C49B}"/>
    <cellStyle name="千分位 3 2 2 2 2 3 2 2 2 4" xfId="26605" xr:uid="{D9EC47F7-365A-4459-96D7-1658C4E07BE8}"/>
    <cellStyle name="千分位 3 2 2 2 2 3 2 2 3" xfId="16557" xr:uid="{00000000-0005-0000-0000-00005E400000}"/>
    <cellStyle name="千分位 3 2 2 2 2 3 2 2 3 2" xfId="26608" xr:uid="{D864934E-46F2-4E49-A2F3-7FA9E2111EE1}"/>
    <cellStyle name="千分位 3 2 2 2 2 3 2 2 4" xfId="16558" xr:uid="{00000000-0005-0000-0000-00005F400000}"/>
    <cellStyle name="千分位 3 2 2 2 2 3 2 2 4 2" xfId="26609" xr:uid="{1A8CF416-A5F3-48AC-BD2F-1A0021DDCFC3}"/>
    <cellStyle name="千分位 3 2 2 2 2 3 2 2 5" xfId="26604" xr:uid="{C093AED5-D405-41D6-843D-3AEE0C5EABF7}"/>
    <cellStyle name="千分位 3 2 2 2 2 3 2 3" xfId="16559" xr:uid="{00000000-0005-0000-0000-000060400000}"/>
    <cellStyle name="千分位 3 2 2 2 2 3 2 3 2" xfId="16560" xr:uid="{00000000-0005-0000-0000-000061400000}"/>
    <cellStyle name="千分位 3 2 2 2 2 3 2 3 2 2" xfId="26611" xr:uid="{973ADE2B-521C-4592-A039-B852D3A0DC67}"/>
    <cellStyle name="千分位 3 2 2 2 2 3 2 3 3" xfId="16561" xr:uid="{00000000-0005-0000-0000-000062400000}"/>
    <cellStyle name="千分位 3 2 2 2 2 3 2 3 3 2" xfId="26612" xr:uid="{495BC77D-CB68-45EE-A567-7F67EA343061}"/>
    <cellStyle name="千分位 3 2 2 2 2 3 2 3 4" xfId="26610" xr:uid="{C991593E-D81C-45F7-A0AF-DEA7467E5B07}"/>
    <cellStyle name="千分位 3 2 2 2 2 3 2 4" xfId="16562" xr:uid="{00000000-0005-0000-0000-000063400000}"/>
    <cellStyle name="千分位 3 2 2 2 2 3 2 4 2" xfId="26613" xr:uid="{DEED1D6E-6AE3-4AC7-8B09-484DD30D57B9}"/>
    <cellStyle name="千分位 3 2 2 2 2 3 2 5" xfId="16563" xr:uid="{00000000-0005-0000-0000-000064400000}"/>
    <cellStyle name="千分位 3 2 2 2 2 3 2 5 2" xfId="26614" xr:uid="{24C5799C-9080-4CFD-8ADC-8E591AFAB5FB}"/>
    <cellStyle name="千分位 3 2 2 2 2 3 2 6" xfId="26603" xr:uid="{3CA0BAB7-D929-40C0-9D6A-9CD0AE24687C}"/>
    <cellStyle name="千分位 3 2 2 2 2 3 3" xfId="16564" xr:uid="{00000000-0005-0000-0000-000065400000}"/>
    <cellStyle name="千分位 3 2 2 2 2 3 3 2" xfId="16565" xr:uid="{00000000-0005-0000-0000-000066400000}"/>
    <cellStyle name="千分位 3 2 2 2 2 3 3 2 2" xfId="16566" xr:uid="{00000000-0005-0000-0000-000067400000}"/>
    <cellStyle name="千分位 3 2 2 2 2 3 3 2 2 2" xfId="26617" xr:uid="{DDED6886-4372-4194-9469-E3E51D1C08BE}"/>
    <cellStyle name="千分位 3 2 2 2 2 3 3 2 3" xfId="16567" xr:uid="{00000000-0005-0000-0000-000068400000}"/>
    <cellStyle name="千分位 3 2 2 2 2 3 3 2 3 2" xfId="26618" xr:uid="{A6815A38-A7C9-4D1A-BD39-5344366E74ED}"/>
    <cellStyle name="千分位 3 2 2 2 2 3 3 2 4" xfId="26616" xr:uid="{A9AFA738-3C25-48C8-B239-4CC413CD0F07}"/>
    <cellStyle name="千分位 3 2 2 2 2 3 3 3" xfId="16568" xr:uid="{00000000-0005-0000-0000-000069400000}"/>
    <cellStyle name="千分位 3 2 2 2 2 3 3 3 2" xfId="26619" xr:uid="{03876495-474B-4C2B-845D-DFC1ACE687CC}"/>
    <cellStyle name="千分位 3 2 2 2 2 3 3 4" xfId="16569" xr:uid="{00000000-0005-0000-0000-00006A400000}"/>
    <cellStyle name="千分位 3 2 2 2 2 3 3 4 2" xfId="26620" xr:uid="{8F15FB35-84E0-4DEE-8721-FA166D99B2ED}"/>
    <cellStyle name="千分位 3 2 2 2 2 3 3 5" xfId="26615" xr:uid="{6C54615D-A953-4D3F-B028-FB09AC118D44}"/>
    <cellStyle name="千分位 3 2 2 2 2 3 4" xfId="16570" xr:uid="{00000000-0005-0000-0000-00006B400000}"/>
    <cellStyle name="千分位 3 2 2 2 2 3 4 2" xfId="16571" xr:uid="{00000000-0005-0000-0000-00006C400000}"/>
    <cellStyle name="千分位 3 2 2 2 2 3 4 2 2" xfId="26622" xr:uid="{855DD16A-AF23-4A04-BE38-128D523CA795}"/>
    <cellStyle name="千分位 3 2 2 2 2 3 4 3" xfId="16572" xr:uid="{00000000-0005-0000-0000-00006D400000}"/>
    <cellStyle name="千分位 3 2 2 2 2 3 4 3 2" xfId="26623" xr:uid="{A9F7E379-EB35-4572-B6F3-18B723D6A294}"/>
    <cellStyle name="千分位 3 2 2 2 2 3 4 4" xfId="26621" xr:uid="{91C717B9-4766-4A06-9F35-83A539EF02C4}"/>
    <cellStyle name="千分位 3 2 2 2 2 3 5" xfId="16573" xr:uid="{00000000-0005-0000-0000-00006E400000}"/>
    <cellStyle name="千分位 3 2 2 2 2 3 5 2" xfId="26624" xr:uid="{98783353-54F7-446B-B4DD-ADF936065C33}"/>
    <cellStyle name="千分位 3 2 2 2 2 3 6" xfId="16574" xr:uid="{00000000-0005-0000-0000-00006F400000}"/>
    <cellStyle name="千分位 3 2 2 2 2 3 6 2" xfId="26625" xr:uid="{DF611B7E-2ED3-490F-BA7D-1F15B932E887}"/>
    <cellStyle name="千分位 3 2 2 2 2 3 7" xfId="26602" xr:uid="{B3232657-2E47-48E4-9D90-924F8F04553E}"/>
    <cellStyle name="千分位 3 2 2 2 2 4" xfId="16575" xr:uid="{00000000-0005-0000-0000-000070400000}"/>
    <cellStyle name="千分位 3 2 2 2 2 4 2" xfId="16576" xr:uid="{00000000-0005-0000-0000-000071400000}"/>
    <cellStyle name="千分位 3 2 2 2 2 4 2 2" xfId="16577" xr:uid="{00000000-0005-0000-0000-000072400000}"/>
    <cellStyle name="千分位 3 2 2 2 2 4 2 2 2" xfId="16578" xr:uid="{00000000-0005-0000-0000-000073400000}"/>
    <cellStyle name="千分位 3 2 2 2 2 4 2 2 2 2" xfId="26629" xr:uid="{EAC58E33-3E72-46B7-94EB-772D0A42E66F}"/>
    <cellStyle name="千分位 3 2 2 2 2 4 2 2 3" xfId="16579" xr:uid="{00000000-0005-0000-0000-000074400000}"/>
    <cellStyle name="千分位 3 2 2 2 2 4 2 2 3 2" xfId="26630" xr:uid="{22E01C26-2F8C-4B91-BB6D-0F1416A8C530}"/>
    <cellStyle name="千分位 3 2 2 2 2 4 2 2 4" xfId="26628" xr:uid="{E2F69C48-159A-44C4-A7B7-E946DB209589}"/>
    <cellStyle name="千分位 3 2 2 2 2 4 2 3" xfId="16580" xr:uid="{00000000-0005-0000-0000-000075400000}"/>
    <cellStyle name="千分位 3 2 2 2 2 4 2 3 2" xfId="26631" xr:uid="{F4D549A4-ADF1-40EE-BEDD-BDE813561F22}"/>
    <cellStyle name="千分位 3 2 2 2 2 4 2 4" xfId="16581" xr:uid="{00000000-0005-0000-0000-000076400000}"/>
    <cellStyle name="千分位 3 2 2 2 2 4 2 4 2" xfId="26632" xr:uid="{D7B35FEC-8D89-45A6-8A87-7464AA3F795F}"/>
    <cellStyle name="千分位 3 2 2 2 2 4 2 5" xfId="26627" xr:uid="{0E7DFAD5-9D89-4ED5-B425-3E4EC1561650}"/>
    <cellStyle name="千分位 3 2 2 2 2 4 3" xfId="16582" xr:uid="{00000000-0005-0000-0000-000077400000}"/>
    <cellStyle name="千分位 3 2 2 2 2 4 3 2" xfId="16583" xr:uid="{00000000-0005-0000-0000-000078400000}"/>
    <cellStyle name="千分位 3 2 2 2 2 4 3 2 2" xfId="26634" xr:uid="{68272DF7-A0CA-4682-9A54-100F62A0C033}"/>
    <cellStyle name="千分位 3 2 2 2 2 4 3 3" xfId="16584" xr:uid="{00000000-0005-0000-0000-000079400000}"/>
    <cellStyle name="千分位 3 2 2 2 2 4 3 3 2" xfId="26635" xr:uid="{3ABDB6EA-251E-44ED-815F-BB9ABE31165F}"/>
    <cellStyle name="千分位 3 2 2 2 2 4 3 4" xfId="26633" xr:uid="{98B40C6E-7524-40BE-B1BF-9790C7FE9D03}"/>
    <cellStyle name="千分位 3 2 2 2 2 4 4" xfId="16585" xr:uid="{00000000-0005-0000-0000-00007A400000}"/>
    <cellStyle name="千分位 3 2 2 2 2 4 4 2" xfId="26636" xr:uid="{97A3A530-D8A4-496A-B4C5-A8EE93043302}"/>
    <cellStyle name="千分位 3 2 2 2 2 4 5" xfId="16586" xr:uid="{00000000-0005-0000-0000-00007B400000}"/>
    <cellStyle name="千分位 3 2 2 2 2 4 5 2" xfId="26637" xr:uid="{E5D2C123-63C9-4ADC-BBC3-A51FC1CF6EF6}"/>
    <cellStyle name="千分位 3 2 2 2 2 4 6" xfId="26626" xr:uid="{4D922C32-EF42-4FD2-9230-8FEF646FD3F7}"/>
    <cellStyle name="千分位 3 2 2 2 2 5" xfId="16587" xr:uid="{00000000-0005-0000-0000-00007C400000}"/>
    <cellStyle name="千分位 3 2 2 2 2 5 2" xfId="16588" xr:uid="{00000000-0005-0000-0000-00007D400000}"/>
    <cellStyle name="千分位 3 2 2 2 2 5 2 2" xfId="16589" xr:uid="{00000000-0005-0000-0000-00007E400000}"/>
    <cellStyle name="千分位 3 2 2 2 2 5 2 2 2" xfId="16590" xr:uid="{00000000-0005-0000-0000-00007F400000}"/>
    <cellStyle name="千分位 3 2 2 2 2 5 2 2 2 2" xfId="26641" xr:uid="{F52258B6-B113-4809-88A8-283C3644C6F0}"/>
    <cellStyle name="千分位 3 2 2 2 2 5 2 2 3" xfId="16591" xr:uid="{00000000-0005-0000-0000-000080400000}"/>
    <cellStyle name="千分位 3 2 2 2 2 5 2 2 3 2" xfId="26642" xr:uid="{2007A4F6-930B-40D0-8561-FF84AA2F697A}"/>
    <cellStyle name="千分位 3 2 2 2 2 5 2 2 4" xfId="26640" xr:uid="{2A8FE3C2-E7C1-42A8-9E9F-3E3D7FA905A1}"/>
    <cellStyle name="千分位 3 2 2 2 2 5 2 3" xfId="16592" xr:uid="{00000000-0005-0000-0000-000081400000}"/>
    <cellStyle name="千分位 3 2 2 2 2 5 2 3 2" xfId="26643" xr:uid="{1AC21362-B0B7-416D-ADD9-7C29813EF0DD}"/>
    <cellStyle name="千分位 3 2 2 2 2 5 2 4" xfId="16593" xr:uid="{00000000-0005-0000-0000-000082400000}"/>
    <cellStyle name="千分位 3 2 2 2 2 5 2 4 2" xfId="26644" xr:uid="{588E0F05-4DE9-44FE-90BD-A88882FF3AB8}"/>
    <cellStyle name="千分位 3 2 2 2 2 5 2 5" xfId="26639" xr:uid="{643DF390-5EEA-4B9C-8F8A-58C3B0C4F9A1}"/>
    <cellStyle name="千分位 3 2 2 2 2 5 3" xfId="16594" xr:uid="{00000000-0005-0000-0000-000083400000}"/>
    <cellStyle name="千分位 3 2 2 2 2 5 3 2" xfId="16595" xr:uid="{00000000-0005-0000-0000-000084400000}"/>
    <cellStyle name="千分位 3 2 2 2 2 5 3 2 2" xfId="26646" xr:uid="{B201A788-ED2F-4306-A780-3EC677E2DCDF}"/>
    <cellStyle name="千分位 3 2 2 2 2 5 3 3" xfId="16596" xr:uid="{00000000-0005-0000-0000-000085400000}"/>
    <cellStyle name="千分位 3 2 2 2 2 5 3 3 2" xfId="26647" xr:uid="{71288E2F-6FE9-46E2-9C6C-9F53D6558FE8}"/>
    <cellStyle name="千分位 3 2 2 2 2 5 3 4" xfId="26645" xr:uid="{3DBDC199-F044-4946-A078-CBB3B7B4AFD1}"/>
    <cellStyle name="千分位 3 2 2 2 2 5 4" xfId="16597" xr:uid="{00000000-0005-0000-0000-000086400000}"/>
    <cellStyle name="千分位 3 2 2 2 2 5 4 2" xfId="26648" xr:uid="{09EAC27F-67AC-4784-AF12-01751AFB3B0E}"/>
    <cellStyle name="千分位 3 2 2 2 2 5 5" xfId="16598" xr:uid="{00000000-0005-0000-0000-000087400000}"/>
    <cellStyle name="千分位 3 2 2 2 2 5 5 2" xfId="26649" xr:uid="{9E2AF0FD-568D-4E0E-A227-0AC921A1BEB1}"/>
    <cellStyle name="千分位 3 2 2 2 2 5 6" xfId="26638" xr:uid="{2AC77445-17A7-48A1-8D3B-F017829F8BE5}"/>
    <cellStyle name="千分位 3 2 2 2 2 6" xfId="16599" xr:uid="{00000000-0005-0000-0000-000088400000}"/>
    <cellStyle name="千分位 3 2 2 2 2 6 2" xfId="16600" xr:uid="{00000000-0005-0000-0000-000089400000}"/>
    <cellStyle name="千分位 3 2 2 2 2 6 2 2" xfId="16601" xr:uid="{00000000-0005-0000-0000-00008A400000}"/>
    <cellStyle name="千分位 3 2 2 2 2 6 2 2 2" xfId="26652" xr:uid="{B12A651F-2A0E-4A4C-9273-8A2F0A53AB4B}"/>
    <cellStyle name="千分位 3 2 2 2 2 6 2 3" xfId="16602" xr:uid="{00000000-0005-0000-0000-00008B400000}"/>
    <cellStyle name="千分位 3 2 2 2 2 6 2 3 2" xfId="26653" xr:uid="{4560A7F4-23BB-40A5-B641-8BE0D9DEBCBB}"/>
    <cellStyle name="千分位 3 2 2 2 2 6 2 4" xfId="26651" xr:uid="{50C3B6A7-B372-4452-A188-81A1D66A0F93}"/>
    <cellStyle name="千分位 3 2 2 2 2 6 3" xfId="16603" xr:uid="{00000000-0005-0000-0000-00008C400000}"/>
    <cellStyle name="千分位 3 2 2 2 2 6 3 2" xfId="26654" xr:uid="{7DA0B6C5-12E5-4EE9-8365-A8CF74C146D1}"/>
    <cellStyle name="千分位 3 2 2 2 2 6 4" xfId="16604" xr:uid="{00000000-0005-0000-0000-00008D400000}"/>
    <cellStyle name="千分位 3 2 2 2 2 6 4 2" xfId="26655" xr:uid="{820F745C-299A-456E-B185-755CDC3E037F}"/>
    <cellStyle name="千分位 3 2 2 2 2 6 5" xfId="26650" xr:uid="{8D4666D0-FC67-41F2-9BBF-3D830EA0B0FB}"/>
    <cellStyle name="千分位 3 2 2 2 2 7" xfId="16605" xr:uid="{00000000-0005-0000-0000-00008E400000}"/>
    <cellStyle name="千分位 3 2 2 2 2 7 2" xfId="16606" xr:uid="{00000000-0005-0000-0000-00008F400000}"/>
    <cellStyle name="千分位 3 2 2 2 2 7 2 2" xfId="26657" xr:uid="{26C32564-1977-4662-B5CF-85D602C012EB}"/>
    <cellStyle name="千分位 3 2 2 2 2 7 3" xfId="16607" xr:uid="{00000000-0005-0000-0000-000090400000}"/>
    <cellStyle name="千分位 3 2 2 2 2 7 3 2" xfId="26658" xr:uid="{796B8844-F6C3-4414-90AB-E2F11B4CAC1B}"/>
    <cellStyle name="千分位 3 2 2 2 2 7 4" xfId="26656" xr:uid="{EFCF715E-EC71-4408-8B06-27B4D81ADD67}"/>
    <cellStyle name="千分位 3 2 2 2 2 8" xfId="16608" xr:uid="{00000000-0005-0000-0000-000091400000}"/>
    <cellStyle name="千分位 3 2 2 2 2 8 2" xfId="26659" xr:uid="{EFE653ED-B8F7-423F-9FD6-E215EEC42600}"/>
    <cellStyle name="千分位 3 2 2 2 2 9" xfId="16609" xr:uid="{00000000-0005-0000-0000-000092400000}"/>
    <cellStyle name="千分位 3 2 2 2 2 9 2" xfId="26660" xr:uid="{E62E2CF4-498D-42BE-9583-192204358F6F}"/>
    <cellStyle name="千分位 3 2 2 2 3" xfId="346" xr:uid="{00000000-0005-0000-0000-000093400000}"/>
    <cellStyle name="千分位 3 2 2 2 3 10" xfId="26104" xr:uid="{E2613A60-B825-4C17-A55E-7395352E3A73}"/>
    <cellStyle name="千分位 3 2 2 2 3 2" xfId="347" xr:uid="{00000000-0005-0000-0000-000094400000}"/>
    <cellStyle name="千分位 3 2 2 2 3 2 2" xfId="16610" xr:uid="{00000000-0005-0000-0000-000095400000}"/>
    <cellStyle name="千分位 3 2 2 2 3 2 2 2" xfId="16611" xr:uid="{00000000-0005-0000-0000-000096400000}"/>
    <cellStyle name="千分位 3 2 2 2 3 2 2 2 2" xfId="16612" xr:uid="{00000000-0005-0000-0000-000097400000}"/>
    <cellStyle name="千分位 3 2 2 2 3 2 2 2 2 2" xfId="16613" xr:uid="{00000000-0005-0000-0000-000098400000}"/>
    <cellStyle name="千分位 3 2 2 2 3 2 2 2 2 2 2" xfId="16614" xr:uid="{00000000-0005-0000-0000-000099400000}"/>
    <cellStyle name="千分位 3 2 2 2 3 2 2 2 2 2 2 2" xfId="26665" xr:uid="{E19E1D55-EF63-4A8F-BBE9-34043FCC0ECC}"/>
    <cellStyle name="千分位 3 2 2 2 3 2 2 2 2 2 3" xfId="16615" xr:uid="{00000000-0005-0000-0000-00009A400000}"/>
    <cellStyle name="千分位 3 2 2 2 3 2 2 2 2 2 3 2" xfId="26666" xr:uid="{F5D5ED52-8B62-42EB-9EAB-49C464633CA9}"/>
    <cellStyle name="千分位 3 2 2 2 3 2 2 2 2 2 4" xfId="26664" xr:uid="{A5B34628-3AA4-4C4D-9717-D749EA64DA87}"/>
    <cellStyle name="千分位 3 2 2 2 3 2 2 2 2 3" xfId="16616" xr:uid="{00000000-0005-0000-0000-00009B400000}"/>
    <cellStyle name="千分位 3 2 2 2 3 2 2 2 2 3 2" xfId="26667" xr:uid="{6CBBE68E-4EC6-4EC6-89A2-85DCF822BB1E}"/>
    <cellStyle name="千分位 3 2 2 2 3 2 2 2 2 4" xfId="16617" xr:uid="{00000000-0005-0000-0000-00009C400000}"/>
    <cellStyle name="千分位 3 2 2 2 3 2 2 2 2 4 2" xfId="26668" xr:uid="{A693B479-E33A-42EE-90BF-F0A300DBD717}"/>
    <cellStyle name="千分位 3 2 2 2 3 2 2 2 2 5" xfId="26663" xr:uid="{F497E781-41C6-4F7A-9B62-46442E7D0ADD}"/>
    <cellStyle name="千分位 3 2 2 2 3 2 2 2 3" xfId="16618" xr:uid="{00000000-0005-0000-0000-00009D400000}"/>
    <cellStyle name="千分位 3 2 2 2 3 2 2 2 3 2" xfId="16619" xr:uid="{00000000-0005-0000-0000-00009E400000}"/>
    <cellStyle name="千分位 3 2 2 2 3 2 2 2 3 2 2" xfId="26670" xr:uid="{2069A03D-4A2B-43B5-B372-E7A544646462}"/>
    <cellStyle name="千分位 3 2 2 2 3 2 2 2 3 3" xfId="16620" xr:uid="{00000000-0005-0000-0000-00009F400000}"/>
    <cellStyle name="千分位 3 2 2 2 3 2 2 2 3 3 2" xfId="26671" xr:uid="{0EEAF1DD-320A-4AD2-8D0B-6FF690064EE9}"/>
    <cellStyle name="千分位 3 2 2 2 3 2 2 2 3 4" xfId="26669" xr:uid="{E67A4FC7-E75F-4273-A099-81051AEDCD29}"/>
    <cellStyle name="千分位 3 2 2 2 3 2 2 2 4" xfId="16621" xr:uid="{00000000-0005-0000-0000-0000A0400000}"/>
    <cellStyle name="千分位 3 2 2 2 3 2 2 2 4 2" xfId="26672" xr:uid="{6E340336-C20D-40E5-B9C0-99E30567A969}"/>
    <cellStyle name="千分位 3 2 2 2 3 2 2 2 5" xfId="16622" xr:uid="{00000000-0005-0000-0000-0000A1400000}"/>
    <cellStyle name="千分位 3 2 2 2 3 2 2 2 5 2" xfId="26673" xr:uid="{6264D222-4EC7-4786-8F7A-9E4DACFE0CAB}"/>
    <cellStyle name="千分位 3 2 2 2 3 2 2 2 6" xfId="26662" xr:uid="{61A2E7CF-ADA0-48CA-A520-7DC03E651528}"/>
    <cellStyle name="千分位 3 2 2 2 3 2 2 3" xfId="16623" xr:uid="{00000000-0005-0000-0000-0000A2400000}"/>
    <cellStyle name="千分位 3 2 2 2 3 2 2 3 2" xfId="16624" xr:uid="{00000000-0005-0000-0000-0000A3400000}"/>
    <cellStyle name="千分位 3 2 2 2 3 2 2 3 2 2" xfId="16625" xr:uid="{00000000-0005-0000-0000-0000A4400000}"/>
    <cellStyle name="千分位 3 2 2 2 3 2 2 3 2 2 2" xfId="26676" xr:uid="{F9C1B85B-03EF-44F4-88B6-A43508B7CF91}"/>
    <cellStyle name="千分位 3 2 2 2 3 2 2 3 2 3" xfId="16626" xr:uid="{00000000-0005-0000-0000-0000A5400000}"/>
    <cellStyle name="千分位 3 2 2 2 3 2 2 3 2 3 2" xfId="26677" xr:uid="{AA790E71-A226-4D17-B0CE-24C149F3A644}"/>
    <cellStyle name="千分位 3 2 2 2 3 2 2 3 2 4" xfId="26675" xr:uid="{E022C33D-C087-4306-9F13-B7D7975161BC}"/>
    <cellStyle name="千分位 3 2 2 2 3 2 2 3 3" xfId="16627" xr:uid="{00000000-0005-0000-0000-0000A6400000}"/>
    <cellStyle name="千分位 3 2 2 2 3 2 2 3 3 2" xfId="26678" xr:uid="{FA75F1F3-3F19-47AC-9C88-A97F07AD287D}"/>
    <cellStyle name="千分位 3 2 2 2 3 2 2 3 4" xfId="16628" xr:uid="{00000000-0005-0000-0000-0000A7400000}"/>
    <cellStyle name="千分位 3 2 2 2 3 2 2 3 4 2" xfId="26679" xr:uid="{09494BF6-3995-4621-87F5-6C0578DD79E1}"/>
    <cellStyle name="千分位 3 2 2 2 3 2 2 3 5" xfId="26674" xr:uid="{9004C6E8-D0BC-4728-A0C2-4A9FD2560245}"/>
    <cellStyle name="千分位 3 2 2 2 3 2 2 4" xfId="16629" xr:uid="{00000000-0005-0000-0000-0000A8400000}"/>
    <cellStyle name="千分位 3 2 2 2 3 2 2 4 2" xfId="16630" xr:uid="{00000000-0005-0000-0000-0000A9400000}"/>
    <cellStyle name="千分位 3 2 2 2 3 2 2 4 2 2" xfId="26681" xr:uid="{B22C3345-56C5-4F11-8BA8-1B732B8D2B8B}"/>
    <cellStyle name="千分位 3 2 2 2 3 2 2 4 3" xfId="16631" xr:uid="{00000000-0005-0000-0000-0000AA400000}"/>
    <cellStyle name="千分位 3 2 2 2 3 2 2 4 3 2" xfId="26682" xr:uid="{71E731A9-4D27-43AB-8572-D8E7024187B1}"/>
    <cellStyle name="千分位 3 2 2 2 3 2 2 4 4" xfId="26680" xr:uid="{96B2B521-2F6E-4373-AD2D-8A531D1E8D6E}"/>
    <cellStyle name="千分位 3 2 2 2 3 2 2 5" xfId="16632" xr:uid="{00000000-0005-0000-0000-0000AB400000}"/>
    <cellStyle name="千分位 3 2 2 2 3 2 2 5 2" xfId="26683" xr:uid="{2AAB7495-8483-4BF9-9EB2-635D09974223}"/>
    <cellStyle name="千分位 3 2 2 2 3 2 2 6" xfId="16633" xr:uid="{00000000-0005-0000-0000-0000AC400000}"/>
    <cellStyle name="千分位 3 2 2 2 3 2 2 6 2" xfId="26684" xr:uid="{5425AE78-2400-495A-9095-777B36C58F8B}"/>
    <cellStyle name="千分位 3 2 2 2 3 2 2 7" xfId="26661" xr:uid="{36E7FA02-A08F-455E-B09C-86E9D7A31DEC}"/>
    <cellStyle name="千分位 3 2 2 2 3 2 3" xfId="16634" xr:uid="{00000000-0005-0000-0000-0000AD400000}"/>
    <cellStyle name="千分位 3 2 2 2 3 2 3 2" xfId="16635" xr:uid="{00000000-0005-0000-0000-0000AE400000}"/>
    <cellStyle name="千分位 3 2 2 2 3 2 3 2 2" xfId="16636" xr:uid="{00000000-0005-0000-0000-0000AF400000}"/>
    <cellStyle name="千分位 3 2 2 2 3 2 3 2 2 2" xfId="16637" xr:uid="{00000000-0005-0000-0000-0000B0400000}"/>
    <cellStyle name="千分位 3 2 2 2 3 2 3 2 2 2 2" xfId="26688" xr:uid="{AEFD37BB-DFDA-4BAA-BE2C-CF4B65C969C2}"/>
    <cellStyle name="千分位 3 2 2 2 3 2 3 2 2 3" xfId="16638" xr:uid="{00000000-0005-0000-0000-0000B1400000}"/>
    <cellStyle name="千分位 3 2 2 2 3 2 3 2 2 3 2" xfId="26689" xr:uid="{3A6AF92E-9B64-4651-87A8-6FBE091D51A1}"/>
    <cellStyle name="千分位 3 2 2 2 3 2 3 2 2 4" xfId="26687" xr:uid="{690E5350-3B3F-4775-B78D-734DF03557D8}"/>
    <cellStyle name="千分位 3 2 2 2 3 2 3 2 3" xfId="16639" xr:uid="{00000000-0005-0000-0000-0000B2400000}"/>
    <cellStyle name="千分位 3 2 2 2 3 2 3 2 3 2" xfId="26690" xr:uid="{3FCC388C-A899-4248-9F9C-8C3F18969F35}"/>
    <cellStyle name="千分位 3 2 2 2 3 2 3 2 4" xfId="16640" xr:uid="{00000000-0005-0000-0000-0000B3400000}"/>
    <cellStyle name="千分位 3 2 2 2 3 2 3 2 4 2" xfId="26691" xr:uid="{6871AD9A-27B7-442B-88EE-72DBC2FAD8C7}"/>
    <cellStyle name="千分位 3 2 2 2 3 2 3 2 5" xfId="26686" xr:uid="{44A8543A-128E-40C8-8C16-01ABCDF15E2A}"/>
    <cellStyle name="千分位 3 2 2 2 3 2 3 3" xfId="16641" xr:uid="{00000000-0005-0000-0000-0000B4400000}"/>
    <cellStyle name="千分位 3 2 2 2 3 2 3 3 2" xfId="16642" xr:uid="{00000000-0005-0000-0000-0000B5400000}"/>
    <cellStyle name="千分位 3 2 2 2 3 2 3 3 2 2" xfId="26693" xr:uid="{DA2AA6D2-6A39-4987-9E99-AF62D374D0C0}"/>
    <cellStyle name="千分位 3 2 2 2 3 2 3 3 3" xfId="16643" xr:uid="{00000000-0005-0000-0000-0000B6400000}"/>
    <cellStyle name="千分位 3 2 2 2 3 2 3 3 3 2" xfId="26694" xr:uid="{2B0C8C4A-F78C-492D-9964-534F89E595C7}"/>
    <cellStyle name="千分位 3 2 2 2 3 2 3 3 4" xfId="26692" xr:uid="{42DDEC1E-A59C-44A8-840F-ED061C7D7C0D}"/>
    <cellStyle name="千分位 3 2 2 2 3 2 3 4" xfId="16644" xr:uid="{00000000-0005-0000-0000-0000B7400000}"/>
    <cellStyle name="千分位 3 2 2 2 3 2 3 4 2" xfId="26695" xr:uid="{5D5D8AE6-C4DF-4A51-B19F-B4D0C51457D0}"/>
    <cellStyle name="千分位 3 2 2 2 3 2 3 5" xfId="16645" xr:uid="{00000000-0005-0000-0000-0000B8400000}"/>
    <cellStyle name="千分位 3 2 2 2 3 2 3 5 2" xfId="26696" xr:uid="{97ECDFE4-33A5-44DF-80EB-86CB5F4BEFD1}"/>
    <cellStyle name="千分位 3 2 2 2 3 2 3 6" xfId="26685" xr:uid="{8B0D7EFD-32F7-4CCB-A4FD-DC70CA156F18}"/>
    <cellStyle name="千分位 3 2 2 2 3 2 4" xfId="16646" xr:uid="{00000000-0005-0000-0000-0000B9400000}"/>
    <cellStyle name="千分位 3 2 2 2 3 2 4 2" xfId="16647" xr:uid="{00000000-0005-0000-0000-0000BA400000}"/>
    <cellStyle name="千分位 3 2 2 2 3 2 4 2 2" xfId="16648" xr:uid="{00000000-0005-0000-0000-0000BB400000}"/>
    <cellStyle name="千分位 3 2 2 2 3 2 4 2 2 2" xfId="16649" xr:uid="{00000000-0005-0000-0000-0000BC400000}"/>
    <cellStyle name="千分位 3 2 2 2 3 2 4 2 2 2 2" xfId="26700" xr:uid="{7FCAD3F2-D31C-4220-B5E2-66D714EBC11F}"/>
    <cellStyle name="千分位 3 2 2 2 3 2 4 2 2 3" xfId="16650" xr:uid="{00000000-0005-0000-0000-0000BD400000}"/>
    <cellStyle name="千分位 3 2 2 2 3 2 4 2 2 3 2" xfId="26701" xr:uid="{0A7A15D7-F747-478C-8C97-8B3521894915}"/>
    <cellStyle name="千分位 3 2 2 2 3 2 4 2 2 4" xfId="26699" xr:uid="{BF73092D-AB56-46DD-B898-B1D2E5A1D990}"/>
    <cellStyle name="千分位 3 2 2 2 3 2 4 2 3" xfId="16651" xr:uid="{00000000-0005-0000-0000-0000BE400000}"/>
    <cellStyle name="千分位 3 2 2 2 3 2 4 2 3 2" xfId="26702" xr:uid="{4C4CA92F-A901-42A0-8DF6-580AAD71A041}"/>
    <cellStyle name="千分位 3 2 2 2 3 2 4 2 4" xfId="16652" xr:uid="{00000000-0005-0000-0000-0000BF400000}"/>
    <cellStyle name="千分位 3 2 2 2 3 2 4 2 4 2" xfId="26703" xr:uid="{481C4EF5-4D66-4D94-BCDE-6FD6D9D10DB6}"/>
    <cellStyle name="千分位 3 2 2 2 3 2 4 2 5" xfId="26698" xr:uid="{02C3CF97-224F-403F-84BD-3332FFAE7C14}"/>
    <cellStyle name="千分位 3 2 2 2 3 2 4 3" xfId="16653" xr:uid="{00000000-0005-0000-0000-0000C0400000}"/>
    <cellStyle name="千分位 3 2 2 2 3 2 4 3 2" xfId="16654" xr:uid="{00000000-0005-0000-0000-0000C1400000}"/>
    <cellStyle name="千分位 3 2 2 2 3 2 4 3 2 2" xfId="26705" xr:uid="{086373DE-122A-400D-BDDA-52451426EFFC}"/>
    <cellStyle name="千分位 3 2 2 2 3 2 4 3 3" xfId="16655" xr:uid="{00000000-0005-0000-0000-0000C2400000}"/>
    <cellStyle name="千分位 3 2 2 2 3 2 4 3 3 2" xfId="26706" xr:uid="{898A1CC7-B8FF-4136-8793-AC021F849381}"/>
    <cellStyle name="千分位 3 2 2 2 3 2 4 3 4" xfId="26704" xr:uid="{F7B84DD4-9C26-4B93-A555-B935E483E4C6}"/>
    <cellStyle name="千分位 3 2 2 2 3 2 4 4" xfId="16656" xr:uid="{00000000-0005-0000-0000-0000C3400000}"/>
    <cellStyle name="千分位 3 2 2 2 3 2 4 4 2" xfId="26707" xr:uid="{C999E5EA-BF8D-4C4A-8CEE-36EF035EA27D}"/>
    <cellStyle name="千分位 3 2 2 2 3 2 4 5" xfId="16657" xr:uid="{00000000-0005-0000-0000-0000C4400000}"/>
    <cellStyle name="千分位 3 2 2 2 3 2 4 5 2" xfId="26708" xr:uid="{B1691D16-EFFC-4E6B-A8A8-2A90B9F7863B}"/>
    <cellStyle name="千分位 3 2 2 2 3 2 4 6" xfId="26697" xr:uid="{4112AF33-387E-46C0-A29C-A70C12A93D73}"/>
    <cellStyle name="千分位 3 2 2 2 3 2 5" xfId="16658" xr:uid="{00000000-0005-0000-0000-0000C5400000}"/>
    <cellStyle name="千分位 3 2 2 2 3 2 5 2" xfId="16659" xr:uid="{00000000-0005-0000-0000-0000C6400000}"/>
    <cellStyle name="千分位 3 2 2 2 3 2 5 2 2" xfId="16660" xr:uid="{00000000-0005-0000-0000-0000C7400000}"/>
    <cellStyle name="千分位 3 2 2 2 3 2 5 2 2 2" xfId="26711" xr:uid="{C39F964C-A362-46BC-B799-66183BA09DBB}"/>
    <cellStyle name="千分位 3 2 2 2 3 2 5 2 3" xfId="16661" xr:uid="{00000000-0005-0000-0000-0000C8400000}"/>
    <cellStyle name="千分位 3 2 2 2 3 2 5 2 3 2" xfId="26712" xr:uid="{3BD44097-FB0D-4AB6-8230-C875E634C681}"/>
    <cellStyle name="千分位 3 2 2 2 3 2 5 2 4" xfId="26710" xr:uid="{B28EC876-D3FF-44AF-AF76-814DE08F4E8A}"/>
    <cellStyle name="千分位 3 2 2 2 3 2 5 3" xfId="16662" xr:uid="{00000000-0005-0000-0000-0000C9400000}"/>
    <cellStyle name="千分位 3 2 2 2 3 2 5 3 2" xfId="26713" xr:uid="{7D155572-41B3-48C1-B728-26EB4378C3B9}"/>
    <cellStyle name="千分位 3 2 2 2 3 2 5 4" xfId="16663" xr:uid="{00000000-0005-0000-0000-0000CA400000}"/>
    <cellStyle name="千分位 3 2 2 2 3 2 5 4 2" xfId="26714" xr:uid="{DB4C42F1-A740-4995-A662-1261807E8A5F}"/>
    <cellStyle name="千分位 3 2 2 2 3 2 5 5" xfId="26709" xr:uid="{A8756797-1289-4CC1-9CD9-801DC3F3769B}"/>
    <cellStyle name="千分位 3 2 2 2 3 2 6" xfId="16664" xr:uid="{00000000-0005-0000-0000-0000CB400000}"/>
    <cellStyle name="千分位 3 2 2 2 3 2 6 2" xfId="16665" xr:uid="{00000000-0005-0000-0000-0000CC400000}"/>
    <cellStyle name="千分位 3 2 2 2 3 2 6 2 2" xfId="26716" xr:uid="{5C13DD1F-BB6A-4044-9550-3F75A0A5EE96}"/>
    <cellStyle name="千分位 3 2 2 2 3 2 6 3" xfId="16666" xr:uid="{00000000-0005-0000-0000-0000CD400000}"/>
    <cellStyle name="千分位 3 2 2 2 3 2 6 3 2" xfId="26717" xr:uid="{54168776-9207-4192-A469-3211E455F0AD}"/>
    <cellStyle name="千分位 3 2 2 2 3 2 6 4" xfId="26715" xr:uid="{97D3EECA-19ED-46C2-98F8-4A5C537821D7}"/>
    <cellStyle name="千分位 3 2 2 2 3 2 7" xfId="16667" xr:uid="{00000000-0005-0000-0000-0000CE400000}"/>
    <cellStyle name="千分位 3 2 2 2 3 2 7 2" xfId="26718" xr:uid="{C4F09940-EFF5-4ADA-A7CF-78114EE8089F}"/>
    <cellStyle name="千分位 3 2 2 2 3 2 8" xfId="16668" xr:uid="{00000000-0005-0000-0000-0000CF400000}"/>
    <cellStyle name="千分位 3 2 2 2 3 2 8 2" xfId="26719" xr:uid="{1D65B4D6-EB43-4911-B981-BC5016DB5875}"/>
    <cellStyle name="千分位 3 2 2 2 3 2 9" xfId="26105" xr:uid="{72C3493B-274A-4293-9C46-90FF922835D2}"/>
    <cellStyle name="千分位 3 2 2 2 3 3" xfId="16669" xr:uid="{00000000-0005-0000-0000-0000D0400000}"/>
    <cellStyle name="千分位 3 2 2 2 3 3 2" xfId="16670" xr:uid="{00000000-0005-0000-0000-0000D1400000}"/>
    <cellStyle name="千分位 3 2 2 2 3 3 2 2" xfId="16671" xr:uid="{00000000-0005-0000-0000-0000D2400000}"/>
    <cellStyle name="千分位 3 2 2 2 3 3 2 2 2" xfId="16672" xr:uid="{00000000-0005-0000-0000-0000D3400000}"/>
    <cellStyle name="千分位 3 2 2 2 3 3 2 2 2 2" xfId="16673" xr:uid="{00000000-0005-0000-0000-0000D4400000}"/>
    <cellStyle name="千分位 3 2 2 2 3 3 2 2 2 2 2" xfId="26724" xr:uid="{0C228C92-92F1-461A-9F33-AB7591735519}"/>
    <cellStyle name="千分位 3 2 2 2 3 3 2 2 2 3" xfId="16674" xr:uid="{00000000-0005-0000-0000-0000D5400000}"/>
    <cellStyle name="千分位 3 2 2 2 3 3 2 2 2 3 2" xfId="26725" xr:uid="{72F1EC7A-835D-4971-AA82-F5B25A0C1F57}"/>
    <cellStyle name="千分位 3 2 2 2 3 3 2 2 2 4" xfId="26723" xr:uid="{D6F78C32-E5D4-4A92-80C8-1DFC421E8FA8}"/>
    <cellStyle name="千分位 3 2 2 2 3 3 2 2 3" xfId="16675" xr:uid="{00000000-0005-0000-0000-0000D6400000}"/>
    <cellStyle name="千分位 3 2 2 2 3 3 2 2 3 2" xfId="26726" xr:uid="{540222CE-8F7B-466D-AD6C-7F737D1ACB18}"/>
    <cellStyle name="千分位 3 2 2 2 3 3 2 2 4" xfId="16676" xr:uid="{00000000-0005-0000-0000-0000D7400000}"/>
    <cellStyle name="千分位 3 2 2 2 3 3 2 2 4 2" xfId="26727" xr:uid="{6B78D7B0-0AD0-48E2-A313-CD9E252C3213}"/>
    <cellStyle name="千分位 3 2 2 2 3 3 2 2 5" xfId="26722" xr:uid="{050CB341-B53E-4582-B3F2-A1C039844871}"/>
    <cellStyle name="千分位 3 2 2 2 3 3 2 3" xfId="16677" xr:uid="{00000000-0005-0000-0000-0000D8400000}"/>
    <cellStyle name="千分位 3 2 2 2 3 3 2 3 2" xfId="16678" xr:uid="{00000000-0005-0000-0000-0000D9400000}"/>
    <cellStyle name="千分位 3 2 2 2 3 3 2 3 2 2" xfId="26729" xr:uid="{F1BB4362-496F-4574-96FC-B96FC14B5F61}"/>
    <cellStyle name="千分位 3 2 2 2 3 3 2 3 3" xfId="16679" xr:uid="{00000000-0005-0000-0000-0000DA400000}"/>
    <cellStyle name="千分位 3 2 2 2 3 3 2 3 3 2" xfId="26730" xr:uid="{6E8C0E06-7AC3-4F0A-9926-BF22EF7A163F}"/>
    <cellStyle name="千分位 3 2 2 2 3 3 2 3 4" xfId="26728" xr:uid="{2071DD40-FC65-4850-B70B-4A5822EC1DC7}"/>
    <cellStyle name="千分位 3 2 2 2 3 3 2 4" xfId="16680" xr:uid="{00000000-0005-0000-0000-0000DB400000}"/>
    <cellStyle name="千分位 3 2 2 2 3 3 2 4 2" xfId="26731" xr:uid="{2AF06906-85B1-4084-AA55-C3BE9898EED3}"/>
    <cellStyle name="千分位 3 2 2 2 3 3 2 5" xfId="16681" xr:uid="{00000000-0005-0000-0000-0000DC400000}"/>
    <cellStyle name="千分位 3 2 2 2 3 3 2 5 2" xfId="26732" xr:uid="{C0080D5A-D68C-4DCF-98C6-1B17CC390123}"/>
    <cellStyle name="千分位 3 2 2 2 3 3 2 6" xfId="26721" xr:uid="{8C91D8D5-1C56-4A80-BE26-CC2087F12627}"/>
    <cellStyle name="千分位 3 2 2 2 3 3 3" xfId="16682" xr:uid="{00000000-0005-0000-0000-0000DD400000}"/>
    <cellStyle name="千分位 3 2 2 2 3 3 3 2" xfId="16683" xr:uid="{00000000-0005-0000-0000-0000DE400000}"/>
    <cellStyle name="千分位 3 2 2 2 3 3 3 2 2" xfId="16684" xr:uid="{00000000-0005-0000-0000-0000DF400000}"/>
    <cellStyle name="千分位 3 2 2 2 3 3 3 2 2 2" xfId="26735" xr:uid="{5E844868-0C2F-461E-8CBF-DC8A7A9B7701}"/>
    <cellStyle name="千分位 3 2 2 2 3 3 3 2 3" xfId="16685" xr:uid="{00000000-0005-0000-0000-0000E0400000}"/>
    <cellStyle name="千分位 3 2 2 2 3 3 3 2 3 2" xfId="26736" xr:uid="{913BCFD3-D7B3-4305-8049-5F5DEE8A5BD1}"/>
    <cellStyle name="千分位 3 2 2 2 3 3 3 2 4" xfId="26734" xr:uid="{E34D2AE8-1F56-44E8-BF32-5D39F31F3D0E}"/>
    <cellStyle name="千分位 3 2 2 2 3 3 3 3" xfId="16686" xr:uid="{00000000-0005-0000-0000-0000E1400000}"/>
    <cellStyle name="千分位 3 2 2 2 3 3 3 3 2" xfId="26737" xr:uid="{ADB26DA2-996A-41B3-BE4F-05146ECB1363}"/>
    <cellStyle name="千分位 3 2 2 2 3 3 3 4" xfId="16687" xr:uid="{00000000-0005-0000-0000-0000E2400000}"/>
    <cellStyle name="千分位 3 2 2 2 3 3 3 4 2" xfId="26738" xr:uid="{736BEEE8-2E0D-40A6-9A9A-A47F48FF5525}"/>
    <cellStyle name="千分位 3 2 2 2 3 3 3 5" xfId="26733" xr:uid="{55308513-79AC-4176-96F4-743B28DC88D9}"/>
    <cellStyle name="千分位 3 2 2 2 3 3 4" xfId="16688" xr:uid="{00000000-0005-0000-0000-0000E3400000}"/>
    <cellStyle name="千分位 3 2 2 2 3 3 4 2" xfId="16689" xr:uid="{00000000-0005-0000-0000-0000E4400000}"/>
    <cellStyle name="千分位 3 2 2 2 3 3 4 2 2" xfId="26740" xr:uid="{F713B798-EC61-462C-8FEE-528F2001A6AF}"/>
    <cellStyle name="千分位 3 2 2 2 3 3 4 3" xfId="16690" xr:uid="{00000000-0005-0000-0000-0000E5400000}"/>
    <cellStyle name="千分位 3 2 2 2 3 3 4 3 2" xfId="26741" xr:uid="{F71EFFE9-BF6B-409D-A7CA-D045FDC10275}"/>
    <cellStyle name="千分位 3 2 2 2 3 3 4 4" xfId="26739" xr:uid="{F30291ED-BF87-44C3-AD2D-A29CBD0E6F59}"/>
    <cellStyle name="千分位 3 2 2 2 3 3 5" xfId="16691" xr:uid="{00000000-0005-0000-0000-0000E6400000}"/>
    <cellStyle name="千分位 3 2 2 2 3 3 5 2" xfId="26742" xr:uid="{1E96D2CE-2966-4B8A-A1E8-CB9B7DDDCC3C}"/>
    <cellStyle name="千分位 3 2 2 2 3 3 6" xfId="16692" xr:uid="{00000000-0005-0000-0000-0000E7400000}"/>
    <cellStyle name="千分位 3 2 2 2 3 3 6 2" xfId="26743" xr:uid="{327DA020-43FE-4C20-A3EC-EAC6C25CCF0B}"/>
    <cellStyle name="千分位 3 2 2 2 3 3 7" xfId="26720" xr:uid="{CB1C8721-DE8D-47EC-AA01-94B0141E0B4D}"/>
    <cellStyle name="千分位 3 2 2 2 3 4" xfId="16693" xr:uid="{00000000-0005-0000-0000-0000E8400000}"/>
    <cellStyle name="千分位 3 2 2 2 3 4 2" xfId="16694" xr:uid="{00000000-0005-0000-0000-0000E9400000}"/>
    <cellStyle name="千分位 3 2 2 2 3 4 2 2" xfId="16695" xr:uid="{00000000-0005-0000-0000-0000EA400000}"/>
    <cellStyle name="千分位 3 2 2 2 3 4 2 2 2" xfId="16696" xr:uid="{00000000-0005-0000-0000-0000EB400000}"/>
    <cellStyle name="千分位 3 2 2 2 3 4 2 2 2 2" xfId="26747" xr:uid="{7A8F2F05-3DE2-4619-9A2A-CC097FFF1D13}"/>
    <cellStyle name="千分位 3 2 2 2 3 4 2 2 3" xfId="16697" xr:uid="{00000000-0005-0000-0000-0000EC400000}"/>
    <cellStyle name="千分位 3 2 2 2 3 4 2 2 3 2" xfId="26748" xr:uid="{4E96985E-D96C-4C1B-A952-1BB4A42B52D9}"/>
    <cellStyle name="千分位 3 2 2 2 3 4 2 2 4" xfId="26746" xr:uid="{1684645D-473A-4FA1-A39B-A918C2470184}"/>
    <cellStyle name="千分位 3 2 2 2 3 4 2 3" xfId="16698" xr:uid="{00000000-0005-0000-0000-0000ED400000}"/>
    <cellStyle name="千分位 3 2 2 2 3 4 2 3 2" xfId="26749" xr:uid="{8571376A-A2F0-4A04-A89F-852CEEB582A0}"/>
    <cellStyle name="千分位 3 2 2 2 3 4 2 4" xfId="16699" xr:uid="{00000000-0005-0000-0000-0000EE400000}"/>
    <cellStyle name="千分位 3 2 2 2 3 4 2 4 2" xfId="26750" xr:uid="{54ED3068-BC42-4EC6-BB98-A4F67BA8F583}"/>
    <cellStyle name="千分位 3 2 2 2 3 4 2 5" xfId="26745" xr:uid="{CD998FE4-EBCE-4BD6-8D93-321AD72EEE59}"/>
    <cellStyle name="千分位 3 2 2 2 3 4 3" xfId="16700" xr:uid="{00000000-0005-0000-0000-0000EF400000}"/>
    <cellStyle name="千分位 3 2 2 2 3 4 3 2" xfId="16701" xr:uid="{00000000-0005-0000-0000-0000F0400000}"/>
    <cellStyle name="千分位 3 2 2 2 3 4 3 2 2" xfId="26752" xr:uid="{CE0B8D35-96F3-440C-9485-68085311B77D}"/>
    <cellStyle name="千分位 3 2 2 2 3 4 3 3" xfId="16702" xr:uid="{00000000-0005-0000-0000-0000F1400000}"/>
    <cellStyle name="千分位 3 2 2 2 3 4 3 3 2" xfId="26753" xr:uid="{79D0DEC9-D124-4002-BD1C-63D51EB5FA4B}"/>
    <cellStyle name="千分位 3 2 2 2 3 4 3 4" xfId="26751" xr:uid="{7AE15F3C-5C82-4F6E-B833-07C1C26DA01A}"/>
    <cellStyle name="千分位 3 2 2 2 3 4 4" xfId="16703" xr:uid="{00000000-0005-0000-0000-0000F2400000}"/>
    <cellStyle name="千分位 3 2 2 2 3 4 4 2" xfId="26754" xr:uid="{5D514632-55E7-44E0-B3FE-3BA50E917E21}"/>
    <cellStyle name="千分位 3 2 2 2 3 4 5" xfId="16704" xr:uid="{00000000-0005-0000-0000-0000F3400000}"/>
    <cellStyle name="千分位 3 2 2 2 3 4 5 2" xfId="26755" xr:uid="{7989011C-D7C5-4F30-9884-28AF341DA934}"/>
    <cellStyle name="千分位 3 2 2 2 3 4 6" xfId="26744" xr:uid="{64F5EDB5-B2F2-4EA5-9F2B-8EC57A8862AE}"/>
    <cellStyle name="千分位 3 2 2 2 3 5" xfId="16705" xr:uid="{00000000-0005-0000-0000-0000F4400000}"/>
    <cellStyle name="千分位 3 2 2 2 3 5 2" xfId="16706" xr:uid="{00000000-0005-0000-0000-0000F5400000}"/>
    <cellStyle name="千分位 3 2 2 2 3 5 2 2" xfId="16707" xr:uid="{00000000-0005-0000-0000-0000F6400000}"/>
    <cellStyle name="千分位 3 2 2 2 3 5 2 2 2" xfId="16708" xr:uid="{00000000-0005-0000-0000-0000F7400000}"/>
    <cellStyle name="千分位 3 2 2 2 3 5 2 2 2 2" xfId="26759" xr:uid="{F3FCE57F-4905-4144-A369-D9EEDC1729E4}"/>
    <cellStyle name="千分位 3 2 2 2 3 5 2 2 3" xfId="16709" xr:uid="{00000000-0005-0000-0000-0000F8400000}"/>
    <cellStyle name="千分位 3 2 2 2 3 5 2 2 3 2" xfId="26760" xr:uid="{4423203A-C6C3-4213-810D-5864AD7B2ED5}"/>
    <cellStyle name="千分位 3 2 2 2 3 5 2 2 4" xfId="26758" xr:uid="{31B1E6F4-D2A3-4C0D-8C56-DB8EAF7A7F38}"/>
    <cellStyle name="千分位 3 2 2 2 3 5 2 3" xfId="16710" xr:uid="{00000000-0005-0000-0000-0000F9400000}"/>
    <cellStyle name="千分位 3 2 2 2 3 5 2 3 2" xfId="26761" xr:uid="{D5F48FAD-A745-4F49-9588-091AF668B0AF}"/>
    <cellStyle name="千分位 3 2 2 2 3 5 2 4" xfId="16711" xr:uid="{00000000-0005-0000-0000-0000FA400000}"/>
    <cellStyle name="千分位 3 2 2 2 3 5 2 4 2" xfId="26762" xr:uid="{C49C99EB-7AEB-4FBA-B252-CE269491FD2E}"/>
    <cellStyle name="千分位 3 2 2 2 3 5 2 5" xfId="26757" xr:uid="{F3E93866-60F6-479D-8A52-F20002DEC531}"/>
    <cellStyle name="千分位 3 2 2 2 3 5 3" xfId="16712" xr:uid="{00000000-0005-0000-0000-0000FB400000}"/>
    <cellStyle name="千分位 3 2 2 2 3 5 3 2" xfId="16713" xr:uid="{00000000-0005-0000-0000-0000FC400000}"/>
    <cellStyle name="千分位 3 2 2 2 3 5 3 2 2" xfId="26764" xr:uid="{2174DAE7-13B7-4400-AA90-9C3DB5AFEB66}"/>
    <cellStyle name="千分位 3 2 2 2 3 5 3 3" xfId="16714" xr:uid="{00000000-0005-0000-0000-0000FD400000}"/>
    <cellStyle name="千分位 3 2 2 2 3 5 3 3 2" xfId="26765" xr:uid="{37B65F1C-079B-40FE-B160-0BBF3C831823}"/>
    <cellStyle name="千分位 3 2 2 2 3 5 3 4" xfId="26763" xr:uid="{3A001794-FFAC-4EBE-80C8-247D8C52CED0}"/>
    <cellStyle name="千分位 3 2 2 2 3 5 4" xfId="16715" xr:uid="{00000000-0005-0000-0000-0000FE400000}"/>
    <cellStyle name="千分位 3 2 2 2 3 5 4 2" xfId="26766" xr:uid="{4DC848DA-4750-4D93-BFC6-8A0C0D1CBCB5}"/>
    <cellStyle name="千分位 3 2 2 2 3 5 5" xfId="16716" xr:uid="{00000000-0005-0000-0000-0000FF400000}"/>
    <cellStyle name="千分位 3 2 2 2 3 5 5 2" xfId="26767" xr:uid="{2B434758-BCF2-4A94-AC4D-7E2728048219}"/>
    <cellStyle name="千分位 3 2 2 2 3 5 6" xfId="26756" xr:uid="{692AA200-D446-4994-B501-394C6660A927}"/>
    <cellStyle name="千分位 3 2 2 2 3 6" xfId="16717" xr:uid="{00000000-0005-0000-0000-000000410000}"/>
    <cellStyle name="千分位 3 2 2 2 3 6 2" xfId="16718" xr:uid="{00000000-0005-0000-0000-000001410000}"/>
    <cellStyle name="千分位 3 2 2 2 3 6 2 2" xfId="16719" xr:uid="{00000000-0005-0000-0000-000002410000}"/>
    <cellStyle name="千分位 3 2 2 2 3 6 2 2 2" xfId="26770" xr:uid="{6A4E9159-E773-4C26-8EC8-4EA69191BF7B}"/>
    <cellStyle name="千分位 3 2 2 2 3 6 2 3" xfId="16720" xr:uid="{00000000-0005-0000-0000-000003410000}"/>
    <cellStyle name="千分位 3 2 2 2 3 6 2 3 2" xfId="26771" xr:uid="{3C5B3456-146B-4F1C-8846-CD702C51CD7F}"/>
    <cellStyle name="千分位 3 2 2 2 3 6 2 4" xfId="26769" xr:uid="{A9D9BEDA-30E4-4407-9C3D-1ADC84643816}"/>
    <cellStyle name="千分位 3 2 2 2 3 6 3" xfId="16721" xr:uid="{00000000-0005-0000-0000-000004410000}"/>
    <cellStyle name="千分位 3 2 2 2 3 6 3 2" xfId="26772" xr:uid="{6A4185A2-10B8-48A5-B53A-8FB037F2111C}"/>
    <cellStyle name="千分位 3 2 2 2 3 6 4" xfId="16722" xr:uid="{00000000-0005-0000-0000-000005410000}"/>
    <cellStyle name="千分位 3 2 2 2 3 6 4 2" xfId="26773" xr:uid="{EC5C2F2B-1159-4E05-89E6-0C0A581643DE}"/>
    <cellStyle name="千分位 3 2 2 2 3 6 5" xfId="26768" xr:uid="{5AE2C2F4-B62A-48F4-B715-B71130B912B1}"/>
    <cellStyle name="千分位 3 2 2 2 3 7" xfId="16723" xr:uid="{00000000-0005-0000-0000-000006410000}"/>
    <cellStyle name="千分位 3 2 2 2 3 7 2" xfId="16724" xr:uid="{00000000-0005-0000-0000-000007410000}"/>
    <cellStyle name="千分位 3 2 2 2 3 7 2 2" xfId="26775" xr:uid="{8BC30FA6-5BA9-469B-96AD-445E892CC988}"/>
    <cellStyle name="千分位 3 2 2 2 3 7 3" xfId="16725" xr:uid="{00000000-0005-0000-0000-000008410000}"/>
    <cellStyle name="千分位 3 2 2 2 3 7 3 2" xfId="26776" xr:uid="{784CE862-4C59-44F7-A078-58F7ED5BA102}"/>
    <cellStyle name="千分位 3 2 2 2 3 7 4" xfId="26774" xr:uid="{B889E66B-A8B6-44DF-94B3-EB369107472E}"/>
    <cellStyle name="千分位 3 2 2 2 3 8" xfId="16726" xr:uid="{00000000-0005-0000-0000-000009410000}"/>
    <cellStyle name="千分位 3 2 2 2 3 8 2" xfId="26777" xr:uid="{D05E8054-8DA8-41B7-B732-D99F9654AA8B}"/>
    <cellStyle name="千分位 3 2 2 2 3 9" xfId="16727" xr:uid="{00000000-0005-0000-0000-00000A410000}"/>
    <cellStyle name="千分位 3 2 2 2 3 9 2" xfId="26778" xr:uid="{BE272C22-AE71-45E1-B70F-BCEBA1606FD0}"/>
    <cellStyle name="千分位 3 2 2 2 4" xfId="348" xr:uid="{00000000-0005-0000-0000-00000B410000}"/>
    <cellStyle name="千分位 3 2 2 2 4 2" xfId="16728" xr:uid="{00000000-0005-0000-0000-00000C410000}"/>
    <cellStyle name="千分位 3 2 2 2 4 2 2" xfId="16729" xr:uid="{00000000-0005-0000-0000-00000D410000}"/>
    <cellStyle name="千分位 3 2 2 2 4 2 2 2" xfId="16730" xr:uid="{00000000-0005-0000-0000-00000E410000}"/>
    <cellStyle name="千分位 3 2 2 2 4 2 2 2 2" xfId="16731" xr:uid="{00000000-0005-0000-0000-00000F410000}"/>
    <cellStyle name="千分位 3 2 2 2 4 2 2 2 2 2" xfId="16732" xr:uid="{00000000-0005-0000-0000-000010410000}"/>
    <cellStyle name="千分位 3 2 2 2 4 2 2 2 2 2 2" xfId="26783" xr:uid="{0A70308C-D0BE-4D97-9DFA-CE30E961610A}"/>
    <cellStyle name="千分位 3 2 2 2 4 2 2 2 2 3" xfId="16733" xr:uid="{00000000-0005-0000-0000-000011410000}"/>
    <cellStyle name="千分位 3 2 2 2 4 2 2 2 2 3 2" xfId="26784" xr:uid="{26DA4A49-97B5-4D2F-AC8F-C1C2FA40618F}"/>
    <cellStyle name="千分位 3 2 2 2 4 2 2 2 2 4" xfId="26782" xr:uid="{69EE5CF4-D1BE-4AB5-B7C1-446F59B0BE12}"/>
    <cellStyle name="千分位 3 2 2 2 4 2 2 2 3" xfId="16734" xr:uid="{00000000-0005-0000-0000-000012410000}"/>
    <cellStyle name="千分位 3 2 2 2 4 2 2 2 3 2" xfId="26785" xr:uid="{B21F410E-D6CD-480D-BF6F-B04F1E68BE15}"/>
    <cellStyle name="千分位 3 2 2 2 4 2 2 2 4" xfId="16735" xr:uid="{00000000-0005-0000-0000-000013410000}"/>
    <cellStyle name="千分位 3 2 2 2 4 2 2 2 4 2" xfId="26786" xr:uid="{A6CF7F5B-DEAE-4302-B022-5857931C1390}"/>
    <cellStyle name="千分位 3 2 2 2 4 2 2 2 5" xfId="26781" xr:uid="{B2E05C72-FEA1-4259-AE04-E4A6915745BA}"/>
    <cellStyle name="千分位 3 2 2 2 4 2 2 3" xfId="16736" xr:uid="{00000000-0005-0000-0000-000014410000}"/>
    <cellStyle name="千分位 3 2 2 2 4 2 2 3 2" xfId="16737" xr:uid="{00000000-0005-0000-0000-000015410000}"/>
    <cellStyle name="千分位 3 2 2 2 4 2 2 3 2 2" xfId="26788" xr:uid="{A9803589-ACA1-476B-B654-FB977DDC09B9}"/>
    <cellStyle name="千分位 3 2 2 2 4 2 2 3 3" xfId="16738" xr:uid="{00000000-0005-0000-0000-000016410000}"/>
    <cellStyle name="千分位 3 2 2 2 4 2 2 3 3 2" xfId="26789" xr:uid="{297843B5-4282-4E07-8ECB-93C28353125C}"/>
    <cellStyle name="千分位 3 2 2 2 4 2 2 3 4" xfId="26787" xr:uid="{24F7D0F0-42F2-4448-B924-2EC303A18542}"/>
    <cellStyle name="千分位 3 2 2 2 4 2 2 4" xfId="16739" xr:uid="{00000000-0005-0000-0000-000017410000}"/>
    <cellStyle name="千分位 3 2 2 2 4 2 2 4 2" xfId="26790" xr:uid="{6CF895BF-75CE-463B-8C06-153C7ECAA18C}"/>
    <cellStyle name="千分位 3 2 2 2 4 2 2 5" xfId="16740" xr:uid="{00000000-0005-0000-0000-000018410000}"/>
    <cellStyle name="千分位 3 2 2 2 4 2 2 5 2" xfId="26791" xr:uid="{C1BA472E-759D-4D7C-8F76-55653B655F35}"/>
    <cellStyle name="千分位 3 2 2 2 4 2 2 6" xfId="26780" xr:uid="{1B51F9D4-2C11-4D69-88FE-50C039471D53}"/>
    <cellStyle name="千分位 3 2 2 2 4 2 3" xfId="16741" xr:uid="{00000000-0005-0000-0000-000019410000}"/>
    <cellStyle name="千分位 3 2 2 2 4 2 3 2" xfId="16742" xr:uid="{00000000-0005-0000-0000-00001A410000}"/>
    <cellStyle name="千分位 3 2 2 2 4 2 3 2 2" xfId="16743" xr:uid="{00000000-0005-0000-0000-00001B410000}"/>
    <cellStyle name="千分位 3 2 2 2 4 2 3 2 2 2" xfId="26794" xr:uid="{87853BB1-D62A-414D-9C2F-FBB7E141DD18}"/>
    <cellStyle name="千分位 3 2 2 2 4 2 3 2 3" xfId="16744" xr:uid="{00000000-0005-0000-0000-00001C410000}"/>
    <cellStyle name="千分位 3 2 2 2 4 2 3 2 3 2" xfId="26795" xr:uid="{513FE1D2-65A1-479E-B636-CD4038EBE34C}"/>
    <cellStyle name="千分位 3 2 2 2 4 2 3 2 4" xfId="26793" xr:uid="{D4D6D83B-3A0C-4938-891A-DB5926C994ED}"/>
    <cellStyle name="千分位 3 2 2 2 4 2 3 3" xfId="16745" xr:uid="{00000000-0005-0000-0000-00001D410000}"/>
    <cellStyle name="千分位 3 2 2 2 4 2 3 3 2" xfId="26796" xr:uid="{6412ABF4-D17A-4806-801E-EC8F071BD5F0}"/>
    <cellStyle name="千分位 3 2 2 2 4 2 3 4" xfId="16746" xr:uid="{00000000-0005-0000-0000-00001E410000}"/>
    <cellStyle name="千分位 3 2 2 2 4 2 3 4 2" xfId="26797" xr:uid="{2D494DE2-35A5-4674-ACC8-F18842A00379}"/>
    <cellStyle name="千分位 3 2 2 2 4 2 3 5" xfId="26792" xr:uid="{F70A3324-E268-447D-A68D-D5A5688FE06E}"/>
    <cellStyle name="千分位 3 2 2 2 4 2 4" xfId="16747" xr:uid="{00000000-0005-0000-0000-00001F410000}"/>
    <cellStyle name="千分位 3 2 2 2 4 2 4 2" xfId="16748" xr:uid="{00000000-0005-0000-0000-000020410000}"/>
    <cellStyle name="千分位 3 2 2 2 4 2 4 2 2" xfId="26799" xr:uid="{30AFA361-665B-4B46-AFF6-C346C3E01277}"/>
    <cellStyle name="千分位 3 2 2 2 4 2 4 3" xfId="16749" xr:uid="{00000000-0005-0000-0000-000021410000}"/>
    <cellStyle name="千分位 3 2 2 2 4 2 4 3 2" xfId="26800" xr:uid="{6DE02C6E-9D7F-4002-B1BD-691956BED64D}"/>
    <cellStyle name="千分位 3 2 2 2 4 2 4 4" xfId="26798" xr:uid="{D1EED41E-FE41-4F51-BE9D-6D2D072A32AD}"/>
    <cellStyle name="千分位 3 2 2 2 4 2 5" xfId="16750" xr:uid="{00000000-0005-0000-0000-000022410000}"/>
    <cellStyle name="千分位 3 2 2 2 4 2 5 2" xfId="26801" xr:uid="{B192C7B1-1D2F-441C-B062-0794BEA8D8FA}"/>
    <cellStyle name="千分位 3 2 2 2 4 2 6" xfId="16751" xr:uid="{00000000-0005-0000-0000-000023410000}"/>
    <cellStyle name="千分位 3 2 2 2 4 2 6 2" xfId="26802" xr:uid="{6DC511AD-3948-4DA9-BB50-8B7E9320BEE3}"/>
    <cellStyle name="千分位 3 2 2 2 4 2 7" xfId="26779" xr:uid="{63815B1F-A57F-469C-92F4-7D22ABBB8198}"/>
    <cellStyle name="千分位 3 2 2 2 4 3" xfId="16752" xr:uid="{00000000-0005-0000-0000-000024410000}"/>
    <cellStyle name="千分位 3 2 2 2 4 3 2" xfId="16753" xr:uid="{00000000-0005-0000-0000-000025410000}"/>
    <cellStyle name="千分位 3 2 2 2 4 3 2 2" xfId="16754" xr:uid="{00000000-0005-0000-0000-000026410000}"/>
    <cellStyle name="千分位 3 2 2 2 4 3 2 2 2" xfId="16755" xr:uid="{00000000-0005-0000-0000-000027410000}"/>
    <cellStyle name="千分位 3 2 2 2 4 3 2 2 2 2" xfId="26806" xr:uid="{95379BCC-98C7-48A6-A1B5-09E1AC739E29}"/>
    <cellStyle name="千分位 3 2 2 2 4 3 2 2 3" xfId="16756" xr:uid="{00000000-0005-0000-0000-000028410000}"/>
    <cellStyle name="千分位 3 2 2 2 4 3 2 2 3 2" xfId="26807" xr:uid="{E3D307A8-0334-4E9D-8D63-773B7CE042AD}"/>
    <cellStyle name="千分位 3 2 2 2 4 3 2 2 4" xfId="26805" xr:uid="{AB84D8C1-08C1-4FC2-9D44-3D0D4B6706E6}"/>
    <cellStyle name="千分位 3 2 2 2 4 3 2 3" xfId="16757" xr:uid="{00000000-0005-0000-0000-000029410000}"/>
    <cellStyle name="千分位 3 2 2 2 4 3 2 3 2" xfId="26808" xr:uid="{A8E902D0-97D3-4FDC-9037-E8F17D70D80E}"/>
    <cellStyle name="千分位 3 2 2 2 4 3 2 4" xfId="16758" xr:uid="{00000000-0005-0000-0000-00002A410000}"/>
    <cellStyle name="千分位 3 2 2 2 4 3 2 4 2" xfId="26809" xr:uid="{54973237-86C1-467A-B758-0CB09BBF5532}"/>
    <cellStyle name="千分位 3 2 2 2 4 3 2 5" xfId="26804" xr:uid="{48CD91E4-80EF-4C25-A67F-D0B22FBF5676}"/>
    <cellStyle name="千分位 3 2 2 2 4 3 3" xfId="16759" xr:uid="{00000000-0005-0000-0000-00002B410000}"/>
    <cellStyle name="千分位 3 2 2 2 4 3 3 2" xfId="16760" xr:uid="{00000000-0005-0000-0000-00002C410000}"/>
    <cellStyle name="千分位 3 2 2 2 4 3 3 2 2" xfId="26811" xr:uid="{E5525947-B9F1-49A4-BCEE-511402A8FFCA}"/>
    <cellStyle name="千分位 3 2 2 2 4 3 3 3" xfId="16761" xr:uid="{00000000-0005-0000-0000-00002D410000}"/>
    <cellStyle name="千分位 3 2 2 2 4 3 3 3 2" xfId="26812" xr:uid="{4D135DFD-4EC4-4C9E-81FA-4221F55D44D7}"/>
    <cellStyle name="千分位 3 2 2 2 4 3 3 4" xfId="26810" xr:uid="{4AEB362F-8618-4DD4-BA49-D9B7D6BCEFCC}"/>
    <cellStyle name="千分位 3 2 2 2 4 3 4" xfId="16762" xr:uid="{00000000-0005-0000-0000-00002E410000}"/>
    <cellStyle name="千分位 3 2 2 2 4 3 4 2" xfId="26813" xr:uid="{B773DA02-8121-4B87-A8CA-68E7BAC8479B}"/>
    <cellStyle name="千分位 3 2 2 2 4 3 5" xfId="16763" xr:uid="{00000000-0005-0000-0000-00002F410000}"/>
    <cellStyle name="千分位 3 2 2 2 4 3 5 2" xfId="26814" xr:uid="{71A7A935-DC7C-4D65-B443-9DCDBD071623}"/>
    <cellStyle name="千分位 3 2 2 2 4 3 6" xfId="26803" xr:uid="{6306DFD0-4D4D-45C3-9B08-1A31D426C827}"/>
    <cellStyle name="千分位 3 2 2 2 4 4" xfId="16764" xr:uid="{00000000-0005-0000-0000-000030410000}"/>
    <cellStyle name="千分位 3 2 2 2 4 4 2" xfId="16765" xr:uid="{00000000-0005-0000-0000-000031410000}"/>
    <cellStyle name="千分位 3 2 2 2 4 4 2 2" xfId="16766" xr:uid="{00000000-0005-0000-0000-000032410000}"/>
    <cellStyle name="千分位 3 2 2 2 4 4 2 2 2" xfId="16767" xr:uid="{00000000-0005-0000-0000-000033410000}"/>
    <cellStyle name="千分位 3 2 2 2 4 4 2 2 2 2" xfId="26818" xr:uid="{6B950821-8255-47A8-8070-6B68710BF919}"/>
    <cellStyle name="千分位 3 2 2 2 4 4 2 2 3" xfId="16768" xr:uid="{00000000-0005-0000-0000-000034410000}"/>
    <cellStyle name="千分位 3 2 2 2 4 4 2 2 3 2" xfId="26819" xr:uid="{B201BAFA-D41F-4679-A6E9-A3F5D16A6463}"/>
    <cellStyle name="千分位 3 2 2 2 4 4 2 2 4" xfId="26817" xr:uid="{30A1B6FA-35B8-4B68-9F02-E3E34248C772}"/>
    <cellStyle name="千分位 3 2 2 2 4 4 2 3" xfId="16769" xr:uid="{00000000-0005-0000-0000-000035410000}"/>
    <cellStyle name="千分位 3 2 2 2 4 4 2 3 2" xfId="26820" xr:uid="{5DAD880F-EDEE-42E5-8E6B-93C5C461FCEA}"/>
    <cellStyle name="千分位 3 2 2 2 4 4 2 4" xfId="16770" xr:uid="{00000000-0005-0000-0000-000036410000}"/>
    <cellStyle name="千分位 3 2 2 2 4 4 2 4 2" xfId="26821" xr:uid="{E382E202-CFC5-4D80-8047-E9D0C8E6478F}"/>
    <cellStyle name="千分位 3 2 2 2 4 4 2 5" xfId="26816" xr:uid="{0BACD879-2626-43D2-8E4E-2F8768215980}"/>
    <cellStyle name="千分位 3 2 2 2 4 4 3" xfId="16771" xr:uid="{00000000-0005-0000-0000-000037410000}"/>
    <cellStyle name="千分位 3 2 2 2 4 4 3 2" xfId="16772" xr:uid="{00000000-0005-0000-0000-000038410000}"/>
    <cellStyle name="千分位 3 2 2 2 4 4 3 2 2" xfId="26823" xr:uid="{E7ADD672-1E0B-48D0-A8CF-730AC77E9870}"/>
    <cellStyle name="千分位 3 2 2 2 4 4 3 3" xfId="16773" xr:uid="{00000000-0005-0000-0000-000039410000}"/>
    <cellStyle name="千分位 3 2 2 2 4 4 3 3 2" xfId="26824" xr:uid="{2C9A41D3-419C-459E-AB51-6855326E9A7C}"/>
    <cellStyle name="千分位 3 2 2 2 4 4 3 4" xfId="26822" xr:uid="{5EF4E41E-AA7D-4D79-9E3B-963653AFB7E4}"/>
    <cellStyle name="千分位 3 2 2 2 4 4 4" xfId="16774" xr:uid="{00000000-0005-0000-0000-00003A410000}"/>
    <cellStyle name="千分位 3 2 2 2 4 4 4 2" xfId="26825" xr:uid="{F9DB2F21-D094-4486-9F49-E60A33DA0690}"/>
    <cellStyle name="千分位 3 2 2 2 4 4 5" xfId="16775" xr:uid="{00000000-0005-0000-0000-00003B410000}"/>
    <cellStyle name="千分位 3 2 2 2 4 4 5 2" xfId="26826" xr:uid="{827BDFAC-85B3-4649-B0E4-3DF5DCBC408F}"/>
    <cellStyle name="千分位 3 2 2 2 4 4 6" xfId="26815" xr:uid="{207F3FC6-2522-40BD-B801-AE956C429F51}"/>
    <cellStyle name="千分位 3 2 2 2 4 5" xfId="16776" xr:uid="{00000000-0005-0000-0000-00003C410000}"/>
    <cellStyle name="千分位 3 2 2 2 4 5 2" xfId="16777" xr:uid="{00000000-0005-0000-0000-00003D410000}"/>
    <cellStyle name="千分位 3 2 2 2 4 5 2 2" xfId="16778" xr:uid="{00000000-0005-0000-0000-00003E410000}"/>
    <cellStyle name="千分位 3 2 2 2 4 5 2 2 2" xfId="26829" xr:uid="{269EF134-862C-40E7-B7B0-8B45FC6E69A8}"/>
    <cellStyle name="千分位 3 2 2 2 4 5 2 3" xfId="16779" xr:uid="{00000000-0005-0000-0000-00003F410000}"/>
    <cellStyle name="千分位 3 2 2 2 4 5 2 3 2" xfId="26830" xr:uid="{DA3DFD3D-66A5-4C2F-8752-00E38A478110}"/>
    <cellStyle name="千分位 3 2 2 2 4 5 2 4" xfId="26828" xr:uid="{F5DDB88B-58BB-42F9-AA39-D43BBD4E5160}"/>
    <cellStyle name="千分位 3 2 2 2 4 5 3" xfId="16780" xr:uid="{00000000-0005-0000-0000-000040410000}"/>
    <cellStyle name="千分位 3 2 2 2 4 5 3 2" xfId="26831" xr:uid="{33F7EB53-7A8C-40E2-9ADE-7F8C7C3E0642}"/>
    <cellStyle name="千分位 3 2 2 2 4 5 4" xfId="16781" xr:uid="{00000000-0005-0000-0000-000041410000}"/>
    <cellStyle name="千分位 3 2 2 2 4 5 4 2" xfId="26832" xr:uid="{5093D30A-01EA-44DA-A39C-3B01553BB500}"/>
    <cellStyle name="千分位 3 2 2 2 4 5 5" xfId="26827" xr:uid="{6C6777B9-CBC2-4354-B4FA-5B0062EC93BD}"/>
    <cellStyle name="千分位 3 2 2 2 4 6" xfId="16782" xr:uid="{00000000-0005-0000-0000-000042410000}"/>
    <cellStyle name="千分位 3 2 2 2 4 6 2" xfId="16783" xr:uid="{00000000-0005-0000-0000-000043410000}"/>
    <cellStyle name="千分位 3 2 2 2 4 6 2 2" xfId="26834" xr:uid="{D69D298C-6DFF-4DE8-9FDC-9D79C0DC015C}"/>
    <cellStyle name="千分位 3 2 2 2 4 6 3" xfId="16784" xr:uid="{00000000-0005-0000-0000-000044410000}"/>
    <cellStyle name="千分位 3 2 2 2 4 6 3 2" xfId="26835" xr:uid="{4CB92FE7-7B69-4F42-AC77-CD45CFB85277}"/>
    <cellStyle name="千分位 3 2 2 2 4 6 4" xfId="26833" xr:uid="{F9D66AAA-25F3-4229-9DEC-2B99C86D705C}"/>
    <cellStyle name="千分位 3 2 2 2 4 7" xfId="16785" xr:uid="{00000000-0005-0000-0000-000045410000}"/>
    <cellStyle name="千分位 3 2 2 2 4 7 2" xfId="26836" xr:uid="{D95A2C2E-092D-4E9A-B12F-CF984B1A9D31}"/>
    <cellStyle name="千分位 3 2 2 2 4 8" xfId="16786" xr:uid="{00000000-0005-0000-0000-000046410000}"/>
    <cellStyle name="千分位 3 2 2 2 4 8 2" xfId="26837" xr:uid="{CFD1FFB8-D215-414C-8B7E-C2696AA48283}"/>
    <cellStyle name="千分位 3 2 2 2 4 9" xfId="26106" xr:uid="{D6390E7A-90A6-47EC-8CFF-4CBA7EEF9214}"/>
    <cellStyle name="千分位 3 2 2 2 5" xfId="16787" xr:uid="{00000000-0005-0000-0000-000047410000}"/>
    <cellStyle name="千分位 3 2 2 2 5 2" xfId="16788" xr:uid="{00000000-0005-0000-0000-000048410000}"/>
    <cellStyle name="千分位 3 2 2 2 5 2 2" xfId="16789" xr:uid="{00000000-0005-0000-0000-000049410000}"/>
    <cellStyle name="千分位 3 2 2 2 5 2 2 2" xfId="16790" xr:uid="{00000000-0005-0000-0000-00004A410000}"/>
    <cellStyle name="千分位 3 2 2 2 5 2 2 2 2" xfId="16791" xr:uid="{00000000-0005-0000-0000-00004B410000}"/>
    <cellStyle name="千分位 3 2 2 2 5 2 2 2 2 2" xfId="16792" xr:uid="{00000000-0005-0000-0000-00004C410000}"/>
    <cellStyle name="千分位 3 2 2 2 5 2 2 2 2 2 2" xfId="26843" xr:uid="{01D34576-E2A9-4910-B9DF-E61C65680F9D}"/>
    <cellStyle name="千分位 3 2 2 2 5 2 2 2 2 3" xfId="16793" xr:uid="{00000000-0005-0000-0000-00004D410000}"/>
    <cellStyle name="千分位 3 2 2 2 5 2 2 2 2 3 2" xfId="26844" xr:uid="{9052ACFE-5084-4FB3-920B-2B9D1FD07138}"/>
    <cellStyle name="千分位 3 2 2 2 5 2 2 2 2 4" xfId="26842" xr:uid="{8D2AABFE-DB25-4FE0-9A35-DE13A850B042}"/>
    <cellStyle name="千分位 3 2 2 2 5 2 2 2 3" xfId="16794" xr:uid="{00000000-0005-0000-0000-00004E410000}"/>
    <cellStyle name="千分位 3 2 2 2 5 2 2 2 3 2" xfId="26845" xr:uid="{9028C191-6DD7-4B2A-A3B4-6FB01474A779}"/>
    <cellStyle name="千分位 3 2 2 2 5 2 2 2 4" xfId="16795" xr:uid="{00000000-0005-0000-0000-00004F410000}"/>
    <cellStyle name="千分位 3 2 2 2 5 2 2 2 4 2" xfId="26846" xr:uid="{DFFB5A3B-41B6-40C3-8DCE-60D4F6EF307D}"/>
    <cellStyle name="千分位 3 2 2 2 5 2 2 2 5" xfId="26841" xr:uid="{92A5E699-FAB4-42ED-BA77-272A892E7477}"/>
    <cellStyle name="千分位 3 2 2 2 5 2 2 3" xfId="16796" xr:uid="{00000000-0005-0000-0000-000050410000}"/>
    <cellStyle name="千分位 3 2 2 2 5 2 2 3 2" xfId="16797" xr:uid="{00000000-0005-0000-0000-000051410000}"/>
    <cellStyle name="千分位 3 2 2 2 5 2 2 3 2 2" xfId="26848" xr:uid="{C76485CA-8F0A-430A-AABA-A68D12C18BAA}"/>
    <cellStyle name="千分位 3 2 2 2 5 2 2 3 3" xfId="16798" xr:uid="{00000000-0005-0000-0000-000052410000}"/>
    <cellStyle name="千分位 3 2 2 2 5 2 2 3 3 2" xfId="26849" xr:uid="{C79A15E1-C80F-4082-8FA1-5914C3D73396}"/>
    <cellStyle name="千分位 3 2 2 2 5 2 2 3 4" xfId="26847" xr:uid="{6B6F6413-7B8D-4701-9242-117A3149E211}"/>
    <cellStyle name="千分位 3 2 2 2 5 2 2 4" xfId="16799" xr:uid="{00000000-0005-0000-0000-000053410000}"/>
    <cellStyle name="千分位 3 2 2 2 5 2 2 4 2" xfId="26850" xr:uid="{D92AED80-8CDB-4A32-B8A8-C1E4A9077B83}"/>
    <cellStyle name="千分位 3 2 2 2 5 2 2 5" xfId="16800" xr:uid="{00000000-0005-0000-0000-000054410000}"/>
    <cellStyle name="千分位 3 2 2 2 5 2 2 5 2" xfId="26851" xr:uid="{1E618357-A7DD-47FA-9795-FDA5DB9BADDD}"/>
    <cellStyle name="千分位 3 2 2 2 5 2 2 6" xfId="26840" xr:uid="{ED0DE173-096D-477C-80DF-0053752A9783}"/>
    <cellStyle name="千分位 3 2 2 2 5 2 3" xfId="16801" xr:uid="{00000000-0005-0000-0000-000055410000}"/>
    <cellStyle name="千分位 3 2 2 2 5 2 3 2" xfId="16802" xr:uid="{00000000-0005-0000-0000-000056410000}"/>
    <cellStyle name="千分位 3 2 2 2 5 2 3 2 2" xfId="16803" xr:uid="{00000000-0005-0000-0000-000057410000}"/>
    <cellStyle name="千分位 3 2 2 2 5 2 3 2 2 2" xfId="26854" xr:uid="{E8FB6E08-817F-4ABC-ADDC-B6D2729D60C1}"/>
    <cellStyle name="千分位 3 2 2 2 5 2 3 2 3" xfId="16804" xr:uid="{00000000-0005-0000-0000-000058410000}"/>
    <cellStyle name="千分位 3 2 2 2 5 2 3 2 3 2" xfId="26855" xr:uid="{112DC3B6-1262-4E1C-8440-6D4FC21020E2}"/>
    <cellStyle name="千分位 3 2 2 2 5 2 3 2 4" xfId="26853" xr:uid="{6844E52F-5F43-4EC5-8F90-6CDAF8803749}"/>
    <cellStyle name="千分位 3 2 2 2 5 2 3 3" xfId="16805" xr:uid="{00000000-0005-0000-0000-000059410000}"/>
    <cellStyle name="千分位 3 2 2 2 5 2 3 3 2" xfId="26856" xr:uid="{C64EB982-AA81-46A6-BCC4-D80A9AFA0212}"/>
    <cellStyle name="千分位 3 2 2 2 5 2 3 4" xfId="16806" xr:uid="{00000000-0005-0000-0000-00005A410000}"/>
    <cellStyle name="千分位 3 2 2 2 5 2 3 4 2" xfId="26857" xr:uid="{FB8D5E83-AEC1-4C78-B650-29B57F63A2C3}"/>
    <cellStyle name="千分位 3 2 2 2 5 2 3 5" xfId="26852" xr:uid="{81205965-342A-4E1B-A693-6E154E947A7F}"/>
    <cellStyle name="千分位 3 2 2 2 5 2 4" xfId="16807" xr:uid="{00000000-0005-0000-0000-00005B410000}"/>
    <cellStyle name="千分位 3 2 2 2 5 2 4 2" xfId="16808" xr:uid="{00000000-0005-0000-0000-00005C410000}"/>
    <cellStyle name="千分位 3 2 2 2 5 2 4 2 2" xfId="26859" xr:uid="{1A202CD9-D77A-4C71-8008-05F0DF9B61A0}"/>
    <cellStyle name="千分位 3 2 2 2 5 2 4 3" xfId="16809" xr:uid="{00000000-0005-0000-0000-00005D410000}"/>
    <cellStyle name="千分位 3 2 2 2 5 2 4 3 2" xfId="26860" xr:uid="{489619C0-3112-42E8-9908-74C2C2DE30EB}"/>
    <cellStyle name="千分位 3 2 2 2 5 2 4 4" xfId="26858" xr:uid="{49E37C44-F825-4D02-BED8-AE65BB4ED4F8}"/>
    <cellStyle name="千分位 3 2 2 2 5 2 5" xfId="16810" xr:uid="{00000000-0005-0000-0000-00005E410000}"/>
    <cellStyle name="千分位 3 2 2 2 5 2 5 2" xfId="26861" xr:uid="{9B689875-93EF-44E3-A37A-DFEB659531B6}"/>
    <cellStyle name="千分位 3 2 2 2 5 2 6" xfId="16811" xr:uid="{00000000-0005-0000-0000-00005F410000}"/>
    <cellStyle name="千分位 3 2 2 2 5 2 6 2" xfId="26862" xr:uid="{49DB128D-D985-40DF-A444-0EEE5B3AC822}"/>
    <cellStyle name="千分位 3 2 2 2 5 2 7" xfId="26839" xr:uid="{037FA647-1D14-43F2-B05B-F5A5B8050DAC}"/>
    <cellStyle name="千分位 3 2 2 2 5 3" xfId="16812" xr:uid="{00000000-0005-0000-0000-000060410000}"/>
    <cellStyle name="千分位 3 2 2 2 5 3 2" xfId="16813" xr:uid="{00000000-0005-0000-0000-000061410000}"/>
    <cellStyle name="千分位 3 2 2 2 5 3 2 2" xfId="16814" xr:uid="{00000000-0005-0000-0000-000062410000}"/>
    <cellStyle name="千分位 3 2 2 2 5 3 2 2 2" xfId="16815" xr:uid="{00000000-0005-0000-0000-000063410000}"/>
    <cellStyle name="千分位 3 2 2 2 5 3 2 2 2 2" xfId="26866" xr:uid="{A3DF01E5-BCF5-4F3F-8732-9AE9D280F383}"/>
    <cellStyle name="千分位 3 2 2 2 5 3 2 2 3" xfId="16816" xr:uid="{00000000-0005-0000-0000-000064410000}"/>
    <cellStyle name="千分位 3 2 2 2 5 3 2 2 3 2" xfId="26867" xr:uid="{772BBADC-796F-405A-9A7D-BA5A8AB95A3C}"/>
    <cellStyle name="千分位 3 2 2 2 5 3 2 2 4" xfId="26865" xr:uid="{85D66EC3-F383-4A61-9857-535066739DF1}"/>
    <cellStyle name="千分位 3 2 2 2 5 3 2 3" xfId="16817" xr:uid="{00000000-0005-0000-0000-000065410000}"/>
    <cellStyle name="千分位 3 2 2 2 5 3 2 3 2" xfId="26868" xr:uid="{95E5A41F-AC78-4873-B129-9AF5C4109772}"/>
    <cellStyle name="千分位 3 2 2 2 5 3 2 4" xfId="16818" xr:uid="{00000000-0005-0000-0000-000066410000}"/>
    <cellStyle name="千分位 3 2 2 2 5 3 2 4 2" xfId="26869" xr:uid="{26BB77B1-0752-4FF2-ADD1-780E5972B385}"/>
    <cellStyle name="千分位 3 2 2 2 5 3 2 5" xfId="26864" xr:uid="{203EB02C-A563-47B0-8CD3-6A64339029A0}"/>
    <cellStyle name="千分位 3 2 2 2 5 3 3" xfId="16819" xr:uid="{00000000-0005-0000-0000-000067410000}"/>
    <cellStyle name="千分位 3 2 2 2 5 3 3 2" xfId="16820" xr:uid="{00000000-0005-0000-0000-000068410000}"/>
    <cellStyle name="千分位 3 2 2 2 5 3 3 2 2" xfId="26871" xr:uid="{D6557294-217B-486A-BE15-88287B7B4C37}"/>
    <cellStyle name="千分位 3 2 2 2 5 3 3 3" xfId="16821" xr:uid="{00000000-0005-0000-0000-000069410000}"/>
    <cellStyle name="千分位 3 2 2 2 5 3 3 3 2" xfId="26872" xr:uid="{860E9095-6B49-4484-8B19-1B76BD4A46CF}"/>
    <cellStyle name="千分位 3 2 2 2 5 3 3 4" xfId="26870" xr:uid="{6928EB0D-0AFE-45C7-A78A-555CDA60ADA6}"/>
    <cellStyle name="千分位 3 2 2 2 5 3 4" xfId="16822" xr:uid="{00000000-0005-0000-0000-00006A410000}"/>
    <cellStyle name="千分位 3 2 2 2 5 3 4 2" xfId="26873" xr:uid="{18A47408-AFAF-4C55-95E8-F0A729BA84DA}"/>
    <cellStyle name="千分位 3 2 2 2 5 3 5" xfId="16823" xr:uid="{00000000-0005-0000-0000-00006B410000}"/>
    <cellStyle name="千分位 3 2 2 2 5 3 5 2" xfId="26874" xr:uid="{AA4065DC-FDB6-42A6-9916-58CBB0C5975F}"/>
    <cellStyle name="千分位 3 2 2 2 5 3 6" xfId="26863" xr:uid="{31DE1D4F-7555-498B-AA7D-BB4FA3E7B657}"/>
    <cellStyle name="千分位 3 2 2 2 5 4" xfId="16824" xr:uid="{00000000-0005-0000-0000-00006C410000}"/>
    <cellStyle name="千分位 3 2 2 2 5 4 2" xfId="16825" xr:uid="{00000000-0005-0000-0000-00006D410000}"/>
    <cellStyle name="千分位 3 2 2 2 5 4 2 2" xfId="16826" xr:uid="{00000000-0005-0000-0000-00006E410000}"/>
    <cellStyle name="千分位 3 2 2 2 5 4 2 2 2" xfId="16827" xr:uid="{00000000-0005-0000-0000-00006F410000}"/>
    <cellStyle name="千分位 3 2 2 2 5 4 2 2 2 2" xfId="26878" xr:uid="{88C6DD08-4536-4373-9B31-626A5A9D9383}"/>
    <cellStyle name="千分位 3 2 2 2 5 4 2 2 3" xfId="16828" xr:uid="{00000000-0005-0000-0000-000070410000}"/>
    <cellStyle name="千分位 3 2 2 2 5 4 2 2 3 2" xfId="26879" xr:uid="{07A68350-8175-4366-8A85-46AF14275A83}"/>
    <cellStyle name="千分位 3 2 2 2 5 4 2 2 4" xfId="26877" xr:uid="{A69621FE-8C72-4DA9-AD0C-FC201338D28A}"/>
    <cellStyle name="千分位 3 2 2 2 5 4 2 3" xfId="16829" xr:uid="{00000000-0005-0000-0000-000071410000}"/>
    <cellStyle name="千分位 3 2 2 2 5 4 2 3 2" xfId="26880" xr:uid="{B20D23AE-C5E4-4A7A-8698-602FB669F00E}"/>
    <cellStyle name="千分位 3 2 2 2 5 4 2 4" xfId="16830" xr:uid="{00000000-0005-0000-0000-000072410000}"/>
    <cellStyle name="千分位 3 2 2 2 5 4 2 4 2" xfId="26881" xr:uid="{E6A7D485-68FC-472A-96D0-D9BD019293A0}"/>
    <cellStyle name="千分位 3 2 2 2 5 4 2 5" xfId="26876" xr:uid="{9418463A-34F3-4701-980F-BF5846D1FB59}"/>
    <cellStyle name="千分位 3 2 2 2 5 4 3" xfId="16831" xr:uid="{00000000-0005-0000-0000-000073410000}"/>
    <cellStyle name="千分位 3 2 2 2 5 4 3 2" xfId="16832" xr:uid="{00000000-0005-0000-0000-000074410000}"/>
    <cellStyle name="千分位 3 2 2 2 5 4 3 2 2" xfId="26883" xr:uid="{321A69F8-12CB-4298-93EC-EE613114E140}"/>
    <cellStyle name="千分位 3 2 2 2 5 4 3 3" xfId="16833" xr:uid="{00000000-0005-0000-0000-000075410000}"/>
    <cellStyle name="千分位 3 2 2 2 5 4 3 3 2" xfId="26884" xr:uid="{36EC8ADF-2EAA-4243-A724-A361DF7F5F50}"/>
    <cellStyle name="千分位 3 2 2 2 5 4 3 4" xfId="26882" xr:uid="{2934451E-0F10-43AF-BE88-46D318898FA1}"/>
    <cellStyle name="千分位 3 2 2 2 5 4 4" xfId="16834" xr:uid="{00000000-0005-0000-0000-000076410000}"/>
    <cellStyle name="千分位 3 2 2 2 5 4 4 2" xfId="26885" xr:uid="{CFBD9F67-294A-405A-8A91-C7D2409C7499}"/>
    <cellStyle name="千分位 3 2 2 2 5 4 5" xfId="16835" xr:uid="{00000000-0005-0000-0000-000077410000}"/>
    <cellStyle name="千分位 3 2 2 2 5 4 5 2" xfId="26886" xr:uid="{780F2EA6-C2BF-44AF-8D22-91D9646A2F04}"/>
    <cellStyle name="千分位 3 2 2 2 5 4 6" xfId="26875" xr:uid="{0A5C3193-3020-4F58-962C-C479045DDF95}"/>
    <cellStyle name="千分位 3 2 2 2 5 5" xfId="16836" xr:uid="{00000000-0005-0000-0000-000078410000}"/>
    <cellStyle name="千分位 3 2 2 2 5 5 2" xfId="16837" xr:uid="{00000000-0005-0000-0000-000079410000}"/>
    <cellStyle name="千分位 3 2 2 2 5 5 2 2" xfId="16838" xr:uid="{00000000-0005-0000-0000-00007A410000}"/>
    <cellStyle name="千分位 3 2 2 2 5 5 2 2 2" xfId="26889" xr:uid="{E5286591-0278-43BB-A375-E92D39D28601}"/>
    <cellStyle name="千分位 3 2 2 2 5 5 2 3" xfId="16839" xr:uid="{00000000-0005-0000-0000-00007B410000}"/>
    <cellStyle name="千分位 3 2 2 2 5 5 2 3 2" xfId="26890" xr:uid="{67DFBB60-7617-4E71-9148-F4CD51EA466C}"/>
    <cellStyle name="千分位 3 2 2 2 5 5 2 4" xfId="26888" xr:uid="{06BA65B3-D756-405E-A0B5-5967BB555574}"/>
    <cellStyle name="千分位 3 2 2 2 5 5 3" xfId="16840" xr:uid="{00000000-0005-0000-0000-00007C410000}"/>
    <cellStyle name="千分位 3 2 2 2 5 5 3 2" xfId="26891" xr:uid="{0E8F441B-7AFC-4E9B-994B-DB4387730AC9}"/>
    <cellStyle name="千分位 3 2 2 2 5 5 4" xfId="16841" xr:uid="{00000000-0005-0000-0000-00007D410000}"/>
    <cellStyle name="千分位 3 2 2 2 5 5 4 2" xfId="26892" xr:uid="{C1380D30-10A4-48F0-9E19-E15319A762B8}"/>
    <cellStyle name="千分位 3 2 2 2 5 5 5" xfId="26887" xr:uid="{B4608FF3-4854-4B24-80DB-3275D884D468}"/>
    <cellStyle name="千分位 3 2 2 2 5 6" xfId="16842" xr:uid="{00000000-0005-0000-0000-00007E410000}"/>
    <cellStyle name="千分位 3 2 2 2 5 6 2" xfId="16843" xr:uid="{00000000-0005-0000-0000-00007F410000}"/>
    <cellStyle name="千分位 3 2 2 2 5 6 2 2" xfId="26894" xr:uid="{70781BDF-B39B-4EBE-A8EE-8BEAC1BECB02}"/>
    <cellStyle name="千分位 3 2 2 2 5 6 3" xfId="16844" xr:uid="{00000000-0005-0000-0000-000080410000}"/>
    <cellStyle name="千分位 3 2 2 2 5 6 3 2" xfId="26895" xr:uid="{3BFC8F9B-3441-47EF-8223-35C6A763FE2D}"/>
    <cellStyle name="千分位 3 2 2 2 5 6 4" xfId="26893" xr:uid="{224B3FCF-BBE1-4E91-BEF3-C1D6760D1D16}"/>
    <cellStyle name="千分位 3 2 2 2 5 7" xfId="16845" xr:uid="{00000000-0005-0000-0000-000081410000}"/>
    <cellStyle name="千分位 3 2 2 2 5 7 2" xfId="26896" xr:uid="{7B5C3E77-1A5F-4212-BB4B-C2CECCBC17C6}"/>
    <cellStyle name="千分位 3 2 2 2 5 8" xfId="16846" xr:uid="{00000000-0005-0000-0000-000082410000}"/>
    <cellStyle name="千分位 3 2 2 2 5 8 2" xfId="26897" xr:uid="{A81B711C-619A-47B0-B1B8-1D897DBC123E}"/>
    <cellStyle name="千分位 3 2 2 2 5 9" xfId="26838" xr:uid="{50F09A0F-F5E0-4BB1-968E-707C6C6BD1F3}"/>
    <cellStyle name="千分位 3 2 2 2 6" xfId="16847" xr:uid="{00000000-0005-0000-0000-000083410000}"/>
    <cellStyle name="千分位 3 2 2 2 6 2" xfId="16848" xr:uid="{00000000-0005-0000-0000-000084410000}"/>
    <cellStyle name="千分位 3 2 2 2 6 2 2" xfId="16849" xr:uid="{00000000-0005-0000-0000-000085410000}"/>
    <cellStyle name="千分位 3 2 2 2 6 2 2 2" xfId="16850" xr:uid="{00000000-0005-0000-0000-000086410000}"/>
    <cellStyle name="千分位 3 2 2 2 6 2 2 2 2" xfId="16851" xr:uid="{00000000-0005-0000-0000-000087410000}"/>
    <cellStyle name="千分位 3 2 2 2 6 2 2 2 2 2" xfId="26902" xr:uid="{F97314AC-53CE-4FC0-8508-5B5B5B2604CE}"/>
    <cellStyle name="千分位 3 2 2 2 6 2 2 2 3" xfId="16852" xr:uid="{00000000-0005-0000-0000-000088410000}"/>
    <cellStyle name="千分位 3 2 2 2 6 2 2 2 3 2" xfId="26903" xr:uid="{A685D9DD-7073-4E62-9B1C-5065F35A7A2E}"/>
    <cellStyle name="千分位 3 2 2 2 6 2 2 2 4" xfId="26901" xr:uid="{912754F3-3D4A-471D-9600-E2FFBACBDBCA}"/>
    <cellStyle name="千分位 3 2 2 2 6 2 2 3" xfId="16853" xr:uid="{00000000-0005-0000-0000-000089410000}"/>
    <cellStyle name="千分位 3 2 2 2 6 2 2 3 2" xfId="26904" xr:uid="{4F93B2B3-EA59-4EA8-8B48-435F801C6BA4}"/>
    <cellStyle name="千分位 3 2 2 2 6 2 2 4" xfId="16854" xr:uid="{00000000-0005-0000-0000-00008A410000}"/>
    <cellStyle name="千分位 3 2 2 2 6 2 2 4 2" xfId="26905" xr:uid="{5504F398-16B2-4D20-9765-12893A6E2D60}"/>
    <cellStyle name="千分位 3 2 2 2 6 2 2 5" xfId="26900" xr:uid="{612CD622-05AD-430B-8D0B-F3D2A595A53A}"/>
    <cellStyle name="千分位 3 2 2 2 6 2 3" xfId="16855" xr:uid="{00000000-0005-0000-0000-00008B410000}"/>
    <cellStyle name="千分位 3 2 2 2 6 2 3 2" xfId="16856" xr:uid="{00000000-0005-0000-0000-00008C410000}"/>
    <cellStyle name="千分位 3 2 2 2 6 2 3 2 2" xfId="26907" xr:uid="{D12941BA-2057-40CE-9C1A-E23C8B6F8342}"/>
    <cellStyle name="千分位 3 2 2 2 6 2 3 3" xfId="16857" xr:uid="{00000000-0005-0000-0000-00008D410000}"/>
    <cellStyle name="千分位 3 2 2 2 6 2 3 3 2" xfId="26908" xr:uid="{80A65843-33B0-42FB-92E3-F1C6ACC29493}"/>
    <cellStyle name="千分位 3 2 2 2 6 2 3 4" xfId="26906" xr:uid="{7FE58E3B-8AF2-41DD-A704-0DFC57D2DD25}"/>
    <cellStyle name="千分位 3 2 2 2 6 2 4" xfId="16858" xr:uid="{00000000-0005-0000-0000-00008E410000}"/>
    <cellStyle name="千分位 3 2 2 2 6 2 4 2" xfId="26909" xr:uid="{9EF8BAE9-FE52-4378-BDB7-60E04002ACB3}"/>
    <cellStyle name="千分位 3 2 2 2 6 2 5" xfId="16859" xr:uid="{00000000-0005-0000-0000-00008F410000}"/>
    <cellStyle name="千分位 3 2 2 2 6 2 5 2" xfId="26910" xr:uid="{0C234F82-CE98-41A9-8ED1-D09838365A00}"/>
    <cellStyle name="千分位 3 2 2 2 6 2 6" xfId="26899" xr:uid="{30474662-C7D3-41D5-BD88-9FED80689739}"/>
    <cellStyle name="千分位 3 2 2 2 6 3" xfId="16860" xr:uid="{00000000-0005-0000-0000-000090410000}"/>
    <cellStyle name="千分位 3 2 2 2 6 3 2" xfId="16861" xr:uid="{00000000-0005-0000-0000-000091410000}"/>
    <cellStyle name="千分位 3 2 2 2 6 3 2 2" xfId="16862" xr:uid="{00000000-0005-0000-0000-000092410000}"/>
    <cellStyle name="千分位 3 2 2 2 6 3 2 2 2" xfId="16863" xr:uid="{00000000-0005-0000-0000-000093410000}"/>
    <cellStyle name="千分位 3 2 2 2 6 3 2 2 2 2" xfId="26914" xr:uid="{6CCBFEE9-92DC-477E-9EB6-52D1A056A949}"/>
    <cellStyle name="千分位 3 2 2 2 6 3 2 2 3" xfId="16864" xr:uid="{00000000-0005-0000-0000-000094410000}"/>
    <cellStyle name="千分位 3 2 2 2 6 3 2 2 3 2" xfId="26915" xr:uid="{5E5DF72D-1746-49F4-B230-81B00BDA07A2}"/>
    <cellStyle name="千分位 3 2 2 2 6 3 2 2 4" xfId="26913" xr:uid="{EDDB6EDA-01DB-481C-943E-3B22BBFA1B54}"/>
    <cellStyle name="千分位 3 2 2 2 6 3 2 3" xfId="16865" xr:uid="{00000000-0005-0000-0000-000095410000}"/>
    <cellStyle name="千分位 3 2 2 2 6 3 2 3 2" xfId="26916" xr:uid="{072E8CE2-BC00-47A1-9F42-78BD2E7755E9}"/>
    <cellStyle name="千分位 3 2 2 2 6 3 2 4" xfId="16866" xr:uid="{00000000-0005-0000-0000-000096410000}"/>
    <cellStyle name="千分位 3 2 2 2 6 3 2 4 2" xfId="26917" xr:uid="{BFC8B631-C3BE-4044-B7D3-59FB5D45B697}"/>
    <cellStyle name="千分位 3 2 2 2 6 3 2 5" xfId="26912" xr:uid="{E3A2715B-7CC6-490E-8DEC-62B157B68590}"/>
    <cellStyle name="千分位 3 2 2 2 6 3 3" xfId="16867" xr:uid="{00000000-0005-0000-0000-000097410000}"/>
    <cellStyle name="千分位 3 2 2 2 6 3 3 2" xfId="16868" xr:uid="{00000000-0005-0000-0000-000098410000}"/>
    <cellStyle name="千分位 3 2 2 2 6 3 3 2 2" xfId="26919" xr:uid="{183FBEE4-9619-4512-A90C-DF475EBC8B03}"/>
    <cellStyle name="千分位 3 2 2 2 6 3 3 3" xfId="16869" xr:uid="{00000000-0005-0000-0000-000099410000}"/>
    <cellStyle name="千分位 3 2 2 2 6 3 3 3 2" xfId="26920" xr:uid="{49DF6EBB-4968-4585-BC57-A7FCDC2C94E0}"/>
    <cellStyle name="千分位 3 2 2 2 6 3 3 4" xfId="26918" xr:uid="{3F3283BB-42F5-4419-8CC7-054477704082}"/>
    <cellStyle name="千分位 3 2 2 2 6 3 4" xfId="16870" xr:uid="{00000000-0005-0000-0000-00009A410000}"/>
    <cellStyle name="千分位 3 2 2 2 6 3 4 2" xfId="26921" xr:uid="{15B317A1-B9E4-4EEF-AA81-E9AD98ED55F4}"/>
    <cellStyle name="千分位 3 2 2 2 6 3 5" xfId="16871" xr:uid="{00000000-0005-0000-0000-00009B410000}"/>
    <cellStyle name="千分位 3 2 2 2 6 3 5 2" xfId="26922" xr:uid="{0848AC67-87C5-4A64-B90A-51A281B411BA}"/>
    <cellStyle name="千分位 3 2 2 2 6 3 6" xfId="26911" xr:uid="{D24B3ABB-0DA8-428B-9ECB-D9399E366176}"/>
    <cellStyle name="千分位 3 2 2 2 6 4" xfId="16872" xr:uid="{00000000-0005-0000-0000-00009C410000}"/>
    <cellStyle name="千分位 3 2 2 2 6 4 2" xfId="16873" xr:uid="{00000000-0005-0000-0000-00009D410000}"/>
    <cellStyle name="千分位 3 2 2 2 6 4 2 2" xfId="16874" xr:uid="{00000000-0005-0000-0000-00009E410000}"/>
    <cellStyle name="千分位 3 2 2 2 6 4 2 2 2" xfId="26925" xr:uid="{DC504B4F-9DFF-464E-B4CB-F68910D026AF}"/>
    <cellStyle name="千分位 3 2 2 2 6 4 2 3" xfId="16875" xr:uid="{00000000-0005-0000-0000-00009F410000}"/>
    <cellStyle name="千分位 3 2 2 2 6 4 2 3 2" xfId="26926" xr:uid="{74016BA3-06F7-4DF2-90B8-33A97C8DAB42}"/>
    <cellStyle name="千分位 3 2 2 2 6 4 2 4" xfId="26924" xr:uid="{94ED2BAC-1866-4BD1-8911-6400AFFBBA8E}"/>
    <cellStyle name="千分位 3 2 2 2 6 4 3" xfId="16876" xr:uid="{00000000-0005-0000-0000-0000A0410000}"/>
    <cellStyle name="千分位 3 2 2 2 6 4 3 2" xfId="26927" xr:uid="{FB6982BF-3B7A-4195-9E74-E6D143BE50D8}"/>
    <cellStyle name="千分位 3 2 2 2 6 4 4" xfId="16877" xr:uid="{00000000-0005-0000-0000-0000A1410000}"/>
    <cellStyle name="千分位 3 2 2 2 6 4 4 2" xfId="26928" xr:uid="{0393E77F-C9B3-4943-A76A-C68E1AED8458}"/>
    <cellStyle name="千分位 3 2 2 2 6 4 5" xfId="26923" xr:uid="{21253EB4-F988-415C-8D2E-5169199EDD39}"/>
    <cellStyle name="千分位 3 2 2 2 6 5" xfId="16878" xr:uid="{00000000-0005-0000-0000-0000A2410000}"/>
    <cellStyle name="千分位 3 2 2 2 6 5 2" xfId="16879" xr:uid="{00000000-0005-0000-0000-0000A3410000}"/>
    <cellStyle name="千分位 3 2 2 2 6 5 2 2" xfId="26930" xr:uid="{EFF99F76-4C9A-4745-AA58-7E25DBCE2255}"/>
    <cellStyle name="千分位 3 2 2 2 6 5 3" xfId="16880" xr:uid="{00000000-0005-0000-0000-0000A4410000}"/>
    <cellStyle name="千分位 3 2 2 2 6 5 3 2" xfId="26931" xr:uid="{7A712151-9A44-4B5D-99E8-AB2E5A2356DC}"/>
    <cellStyle name="千分位 3 2 2 2 6 5 4" xfId="26929" xr:uid="{F184F7A4-D7F2-4526-8633-E8B6630AF804}"/>
    <cellStyle name="千分位 3 2 2 2 6 6" xfId="16881" xr:uid="{00000000-0005-0000-0000-0000A5410000}"/>
    <cellStyle name="千分位 3 2 2 2 6 6 2" xfId="26932" xr:uid="{D5B9934B-C1AA-4719-9BA8-CA66F85B4707}"/>
    <cellStyle name="千分位 3 2 2 2 6 7" xfId="16882" xr:uid="{00000000-0005-0000-0000-0000A6410000}"/>
    <cellStyle name="千分位 3 2 2 2 6 7 2" xfId="26933" xr:uid="{E5C36FFC-DE7C-4AB5-86C2-D788FFE88E8B}"/>
    <cellStyle name="千分位 3 2 2 2 6 8" xfId="26898" xr:uid="{34778DCE-1C49-49B7-AD52-027642BDBB79}"/>
    <cellStyle name="千分位 3 2 2 2 7" xfId="16883" xr:uid="{00000000-0005-0000-0000-0000A7410000}"/>
    <cellStyle name="千分位 3 2 2 2 7 2" xfId="16884" xr:uid="{00000000-0005-0000-0000-0000A8410000}"/>
    <cellStyle name="千分位 3 2 2 2 7 2 2" xfId="16885" xr:uid="{00000000-0005-0000-0000-0000A9410000}"/>
    <cellStyle name="千分位 3 2 2 2 7 2 2 2" xfId="16886" xr:uid="{00000000-0005-0000-0000-0000AA410000}"/>
    <cellStyle name="千分位 3 2 2 2 7 2 2 2 2" xfId="16887" xr:uid="{00000000-0005-0000-0000-0000AB410000}"/>
    <cellStyle name="千分位 3 2 2 2 7 2 2 2 2 2" xfId="26938" xr:uid="{8558CB8D-5881-42C4-AE87-8EFC741206A3}"/>
    <cellStyle name="千分位 3 2 2 2 7 2 2 2 3" xfId="16888" xr:uid="{00000000-0005-0000-0000-0000AC410000}"/>
    <cellStyle name="千分位 3 2 2 2 7 2 2 2 3 2" xfId="26939" xr:uid="{1051130D-B2A5-494D-9D9C-DD388452A1D7}"/>
    <cellStyle name="千分位 3 2 2 2 7 2 2 2 4" xfId="26937" xr:uid="{7A1AE8A9-68A4-4335-AF28-E171ACBD74D8}"/>
    <cellStyle name="千分位 3 2 2 2 7 2 2 3" xfId="16889" xr:uid="{00000000-0005-0000-0000-0000AD410000}"/>
    <cellStyle name="千分位 3 2 2 2 7 2 2 3 2" xfId="26940" xr:uid="{999FED9E-C0CE-46E0-BBD4-A40AF6BDE0A7}"/>
    <cellStyle name="千分位 3 2 2 2 7 2 2 4" xfId="16890" xr:uid="{00000000-0005-0000-0000-0000AE410000}"/>
    <cellStyle name="千分位 3 2 2 2 7 2 2 4 2" xfId="26941" xr:uid="{D4D4CBE5-DCA5-4171-B5AE-E1FA747063AF}"/>
    <cellStyle name="千分位 3 2 2 2 7 2 2 5" xfId="26936" xr:uid="{F03D865A-9F5E-4460-B548-027232309D95}"/>
    <cellStyle name="千分位 3 2 2 2 7 2 3" xfId="16891" xr:uid="{00000000-0005-0000-0000-0000AF410000}"/>
    <cellStyle name="千分位 3 2 2 2 7 2 3 2" xfId="16892" xr:uid="{00000000-0005-0000-0000-0000B0410000}"/>
    <cellStyle name="千分位 3 2 2 2 7 2 3 2 2" xfId="26943" xr:uid="{F22B92D3-704B-4FE9-A15D-6EEEEEB2DF13}"/>
    <cellStyle name="千分位 3 2 2 2 7 2 3 3" xfId="16893" xr:uid="{00000000-0005-0000-0000-0000B1410000}"/>
    <cellStyle name="千分位 3 2 2 2 7 2 3 3 2" xfId="26944" xr:uid="{ECFB8A8D-9937-4DB1-9C9D-C3B4BF7C177C}"/>
    <cellStyle name="千分位 3 2 2 2 7 2 3 4" xfId="26942" xr:uid="{4C9DBD27-A226-43C7-9757-E79FCE85A189}"/>
    <cellStyle name="千分位 3 2 2 2 7 2 4" xfId="16894" xr:uid="{00000000-0005-0000-0000-0000B2410000}"/>
    <cellStyle name="千分位 3 2 2 2 7 2 4 2" xfId="26945" xr:uid="{535465DD-2C1D-47BC-A81D-945A73F56E22}"/>
    <cellStyle name="千分位 3 2 2 2 7 2 5" xfId="16895" xr:uid="{00000000-0005-0000-0000-0000B3410000}"/>
    <cellStyle name="千分位 3 2 2 2 7 2 5 2" xfId="26946" xr:uid="{C013ED07-F4B6-47E2-A79C-DA34DE35EB29}"/>
    <cellStyle name="千分位 3 2 2 2 7 2 6" xfId="26935" xr:uid="{C49310DF-D76E-4781-8A78-0B5B8E21726D}"/>
    <cellStyle name="千分位 3 2 2 2 7 3" xfId="16896" xr:uid="{00000000-0005-0000-0000-0000B4410000}"/>
    <cellStyle name="千分位 3 2 2 2 7 3 2" xfId="16897" xr:uid="{00000000-0005-0000-0000-0000B5410000}"/>
    <cellStyle name="千分位 3 2 2 2 7 3 2 2" xfId="16898" xr:uid="{00000000-0005-0000-0000-0000B6410000}"/>
    <cellStyle name="千分位 3 2 2 2 7 3 2 2 2" xfId="26949" xr:uid="{91180293-6E6C-4035-91A1-CCA785CF1F3C}"/>
    <cellStyle name="千分位 3 2 2 2 7 3 2 3" xfId="16899" xr:uid="{00000000-0005-0000-0000-0000B7410000}"/>
    <cellStyle name="千分位 3 2 2 2 7 3 2 3 2" xfId="26950" xr:uid="{B1FB4B82-0879-4BD5-A8FD-B79D308FADB0}"/>
    <cellStyle name="千分位 3 2 2 2 7 3 2 4" xfId="26948" xr:uid="{5C98A2E8-0588-47F4-AD83-E8C6F5BDC995}"/>
    <cellStyle name="千分位 3 2 2 2 7 3 3" xfId="16900" xr:uid="{00000000-0005-0000-0000-0000B8410000}"/>
    <cellStyle name="千分位 3 2 2 2 7 3 3 2" xfId="26951" xr:uid="{554AE861-FD10-4070-BAB6-F6181659DE45}"/>
    <cellStyle name="千分位 3 2 2 2 7 3 4" xfId="16901" xr:uid="{00000000-0005-0000-0000-0000B9410000}"/>
    <cellStyle name="千分位 3 2 2 2 7 3 4 2" xfId="26952" xr:uid="{8E29A027-87A0-43C0-AA97-98B32D6842AA}"/>
    <cellStyle name="千分位 3 2 2 2 7 3 5" xfId="26947" xr:uid="{DB261832-72EA-4645-B24C-7D20EFB38700}"/>
    <cellStyle name="千分位 3 2 2 2 7 4" xfId="16902" xr:uid="{00000000-0005-0000-0000-0000BA410000}"/>
    <cellStyle name="千分位 3 2 2 2 7 4 2" xfId="16903" xr:uid="{00000000-0005-0000-0000-0000BB410000}"/>
    <cellStyle name="千分位 3 2 2 2 7 4 2 2" xfId="26954" xr:uid="{82E074A9-3E3A-4CC2-B827-75BA2FE9B0F1}"/>
    <cellStyle name="千分位 3 2 2 2 7 4 3" xfId="16904" xr:uid="{00000000-0005-0000-0000-0000BC410000}"/>
    <cellStyle name="千分位 3 2 2 2 7 4 3 2" xfId="26955" xr:uid="{EB11A86E-B814-4A82-A787-1AE8D2307F9A}"/>
    <cellStyle name="千分位 3 2 2 2 7 4 4" xfId="26953" xr:uid="{A1C26ED2-1346-4E99-9492-351F534C5378}"/>
    <cellStyle name="千分位 3 2 2 2 7 5" xfId="16905" xr:uid="{00000000-0005-0000-0000-0000BD410000}"/>
    <cellStyle name="千分位 3 2 2 2 7 5 2" xfId="26956" xr:uid="{DABDEED7-77AC-4F27-98A4-598CAC1E9989}"/>
    <cellStyle name="千分位 3 2 2 2 7 6" xfId="16906" xr:uid="{00000000-0005-0000-0000-0000BE410000}"/>
    <cellStyle name="千分位 3 2 2 2 7 6 2" xfId="26957" xr:uid="{198FF86D-6924-4800-A8DC-B6ADF09D7AF9}"/>
    <cellStyle name="千分位 3 2 2 2 7 7" xfId="26934" xr:uid="{7996670A-22C2-4179-B725-F8C03011821A}"/>
    <cellStyle name="千分位 3 2 2 2 8" xfId="16907" xr:uid="{00000000-0005-0000-0000-0000BF410000}"/>
    <cellStyle name="千分位 3 2 2 2 8 2" xfId="16908" xr:uid="{00000000-0005-0000-0000-0000C0410000}"/>
    <cellStyle name="千分位 3 2 2 2 8 2 2" xfId="16909" xr:uid="{00000000-0005-0000-0000-0000C1410000}"/>
    <cellStyle name="千分位 3 2 2 2 8 2 2 2" xfId="16910" xr:uid="{00000000-0005-0000-0000-0000C2410000}"/>
    <cellStyle name="千分位 3 2 2 2 8 2 2 2 2" xfId="26961" xr:uid="{62E34A34-2DA8-4EAC-A763-2D96DE1254BE}"/>
    <cellStyle name="千分位 3 2 2 2 8 2 2 3" xfId="16911" xr:uid="{00000000-0005-0000-0000-0000C3410000}"/>
    <cellStyle name="千分位 3 2 2 2 8 2 2 3 2" xfId="26962" xr:uid="{69DD639B-126B-4E15-BF9F-0619280B9381}"/>
    <cellStyle name="千分位 3 2 2 2 8 2 2 4" xfId="26960" xr:uid="{5F1FCA37-E508-4810-92D1-D491D8509E24}"/>
    <cellStyle name="千分位 3 2 2 2 8 2 3" xfId="16912" xr:uid="{00000000-0005-0000-0000-0000C4410000}"/>
    <cellStyle name="千分位 3 2 2 2 8 2 3 2" xfId="26963" xr:uid="{C13CD780-5B3A-4623-BEE5-4CD91739B84D}"/>
    <cellStyle name="千分位 3 2 2 2 8 2 4" xfId="16913" xr:uid="{00000000-0005-0000-0000-0000C5410000}"/>
    <cellStyle name="千分位 3 2 2 2 8 2 4 2" xfId="26964" xr:uid="{B161F3D2-4390-42F9-9830-D4A684E807F7}"/>
    <cellStyle name="千分位 3 2 2 2 8 2 5" xfId="26959" xr:uid="{03B5FCB2-1915-4776-945F-851BED048C0E}"/>
    <cellStyle name="千分位 3 2 2 2 8 3" xfId="16914" xr:uid="{00000000-0005-0000-0000-0000C6410000}"/>
    <cellStyle name="千分位 3 2 2 2 8 3 2" xfId="16915" xr:uid="{00000000-0005-0000-0000-0000C7410000}"/>
    <cellStyle name="千分位 3 2 2 2 8 3 2 2" xfId="26966" xr:uid="{48AC1242-9D4C-42B7-95FC-54940E02122E}"/>
    <cellStyle name="千分位 3 2 2 2 8 3 3" xfId="16916" xr:uid="{00000000-0005-0000-0000-0000C8410000}"/>
    <cellStyle name="千分位 3 2 2 2 8 3 3 2" xfId="26967" xr:uid="{E3A1494D-890C-42F7-9BD4-5EA6B1BEF143}"/>
    <cellStyle name="千分位 3 2 2 2 8 3 4" xfId="26965" xr:uid="{802F5519-4C05-48C7-BA93-E24F3D24A472}"/>
    <cellStyle name="千分位 3 2 2 2 8 4" xfId="16917" xr:uid="{00000000-0005-0000-0000-0000C9410000}"/>
    <cellStyle name="千分位 3 2 2 2 8 4 2" xfId="26968" xr:uid="{0CF85940-9E23-45FB-9A6E-333FE7AC52A5}"/>
    <cellStyle name="千分位 3 2 2 2 8 5" xfId="16918" xr:uid="{00000000-0005-0000-0000-0000CA410000}"/>
    <cellStyle name="千分位 3 2 2 2 8 5 2" xfId="26969" xr:uid="{66F294C0-0470-4D01-99DC-5F2758E4A4FA}"/>
    <cellStyle name="千分位 3 2 2 2 8 6" xfId="26958" xr:uid="{9B91D0CA-3E47-4159-9C3A-F46E4B90B90D}"/>
    <cellStyle name="千分位 3 2 2 2 9" xfId="16919" xr:uid="{00000000-0005-0000-0000-0000CB410000}"/>
    <cellStyle name="千分位 3 2 2 2 9 2" xfId="16920" xr:uid="{00000000-0005-0000-0000-0000CC410000}"/>
    <cellStyle name="千分位 3 2 2 2 9 2 2" xfId="16921" xr:uid="{00000000-0005-0000-0000-0000CD410000}"/>
    <cellStyle name="千分位 3 2 2 2 9 2 2 2" xfId="16922" xr:uid="{00000000-0005-0000-0000-0000CE410000}"/>
    <cellStyle name="千分位 3 2 2 2 9 2 2 2 2" xfId="26973" xr:uid="{2D8445E7-7939-4C8C-81CE-2CDC72084787}"/>
    <cellStyle name="千分位 3 2 2 2 9 2 2 3" xfId="16923" xr:uid="{00000000-0005-0000-0000-0000CF410000}"/>
    <cellStyle name="千分位 3 2 2 2 9 2 2 3 2" xfId="26974" xr:uid="{CC126A98-3C5E-41E5-A6B3-4E91E8051506}"/>
    <cellStyle name="千分位 3 2 2 2 9 2 2 4" xfId="26972" xr:uid="{22218113-6107-48B5-9652-A8D2812B26C2}"/>
    <cellStyle name="千分位 3 2 2 2 9 2 3" xfId="16924" xr:uid="{00000000-0005-0000-0000-0000D0410000}"/>
    <cellStyle name="千分位 3 2 2 2 9 2 3 2" xfId="26975" xr:uid="{387437A3-FD8B-44C4-B756-578D3706EE5D}"/>
    <cellStyle name="千分位 3 2 2 2 9 2 4" xfId="16925" xr:uid="{00000000-0005-0000-0000-0000D1410000}"/>
    <cellStyle name="千分位 3 2 2 2 9 2 4 2" xfId="26976" xr:uid="{88B3696F-4456-4B6E-A1C8-C31B34FF44C4}"/>
    <cellStyle name="千分位 3 2 2 2 9 2 5" xfId="26971" xr:uid="{D7460B4C-B12B-4B55-8F53-BFC4359A787F}"/>
    <cellStyle name="千分位 3 2 2 2 9 3" xfId="16926" xr:uid="{00000000-0005-0000-0000-0000D2410000}"/>
    <cellStyle name="千分位 3 2 2 2 9 3 2" xfId="16927" xr:uid="{00000000-0005-0000-0000-0000D3410000}"/>
    <cellStyle name="千分位 3 2 2 2 9 3 2 2" xfId="26978" xr:uid="{3D3212D7-95F4-41BA-B3F2-FBF3695588BB}"/>
    <cellStyle name="千分位 3 2 2 2 9 3 3" xfId="16928" xr:uid="{00000000-0005-0000-0000-0000D4410000}"/>
    <cellStyle name="千分位 3 2 2 2 9 3 3 2" xfId="26979" xr:uid="{4548BE4F-E5E1-43BA-850F-71E8D773CD63}"/>
    <cellStyle name="千分位 3 2 2 2 9 3 4" xfId="26977" xr:uid="{831894C4-0976-4537-89E0-AA27E89FCA45}"/>
    <cellStyle name="千分位 3 2 2 2 9 4" xfId="16929" xr:uid="{00000000-0005-0000-0000-0000D5410000}"/>
    <cellStyle name="千分位 3 2 2 2 9 4 2" xfId="26980" xr:uid="{6AFD3C10-DBD7-48BC-925E-F5CA16A7D9E7}"/>
    <cellStyle name="千分位 3 2 2 2 9 5" xfId="16930" xr:uid="{00000000-0005-0000-0000-0000D6410000}"/>
    <cellStyle name="千分位 3 2 2 2 9 5 2" xfId="26981" xr:uid="{EF60FE1A-7764-4487-9DBD-F1A19BB23D83}"/>
    <cellStyle name="千分位 3 2 2 2 9 6" xfId="26970" xr:uid="{9B566EC6-8039-4395-A589-0F6DC9642CE1}"/>
    <cellStyle name="千分位 3 2 2 3" xfId="349" xr:uid="{00000000-0005-0000-0000-0000D7410000}"/>
    <cellStyle name="千分位 3 2 2 3 10" xfId="26107" xr:uid="{B7CB2268-BE6D-40A7-BCA0-74D22D1C287F}"/>
    <cellStyle name="千分位 3 2 2 3 2" xfId="350" xr:uid="{00000000-0005-0000-0000-0000D8410000}"/>
    <cellStyle name="千分位 3 2 2 3 2 2" xfId="16931" xr:uid="{00000000-0005-0000-0000-0000D9410000}"/>
    <cellStyle name="千分位 3 2 2 3 2 2 2" xfId="16932" xr:uid="{00000000-0005-0000-0000-0000DA410000}"/>
    <cellStyle name="千分位 3 2 2 3 2 2 2 2" xfId="16933" xr:uid="{00000000-0005-0000-0000-0000DB410000}"/>
    <cellStyle name="千分位 3 2 2 3 2 2 2 2 2" xfId="16934" xr:uid="{00000000-0005-0000-0000-0000DC410000}"/>
    <cellStyle name="千分位 3 2 2 3 2 2 2 2 2 2" xfId="16935" xr:uid="{00000000-0005-0000-0000-0000DD410000}"/>
    <cellStyle name="千分位 3 2 2 3 2 2 2 2 2 2 2" xfId="26986" xr:uid="{900A6468-A68A-4B62-9610-26ABEB733C54}"/>
    <cellStyle name="千分位 3 2 2 3 2 2 2 2 2 3" xfId="16936" xr:uid="{00000000-0005-0000-0000-0000DE410000}"/>
    <cellStyle name="千分位 3 2 2 3 2 2 2 2 2 3 2" xfId="26987" xr:uid="{9D8C12CF-6E95-4E14-A4E8-976D44C0FD28}"/>
    <cellStyle name="千分位 3 2 2 3 2 2 2 2 2 4" xfId="26985" xr:uid="{BFFFC769-A561-4571-B7D2-40DC0AB572FB}"/>
    <cellStyle name="千分位 3 2 2 3 2 2 2 2 3" xfId="16937" xr:uid="{00000000-0005-0000-0000-0000DF410000}"/>
    <cellStyle name="千分位 3 2 2 3 2 2 2 2 3 2" xfId="26988" xr:uid="{C7677AB0-10E9-4E50-A4D8-08316676350C}"/>
    <cellStyle name="千分位 3 2 2 3 2 2 2 2 4" xfId="16938" xr:uid="{00000000-0005-0000-0000-0000E0410000}"/>
    <cellStyle name="千分位 3 2 2 3 2 2 2 2 4 2" xfId="26989" xr:uid="{20396763-01AE-44A6-A158-B908C256FFDB}"/>
    <cellStyle name="千分位 3 2 2 3 2 2 2 2 5" xfId="26984" xr:uid="{613D0412-4515-4817-9F83-4C7661D0145A}"/>
    <cellStyle name="千分位 3 2 2 3 2 2 2 3" xfId="16939" xr:uid="{00000000-0005-0000-0000-0000E1410000}"/>
    <cellStyle name="千分位 3 2 2 3 2 2 2 3 2" xfId="16940" xr:uid="{00000000-0005-0000-0000-0000E2410000}"/>
    <cellStyle name="千分位 3 2 2 3 2 2 2 3 2 2" xfId="26991" xr:uid="{3B88A65E-C499-45BC-8C08-E9725A24C7DA}"/>
    <cellStyle name="千分位 3 2 2 3 2 2 2 3 3" xfId="16941" xr:uid="{00000000-0005-0000-0000-0000E3410000}"/>
    <cellStyle name="千分位 3 2 2 3 2 2 2 3 3 2" xfId="26992" xr:uid="{EC261398-6D9E-4524-B21F-F12DC6818406}"/>
    <cellStyle name="千分位 3 2 2 3 2 2 2 3 4" xfId="26990" xr:uid="{1A660453-645E-4539-950D-D43EF3B50063}"/>
    <cellStyle name="千分位 3 2 2 3 2 2 2 4" xfId="16942" xr:uid="{00000000-0005-0000-0000-0000E4410000}"/>
    <cellStyle name="千分位 3 2 2 3 2 2 2 4 2" xfId="26993" xr:uid="{0FFFF7A7-BDEA-4117-8A55-F83C3DD50BB3}"/>
    <cellStyle name="千分位 3 2 2 3 2 2 2 5" xfId="16943" xr:uid="{00000000-0005-0000-0000-0000E5410000}"/>
    <cellStyle name="千分位 3 2 2 3 2 2 2 5 2" xfId="26994" xr:uid="{90F61B71-D151-416B-8E53-560706422070}"/>
    <cellStyle name="千分位 3 2 2 3 2 2 2 6" xfId="26983" xr:uid="{3A38050B-ACE3-4D74-AF27-6BE6C333E821}"/>
    <cellStyle name="千分位 3 2 2 3 2 2 3" xfId="16944" xr:uid="{00000000-0005-0000-0000-0000E6410000}"/>
    <cellStyle name="千分位 3 2 2 3 2 2 3 2" xfId="16945" xr:uid="{00000000-0005-0000-0000-0000E7410000}"/>
    <cellStyle name="千分位 3 2 2 3 2 2 3 2 2" xfId="16946" xr:uid="{00000000-0005-0000-0000-0000E8410000}"/>
    <cellStyle name="千分位 3 2 2 3 2 2 3 2 2 2" xfId="26997" xr:uid="{CD44E606-D397-4017-B675-FEEE7AFE2006}"/>
    <cellStyle name="千分位 3 2 2 3 2 2 3 2 3" xfId="16947" xr:uid="{00000000-0005-0000-0000-0000E9410000}"/>
    <cellStyle name="千分位 3 2 2 3 2 2 3 2 3 2" xfId="26998" xr:uid="{DAC82315-9EAF-452F-AA50-73ED961328A4}"/>
    <cellStyle name="千分位 3 2 2 3 2 2 3 2 4" xfId="26996" xr:uid="{99E2F1B9-8904-4434-B674-FE9D87C3A5FA}"/>
    <cellStyle name="千分位 3 2 2 3 2 2 3 3" xfId="16948" xr:uid="{00000000-0005-0000-0000-0000EA410000}"/>
    <cellStyle name="千分位 3 2 2 3 2 2 3 3 2" xfId="26999" xr:uid="{48C7A84A-3EE6-4D27-9956-D3C31C598209}"/>
    <cellStyle name="千分位 3 2 2 3 2 2 3 4" xfId="16949" xr:uid="{00000000-0005-0000-0000-0000EB410000}"/>
    <cellStyle name="千分位 3 2 2 3 2 2 3 4 2" xfId="27000" xr:uid="{6F162AC3-31EB-47A4-89CC-6F04604DB619}"/>
    <cellStyle name="千分位 3 2 2 3 2 2 3 5" xfId="26995" xr:uid="{9C6ED35D-B4BD-4008-9A56-D3BEC3DA4848}"/>
    <cellStyle name="千分位 3 2 2 3 2 2 4" xfId="16950" xr:uid="{00000000-0005-0000-0000-0000EC410000}"/>
    <cellStyle name="千分位 3 2 2 3 2 2 4 2" xfId="16951" xr:uid="{00000000-0005-0000-0000-0000ED410000}"/>
    <cellStyle name="千分位 3 2 2 3 2 2 4 2 2" xfId="27002" xr:uid="{3A932886-062D-4BDD-9443-F10E3934FE07}"/>
    <cellStyle name="千分位 3 2 2 3 2 2 4 3" xfId="16952" xr:uid="{00000000-0005-0000-0000-0000EE410000}"/>
    <cellStyle name="千分位 3 2 2 3 2 2 4 3 2" xfId="27003" xr:uid="{AA747656-A43F-4707-B48E-C6253AC262A4}"/>
    <cellStyle name="千分位 3 2 2 3 2 2 4 4" xfId="27001" xr:uid="{B8EF5D5D-26AA-4A8F-96B9-91A5B0755BE2}"/>
    <cellStyle name="千分位 3 2 2 3 2 2 5" xfId="16953" xr:uid="{00000000-0005-0000-0000-0000EF410000}"/>
    <cellStyle name="千分位 3 2 2 3 2 2 5 2" xfId="27004" xr:uid="{AF825CC4-3FD1-4FF8-967C-3AA87ED896A2}"/>
    <cellStyle name="千分位 3 2 2 3 2 2 6" xfId="16954" xr:uid="{00000000-0005-0000-0000-0000F0410000}"/>
    <cellStyle name="千分位 3 2 2 3 2 2 6 2" xfId="27005" xr:uid="{FFB7F362-DEA0-40E2-865B-F848B1D3D936}"/>
    <cellStyle name="千分位 3 2 2 3 2 2 7" xfId="26982" xr:uid="{2118728E-47A8-48C7-B7EE-04BEA32A2BF3}"/>
    <cellStyle name="千分位 3 2 2 3 2 3" xfId="16955" xr:uid="{00000000-0005-0000-0000-0000F1410000}"/>
    <cellStyle name="千分位 3 2 2 3 2 3 2" xfId="16956" xr:uid="{00000000-0005-0000-0000-0000F2410000}"/>
    <cellStyle name="千分位 3 2 2 3 2 3 2 2" xfId="16957" xr:uid="{00000000-0005-0000-0000-0000F3410000}"/>
    <cellStyle name="千分位 3 2 2 3 2 3 2 2 2" xfId="16958" xr:uid="{00000000-0005-0000-0000-0000F4410000}"/>
    <cellStyle name="千分位 3 2 2 3 2 3 2 2 2 2" xfId="27009" xr:uid="{786FAD65-162D-46C2-B95E-32A0F7F9CF73}"/>
    <cellStyle name="千分位 3 2 2 3 2 3 2 2 3" xfId="16959" xr:uid="{00000000-0005-0000-0000-0000F5410000}"/>
    <cellStyle name="千分位 3 2 2 3 2 3 2 2 3 2" xfId="27010" xr:uid="{0C05EA03-9C30-4408-BD11-0D663C6EC693}"/>
    <cellStyle name="千分位 3 2 2 3 2 3 2 2 4" xfId="27008" xr:uid="{6CFDFD85-BEAE-497F-AB73-840056625FEF}"/>
    <cellStyle name="千分位 3 2 2 3 2 3 2 3" xfId="16960" xr:uid="{00000000-0005-0000-0000-0000F6410000}"/>
    <cellStyle name="千分位 3 2 2 3 2 3 2 3 2" xfId="27011" xr:uid="{F66334C4-CCDD-47DB-A02D-050B70B48BC9}"/>
    <cellStyle name="千分位 3 2 2 3 2 3 2 4" xfId="16961" xr:uid="{00000000-0005-0000-0000-0000F7410000}"/>
    <cellStyle name="千分位 3 2 2 3 2 3 2 4 2" xfId="27012" xr:uid="{F349952D-F0E2-4553-B188-0DB10F2279D1}"/>
    <cellStyle name="千分位 3 2 2 3 2 3 2 5" xfId="27007" xr:uid="{C1F61E2F-EAA0-4EF2-85C7-D890299416F5}"/>
    <cellStyle name="千分位 3 2 2 3 2 3 3" xfId="16962" xr:uid="{00000000-0005-0000-0000-0000F8410000}"/>
    <cellStyle name="千分位 3 2 2 3 2 3 3 2" xfId="16963" xr:uid="{00000000-0005-0000-0000-0000F9410000}"/>
    <cellStyle name="千分位 3 2 2 3 2 3 3 2 2" xfId="27014" xr:uid="{FA40E509-9F25-44A9-AEE2-261558346C36}"/>
    <cellStyle name="千分位 3 2 2 3 2 3 3 3" xfId="16964" xr:uid="{00000000-0005-0000-0000-0000FA410000}"/>
    <cellStyle name="千分位 3 2 2 3 2 3 3 3 2" xfId="27015" xr:uid="{C8355362-7B30-4BE6-B5B4-AFF1C6D12BA0}"/>
    <cellStyle name="千分位 3 2 2 3 2 3 3 4" xfId="27013" xr:uid="{AA08EEA5-2E20-4656-B104-61433748E4BD}"/>
    <cellStyle name="千分位 3 2 2 3 2 3 4" xfId="16965" xr:uid="{00000000-0005-0000-0000-0000FB410000}"/>
    <cellStyle name="千分位 3 2 2 3 2 3 4 2" xfId="27016" xr:uid="{849C13F3-C7DA-48AA-9272-9D9D41873DFF}"/>
    <cellStyle name="千分位 3 2 2 3 2 3 5" xfId="16966" xr:uid="{00000000-0005-0000-0000-0000FC410000}"/>
    <cellStyle name="千分位 3 2 2 3 2 3 5 2" xfId="27017" xr:uid="{E0DE6754-FC0B-459F-AEE5-C3FFBD1B536F}"/>
    <cellStyle name="千分位 3 2 2 3 2 3 6" xfId="27006" xr:uid="{796A2547-5466-41D4-B4E3-B23198D807F8}"/>
    <cellStyle name="千分位 3 2 2 3 2 4" xfId="16967" xr:uid="{00000000-0005-0000-0000-0000FD410000}"/>
    <cellStyle name="千分位 3 2 2 3 2 4 2" xfId="16968" xr:uid="{00000000-0005-0000-0000-0000FE410000}"/>
    <cellStyle name="千分位 3 2 2 3 2 4 2 2" xfId="16969" xr:uid="{00000000-0005-0000-0000-0000FF410000}"/>
    <cellStyle name="千分位 3 2 2 3 2 4 2 2 2" xfId="16970" xr:uid="{00000000-0005-0000-0000-000000420000}"/>
    <cellStyle name="千分位 3 2 2 3 2 4 2 2 2 2" xfId="27021" xr:uid="{E95799E3-A5D7-4323-9668-8DE8704E0607}"/>
    <cellStyle name="千分位 3 2 2 3 2 4 2 2 3" xfId="16971" xr:uid="{00000000-0005-0000-0000-000001420000}"/>
    <cellStyle name="千分位 3 2 2 3 2 4 2 2 3 2" xfId="27022" xr:uid="{4BE3105A-A4AB-484F-B64F-391FFCF678AB}"/>
    <cellStyle name="千分位 3 2 2 3 2 4 2 2 4" xfId="27020" xr:uid="{4BA3FAFF-9361-4013-B8D8-D8CF07B2C11D}"/>
    <cellStyle name="千分位 3 2 2 3 2 4 2 3" xfId="16972" xr:uid="{00000000-0005-0000-0000-000002420000}"/>
    <cellStyle name="千分位 3 2 2 3 2 4 2 3 2" xfId="27023" xr:uid="{9E33EFBA-F56A-41C8-8671-709FA1D07677}"/>
    <cellStyle name="千分位 3 2 2 3 2 4 2 4" xfId="16973" xr:uid="{00000000-0005-0000-0000-000003420000}"/>
    <cellStyle name="千分位 3 2 2 3 2 4 2 4 2" xfId="27024" xr:uid="{CE46F5D7-8459-4125-B36A-2EB82D2480C2}"/>
    <cellStyle name="千分位 3 2 2 3 2 4 2 5" xfId="27019" xr:uid="{4911AC6A-449B-4505-9BA7-3A7DE18871AB}"/>
    <cellStyle name="千分位 3 2 2 3 2 4 3" xfId="16974" xr:uid="{00000000-0005-0000-0000-000004420000}"/>
    <cellStyle name="千分位 3 2 2 3 2 4 3 2" xfId="16975" xr:uid="{00000000-0005-0000-0000-000005420000}"/>
    <cellStyle name="千分位 3 2 2 3 2 4 3 2 2" xfId="27026" xr:uid="{2023A820-3901-4622-A9F1-CA31AB8D4BAD}"/>
    <cellStyle name="千分位 3 2 2 3 2 4 3 3" xfId="16976" xr:uid="{00000000-0005-0000-0000-000006420000}"/>
    <cellStyle name="千分位 3 2 2 3 2 4 3 3 2" xfId="27027" xr:uid="{B5A943E8-0CA2-463B-BB50-285F177783F9}"/>
    <cellStyle name="千分位 3 2 2 3 2 4 3 4" xfId="27025" xr:uid="{73F60E50-C341-4DB5-9BF9-B618AA2B341B}"/>
    <cellStyle name="千分位 3 2 2 3 2 4 4" xfId="16977" xr:uid="{00000000-0005-0000-0000-000007420000}"/>
    <cellStyle name="千分位 3 2 2 3 2 4 4 2" xfId="27028" xr:uid="{10FC5C02-E604-41AD-8971-F2707230FAB7}"/>
    <cellStyle name="千分位 3 2 2 3 2 4 5" xfId="16978" xr:uid="{00000000-0005-0000-0000-000008420000}"/>
    <cellStyle name="千分位 3 2 2 3 2 4 5 2" xfId="27029" xr:uid="{0E592A0F-F7FC-4E13-8863-ABE5DCCD1158}"/>
    <cellStyle name="千分位 3 2 2 3 2 4 6" xfId="27018" xr:uid="{7C669478-33ED-4BE5-B25D-BDB5EAB54B06}"/>
    <cellStyle name="千分位 3 2 2 3 2 5" xfId="16979" xr:uid="{00000000-0005-0000-0000-000009420000}"/>
    <cellStyle name="千分位 3 2 2 3 2 5 2" xfId="16980" xr:uid="{00000000-0005-0000-0000-00000A420000}"/>
    <cellStyle name="千分位 3 2 2 3 2 5 2 2" xfId="16981" xr:uid="{00000000-0005-0000-0000-00000B420000}"/>
    <cellStyle name="千分位 3 2 2 3 2 5 2 2 2" xfId="27032" xr:uid="{C23BF4C1-4396-4730-9982-E0A03A8F57D7}"/>
    <cellStyle name="千分位 3 2 2 3 2 5 2 3" xfId="16982" xr:uid="{00000000-0005-0000-0000-00000C420000}"/>
    <cellStyle name="千分位 3 2 2 3 2 5 2 3 2" xfId="27033" xr:uid="{C722682B-35BD-4564-8F85-ECEB91768894}"/>
    <cellStyle name="千分位 3 2 2 3 2 5 2 4" xfId="27031" xr:uid="{752047F5-716B-484A-9DB5-8192086C9037}"/>
    <cellStyle name="千分位 3 2 2 3 2 5 3" xfId="16983" xr:uid="{00000000-0005-0000-0000-00000D420000}"/>
    <cellStyle name="千分位 3 2 2 3 2 5 3 2" xfId="27034" xr:uid="{52CD6005-F1B1-461B-A6AD-0AA6275AEAA5}"/>
    <cellStyle name="千分位 3 2 2 3 2 5 4" xfId="16984" xr:uid="{00000000-0005-0000-0000-00000E420000}"/>
    <cellStyle name="千分位 3 2 2 3 2 5 4 2" xfId="27035" xr:uid="{9EA19BF1-E7C3-4916-9C38-8D27630826AA}"/>
    <cellStyle name="千分位 3 2 2 3 2 5 5" xfId="27030" xr:uid="{51ABC36E-99A6-4593-B82E-F5FB685A16E6}"/>
    <cellStyle name="千分位 3 2 2 3 2 6" xfId="16985" xr:uid="{00000000-0005-0000-0000-00000F420000}"/>
    <cellStyle name="千分位 3 2 2 3 2 6 2" xfId="16986" xr:uid="{00000000-0005-0000-0000-000010420000}"/>
    <cellStyle name="千分位 3 2 2 3 2 6 2 2" xfId="27037" xr:uid="{DC47726D-1444-4313-93A7-D0139D1A9C1E}"/>
    <cellStyle name="千分位 3 2 2 3 2 6 3" xfId="16987" xr:uid="{00000000-0005-0000-0000-000011420000}"/>
    <cellStyle name="千分位 3 2 2 3 2 6 3 2" xfId="27038" xr:uid="{15DA0457-958E-416E-9901-A8302BBD1166}"/>
    <cellStyle name="千分位 3 2 2 3 2 6 4" xfId="27036" xr:uid="{1F19362D-147A-4A20-A53F-F5A258D12853}"/>
    <cellStyle name="千分位 3 2 2 3 2 7" xfId="16988" xr:uid="{00000000-0005-0000-0000-000012420000}"/>
    <cellStyle name="千分位 3 2 2 3 2 7 2" xfId="27039" xr:uid="{5F8761A5-A153-4448-928F-A131EE498D42}"/>
    <cellStyle name="千分位 3 2 2 3 2 8" xfId="16989" xr:uid="{00000000-0005-0000-0000-000013420000}"/>
    <cellStyle name="千分位 3 2 2 3 2 8 2" xfId="27040" xr:uid="{4303F641-930A-4797-8C7E-3F11DCF9F0F2}"/>
    <cellStyle name="千分位 3 2 2 3 2 9" xfId="26108" xr:uid="{B486DA88-6443-44B4-97B1-708E96756C35}"/>
    <cellStyle name="千分位 3 2 2 3 3" xfId="16990" xr:uid="{00000000-0005-0000-0000-000014420000}"/>
    <cellStyle name="千分位 3 2 2 3 3 2" xfId="16991" xr:uid="{00000000-0005-0000-0000-000015420000}"/>
    <cellStyle name="千分位 3 2 2 3 3 2 2" xfId="16992" xr:uid="{00000000-0005-0000-0000-000016420000}"/>
    <cellStyle name="千分位 3 2 2 3 3 2 2 2" xfId="16993" xr:uid="{00000000-0005-0000-0000-000017420000}"/>
    <cellStyle name="千分位 3 2 2 3 3 2 2 2 2" xfId="16994" xr:uid="{00000000-0005-0000-0000-000018420000}"/>
    <cellStyle name="千分位 3 2 2 3 3 2 2 2 2 2" xfId="27045" xr:uid="{99BCAF83-2E6C-414C-B33B-EBC038EE8B78}"/>
    <cellStyle name="千分位 3 2 2 3 3 2 2 2 3" xfId="16995" xr:uid="{00000000-0005-0000-0000-000019420000}"/>
    <cellStyle name="千分位 3 2 2 3 3 2 2 2 3 2" xfId="27046" xr:uid="{DD724D2A-F05D-4C57-8054-6C1CA3725107}"/>
    <cellStyle name="千分位 3 2 2 3 3 2 2 2 4" xfId="27044" xr:uid="{50070732-248B-4C37-AE7E-8578202A24B0}"/>
    <cellStyle name="千分位 3 2 2 3 3 2 2 3" xfId="16996" xr:uid="{00000000-0005-0000-0000-00001A420000}"/>
    <cellStyle name="千分位 3 2 2 3 3 2 2 3 2" xfId="27047" xr:uid="{0238EA0B-1EBB-4593-BC04-F525878507C4}"/>
    <cellStyle name="千分位 3 2 2 3 3 2 2 4" xfId="16997" xr:uid="{00000000-0005-0000-0000-00001B420000}"/>
    <cellStyle name="千分位 3 2 2 3 3 2 2 4 2" xfId="27048" xr:uid="{F5F156B6-C825-405C-B3A4-9296C1FECB89}"/>
    <cellStyle name="千分位 3 2 2 3 3 2 2 5" xfId="27043" xr:uid="{CC5B31E1-F666-469D-A449-7394144267B3}"/>
    <cellStyle name="千分位 3 2 2 3 3 2 3" xfId="16998" xr:uid="{00000000-0005-0000-0000-00001C420000}"/>
    <cellStyle name="千分位 3 2 2 3 3 2 3 2" xfId="16999" xr:uid="{00000000-0005-0000-0000-00001D420000}"/>
    <cellStyle name="千分位 3 2 2 3 3 2 3 2 2" xfId="27050" xr:uid="{F69DEAE5-7328-45B9-8C4F-76B57E0F5C43}"/>
    <cellStyle name="千分位 3 2 2 3 3 2 3 3" xfId="17000" xr:uid="{00000000-0005-0000-0000-00001E420000}"/>
    <cellStyle name="千分位 3 2 2 3 3 2 3 3 2" xfId="27051" xr:uid="{B23EF641-1DBA-4865-BF53-0B3F8CBF46E2}"/>
    <cellStyle name="千分位 3 2 2 3 3 2 3 4" xfId="27049" xr:uid="{7510A384-1AFB-4D0C-AD2B-520AB97031E9}"/>
    <cellStyle name="千分位 3 2 2 3 3 2 4" xfId="17001" xr:uid="{00000000-0005-0000-0000-00001F420000}"/>
    <cellStyle name="千分位 3 2 2 3 3 2 4 2" xfId="27052" xr:uid="{4E2B5417-45E0-4C7B-8579-591B84F67EF9}"/>
    <cellStyle name="千分位 3 2 2 3 3 2 5" xfId="17002" xr:uid="{00000000-0005-0000-0000-000020420000}"/>
    <cellStyle name="千分位 3 2 2 3 3 2 5 2" xfId="27053" xr:uid="{19C69B4C-77AD-4A13-A665-1B77C2298057}"/>
    <cellStyle name="千分位 3 2 2 3 3 2 6" xfId="27042" xr:uid="{486BB64D-418C-44FF-9E55-9EA1A6706D71}"/>
    <cellStyle name="千分位 3 2 2 3 3 3" xfId="17003" xr:uid="{00000000-0005-0000-0000-000021420000}"/>
    <cellStyle name="千分位 3 2 2 3 3 3 2" xfId="17004" xr:uid="{00000000-0005-0000-0000-000022420000}"/>
    <cellStyle name="千分位 3 2 2 3 3 3 2 2" xfId="17005" xr:uid="{00000000-0005-0000-0000-000023420000}"/>
    <cellStyle name="千分位 3 2 2 3 3 3 2 2 2" xfId="27056" xr:uid="{87E10817-6F28-4F96-8762-AD5521D57C33}"/>
    <cellStyle name="千分位 3 2 2 3 3 3 2 3" xfId="17006" xr:uid="{00000000-0005-0000-0000-000024420000}"/>
    <cellStyle name="千分位 3 2 2 3 3 3 2 3 2" xfId="27057" xr:uid="{BDD6AB51-DE8D-47D4-A785-1514E5A6C01A}"/>
    <cellStyle name="千分位 3 2 2 3 3 3 2 4" xfId="27055" xr:uid="{CBE78635-5C28-43BF-BFB2-E06C66491B70}"/>
    <cellStyle name="千分位 3 2 2 3 3 3 3" xfId="17007" xr:uid="{00000000-0005-0000-0000-000025420000}"/>
    <cellStyle name="千分位 3 2 2 3 3 3 3 2" xfId="27058" xr:uid="{708C7D0E-525D-46FE-9585-0C807097CD78}"/>
    <cellStyle name="千分位 3 2 2 3 3 3 4" xfId="17008" xr:uid="{00000000-0005-0000-0000-000026420000}"/>
    <cellStyle name="千分位 3 2 2 3 3 3 4 2" xfId="27059" xr:uid="{7CB8B890-C108-4156-A4B1-B7FE40A1E023}"/>
    <cellStyle name="千分位 3 2 2 3 3 3 5" xfId="27054" xr:uid="{E733F651-A0BD-40E8-AA52-1F37DFE17790}"/>
    <cellStyle name="千分位 3 2 2 3 3 4" xfId="17009" xr:uid="{00000000-0005-0000-0000-000027420000}"/>
    <cellStyle name="千分位 3 2 2 3 3 4 2" xfId="17010" xr:uid="{00000000-0005-0000-0000-000028420000}"/>
    <cellStyle name="千分位 3 2 2 3 3 4 2 2" xfId="27061" xr:uid="{2531C41D-F3CA-4486-AC66-E60699365F97}"/>
    <cellStyle name="千分位 3 2 2 3 3 4 3" xfId="17011" xr:uid="{00000000-0005-0000-0000-000029420000}"/>
    <cellStyle name="千分位 3 2 2 3 3 4 3 2" xfId="27062" xr:uid="{2885F737-5175-4B89-8557-C3C9E8F4DD34}"/>
    <cellStyle name="千分位 3 2 2 3 3 4 4" xfId="27060" xr:uid="{335FD71E-7F37-4901-83F8-BBF68EAA3430}"/>
    <cellStyle name="千分位 3 2 2 3 3 5" xfId="17012" xr:uid="{00000000-0005-0000-0000-00002A420000}"/>
    <cellStyle name="千分位 3 2 2 3 3 5 2" xfId="27063" xr:uid="{60F7BCF1-5850-48CA-A8DB-466B9DCB39CC}"/>
    <cellStyle name="千分位 3 2 2 3 3 6" xfId="17013" xr:uid="{00000000-0005-0000-0000-00002B420000}"/>
    <cellStyle name="千分位 3 2 2 3 3 6 2" xfId="27064" xr:uid="{64655138-01CD-4178-A003-04D3213B5AC9}"/>
    <cellStyle name="千分位 3 2 2 3 3 7" xfId="27041" xr:uid="{97682F14-E080-4C17-AB88-7D0343F62784}"/>
    <cellStyle name="千分位 3 2 2 3 4" xfId="17014" xr:uid="{00000000-0005-0000-0000-00002C420000}"/>
    <cellStyle name="千分位 3 2 2 3 4 2" xfId="17015" xr:uid="{00000000-0005-0000-0000-00002D420000}"/>
    <cellStyle name="千分位 3 2 2 3 4 2 2" xfId="17016" xr:uid="{00000000-0005-0000-0000-00002E420000}"/>
    <cellStyle name="千分位 3 2 2 3 4 2 2 2" xfId="17017" xr:uid="{00000000-0005-0000-0000-00002F420000}"/>
    <cellStyle name="千分位 3 2 2 3 4 2 2 2 2" xfId="27068" xr:uid="{9F6087DF-1A7C-407D-B4A6-8F7C6EF893C2}"/>
    <cellStyle name="千分位 3 2 2 3 4 2 2 3" xfId="17018" xr:uid="{00000000-0005-0000-0000-000030420000}"/>
    <cellStyle name="千分位 3 2 2 3 4 2 2 3 2" xfId="27069" xr:uid="{F69060E4-D40C-42D0-A13F-23591FB29DA0}"/>
    <cellStyle name="千分位 3 2 2 3 4 2 2 4" xfId="27067" xr:uid="{1F3A3442-0212-4AEB-A976-5F89A1143700}"/>
    <cellStyle name="千分位 3 2 2 3 4 2 3" xfId="17019" xr:uid="{00000000-0005-0000-0000-000031420000}"/>
    <cellStyle name="千分位 3 2 2 3 4 2 3 2" xfId="27070" xr:uid="{CBB06F8F-E82F-4F4E-ADC8-BB72564292D8}"/>
    <cellStyle name="千分位 3 2 2 3 4 2 4" xfId="17020" xr:uid="{00000000-0005-0000-0000-000032420000}"/>
    <cellStyle name="千分位 3 2 2 3 4 2 4 2" xfId="27071" xr:uid="{5FBF8579-5077-4789-B658-8A5E2DC79702}"/>
    <cellStyle name="千分位 3 2 2 3 4 2 5" xfId="27066" xr:uid="{0890B928-158A-4148-878D-C303A9C2397D}"/>
    <cellStyle name="千分位 3 2 2 3 4 3" xfId="17021" xr:uid="{00000000-0005-0000-0000-000033420000}"/>
    <cellStyle name="千分位 3 2 2 3 4 3 2" xfId="17022" xr:uid="{00000000-0005-0000-0000-000034420000}"/>
    <cellStyle name="千分位 3 2 2 3 4 3 2 2" xfId="27073" xr:uid="{7E917D9C-7ABF-44FF-B969-85405119484F}"/>
    <cellStyle name="千分位 3 2 2 3 4 3 3" xfId="17023" xr:uid="{00000000-0005-0000-0000-000035420000}"/>
    <cellStyle name="千分位 3 2 2 3 4 3 3 2" xfId="27074" xr:uid="{0D476811-1659-47DD-89F0-60426E687D7B}"/>
    <cellStyle name="千分位 3 2 2 3 4 3 4" xfId="27072" xr:uid="{7B6FE7D9-5F37-4800-B585-7EA9D4C77A08}"/>
    <cellStyle name="千分位 3 2 2 3 4 4" xfId="17024" xr:uid="{00000000-0005-0000-0000-000036420000}"/>
    <cellStyle name="千分位 3 2 2 3 4 4 2" xfId="27075" xr:uid="{75A0BD83-78EC-4613-84D4-662E04DF7B3C}"/>
    <cellStyle name="千分位 3 2 2 3 4 5" xfId="17025" xr:uid="{00000000-0005-0000-0000-000037420000}"/>
    <cellStyle name="千分位 3 2 2 3 4 5 2" xfId="27076" xr:uid="{4380F192-8052-434E-A089-86719EDB29E1}"/>
    <cellStyle name="千分位 3 2 2 3 4 6" xfId="27065" xr:uid="{84A54296-A5DC-47F4-B9F0-9EEE9381EBAC}"/>
    <cellStyle name="千分位 3 2 2 3 5" xfId="17026" xr:uid="{00000000-0005-0000-0000-000038420000}"/>
    <cellStyle name="千分位 3 2 2 3 5 2" xfId="17027" xr:uid="{00000000-0005-0000-0000-000039420000}"/>
    <cellStyle name="千分位 3 2 2 3 5 2 2" xfId="17028" xr:uid="{00000000-0005-0000-0000-00003A420000}"/>
    <cellStyle name="千分位 3 2 2 3 5 2 2 2" xfId="17029" xr:uid="{00000000-0005-0000-0000-00003B420000}"/>
    <cellStyle name="千分位 3 2 2 3 5 2 2 2 2" xfId="27080" xr:uid="{A8C0F604-42C0-48F3-B923-A5C05AA58526}"/>
    <cellStyle name="千分位 3 2 2 3 5 2 2 3" xfId="17030" xr:uid="{00000000-0005-0000-0000-00003C420000}"/>
    <cellStyle name="千分位 3 2 2 3 5 2 2 3 2" xfId="27081" xr:uid="{2061797C-FE61-40D5-BC4E-ACFAE727A489}"/>
    <cellStyle name="千分位 3 2 2 3 5 2 2 4" xfId="27079" xr:uid="{96137565-67FF-4D7B-86CE-1AF314D4F144}"/>
    <cellStyle name="千分位 3 2 2 3 5 2 3" xfId="17031" xr:uid="{00000000-0005-0000-0000-00003D420000}"/>
    <cellStyle name="千分位 3 2 2 3 5 2 3 2" xfId="27082" xr:uid="{3B49417E-B9B8-40F7-BB05-A14A428B187B}"/>
    <cellStyle name="千分位 3 2 2 3 5 2 4" xfId="17032" xr:uid="{00000000-0005-0000-0000-00003E420000}"/>
    <cellStyle name="千分位 3 2 2 3 5 2 4 2" xfId="27083" xr:uid="{E043FF10-7607-41FD-8F4E-0C9BDE42492E}"/>
    <cellStyle name="千分位 3 2 2 3 5 2 5" xfId="27078" xr:uid="{D762F44A-9C10-4154-857A-540EBBA60FFA}"/>
    <cellStyle name="千分位 3 2 2 3 5 3" xfId="17033" xr:uid="{00000000-0005-0000-0000-00003F420000}"/>
    <cellStyle name="千分位 3 2 2 3 5 3 2" xfId="17034" xr:uid="{00000000-0005-0000-0000-000040420000}"/>
    <cellStyle name="千分位 3 2 2 3 5 3 2 2" xfId="27085" xr:uid="{A5D60C51-A37B-463D-AC2B-2C87B6E337D7}"/>
    <cellStyle name="千分位 3 2 2 3 5 3 3" xfId="17035" xr:uid="{00000000-0005-0000-0000-000041420000}"/>
    <cellStyle name="千分位 3 2 2 3 5 3 3 2" xfId="27086" xr:uid="{B538554D-2FBF-48F4-B046-1A6C97C10C65}"/>
    <cellStyle name="千分位 3 2 2 3 5 3 4" xfId="27084" xr:uid="{2E98A836-E251-41E8-990A-FB7C4F3ECF0D}"/>
    <cellStyle name="千分位 3 2 2 3 5 4" xfId="17036" xr:uid="{00000000-0005-0000-0000-000042420000}"/>
    <cellStyle name="千分位 3 2 2 3 5 4 2" xfId="27087" xr:uid="{042EE54E-1295-4A09-92CB-07129CC621CA}"/>
    <cellStyle name="千分位 3 2 2 3 5 5" xfId="17037" xr:uid="{00000000-0005-0000-0000-000043420000}"/>
    <cellStyle name="千分位 3 2 2 3 5 5 2" xfId="27088" xr:uid="{8CDC251B-4FFE-4BA1-9A0D-644F0256773D}"/>
    <cellStyle name="千分位 3 2 2 3 5 6" xfId="27077" xr:uid="{5CD4FF09-0293-4B9E-8956-CEA66E344BDC}"/>
    <cellStyle name="千分位 3 2 2 3 6" xfId="17038" xr:uid="{00000000-0005-0000-0000-000044420000}"/>
    <cellStyle name="千分位 3 2 2 3 6 2" xfId="17039" xr:uid="{00000000-0005-0000-0000-000045420000}"/>
    <cellStyle name="千分位 3 2 2 3 6 2 2" xfId="17040" xr:uid="{00000000-0005-0000-0000-000046420000}"/>
    <cellStyle name="千分位 3 2 2 3 6 2 2 2" xfId="27091" xr:uid="{17E9B02E-301B-4B9A-AF2B-0A8B5F0B8477}"/>
    <cellStyle name="千分位 3 2 2 3 6 2 3" xfId="17041" xr:uid="{00000000-0005-0000-0000-000047420000}"/>
    <cellStyle name="千分位 3 2 2 3 6 2 3 2" xfId="27092" xr:uid="{E35AB352-EEE0-4C1F-B201-265DA2033CC9}"/>
    <cellStyle name="千分位 3 2 2 3 6 2 4" xfId="27090" xr:uid="{BC17A963-D635-4F9A-A6D4-B79B86B84D3A}"/>
    <cellStyle name="千分位 3 2 2 3 6 3" xfId="17042" xr:uid="{00000000-0005-0000-0000-000048420000}"/>
    <cellStyle name="千分位 3 2 2 3 6 3 2" xfId="27093" xr:uid="{63AB97E9-7917-40B3-8232-319A495E79C8}"/>
    <cellStyle name="千分位 3 2 2 3 6 4" xfId="17043" xr:uid="{00000000-0005-0000-0000-000049420000}"/>
    <cellStyle name="千分位 3 2 2 3 6 4 2" xfId="27094" xr:uid="{456A76DC-0838-430E-9B0C-3B2F05AA1769}"/>
    <cellStyle name="千分位 3 2 2 3 6 5" xfId="27089" xr:uid="{A1841C43-289D-4865-942E-D7B66E169755}"/>
    <cellStyle name="千分位 3 2 2 3 7" xfId="17044" xr:uid="{00000000-0005-0000-0000-00004A420000}"/>
    <cellStyle name="千分位 3 2 2 3 7 2" xfId="17045" xr:uid="{00000000-0005-0000-0000-00004B420000}"/>
    <cellStyle name="千分位 3 2 2 3 7 2 2" xfId="27096" xr:uid="{817F467F-0345-444C-86B1-FF8E8CBE1E5A}"/>
    <cellStyle name="千分位 3 2 2 3 7 3" xfId="17046" xr:uid="{00000000-0005-0000-0000-00004C420000}"/>
    <cellStyle name="千分位 3 2 2 3 7 3 2" xfId="27097" xr:uid="{0AE39A1A-6BD7-44A8-A044-B5ADAD11F8CB}"/>
    <cellStyle name="千分位 3 2 2 3 7 4" xfId="27095" xr:uid="{7D6DA68B-8E45-4E3A-BCA8-FBDA620C2E7C}"/>
    <cellStyle name="千分位 3 2 2 3 8" xfId="17047" xr:uid="{00000000-0005-0000-0000-00004D420000}"/>
    <cellStyle name="千分位 3 2 2 3 8 2" xfId="27098" xr:uid="{83CCA313-7AEE-4906-A09F-00FE8C91A596}"/>
    <cellStyle name="千分位 3 2 2 3 9" xfId="17048" xr:uid="{00000000-0005-0000-0000-00004E420000}"/>
    <cellStyle name="千分位 3 2 2 3 9 2" xfId="27099" xr:uid="{45BEDCA8-C0A2-4E2A-AE88-4DB0928CCEC9}"/>
    <cellStyle name="千分位 3 2 2 4" xfId="351" xr:uid="{00000000-0005-0000-0000-00004F420000}"/>
    <cellStyle name="千分位 3 2 2 4 10" xfId="26109" xr:uid="{293FFB52-6BE6-491A-BFA9-8E0DC5A62155}"/>
    <cellStyle name="千分位 3 2 2 4 2" xfId="352" xr:uid="{00000000-0005-0000-0000-000050420000}"/>
    <cellStyle name="千分位 3 2 2 4 2 2" xfId="17049" xr:uid="{00000000-0005-0000-0000-000051420000}"/>
    <cellStyle name="千分位 3 2 2 4 2 2 2" xfId="17050" xr:uid="{00000000-0005-0000-0000-000052420000}"/>
    <cellStyle name="千分位 3 2 2 4 2 2 2 2" xfId="17051" xr:uid="{00000000-0005-0000-0000-000053420000}"/>
    <cellStyle name="千分位 3 2 2 4 2 2 2 2 2" xfId="17052" xr:uid="{00000000-0005-0000-0000-000054420000}"/>
    <cellStyle name="千分位 3 2 2 4 2 2 2 2 2 2" xfId="17053" xr:uid="{00000000-0005-0000-0000-000055420000}"/>
    <cellStyle name="千分位 3 2 2 4 2 2 2 2 2 2 2" xfId="27104" xr:uid="{DC19DF2A-FF47-4E8A-8A68-FE841CF02253}"/>
    <cellStyle name="千分位 3 2 2 4 2 2 2 2 2 3" xfId="17054" xr:uid="{00000000-0005-0000-0000-000056420000}"/>
    <cellStyle name="千分位 3 2 2 4 2 2 2 2 2 3 2" xfId="27105" xr:uid="{3FD331EB-4E16-4845-BFC7-E316CCC423B9}"/>
    <cellStyle name="千分位 3 2 2 4 2 2 2 2 2 4" xfId="27103" xr:uid="{4300F320-1EBC-4460-A19F-8F6E151EF058}"/>
    <cellStyle name="千分位 3 2 2 4 2 2 2 2 3" xfId="17055" xr:uid="{00000000-0005-0000-0000-000057420000}"/>
    <cellStyle name="千分位 3 2 2 4 2 2 2 2 3 2" xfId="27106" xr:uid="{FC010B8E-5CC4-4BCB-AD58-F827693F2989}"/>
    <cellStyle name="千分位 3 2 2 4 2 2 2 2 4" xfId="17056" xr:uid="{00000000-0005-0000-0000-000058420000}"/>
    <cellStyle name="千分位 3 2 2 4 2 2 2 2 4 2" xfId="27107" xr:uid="{46994F94-0A58-42FB-A79E-C59B9F7E430A}"/>
    <cellStyle name="千分位 3 2 2 4 2 2 2 2 5" xfId="27102" xr:uid="{BAEE6DEC-0615-455D-BDEE-A78B4112B9E7}"/>
    <cellStyle name="千分位 3 2 2 4 2 2 2 3" xfId="17057" xr:uid="{00000000-0005-0000-0000-000059420000}"/>
    <cellStyle name="千分位 3 2 2 4 2 2 2 3 2" xfId="17058" xr:uid="{00000000-0005-0000-0000-00005A420000}"/>
    <cellStyle name="千分位 3 2 2 4 2 2 2 3 2 2" xfId="27109" xr:uid="{CD692F87-6C12-40FE-8A1D-C6F888EB7A6D}"/>
    <cellStyle name="千分位 3 2 2 4 2 2 2 3 3" xfId="17059" xr:uid="{00000000-0005-0000-0000-00005B420000}"/>
    <cellStyle name="千分位 3 2 2 4 2 2 2 3 3 2" xfId="27110" xr:uid="{6375E6D6-75DC-4235-BEF2-F995008C5253}"/>
    <cellStyle name="千分位 3 2 2 4 2 2 2 3 4" xfId="27108" xr:uid="{28B78C3D-7788-408D-84C3-084043762848}"/>
    <cellStyle name="千分位 3 2 2 4 2 2 2 4" xfId="17060" xr:uid="{00000000-0005-0000-0000-00005C420000}"/>
    <cellStyle name="千分位 3 2 2 4 2 2 2 4 2" xfId="27111" xr:uid="{ED5329AC-D20B-4316-ABCB-482C08039A5A}"/>
    <cellStyle name="千分位 3 2 2 4 2 2 2 5" xfId="17061" xr:uid="{00000000-0005-0000-0000-00005D420000}"/>
    <cellStyle name="千分位 3 2 2 4 2 2 2 5 2" xfId="27112" xr:uid="{47A83037-09CE-4EA7-B13B-05C6E33E0A55}"/>
    <cellStyle name="千分位 3 2 2 4 2 2 2 6" xfId="27101" xr:uid="{D1061B7F-4DDD-4784-85AF-E106CA00AAFE}"/>
    <cellStyle name="千分位 3 2 2 4 2 2 3" xfId="17062" xr:uid="{00000000-0005-0000-0000-00005E420000}"/>
    <cellStyle name="千分位 3 2 2 4 2 2 3 2" xfId="17063" xr:uid="{00000000-0005-0000-0000-00005F420000}"/>
    <cellStyle name="千分位 3 2 2 4 2 2 3 2 2" xfId="17064" xr:uid="{00000000-0005-0000-0000-000060420000}"/>
    <cellStyle name="千分位 3 2 2 4 2 2 3 2 2 2" xfId="27115" xr:uid="{BE299CD0-8EC3-4746-8127-293BDDA03FBD}"/>
    <cellStyle name="千分位 3 2 2 4 2 2 3 2 3" xfId="17065" xr:uid="{00000000-0005-0000-0000-000061420000}"/>
    <cellStyle name="千分位 3 2 2 4 2 2 3 2 3 2" xfId="27116" xr:uid="{099FA923-0E33-48F6-90C3-91263F65F2FA}"/>
    <cellStyle name="千分位 3 2 2 4 2 2 3 2 4" xfId="27114" xr:uid="{056232AF-D173-4EBE-88A1-CB76F1E94E86}"/>
    <cellStyle name="千分位 3 2 2 4 2 2 3 3" xfId="17066" xr:uid="{00000000-0005-0000-0000-000062420000}"/>
    <cellStyle name="千分位 3 2 2 4 2 2 3 3 2" xfId="27117" xr:uid="{0517A290-3E8D-443F-863D-17C179EADFC3}"/>
    <cellStyle name="千分位 3 2 2 4 2 2 3 4" xfId="17067" xr:uid="{00000000-0005-0000-0000-000063420000}"/>
    <cellStyle name="千分位 3 2 2 4 2 2 3 4 2" xfId="27118" xr:uid="{73E70E9F-067E-43E7-9B8A-D0585EE7FAAA}"/>
    <cellStyle name="千分位 3 2 2 4 2 2 3 5" xfId="27113" xr:uid="{D18129E5-BFBA-4CEE-BF3C-290DE288F6E1}"/>
    <cellStyle name="千分位 3 2 2 4 2 2 4" xfId="17068" xr:uid="{00000000-0005-0000-0000-000064420000}"/>
    <cellStyle name="千分位 3 2 2 4 2 2 4 2" xfId="17069" xr:uid="{00000000-0005-0000-0000-000065420000}"/>
    <cellStyle name="千分位 3 2 2 4 2 2 4 2 2" xfId="27120" xr:uid="{93F320F0-57C1-4A80-AFEB-4DCD9D7AB805}"/>
    <cellStyle name="千分位 3 2 2 4 2 2 4 3" xfId="17070" xr:uid="{00000000-0005-0000-0000-000066420000}"/>
    <cellStyle name="千分位 3 2 2 4 2 2 4 3 2" xfId="27121" xr:uid="{0FEE7A6D-FFDE-48F9-B839-159F67E333D4}"/>
    <cellStyle name="千分位 3 2 2 4 2 2 4 4" xfId="27119" xr:uid="{C7B2A062-CED7-4137-BAFE-1A0489C466B1}"/>
    <cellStyle name="千分位 3 2 2 4 2 2 5" xfId="17071" xr:uid="{00000000-0005-0000-0000-000067420000}"/>
    <cellStyle name="千分位 3 2 2 4 2 2 5 2" xfId="27122" xr:uid="{945B518F-07D0-4F1E-B027-60F41D44B930}"/>
    <cellStyle name="千分位 3 2 2 4 2 2 6" xfId="17072" xr:uid="{00000000-0005-0000-0000-000068420000}"/>
    <cellStyle name="千分位 3 2 2 4 2 2 6 2" xfId="27123" xr:uid="{7DDC6133-B892-40DB-ADD0-756DD73EF80E}"/>
    <cellStyle name="千分位 3 2 2 4 2 2 7" xfId="27100" xr:uid="{2198150B-FECF-4DB3-A1D3-7BEDA14DCD17}"/>
    <cellStyle name="千分位 3 2 2 4 2 3" xfId="17073" xr:uid="{00000000-0005-0000-0000-000069420000}"/>
    <cellStyle name="千分位 3 2 2 4 2 3 2" xfId="17074" xr:uid="{00000000-0005-0000-0000-00006A420000}"/>
    <cellStyle name="千分位 3 2 2 4 2 3 2 2" xfId="17075" xr:uid="{00000000-0005-0000-0000-00006B420000}"/>
    <cellStyle name="千分位 3 2 2 4 2 3 2 2 2" xfId="17076" xr:uid="{00000000-0005-0000-0000-00006C420000}"/>
    <cellStyle name="千分位 3 2 2 4 2 3 2 2 2 2" xfId="27127" xr:uid="{FFF69C6B-672E-412D-94D7-ECF002C4B7B2}"/>
    <cellStyle name="千分位 3 2 2 4 2 3 2 2 3" xfId="17077" xr:uid="{00000000-0005-0000-0000-00006D420000}"/>
    <cellStyle name="千分位 3 2 2 4 2 3 2 2 3 2" xfId="27128" xr:uid="{0262ED44-E57E-4EC6-BB4A-3207C9AC56BD}"/>
    <cellStyle name="千分位 3 2 2 4 2 3 2 2 4" xfId="27126" xr:uid="{249AFC4D-9F76-49DA-8383-DBC59AC00BAB}"/>
    <cellStyle name="千分位 3 2 2 4 2 3 2 3" xfId="17078" xr:uid="{00000000-0005-0000-0000-00006E420000}"/>
    <cellStyle name="千分位 3 2 2 4 2 3 2 3 2" xfId="27129" xr:uid="{1ADE4BA7-CF2E-48BA-A614-55FB9E4DB053}"/>
    <cellStyle name="千分位 3 2 2 4 2 3 2 4" xfId="17079" xr:uid="{00000000-0005-0000-0000-00006F420000}"/>
    <cellStyle name="千分位 3 2 2 4 2 3 2 4 2" xfId="27130" xr:uid="{65C04F34-C3E4-4ACE-9ECC-708A34619113}"/>
    <cellStyle name="千分位 3 2 2 4 2 3 2 5" xfId="27125" xr:uid="{0356496D-50C2-4BF3-8326-39230C074093}"/>
    <cellStyle name="千分位 3 2 2 4 2 3 3" xfId="17080" xr:uid="{00000000-0005-0000-0000-000070420000}"/>
    <cellStyle name="千分位 3 2 2 4 2 3 3 2" xfId="17081" xr:uid="{00000000-0005-0000-0000-000071420000}"/>
    <cellStyle name="千分位 3 2 2 4 2 3 3 2 2" xfId="27132" xr:uid="{FA136189-AD83-4353-9945-2A9ACCAA50E0}"/>
    <cellStyle name="千分位 3 2 2 4 2 3 3 3" xfId="17082" xr:uid="{00000000-0005-0000-0000-000072420000}"/>
    <cellStyle name="千分位 3 2 2 4 2 3 3 3 2" xfId="27133" xr:uid="{3FF67D9C-E45D-4981-818D-8FEC5273A70F}"/>
    <cellStyle name="千分位 3 2 2 4 2 3 3 4" xfId="27131" xr:uid="{A0E767C7-5998-4566-9C8B-AAFC8448DC23}"/>
    <cellStyle name="千分位 3 2 2 4 2 3 4" xfId="17083" xr:uid="{00000000-0005-0000-0000-000073420000}"/>
    <cellStyle name="千分位 3 2 2 4 2 3 4 2" xfId="27134" xr:uid="{C8C88F6A-C57A-4A52-9F21-CE1FB4162E6F}"/>
    <cellStyle name="千分位 3 2 2 4 2 3 5" xfId="17084" xr:uid="{00000000-0005-0000-0000-000074420000}"/>
    <cellStyle name="千分位 3 2 2 4 2 3 5 2" xfId="27135" xr:uid="{4BAD4DAD-EBF0-4CA8-A82A-BE26B0BB5291}"/>
    <cellStyle name="千分位 3 2 2 4 2 3 6" xfId="27124" xr:uid="{7F9F2FF8-74E1-42F9-83E6-A01D980C74D5}"/>
    <cellStyle name="千分位 3 2 2 4 2 4" xfId="17085" xr:uid="{00000000-0005-0000-0000-000075420000}"/>
    <cellStyle name="千分位 3 2 2 4 2 4 2" xfId="17086" xr:uid="{00000000-0005-0000-0000-000076420000}"/>
    <cellStyle name="千分位 3 2 2 4 2 4 2 2" xfId="17087" xr:uid="{00000000-0005-0000-0000-000077420000}"/>
    <cellStyle name="千分位 3 2 2 4 2 4 2 2 2" xfId="17088" xr:uid="{00000000-0005-0000-0000-000078420000}"/>
    <cellStyle name="千分位 3 2 2 4 2 4 2 2 2 2" xfId="27139" xr:uid="{C6EC1F96-63FC-4DEC-A57D-B849B9D3AC4A}"/>
    <cellStyle name="千分位 3 2 2 4 2 4 2 2 3" xfId="17089" xr:uid="{00000000-0005-0000-0000-000079420000}"/>
    <cellStyle name="千分位 3 2 2 4 2 4 2 2 3 2" xfId="27140" xr:uid="{5E57FFEF-4DC1-4EEC-9524-1C3D56B6E667}"/>
    <cellStyle name="千分位 3 2 2 4 2 4 2 2 4" xfId="27138" xr:uid="{A25ACE42-410B-44BF-868D-F19BBAAD34DD}"/>
    <cellStyle name="千分位 3 2 2 4 2 4 2 3" xfId="17090" xr:uid="{00000000-0005-0000-0000-00007A420000}"/>
    <cellStyle name="千分位 3 2 2 4 2 4 2 3 2" xfId="27141" xr:uid="{DD2AB5AF-7810-4617-BECE-F79AC06C994F}"/>
    <cellStyle name="千分位 3 2 2 4 2 4 2 4" xfId="17091" xr:uid="{00000000-0005-0000-0000-00007B420000}"/>
    <cellStyle name="千分位 3 2 2 4 2 4 2 4 2" xfId="27142" xr:uid="{4356FBD8-8E39-4F39-8372-0AA26A09EF6D}"/>
    <cellStyle name="千分位 3 2 2 4 2 4 2 5" xfId="27137" xr:uid="{84434E81-594F-44A1-A3BF-9C572C00646D}"/>
    <cellStyle name="千分位 3 2 2 4 2 4 3" xfId="17092" xr:uid="{00000000-0005-0000-0000-00007C420000}"/>
    <cellStyle name="千分位 3 2 2 4 2 4 3 2" xfId="17093" xr:uid="{00000000-0005-0000-0000-00007D420000}"/>
    <cellStyle name="千分位 3 2 2 4 2 4 3 2 2" xfId="27144" xr:uid="{995D6295-B1C8-46C2-877F-02203E464BD6}"/>
    <cellStyle name="千分位 3 2 2 4 2 4 3 3" xfId="17094" xr:uid="{00000000-0005-0000-0000-00007E420000}"/>
    <cellStyle name="千分位 3 2 2 4 2 4 3 3 2" xfId="27145" xr:uid="{E642503E-FF77-46A2-99CF-FFE0229932EB}"/>
    <cellStyle name="千分位 3 2 2 4 2 4 3 4" xfId="27143" xr:uid="{D52A89C3-FB86-4C8B-9860-C8E18452574D}"/>
    <cellStyle name="千分位 3 2 2 4 2 4 4" xfId="17095" xr:uid="{00000000-0005-0000-0000-00007F420000}"/>
    <cellStyle name="千分位 3 2 2 4 2 4 4 2" xfId="27146" xr:uid="{147515D5-9C70-4D51-8AE8-0DA863B8EE83}"/>
    <cellStyle name="千分位 3 2 2 4 2 4 5" xfId="17096" xr:uid="{00000000-0005-0000-0000-000080420000}"/>
    <cellStyle name="千分位 3 2 2 4 2 4 5 2" xfId="27147" xr:uid="{684B4037-DCC6-4024-8E9E-C9E7A01D7737}"/>
    <cellStyle name="千分位 3 2 2 4 2 4 6" xfId="27136" xr:uid="{4B334CAC-6EAA-4C5A-B8E4-AA901AC5F296}"/>
    <cellStyle name="千分位 3 2 2 4 2 5" xfId="17097" xr:uid="{00000000-0005-0000-0000-000081420000}"/>
    <cellStyle name="千分位 3 2 2 4 2 5 2" xfId="17098" xr:uid="{00000000-0005-0000-0000-000082420000}"/>
    <cellStyle name="千分位 3 2 2 4 2 5 2 2" xfId="17099" xr:uid="{00000000-0005-0000-0000-000083420000}"/>
    <cellStyle name="千分位 3 2 2 4 2 5 2 2 2" xfId="27150" xr:uid="{28D16B3A-F5C4-457A-9D27-89B09F161F2C}"/>
    <cellStyle name="千分位 3 2 2 4 2 5 2 3" xfId="17100" xr:uid="{00000000-0005-0000-0000-000084420000}"/>
    <cellStyle name="千分位 3 2 2 4 2 5 2 3 2" xfId="27151" xr:uid="{4B47D751-C453-4280-A31B-4938A6FAFE0C}"/>
    <cellStyle name="千分位 3 2 2 4 2 5 2 4" xfId="27149" xr:uid="{38C62028-B1BB-4107-B4DC-3718754E3057}"/>
    <cellStyle name="千分位 3 2 2 4 2 5 3" xfId="17101" xr:uid="{00000000-0005-0000-0000-000085420000}"/>
    <cellStyle name="千分位 3 2 2 4 2 5 3 2" xfId="27152" xr:uid="{CA081EC7-436F-4CF4-9923-A62FC57A7EA8}"/>
    <cellStyle name="千分位 3 2 2 4 2 5 4" xfId="17102" xr:uid="{00000000-0005-0000-0000-000086420000}"/>
    <cellStyle name="千分位 3 2 2 4 2 5 4 2" xfId="27153" xr:uid="{3C00A436-C27C-438A-99D3-5B05DB2AE74C}"/>
    <cellStyle name="千分位 3 2 2 4 2 5 5" xfId="27148" xr:uid="{E147B1D7-22D1-4AF6-8FEF-841FF03A2FD1}"/>
    <cellStyle name="千分位 3 2 2 4 2 6" xfId="17103" xr:uid="{00000000-0005-0000-0000-000087420000}"/>
    <cellStyle name="千分位 3 2 2 4 2 6 2" xfId="17104" xr:uid="{00000000-0005-0000-0000-000088420000}"/>
    <cellStyle name="千分位 3 2 2 4 2 6 2 2" xfId="27155" xr:uid="{AD0FA308-C008-4FD1-9896-4427EC918F03}"/>
    <cellStyle name="千分位 3 2 2 4 2 6 3" xfId="17105" xr:uid="{00000000-0005-0000-0000-000089420000}"/>
    <cellStyle name="千分位 3 2 2 4 2 6 3 2" xfId="27156" xr:uid="{0C191B33-0811-4DE5-8D76-EAEBBE83108E}"/>
    <cellStyle name="千分位 3 2 2 4 2 6 4" xfId="27154" xr:uid="{55B1C7AF-7307-4EC9-BA4C-73A9A36DEE18}"/>
    <cellStyle name="千分位 3 2 2 4 2 7" xfId="17106" xr:uid="{00000000-0005-0000-0000-00008A420000}"/>
    <cellStyle name="千分位 3 2 2 4 2 7 2" xfId="27157" xr:uid="{0B9356E2-744F-42F9-BCCC-BB63B90C8CEB}"/>
    <cellStyle name="千分位 3 2 2 4 2 8" xfId="17107" xr:uid="{00000000-0005-0000-0000-00008B420000}"/>
    <cellStyle name="千分位 3 2 2 4 2 8 2" xfId="27158" xr:uid="{5372EFD1-6454-43F7-8534-5F4BA75967DE}"/>
    <cellStyle name="千分位 3 2 2 4 2 9" xfId="26110" xr:uid="{FAE27AE3-89F4-4F7D-90A2-8E152366491C}"/>
    <cellStyle name="千分位 3 2 2 4 3" xfId="17108" xr:uid="{00000000-0005-0000-0000-00008C420000}"/>
    <cellStyle name="千分位 3 2 2 4 3 2" xfId="17109" xr:uid="{00000000-0005-0000-0000-00008D420000}"/>
    <cellStyle name="千分位 3 2 2 4 3 2 2" xfId="17110" xr:uid="{00000000-0005-0000-0000-00008E420000}"/>
    <cellStyle name="千分位 3 2 2 4 3 2 2 2" xfId="17111" xr:uid="{00000000-0005-0000-0000-00008F420000}"/>
    <cellStyle name="千分位 3 2 2 4 3 2 2 2 2" xfId="17112" xr:uid="{00000000-0005-0000-0000-000090420000}"/>
    <cellStyle name="千分位 3 2 2 4 3 2 2 2 2 2" xfId="27163" xr:uid="{E2B7E8D7-3AB5-443A-B17A-F69E8542283C}"/>
    <cellStyle name="千分位 3 2 2 4 3 2 2 2 3" xfId="17113" xr:uid="{00000000-0005-0000-0000-000091420000}"/>
    <cellStyle name="千分位 3 2 2 4 3 2 2 2 3 2" xfId="27164" xr:uid="{FDDDC8FF-F918-4213-B3C3-1DD6C0F43D20}"/>
    <cellStyle name="千分位 3 2 2 4 3 2 2 2 4" xfId="27162" xr:uid="{459625A7-7C4F-4188-B014-BF03B6581F3F}"/>
    <cellStyle name="千分位 3 2 2 4 3 2 2 3" xfId="17114" xr:uid="{00000000-0005-0000-0000-000092420000}"/>
    <cellStyle name="千分位 3 2 2 4 3 2 2 3 2" xfId="27165" xr:uid="{680F2998-F8A9-4165-8657-569896CA8460}"/>
    <cellStyle name="千分位 3 2 2 4 3 2 2 4" xfId="17115" xr:uid="{00000000-0005-0000-0000-000093420000}"/>
    <cellStyle name="千分位 3 2 2 4 3 2 2 4 2" xfId="27166" xr:uid="{DBA1A9C0-D0BB-4908-BCA5-E4C6724A9F8D}"/>
    <cellStyle name="千分位 3 2 2 4 3 2 2 5" xfId="27161" xr:uid="{73133CA4-E58D-4E61-B8BB-E747CC7DC7FD}"/>
    <cellStyle name="千分位 3 2 2 4 3 2 3" xfId="17116" xr:uid="{00000000-0005-0000-0000-000094420000}"/>
    <cellStyle name="千分位 3 2 2 4 3 2 3 2" xfId="17117" xr:uid="{00000000-0005-0000-0000-000095420000}"/>
    <cellStyle name="千分位 3 2 2 4 3 2 3 2 2" xfId="27168" xr:uid="{C881385E-0221-437F-9D48-A70B27059CCE}"/>
    <cellStyle name="千分位 3 2 2 4 3 2 3 3" xfId="17118" xr:uid="{00000000-0005-0000-0000-000096420000}"/>
    <cellStyle name="千分位 3 2 2 4 3 2 3 3 2" xfId="27169" xr:uid="{EB175DA5-2188-4289-AFFC-43ED24E49822}"/>
    <cellStyle name="千分位 3 2 2 4 3 2 3 4" xfId="27167" xr:uid="{CACB3240-D846-4C8A-A4F2-4F2FD84C0DEB}"/>
    <cellStyle name="千分位 3 2 2 4 3 2 4" xfId="17119" xr:uid="{00000000-0005-0000-0000-000097420000}"/>
    <cellStyle name="千分位 3 2 2 4 3 2 4 2" xfId="27170" xr:uid="{1DC46D3B-8C92-42BE-8941-CDEC4632D5CE}"/>
    <cellStyle name="千分位 3 2 2 4 3 2 5" xfId="17120" xr:uid="{00000000-0005-0000-0000-000098420000}"/>
    <cellStyle name="千分位 3 2 2 4 3 2 5 2" xfId="27171" xr:uid="{E68B4B32-BE76-4D68-A615-F93C32E3FBD0}"/>
    <cellStyle name="千分位 3 2 2 4 3 2 6" xfId="27160" xr:uid="{9EEB2574-1099-47D2-BF97-074F468192E6}"/>
    <cellStyle name="千分位 3 2 2 4 3 3" xfId="17121" xr:uid="{00000000-0005-0000-0000-000099420000}"/>
    <cellStyle name="千分位 3 2 2 4 3 3 2" xfId="17122" xr:uid="{00000000-0005-0000-0000-00009A420000}"/>
    <cellStyle name="千分位 3 2 2 4 3 3 2 2" xfId="17123" xr:uid="{00000000-0005-0000-0000-00009B420000}"/>
    <cellStyle name="千分位 3 2 2 4 3 3 2 2 2" xfId="27174" xr:uid="{5C94653D-BF21-4BB9-A69A-78225C374CFB}"/>
    <cellStyle name="千分位 3 2 2 4 3 3 2 3" xfId="17124" xr:uid="{00000000-0005-0000-0000-00009C420000}"/>
    <cellStyle name="千分位 3 2 2 4 3 3 2 3 2" xfId="27175" xr:uid="{FA8FB693-7E27-4EEB-8DDD-9E49CA0A171B}"/>
    <cellStyle name="千分位 3 2 2 4 3 3 2 4" xfId="27173" xr:uid="{953413B6-9380-4F11-A3AD-99AFF9C90A1C}"/>
    <cellStyle name="千分位 3 2 2 4 3 3 3" xfId="17125" xr:uid="{00000000-0005-0000-0000-00009D420000}"/>
    <cellStyle name="千分位 3 2 2 4 3 3 3 2" xfId="27176" xr:uid="{1A1896E5-47A6-4E2B-A4EA-0A4C886A6612}"/>
    <cellStyle name="千分位 3 2 2 4 3 3 4" xfId="17126" xr:uid="{00000000-0005-0000-0000-00009E420000}"/>
    <cellStyle name="千分位 3 2 2 4 3 3 4 2" xfId="27177" xr:uid="{462C7159-56D5-4B62-8B77-D3994689CA22}"/>
    <cellStyle name="千分位 3 2 2 4 3 3 5" xfId="27172" xr:uid="{CACA3F10-E438-49D0-8EB5-D55DA2D2C6A9}"/>
    <cellStyle name="千分位 3 2 2 4 3 4" xfId="17127" xr:uid="{00000000-0005-0000-0000-00009F420000}"/>
    <cellStyle name="千分位 3 2 2 4 3 4 2" xfId="17128" xr:uid="{00000000-0005-0000-0000-0000A0420000}"/>
    <cellStyle name="千分位 3 2 2 4 3 4 2 2" xfId="27179" xr:uid="{659ED8F4-1F58-41E9-8D89-200D7708F53E}"/>
    <cellStyle name="千分位 3 2 2 4 3 4 3" xfId="17129" xr:uid="{00000000-0005-0000-0000-0000A1420000}"/>
    <cellStyle name="千分位 3 2 2 4 3 4 3 2" xfId="27180" xr:uid="{22263D50-E9C3-4B23-A796-9D0B03A80085}"/>
    <cellStyle name="千分位 3 2 2 4 3 4 4" xfId="27178" xr:uid="{70AE64DE-52A6-4A48-AF14-C6F01A1C47BB}"/>
    <cellStyle name="千分位 3 2 2 4 3 5" xfId="17130" xr:uid="{00000000-0005-0000-0000-0000A2420000}"/>
    <cellStyle name="千分位 3 2 2 4 3 5 2" xfId="27181" xr:uid="{FA75357D-9759-4547-9004-A41C7E6308CB}"/>
    <cellStyle name="千分位 3 2 2 4 3 6" xfId="17131" xr:uid="{00000000-0005-0000-0000-0000A3420000}"/>
    <cellStyle name="千分位 3 2 2 4 3 6 2" xfId="27182" xr:uid="{46A6DF2D-A2AB-46C3-BCFF-BC7654B271F3}"/>
    <cellStyle name="千分位 3 2 2 4 3 7" xfId="27159" xr:uid="{EF73E528-1DAF-4DC7-82E1-11449B7819C2}"/>
    <cellStyle name="千分位 3 2 2 4 4" xfId="17132" xr:uid="{00000000-0005-0000-0000-0000A4420000}"/>
    <cellStyle name="千分位 3 2 2 4 4 2" xfId="17133" xr:uid="{00000000-0005-0000-0000-0000A5420000}"/>
    <cellStyle name="千分位 3 2 2 4 4 2 2" xfId="17134" xr:uid="{00000000-0005-0000-0000-0000A6420000}"/>
    <cellStyle name="千分位 3 2 2 4 4 2 2 2" xfId="17135" xr:uid="{00000000-0005-0000-0000-0000A7420000}"/>
    <cellStyle name="千分位 3 2 2 4 4 2 2 2 2" xfId="27186" xr:uid="{F2A482AF-C3BB-46B3-BBDF-A1D6F490DE8F}"/>
    <cellStyle name="千分位 3 2 2 4 4 2 2 3" xfId="17136" xr:uid="{00000000-0005-0000-0000-0000A8420000}"/>
    <cellStyle name="千分位 3 2 2 4 4 2 2 3 2" xfId="27187" xr:uid="{36C2652C-BF69-4F9F-8EE5-2B89DBE8C4A3}"/>
    <cellStyle name="千分位 3 2 2 4 4 2 2 4" xfId="27185" xr:uid="{96C7E2E3-579D-4B74-9396-4DAFEABA6486}"/>
    <cellStyle name="千分位 3 2 2 4 4 2 3" xfId="17137" xr:uid="{00000000-0005-0000-0000-0000A9420000}"/>
    <cellStyle name="千分位 3 2 2 4 4 2 3 2" xfId="27188" xr:uid="{BC0A1293-4000-44DA-A621-2D8E4EE6CCD4}"/>
    <cellStyle name="千分位 3 2 2 4 4 2 4" xfId="17138" xr:uid="{00000000-0005-0000-0000-0000AA420000}"/>
    <cellStyle name="千分位 3 2 2 4 4 2 4 2" xfId="27189" xr:uid="{EC58E00D-173A-4DF4-8A6F-090026C6F353}"/>
    <cellStyle name="千分位 3 2 2 4 4 2 5" xfId="27184" xr:uid="{F0EA93AE-3D02-4592-8B42-95F731B38E0E}"/>
    <cellStyle name="千分位 3 2 2 4 4 3" xfId="17139" xr:uid="{00000000-0005-0000-0000-0000AB420000}"/>
    <cellStyle name="千分位 3 2 2 4 4 3 2" xfId="17140" xr:uid="{00000000-0005-0000-0000-0000AC420000}"/>
    <cellStyle name="千分位 3 2 2 4 4 3 2 2" xfId="27191" xr:uid="{1AD0FF85-DE1A-410A-B264-D99D63AB93F0}"/>
    <cellStyle name="千分位 3 2 2 4 4 3 3" xfId="17141" xr:uid="{00000000-0005-0000-0000-0000AD420000}"/>
    <cellStyle name="千分位 3 2 2 4 4 3 3 2" xfId="27192" xr:uid="{C16BFDBC-568B-45EC-BA41-D54C0E92C8CA}"/>
    <cellStyle name="千分位 3 2 2 4 4 3 4" xfId="27190" xr:uid="{F47F6BCE-9543-442E-8497-7704F39ECEDB}"/>
    <cellStyle name="千分位 3 2 2 4 4 4" xfId="17142" xr:uid="{00000000-0005-0000-0000-0000AE420000}"/>
    <cellStyle name="千分位 3 2 2 4 4 4 2" xfId="27193" xr:uid="{C9E39C75-AA71-4E65-80D5-A2E0F4D52E83}"/>
    <cellStyle name="千分位 3 2 2 4 4 5" xfId="17143" xr:uid="{00000000-0005-0000-0000-0000AF420000}"/>
    <cellStyle name="千分位 3 2 2 4 4 5 2" xfId="27194" xr:uid="{1167B35C-6F24-4301-A002-FB0EC065E626}"/>
    <cellStyle name="千分位 3 2 2 4 4 6" xfId="27183" xr:uid="{F36F8592-4914-4AD0-A381-40EE80AC42A3}"/>
    <cellStyle name="千分位 3 2 2 4 5" xfId="17144" xr:uid="{00000000-0005-0000-0000-0000B0420000}"/>
    <cellStyle name="千分位 3 2 2 4 5 2" xfId="17145" xr:uid="{00000000-0005-0000-0000-0000B1420000}"/>
    <cellStyle name="千分位 3 2 2 4 5 2 2" xfId="17146" xr:uid="{00000000-0005-0000-0000-0000B2420000}"/>
    <cellStyle name="千分位 3 2 2 4 5 2 2 2" xfId="17147" xr:uid="{00000000-0005-0000-0000-0000B3420000}"/>
    <cellStyle name="千分位 3 2 2 4 5 2 2 2 2" xfId="27198" xr:uid="{581AE0A3-2566-4EF0-90C7-F436C1A567B8}"/>
    <cellStyle name="千分位 3 2 2 4 5 2 2 3" xfId="17148" xr:uid="{00000000-0005-0000-0000-0000B4420000}"/>
    <cellStyle name="千分位 3 2 2 4 5 2 2 3 2" xfId="27199" xr:uid="{A5FA93C9-9E7C-4117-8B56-DF68D26DAD9E}"/>
    <cellStyle name="千分位 3 2 2 4 5 2 2 4" xfId="27197" xr:uid="{B6B793B3-9B48-4889-BB06-02B700E515BF}"/>
    <cellStyle name="千分位 3 2 2 4 5 2 3" xfId="17149" xr:uid="{00000000-0005-0000-0000-0000B5420000}"/>
    <cellStyle name="千分位 3 2 2 4 5 2 3 2" xfId="27200" xr:uid="{61E5BA53-6027-4413-81CB-A4851C764143}"/>
    <cellStyle name="千分位 3 2 2 4 5 2 4" xfId="17150" xr:uid="{00000000-0005-0000-0000-0000B6420000}"/>
    <cellStyle name="千分位 3 2 2 4 5 2 4 2" xfId="27201" xr:uid="{6F0F153A-BEB8-43A6-88AC-7C119936FFB2}"/>
    <cellStyle name="千分位 3 2 2 4 5 2 5" xfId="27196" xr:uid="{AE861270-5A0C-4D1E-98EE-4F9361FCEBCC}"/>
    <cellStyle name="千分位 3 2 2 4 5 3" xfId="17151" xr:uid="{00000000-0005-0000-0000-0000B7420000}"/>
    <cellStyle name="千分位 3 2 2 4 5 3 2" xfId="17152" xr:uid="{00000000-0005-0000-0000-0000B8420000}"/>
    <cellStyle name="千分位 3 2 2 4 5 3 2 2" xfId="27203" xr:uid="{CE1908EA-8CE7-496E-AA50-12F3F9E66463}"/>
    <cellStyle name="千分位 3 2 2 4 5 3 3" xfId="17153" xr:uid="{00000000-0005-0000-0000-0000B9420000}"/>
    <cellStyle name="千分位 3 2 2 4 5 3 3 2" xfId="27204" xr:uid="{E2D51402-6024-43AB-8EDD-6E150E01C0B6}"/>
    <cellStyle name="千分位 3 2 2 4 5 3 4" xfId="27202" xr:uid="{4D4128E0-42E0-44BD-80C9-3195C25AA75C}"/>
    <cellStyle name="千分位 3 2 2 4 5 4" xfId="17154" xr:uid="{00000000-0005-0000-0000-0000BA420000}"/>
    <cellStyle name="千分位 3 2 2 4 5 4 2" xfId="27205" xr:uid="{CEDA0C75-E150-4094-B455-706F12F785F1}"/>
    <cellStyle name="千分位 3 2 2 4 5 5" xfId="17155" xr:uid="{00000000-0005-0000-0000-0000BB420000}"/>
    <cellStyle name="千分位 3 2 2 4 5 5 2" xfId="27206" xr:uid="{ED5E66D0-5E91-48A4-A820-1CF5531656EA}"/>
    <cellStyle name="千分位 3 2 2 4 5 6" xfId="27195" xr:uid="{F521973A-6CC1-4B51-8D53-0DDD813C5443}"/>
    <cellStyle name="千分位 3 2 2 4 6" xfId="17156" xr:uid="{00000000-0005-0000-0000-0000BC420000}"/>
    <cellStyle name="千分位 3 2 2 4 6 2" xfId="17157" xr:uid="{00000000-0005-0000-0000-0000BD420000}"/>
    <cellStyle name="千分位 3 2 2 4 6 2 2" xfId="17158" xr:uid="{00000000-0005-0000-0000-0000BE420000}"/>
    <cellStyle name="千分位 3 2 2 4 6 2 2 2" xfId="27209" xr:uid="{C95621EB-3BD4-4FB9-9F61-803680CAD499}"/>
    <cellStyle name="千分位 3 2 2 4 6 2 3" xfId="17159" xr:uid="{00000000-0005-0000-0000-0000BF420000}"/>
    <cellStyle name="千分位 3 2 2 4 6 2 3 2" xfId="27210" xr:uid="{B02E1B19-FEA5-46DB-B446-106065A6D8ED}"/>
    <cellStyle name="千分位 3 2 2 4 6 2 4" xfId="27208" xr:uid="{053F96A1-6E3C-4EBA-B0D6-8F3B5176B3AB}"/>
    <cellStyle name="千分位 3 2 2 4 6 3" xfId="17160" xr:uid="{00000000-0005-0000-0000-0000C0420000}"/>
    <cellStyle name="千分位 3 2 2 4 6 3 2" xfId="27211" xr:uid="{F0A4AF5C-1335-4F4C-8501-D3F67246B3DF}"/>
    <cellStyle name="千分位 3 2 2 4 6 4" xfId="17161" xr:uid="{00000000-0005-0000-0000-0000C1420000}"/>
    <cellStyle name="千分位 3 2 2 4 6 4 2" xfId="27212" xr:uid="{6D789636-90AF-45B0-A47E-268D7CB4D2C9}"/>
    <cellStyle name="千分位 3 2 2 4 6 5" xfId="27207" xr:uid="{CAF0EA95-5A2F-4DE7-8EAA-3771AC13CE08}"/>
    <cellStyle name="千分位 3 2 2 4 7" xfId="17162" xr:uid="{00000000-0005-0000-0000-0000C2420000}"/>
    <cellStyle name="千分位 3 2 2 4 7 2" xfId="17163" xr:uid="{00000000-0005-0000-0000-0000C3420000}"/>
    <cellStyle name="千分位 3 2 2 4 7 2 2" xfId="27214" xr:uid="{E63945EE-76FB-4268-B7D6-ADE75FBDB68A}"/>
    <cellStyle name="千分位 3 2 2 4 7 3" xfId="17164" xr:uid="{00000000-0005-0000-0000-0000C4420000}"/>
    <cellStyle name="千分位 3 2 2 4 7 3 2" xfId="27215" xr:uid="{2C8C011B-AC2D-4124-BE7A-9CA1D85849F5}"/>
    <cellStyle name="千分位 3 2 2 4 7 4" xfId="27213" xr:uid="{ECB79BFA-7661-4A4B-A758-FA7CE3406E98}"/>
    <cellStyle name="千分位 3 2 2 4 8" xfId="17165" xr:uid="{00000000-0005-0000-0000-0000C5420000}"/>
    <cellStyle name="千分位 3 2 2 4 8 2" xfId="27216" xr:uid="{C640938C-5232-4593-A2D4-516EA0060F95}"/>
    <cellStyle name="千分位 3 2 2 4 9" xfId="17166" xr:uid="{00000000-0005-0000-0000-0000C6420000}"/>
    <cellStyle name="千分位 3 2 2 4 9 2" xfId="27217" xr:uid="{3ADB1C1E-5252-4F5E-81BE-272C44D01B6B}"/>
    <cellStyle name="千分位 3 2 2 5" xfId="353" xr:uid="{00000000-0005-0000-0000-0000C7420000}"/>
    <cellStyle name="千分位 3 2 2 5 2" xfId="17167" xr:uid="{00000000-0005-0000-0000-0000C8420000}"/>
    <cellStyle name="千分位 3 2 2 5 2 2" xfId="17168" xr:uid="{00000000-0005-0000-0000-0000C9420000}"/>
    <cellStyle name="千分位 3 2 2 5 2 2 2" xfId="17169" xr:uid="{00000000-0005-0000-0000-0000CA420000}"/>
    <cellStyle name="千分位 3 2 2 5 2 2 2 2" xfId="17170" xr:uid="{00000000-0005-0000-0000-0000CB420000}"/>
    <cellStyle name="千分位 3 2 2 5 2 2 2 2 2" xfId="17171" xr:uid="{00000000-0005-0000-0000-0000CC420000}"/>
    <cellStyle name="千分位 3 2 2 5 2 2 2 2 2 2" xfId="27222" xr:uid="{2A34F17F-7F10-4474-B278-A72FBE1CAFCC}"/>
    <cellStyle name="千分位 3 2 2 5 2 2 2 2 3" xfId="17172" xr:uid="{00000000-0005-0000-0000-0000CD420000}"/>
    <cellStyle name="千分位 3 2 2 5 2 2 2 2 3 2" xfId="27223" xr:uid="{34F7F10A-61BE-425B-8C8A-11DC42CE1321}"/>
    <cellStyle name="千分位 3 2 2 5 2 2 2 2 4" xfId="27221" xr:uid="{604FADD0-2F2B-4979-BE90-081375ABC3F8}"/>
    <cellStyle name="千分位 3 2 2 5 2 2 2 3" xfId="17173" xr:uid="{00000000-0005-0000-0000-0000CE420000}"/>
    <cellStyle name="千分位 3 2 2 5 2 2 2 3 2" xfId="27224" xr:uid="{557C021F-96F8-4F0C-A7B3-1609BCB8FEBC}"/>
    <cellStyle name="千分位 3 2 2 5 2 2 2 4" xfId="17174" xr:uid="{00000000-0005-0000-0000-0000CF420000}"/>
    <cellStyle name="千分位 3 2 2 5 2 2 2 4 2" xfId="27225" xr:uid="{5BEDAC67-06CB-4504-B054-3DB6F41838AC}"/>
    <cellStyle name="千分位 3 2 2 5 2 2 2 5" xfId="27220" xr:uid="{C44F754D-E217-41FD-AC58-38955B40D6B2}"/>
    <cellStyle name="千分位 3 2 2 5 2 2 3" xfId="17175" xr:uid="{00000000-0005-0000-0000-0000D0420000}"/>
    <cellStyle name="千分位 3 2 2 5 2 2 3 2" xfId="17176" xr:uid="{00000000-0005-0000-0000-0000D1420000}"/>
    <cellStyle name="千分位 3 2 2 5 2 2 3 2 2" xfId="27227" xr:uid="{D3091668-E82E-4C60-91AA-F47FCF1640F2}"/>
    <cellStyle name="千分位 3 2 2 5 2 2 3 3" xfId="17177" xr:uid="{00000000-0005-0000-0000-0000D2420000}"/>
    <cellStyle name="千分位 3 2 2 5 2 2 3 3 2" xfId="27228" xr:uid="{0824B368-700A-4FA5-AB76-BFDDC8CC74ED}"/>
    <cellStyle name="千分位 3 2 2 5 2 2 3 4" xfId="27226" xr:uid="{4029A4C4-4B7F-404E-A1A7-9DA681E73647}"/>
    <cellStyle name="千分位 3 2 2 5 2 2 4" xfId="17178" xr:uid="{00000000-0005-0000-0000-0000D3420000}"/>
    <cellStyle name="千分位 3 2 2 5 2 2 4 2" xfId="27229" xr:uid="{35049112-B876-4F76-B40D-1FF0C3F355BE}"/>
    <cellStyle name="千分位 3 2 2 5 2 2 5" xfId="17179" xr:uid="{00000000-0005-0000-0000-0000D4420000}"/>
    <cellStyle name="千分位 3 2 2 5 2 2 5 2" xfId="27230" xr:uid="{C90A2193-9241-4631-B080-9A6E08918A93}"/>
    <cellStyle name="千分位 3 2 2 5 2 2 6" xfId="27219" xr:uid="{327B4E07-8222-4B25-9C15-36FE5D4ED083}"/>
    <cellStyle name="千分位 3 2 2 5 2 3" xfId="17180" xr:uid="{00000000-0005-0000-0000-0000D5420000}"/>
    <cellStyle name="千分位 3 2 2 5 2 3 2" xfId="17181" xr:uid="{00000000-0005-0000-0000-0000D6420000}"/>
    <cellStyle name="千分位 3 2 2 5 2 3 2 2" xfId="17182" xr:uid="{00000000-0005-0000-0000-0000D7420000}"/>
    <cellStyle name="千分位 3 2 2 5 2 3 2 2 2" xfId="27233" xr:uid="{89FCC9CB-403D-469B-A693-4470F88DCD92}"/>
    <cellStyle name="千分位 3 2 2 5 2 3 2 3" xfId="17183" xr:uid="{00000000-0005-0000-0000-0000D8420000}"/>
    <cellStyle name="千分位 3 2 2 5 2 3 2 3 2" xfId="27234" xr:uid="{B160FE54-BF1B-4AA0-98A4-67C9FE64F19C}"/>
    <cellStyle name="千分位 3 2 2 5 2 3 2 4" xfId="27232" xr:uid="{EEDADC46-AC1B-4141-B503-D4DE7F8DA031}"/>
    <cellStyle name="千分位 3 2 2 5 2 3 3" xfId="17184" xr:uid="{00000000-0005-0000-0000-0000D9420000}"/>
    <cellStyle name="千分位 3 2 2 5 2 3 3 2" xfId="27235" xr:uid="{D6C331F4-4856-4071-8DB6-010BEDB12C14}"/>
    <cellStyle name="千分位 3 2 2 5 2 3 4" xfId="17185" xr:uid="{00000000-0005-0000-0000-0000DA420000}"/>
    <cellStyle name="千分位 3 2 2 5 2 3 4 2" xfId="27236" xr:uid="{1B3F20DF-AADD-4455-B712-83C899C020DE}"/>
    <cellStyle name="千分位 3 2 2 5 2 3 5" xfId="27231" xr:uid="{BE19F7AC-E63C-4447-8B10-ADC6E5340C0E}"/>
    <cellStyle name="千分位 3 2 2 5 2 4" xfId="17186" xr:uid="{00000000-0005-0000-0000-0000DB420000}"/>
    <cellStyle name="千分位 3 2 2 5 2 4 2" xfId="17187" xr:uid="{00000000-0005-0000-0000-0000DC420000}"/>
    <cellStyle name="千分位 3 2 2 5 2 4 2 2" xfId="27238" xr:uid="{C4D53BF8-3601-4C63-8D4B-025D08177C3B}"/>
    <cellStyle name="千分位 3 2 2 5 2 4 3" xfId="17188" xr:uid="{00000000-0005-0000-0000-0000DD420000}"/>
    <cellStyle name="千分位 3 2 2 5 2 4 3 2" xfId="27239" xr:uid="{ED6A520A-1EC3-4861-9A91-690607D3AF46}"/>
    <cellStyle name="千分位 3 2 2 5 2 4 4" xfId="27237" xr:uid="{F7056AC7-38CD-427E-85C4-637896C3B47B}"/>
    <cellStyle name="千分位 3 2 2 5 2 5" xfId="17189" xr:uid="{00000000-0005-0000-0000-0000DE420000}"/>
    <cellStyle name="千分位 3 2 2 5 2 5 2" xfId="27240" xr:uid="{8B7BCDA6-0DB6-43FD-87A2-C65882801ECA}"/>
    <cellStyle name="千分位 3 2 2 5 2 6" xfId="17190" xr:uid="{00000000-0005-0000-0000-0000DF420000}"/>
    <cellStyle name="千分位 3 2 2 5 2 6 2" xfId="27241" xr:uid="{E14E2442-93A0-4C7C-8DA5-3FC543739BF7}"/>
    <cellStyle name="千分位 3 2 2 5 2 7" xfId="27218" xr:uid="{B1D8AA04-885C-4544-B39F-853692347CFF}"/>
    <cellStyle name="千分位 3 2 2 5 3" xfId="17191" xr:uid="{00000000-0005-0000-0000-0000E0420000}"/>
    <cellStyle name="千分位 3 2 2 5 3 2" xfId="17192" xr:uid="{00000000-0005-0000-0000-0000E1420000}"/>
    <cellStyle name="千分位 3 2 2 5 3 2 2" xfId="17193" xr:uid="{00000000-0005-0000-0000-0000E2420000}"/>
    <cellStyle name="千分位 3 2 2 5 3 2 2 2" xfId="17194" xr:uid="{00000000-0005-0000-0000-0000E3420000}"/>
    <cellStyle name="千分位 3 2 2 5 3 2 2 2 2" xfId="27245" xr:uid="{9FEC0205-1B4E-4587-813D-96DB9E0C0639}"/>
    <cellStyle name="千分位 3 2 2 5 3 2 2 3" xfId="17195" xr:uid="{00000000-0005-0000-0000-0000E4420000}"/>
    <cellStyle name="千分位 3 2 2 5 3 2 2 3 2" xfId="27246" xr:uid="{4288C1F6-7AEC-4348-99CA-1ADC37EE8FD2}"/>
    <cellStyle name="千分位 3 2 2 5 3 2 2 4" xfId="27244" xr:uid="{D794FB13-0785-48AB-AF33-775D73EEEBB7}"/>
    <cellStyle name="千分位 3 2 2 5 3 2 3" xfId="17196" xr:uid="{00000000-0005-0000-0000-0000E5420000}"/>
    <cellStyle name="千分位 3 2 2 5 3 2 3 2" xfId="27247" xr:uid="{418ADF77-49D9-4F61-8663-48070B6C4319}"/>
    <cellStyle name="千分位 3 2 2 5 3 2 4" xfId="17197" xr:uid="{00000000-0005-0000-0000-0000E6420000}"/>
    <cellStyle name="千分位 3 2 2 5 3 2 4 2" xfId="27248" xr:uid="{D296960F-A978-46E2-906F-45137F3B42B9}"/>
    <cellStyle name="千分位 3 2 2 5 3 2 5" xfId="27243" xr:uid="{7DA4F0EC-7CA5-4885-80AB-58F25AED920B}"/>
    <cellStyle name="千分位 3 2 2 5 3 3" xfId="17198" xr:uid="{00000000-0005-0000-0000-0000E7420000}"/>
    <cellStyle name="千分位 3 2 2 5 3 3 2" xfId="17199" xr:uid="{00000000-0005-0000-0000-0000E8420000}"/>
    <cellStyle name="千分位 3 2 2 5 3 3 2 2" xfId="27250" xr:uid="{2D6C4B4D-284D-4A99-8E85-AFC1DA2FBFC7}"/>
    <cellStyle name="千分位 3 2 2 5 3 3 3" xfId="17200" xr:uid="{00000000-0005-0000-0000-0000E9420000}"/>
    <cellStyle name="千分位 3 2 2 5 3 3 3 2" xfId="27251" xr:uid="{AFF4D335-89BB-48C9-BC58-E9F3455BEEF2}"/>
    <cellStyle name="千分位 3 2 2 5 3 3 4" xfId="27249" xr:uid="{53A149FF-739D-407D-AC6A-76E62798C9CA}"/>
    <cellStyle name="千分位 3 2 2 5 3 4" xfId="17201" xr:uid="{00000000-0005-0000-0000-0000EA420000}"/>
    <cellStyle name="千分位 3 2 2 5 3 4 2" xfId="27252" xr:uid="{45017C34-0588-4B0A-B361-7147D0E3FA2D}"/>
    <cellStyle name="千分位 3 2 2 5 3 5" xfId="17202" xr:uid="{00000000-0005-0000-0000-0000EB420000}"/>
    <cellStyle name="千分位 3 2 2 5 3 5 2" xfId="27253" xr:uid="{55FA619D-CE89-46C3-BF23-2F9CBB3FAF63}"/>
    <cellStyle name="千分位 3 2 2 5 3 6" xfId="27242" xr:uid="{5A1DEABF-A2BB-457A-88E0-25494A22DBE6}"/>
    <cellStyle name="千分位 3 2 2 5 4" xfId="17203" xr:uid="{00000000-0005-0000-0000-0000EC420000}"/>
    <cellStyle name="千分位 3 2 2 5 4 2" xfId="17204" xr:uid="{00000000-0005-0000-0000-0000ED420000}"/>
    <cellStyle name="千分位 3 2 2 5 4 2 2" xfId="17205" xr:uid="{00000000-0005-0000-0000-0000EE420000}"/>
    <cellStyle name="千分位 3 2 2 5 4 2 2 2" xfId="17206" xr:uid="{00000000-0005-0000-0000-0000EF420000}"/>
    <cellStyle name="千分位 3 2 2 5 4 2 2 2 2" xfId="27257" xr:uid="{04524345-313B-4262-8D0B-B01803ECF5EF}"/>
    <cellStyle name="千分位 3 2 2 5 4 2 2 3" xfId="17207" xr:uid="{00000000-0005-0000-0000-0000F0420000}"/>
    <cellStyle name="千分位 3 2 2 5 4 2 2 3 2" xfId="27258" xr:uid="{0EA48844-B889-424B-9359-3BF38B9352EA}"/>
    <cellStyle name="千分位 3 2 2 5 4 2 2 4" xfId="27256" xr:uid="{292D7901-E4E7-4E5D-AFE2-29998D1726C8}"/>
    <cellStyle name="千分位 3 2 2 5 4 2 3" xfId="17208" xr:uid="{00000000-0005-0000-0000-0000F1420000}"/>
    <cellStyle name="千分位 3 2 2 5 4 2 3 2" xfId="27259" xr:uid="{7B5A6041-CCE8-4653-9EAD-0A1E30ED295C}"/>
    <cellStyle name="千分位 3 2 2 5 4 2 4" xfId="17209" xr:uid="{00000000-0005-0000-0000-0000F2420000}"/>
    <cellStyle name="千分位 3 2 2 5 4 2 4 2" xfId="27260" xr:uid="{DA1BD829-6758-4BB6-B495-A90E3CD2144A}"/>
    <cellStyle name="千分位 3 2 2 5 4 2 5" xfId="27255" xr:uid="{49468C91-3AB4-4ECE-8747-7DF6D81DA211}"/>
    <cellStyle name="千分位 3 2 2 5 4 3" xfId="17210" xr:uid="{00000000-0005-0000-0000-0000F3420000}"/>
    <cellStyle name="千分位 3 2 2 5 4 3 2" xfId="17211" xr:uid="{00000000-0005-0000-0000-0000F4420000}"/>
    <cellStyle name="千分位 3 2 2 5 4 3 2 2" xfId="27262" xr:uid="{E722D0F3-FA6C-41E8-A99C-B32896FC9492}"/>
    <cellStyle name="千分位 3 2 2 5 4 3 3" xfId="17212" xr:uid="{00000000-0005-0000-0000-0000F5420000}"/>
    <cellStyle name="千分位 3 2 2 5 4 3 3 2" xfId="27263" xr:uid="{3CEF76D3-4AAC-4885-8A3A-FE38A92D7E8D}"/>
    <cellStyle name="千分位 3 2 2 5 4 3 4" xfId="27261" xr:uid="{E1F8C78C-300A-4529-B9B4-9B2639F91A86}"/>
    <cellStyle name="千分位 3 2 2 5 4 4" xfId="17213" xr:uid="{00000000-0005-0000-0000-0000F6420000}"/>
    <cellStyle name="千分位 3 2 2 5 4 4 2" xfId="27264" xr:uid="{193B7514-B8F6-4C7E-819E-84F03E1136A5}"/>
    <cellStyle name="千分位 3 2 2 5 4 5" xfId="17214" xr:uid="{00000000-0005-0000-0000-0000F7420000}"/>
    <cellStyle name="千分位 3 2 2 5 4 5 2" xfId="27265" xr:uid="{C204748D-96BF-4AF2-9167-C06E6C0092A6}"/>
    <cellStyle name="千分位 3 2 2 5 4 6" xfId="27254" xr:uid="{95F9595E-6FF8-49C4-9CA5-C6D3196D3A4E}"/>
    <cellStyle name="千分位 3 2 2 5 5" xfId="17215" xr:uid="{00000000-0005-0000-0000-0000F8420000}"/>
    <cellStyle name="千分位 3 2 2 5 5 2" xfId="17216" xr:uid="{00000000-0005-0000-0000-0000F9420000}"/>
    <cellStyle name="千分位 3 2 2 5 5 2 2" xfId="17217" xr:uid="{00000000-0005-0000-0000-0000FA420000}"/>
    <cellStyle name="千分位 3 2 2 5 5 2 2 2" xfId="27268" xr:uid="{501ECDB9-03A5-4147-9969-A93AB82FEF37}"/>
    <cellStyle name="千分位 3 2 2 5 5 2 3" xfId="17218" xr:uid="{00000000-0005-0000-0000-0000FB420000}"/>
    <cellStyle name="千分位 3 2 2 5 5 2 3 2" xfId="27269" xr:uid="{153A286C-A344-401E-A7E7-76C46F5206CB}"/>
    <cellStyle name="千分位 3 2 2 5 5 2 4" xfId="27267" xr:uid="{A3500FF6-27A5-4C1D-AB3B-746F49FCE349}"/>
    <cellStyle name="千分位 3 2 2 5 5 3" xfId="17219" xr:uid="{00000000-0005-0000-0000-0000FC420000}"/>
    <cellStyle name="千分位 3 2 2 5 5 3 2" xfId="27270" xr:uid="{0F925161-F984-4F1B-80CD-29ACD986E2A8}"/>
    <cellStyle name="千分位 3 2 2 5 5 4" xfId="17220" xr:uid="{00000000-0005-0000-0000-0000FD420000}"/>
    <cellStyle name="千分位 3 2 2 5 5 4 2" xfId="27271" xr:uid="{D553392A-2464-4CE6-AB8D-AB8BD73ECC2E}"/>
    <cellStyle name="千分位 3 2 2 5 5 5" xfId="27266" xr:uid="{F10EEC55-3A73-4654-BF28-9A5FA1594ACB}"/>
    <cellStyle name="千分位 3 2 2 5 6" xfId="17221" xr:uid="{00000000-0005-0000-0000-0000FE420000}"/>
    <cellStyle name="千分位 3 2 2 5 6 2" xfId="17222" xr:uid="{00000000-0005-0000-0000-0000FF420000}"/>
    <cellStyle name="千分位 3 2 2 5 6 2 2" xfId="27273" xr:uid="{B3303EBB-93EF-4DEA-B156-C869AD301A35}"/>
    <cellStyle name="千分位 3 2 2 5 6 3" xfId="17223" xr:uid="{00000000-0005-0000-0000-000000430000}"/>
    <cellStyle name="千分位 3 2 2 5 6 3 2" xfId="27274" xr:uid="{3C46648D-C6B1-4548-87FA-582871EE834B}"/>
    <cellStyle name="千分位 3 2 2 5 6 4" xfId="27272" xr:uid="{68448335-7F46-4469-8867-BB85C17D6747}"/>
    <cellStyle name="千分位 3 2 2 5 7" xfId="17224" xr:uid="{00000000-0005-0000-0000-000001430000}"/>
    <cellStyle name="千分位 3 2 2 5 7 2" xfId="27275" xr:uid="{3CE6B372-8FE2-44C4-BFBE-CEDBA4D4E577}"/>
    <cellStyle name="千分位 3 2 2 5 8" xfId="17225" xr:uid="{00000000-0005-0000-0000-000002430000}"/>
    <cellStyle name="千分位 3 2 2 5 8 2" xfId="27276" xr:uid="{0420DEF7-1D2C-417B-852B-2BBF7AE58C53}"/>
    <cellStyle name="千分位 3 2 2 5 9" xfId="26111" xr:uid="{1E2DBF24-AE1F-4334-80C6-6D3F1E156A3D}"/>
    <cellStyle name="千分位 3 2 2 6" xfId="17226" xr:uid="{00000000-0005-0000-0000-000003430000}"/>
    <cellStyle name="千分位 3 2 2 6 2" xfId="17227" xr:uid="{00000000-0005-0000-0000-000004430000}"/>
    <cellStyle name="千分位 3 2 2 6 2 2" xfId="17228" xr:uid="{00000000-0005-0000-0000-000005430000}"/>
    <cellStyle name="千分位 3 2 2 6 2 2 2" xfId="17229" xr:uid="{00000000-0005-0000-0000-000006430000}"/>
    <cellStyle name="千分位 3 2 2 6 2 2 2 2" xfId="17230" xr:uid="{00000000-0005-0000-0000-000007430000}"/>
    <cellStyle name="千分位 3 2 2 6 2 2 2 2 2" xfId="17231" xr:uid="{00000000-0005-0000-0000-000008430000}"/>
    <cellStyle name="千分位 3 2 2 6 2 2 2 2 2 2" xfId="27282" xr:uid="{F70BC392-A984-42AF-8F53-3EFC44A6EA04}"/>
    <cellStyle name="千分位 3 2 2 6 2 2 2 2 3" xfId="17232" xr:uid="{00000000-0005-0000-0000-000009430000}"/>
    <cellStyle name="千分位 3 2 2 6 2 2 2 2 3 2" xfId="27283" xr:uid="{917E9BEF-A868-43E4-98B1-93CCCAEA444F}"/>
    <cellStyle name="千分位 3 2 2 6 2 2 2 2 4" xfId="27281" xr:uid="{BB8BF80F-1C03-4D87-BE14-8905F494D364}"/>
    <cellStyle name="千分位 3 2 2 6 2 2 2 3" xfId="17233" xr:uid="{00000000-0005-0000-0000-00000A430000}"/>
    <cellStyle name="千分位 3 2 2 6 2 2 2 3 2" xfId="27284" xr:uid="{A496ADC8-DA05-40E5-92D0-CBBE4CBF4D63}"/>
    <cellStyle name="千分位 3 2 2 6 2 2 2 4" xfId="17234" xr:uid="{00000000-0005-0000-0000-00000B430000}"/>
    <cellStyle name="千分位 3 2 2 6 2 2 2 4 2" xfId="27285" xr:uid="{3026514F-070C-4290-B68F-47B4C4141D40}"/>
    <cellStyle name="千分位 3 2 2 6 2 2 2 5" xfId="27280" xr:uid="{99BC4A14-828B-4E6A-8A93-3BF741168989}"/>
    <cellStyle name="千分位 3 2 2 6 2 2 3" xfId="17235" xr:uid="{00000000-0005-0000-0000-00000C430000}"/>
    <cellStyle name="千分位 3 2 2 6 2 2 3 2" xfId="17236" xr:uid="{00000000-0005-0000-0000-00000D430000}"/>
    <cellStyle name="千分位 3 2 2 6 2 2 3 2 2" xfId="27287" xr:uid="{982BAA08-8B1C-4DC5-A700-2410B9ABEE5D}"/>
    <cellStyle name="千分位 3 2 2 6 2 2 3 3" xfId="17237" xr:uid="{00000000-0005-0000-0000-00000E430000}"/>
    <cellStyle name="千分位 3 2 2 6 2 2 3 3 2" xfId="27288" xr:uid="{97E34C12-B49F-49A3-8690-CBD026C710A4}"/>
    <cellStyle name="千分位 3 2 2 6 2 2 3 4" xfId="27286" xr:uid="{9B035FBC-0406-4AF4-99EA-2C446BB0A880}"/>
    <cellStyle name="千分位 3 2 2 6 2 2 4" xfId="17238" xr:uid="{00000000-0005-0000-0000-00000F430000}"/>
    <cellStyle name="千分位 3 2 2 6 2 2 4 2" xfId="27289" xr:uid="{CA385B71-DF17-47FF-9C12-BE43B0F856B8}"/>
    <cellStyle name="千分位 3 2 2 6 2 2 5" xfId="17239" xr:uid="{00000000-0005-0000-0000-000010430000}"/>
    <cellStyle name="千分位 3 2 2 6 2 2 5 2" xfId="27290" xr:uid="{7E7664D7-4EC7-474A-829D-A4C07C0A79BD}"/>
    <cellStyle name="千分位 3 2 2 6 2 2 6" xfId="27279" xr:uid="{7F533C1E-9556-40D9-83E9-A4C9F2F4526F}"/>
    <cellStyle name="千分位 3 2 2 6 2 3" xfId="17240" xr:uid="{00000000-0005-0000-0000-000011430000}"/>
    <cellStyle name="千分位 3 2 2 6 2 3 2" xfId="17241" xr:uid="{00000000-0005-0000-0000-000012430000}"/>
    <cellStyle name="千分位 3 2 2 6 2 3 2 2" xfId="17242" xr:uid="{00000000-0005-0000-0000-000013430000}"/>
    <cellStyle name="千分位 3 2 2 6 2 3 2 2 2" xfId="27293" xr:uid="{AD9EF841-83E7-428B-8BCB-7432EBD7A90F}"/>
    <cellStyle name="千分位 3 2 2 6 2 3 2 3" xfId="17243" xr:uid="{00000000-0005-0000-0000-000014430000}"/>
    <cellStyle name="千分位 3 2 2 6 2 3 2 3 2" xfId="27294" xr:uid="{38A706D1-F393-484E-B29F-2F560F227C4E}"/>
    <cellStyle name="千分位 3 2 2 6 2 3 2 4" xfId="27292" xr:uid="{F1A7897B-4D9D-468B-95E3-FA6392016F58}"/>
    <cellStyle name="千分位 3 2 2 6 2 3 3" xfId="17244" xr:uid="{00000000-0005-0000-0000-000015430000}"/>
    <cellStyle name="千分位 3 2 2 6 2 3 3 2" xfId="27295" xr:uid="{D4B9D63F-E9A6-424F-AD6F-669909F629D7}"/>
    <cellStyle name="千分位 3 2 2 6 2 3 4" xfId="17245" xr:uid="{00000000-0005-0000-0000-000016430000}"/>
    <cellStyle name="千分位 3 2 2 6 2 3 4 2" xfId="27296" xr:uid="{5C450B12-35F5-4B43-9E9E-F57ED4C99A00}"/>
    <cellStyle name="千分位 3 2 2 6 2 3 5" xfId="27291" xr:uid="{698B2748-1CA1-4F91-BD8D-0361160F2467}"/>
    <cellStyle name="千分位 3 2 2 6 2 4" xfId="17246" xr:uid="{00000000-0005-0000-0000-000017430000}"/>
    <cellStyle name="千分位 3 2 2 6 2 4 2" xfId="17247" xr:uid="{00000000-0005-0000-0000-000018430000}"/>
    <cellStyle name="千分位 3 2 2 6 2 4 2 2" xfId="27298" xr:uid="{E0F98389-E355-4FE5-BF82-DB4E93597EEC}"/>
    <cellStyle name="千分位 3 2 2 6 2 4 3" xfId="17248" xr:uid="{00000000-0005-0000-0000-000019430000}"/>
    <cellStyle name="千分位 3 2 2 6 2 4 3 2" xfId="27299" xr:uid="{4DB14673-90CD-4715-B3FA-D9AE8C58DEF5}"/>
    <cellStyle name="千分位 3 2 2 6 2 4 4" xfId="27297" xr:uid="{66FE2080-8338-4880-BAB9-4BF28E28F484}"/>
    <cellStyle name="千分位 3 2 2 6 2 5" xfId="17249" xr:uid="{00000000-0005-0000-0000-00001A430000}"/>
    <cellStyle name="千分位 3 2 2 6 2 5 2" xfId="27300" xr:uid="{FD63A977-9715-4C65-A09F-F03D6A8AB800}"/>
    <cellStyle name="千分位 3 2 2 6 2 6" xfId="17250" xr:uid="{00000000-0005-0000-0000-00001B430000}"/>
    <cellStyle name="千分位 3 2 2 6 2 6 2" xfId="27301" xr:uid="{D915BEEE-DB59-4807-8222-D17F7329C471}"/>
    <cellStyle name="千分位 3 2 2 6 2 7" xfId="27278" xr:uid="{A8868538-5DFE-454E-839B-A61C109D5659}"/>
    <cellStyle name="千分位 3 2 2 6 3" xfId="17251" xr:uid="{00000000-0005-0000-0000-00001C430000}"/>
    <cellStyle name="千分位 3 2 2 6 3 2" xfId="17252" xr:uid="{00000000-0005-0000-0000-00001D430000}"/>
    <cellStyle name="千分位 3 2 2 6 3 2 2" xfId="17253" xr:uid="{00000000-0005-0000-0000-00001E430000}"/>
    <cellStyle name="千分位 3 2 2 6 3 2 2 2" xfId="17254" xr:uid="{00000000-0005-0000-0000-00001F430000}"/>
    <cellStyle name="千分位 3 2 2 6 3 2 2 2 2" xfId="27305" xr:uid="{4C620EEE-FA99-404A-8218-BE6F1516DB59}"/>
    <cellStyle name="千分位 3 2 2 6 3 2 2 3" xfId="17255" xr:uid="{00000000-0005-0000-0000-000020430000}"/>
    <cellStyle name="千分位 3 2 2 6 3 2 2 3 2" xfId="27306" xr:uid="{BACF4449-BF9B-4A17-BAB6-87B95CBC09A8}"/>
    <cellStyle name="千分位 3 2 2 6 3 2 2 4" xfId="27304" xr:uid="{BCDD96AB-2C48-4F8F-8B72-79E47F75DB59}"/>
    <cellStyle name="千分位 3 2 2 6 3 2 3" xfId="17256" xr:uid="{00000000-0005-0000-0000-000021430000}"/>
    <cellStyle name="千分位 3 2 2 6 3 2 3 2" xfId="27307" xr:uid="{87E0933C-2C3C-4466-86DF-530E90E1AB2C}"/>
    <cellStyle name="千分位 3 2 2 6 3 2 4" xfId="17257" xr:uid="{00000000-0005-0000-0000-000022430000}"/>
    <cellStyle name="千分位 3 2 2 6 3 2 4 2" xfId="27308" xr:uid="{E8481A52-58D2-4801-A674-C1A6974FE1AB}"/>
    <cellStyle name="千分位 3 2 2 6 3 2 5" xfId="27303" xr:uid="{65BFA3EE-BDEF-4B7B-A82C-06F93AF31939}"/>
    <cellStyle name="千分位 3 2 2 6 3 3" xfId="17258" xr:uid="{00000000-0005-0000-0000-000023430000}"/>
    <cellStyle name="千分位 3 2 2 6 3 3 2" xfId="17259" xr:uid="{00000000-0005-0000-0000-000024430000}"/>
    <cellStyle name="千分位 3 2 2 6 3 3 2 2" xfId="27310" xr:uid="{7A4CFD45-F6A9-4C68-B99D-2DE84A307F29}"/>
    <cellStyle name="千分位 3 2 2 6 3 3 3" xfId="17260" xr:uid="{00000000-0005-0000-0000-000025430000}"/>
    <cellStyle name="千分位 3 2 2 6 3 3 3 2" xfId="27311" xr:uid="{F4006860-973E-4B94-9989-836606E05993}"/>
    <cellStyle name="千分位 3 2 2 6 3 3 4" xfId="27309" xr:uid="{B2B7114A-6983-4FE1-BE1F-61313E5D07FD}"/>
    <cellStyle name="千分位 3 2 2 6 3 4" xfId="17261" xr:uid="{00000000-0005-0000-0000-000026430000}"/>
    <cellStyle name="千分位 3 2 2 6 3 4 2" xfId="27312" xr:uid="{3762A1AD-269E-40AD-83AD-495BD9B52A91}"/>
    <cellStyle name="千分位 3 2 2 6 3 5" xfId="17262" xr:uid="{00000000-0005-0000-0000-000027430000}"/>
    <cellStyle name="千分位 3 2 2 6 3 5 2" xfId="27313" xr:uid="{ED9E77B8-1BC9-49B8-849A-46A31C9FF466}"/>
    <cellStyle name="千分位 3 2 2 6 3 6" xfId="27302" xr:uid="{A4A8DB92-B194-4B7B-BFFB-D24864327398}"/>
    <cellStyle name="千分位 3 2 2 6 4" xfId="17263" xr:uid="{00000000-0005-0000-0000-000028430000}"/>
    <cellStyle name="千分位 3 2 2 6 4 2" xfId="17264" xr:uid="{00000000-0005-0000-0000-000029430000}"/>
    <cellStyle name="千分位 3 2 2 6 4 2 2" xfId="17265" xr:uid="{00000000-0005-0000-0000-00002A430000}"/>
    <cellStyle name="千分位 3 2 2 6 4 2 2 2" xfId="17266" xr:uid="{00000000-0005-0000-0000-00002B430000}"/>
    <cellStyle name="千分位 3 2 2 6 4 2 2 2 2" xfId="27317" xr:uid="{F94E3EFC-7D81-47FE-A32F-3315F4A7289E}"/>
    <cellStyle name="千分位 3 2 2 6 4 2 2 3" xfId="17267" xr:uid="{00000000-0005-0000-0000-00002C430000}"/>
    <cellStyle name="千分位 3 2 2 6 4 2 2 3 2" xfId="27318" xr:uid="{2334DD47-81B6-4191-A665-842E111DEB99}"/>
    <cellStyle name="千分位 3 2 2 6 4 2 2 4" xfId="27316" xr:uid="{899BBE95-F5A5-4F91-A0BD-7811053C04F1}"/>
    <cellStyle name="千分位 3 2 2 6 4 2 3" xfId="17268" xr:uid="{00000000-0005-0000-0000-00002D430000}"/>
    <cellStyle name="千分位 3 2 2 6 4 2 3 2" xfId="27319" xr:uid="{8FA1209A-4894-466E-A7CF-77EC5E77D0BA}"/>
    <cellStyle name="千分位 3 2 2 6 4 2 4" xfId="17269" xr:uid="{00000000-0005-0000-0000-00002E430000}"/>
    <cellStyle name="千分位 3 2 2 6 4 2 4 2" xfId="27320" xr:uid="{3DA069A9-DCD4-4584-B219-E702A7C656B9}"/>
    <cellStyle name="千分位 3 2 2 6 4 2 5" xfId="27315" xr:uid="{8E3AAFBB-E5DE-4D86-A266-2E4FC9BC2C5E}"/>
    <cellStyle name="千分位 3 2 2 6 4 3" xfId="17270" xr:uid="{00000000-0005-0000-0000-00002F430000}"/>
    <cellStyle name="千分位 3 2 2 6 4 3 2" xfId="17271" xr:uid="{00000000-0005-0000-0000-000030430000}"/>
    <cellStyle name="千分位 3 2 2 6 4 3 2 2" xfId="27322" xr:uid="{C17A54FE-D877-4DA9-AD1F-553B7B105F32}"/>
    <cellStyle name="千分位 3 2 2 6 4 3 3" xfId="17272" xr:uid="{00000000-0005-0000-0000-000031430000}"/>
    <cellStyle name="千分位 3 2 2 6 4 3 3 2" xfId="27323" xr:uid="{E47ACC87-91B7-4CCF-AA64-55F6219C7271}"/>
    <cellStyle name="千分位 3 2 2 6 4 3 4" xfId="27321" xr:uid="{5E4513E4-F19E-4215-860B-B12988C8FB64}"/>
    <cellStyle name="千分位 3 2 2 6 4 4" xfId="17273" xr:uid="{00000000-0005-0000-0000-000032430000}"/>
    <cellStyle name="千分位 3 2 2 6 4 4 2" xfId="27324" xr:uid="{F7ECE555-692B-483C-AEE3-C26173FFB8E4}"/>
    <cellStyle name="千分位 3 2 2 6 4 5" xfId="17274" xr:uid="{00000000-0005-0000-0000-000033430000}"/>
    <cellStyle name="千分位 3 2 2 6 4 5 2" xfId="27325" xr:uid="{C05E619F-033C-442E-B202-4193A5530834}"/>
    <cellStyle name="千分位 3 2 2 6 4 6" xfId="27314" xr:uid="{4680B2E5-007E-4209-B0E8-CFF9D1BBBC6D}"/>
    <cellStyle name="千分位 3 2 2 6 5" xfId="17275" xr:uid="{00000000-0005-0000-0000-000034430000}"/>
    <cellStyle name="千分位 3 2 2 6 5 2" xfId="17276" xr:uid="{00000000-0005-0000-0000-000035430000}"/>
    <cellStyle name="千分位 3 2 2 6 5 2 2" xfId="17277" xr:uid="{00000000-0005-0000-0000-000036430000}"/>
    <cellStyle name="千分位 3 2 2 6 5 2 2 2" xfId="27328" xr:uid="{C933642A-E8AD-4A62-8128-59A7EC7F0AC6}"/>
    <cellStyle name="千分位 3 2 2 6 5 2 3" xfId="17278" xr:uid="{00000000-0005-0000-0000-000037430000}"/>
    <cellStyle name="千分位 3 2 2 6 5 2 3 2" xfId="27329" xr:uid="{07F351B6-7BCF-451C-8C35-2C192BC4B89F}"/>
    <cellStyle name="千分位 3 2 2 6 5 2 4" xfId="27327" xr:uid="{FF0D584F-20A5-45C9-81EF-7B04612D1A76}"/>
    <cellStyle name="千分位 3 2 2 6 5 3" xfId="17279" xr:uid="{00000000-0005-0000-0000-000038430000}"/>
    <cellStyle name="千分位 3 2 2 6 5 3 2" xfId="27330" xr:uid="{A7C7B7FA-676B-4561-B702-ABA000DCAE21}"/>
    <cellStyle name="千分位 3 2 2 6 5 4" xfId="17280" xr:uid="{00000000-0005-0000-0000-000039430000}"/>
    <cellStyle name="千分位 3 2 2 6 5 4 2" xfId="27331" xr:uid="{D2D13C3E-1411-4A04-8C3E-9F4127D13531}"/>
    <cellStyle name="千分位 3 2 2 6 5 5" xfId="27326" xr:uid="{33103515-B63C-4E3B-8AD7-31968D11C2EE}"/>
    <cellStyle name="千分位 3 2 2 6 6" xfId="17281" xr:uid="{00000000-0005-0000-0000-00003A430000}"/>
    <cellStyle name="千分位 3 2 2 6 6 2" xfId="17282" xr:uid="{00000000-0005-0000-0000-00003B430000}"/>
    <cellStyle name="千分位 3 2 2 6 6 2 2" xfId="27333" xr:uid="{008D3DC3-2233-45DE-B2EB-624970DBCF55}"/>
    <cellStyle name="千分位 3 2 2 6 6 3" xfId="17283" xr:uid="{00000000-0005-0000-0000-00003C430000}"/>
    <cellStyle name="千分位 3 2 2 6 6 3 2" xfId="27334" xr:uid="{D7D66D8F-E254-473E-9CFB-BD22478A5607}"/>
    <cellStyle name="千分位 3 2 2 6 6 4" xfId="27332" xr:uid="{057D4D14-C8A8-456E-A384-8F4B983BE7C9}"/>
    <cellStyle name="千分位 3 2 2 6 7" xfId="17284" xr:uid="{00000000-0005-0000-0000-00003D430000}"/>
    <cellStyle name="千分位 3 2 2 6 7 2" xfId="27335" xr:uid="{7A2A7D72-02E8-44C5-8E52-AD1E0C62D4D6}"/>
    <cellStyle name="千分位 3 2 2 6 8" xfId="17285" xr:uid="{00000000-0005-0000-0000-00003E430000}"/>
    <cellStyle name="千分位 3 2 2 6 8 2" xfId="27336" xr:uid="{6EF57C2E-8F08-4C9D-A355-FD36D6380496}"/>
    <cellStyle name="千分位 3 2 2 6 9" xfId="27277" xr:uid="{2E458EF8-FC7D-4F82-9D57-5F80E376801B}"/>
    <cellStyle name="千分位 3 2 2 7" xfId="17286" xr:uid="{00000000-0005-0000-0000-00003F430000}"/>
    <cellStyle name="千分位 3 2 2 7 2" xfId="17287" xr:uid="{00000000-0005-0000-0000-000040430000}"/>
    <cellStyle name="千分位 3 2 2 7 2 2" xfId="17288" xr:uid="{00000000-0005-0000-0000-000041430000}"/>
    <cellStyle name="千分位 3 2 2 7 2 2 2" xfId="17289" xr:uid="{00000000-0005-0000-0000-000042430000}"/>
    <cellStyle name="千分位 3 2 2 7 2 2 2 2" xfId="17290" xr:uid="{00000000-0005-0000-0000-000043430000}"/>
    <cellStyle name="千分位 3 2 2 7 2 2 2 2 2" xfId="27341" xr:uid="{54E52BE9-9EBD-41D2-AC0A-67AEAC025C13}"/>
    <cellStyle name="千分位 3 2 2 7 2 2 2 3" xfId="17291" xr:uid="{00000000-0005-0000-0000-000044430000}"/>
    <cellStyle name="千分位 3 2 2 7 2 2 2 3 2" xfId="27342" xr:uid="{15070CD9-CF78-417D-BF3B-62F50A5F00D9}"/>
    <cellStyle name="千分位 3 2 2 7 2 2 2 4" xfId="27340" xr:uid="{30A41037-2703-4A29-ADF5-A8C2D1A5C409}"/>
    <cellStyle name="千分位 3 2 2 7 2 2 3" xfId="17292" xr:uid="{00000000-0005-0000-0000-000045430000}"/>
    <cellStyle name="千分位 3 2 2 7 2 2 3 2" xfId="27343" xr:uid="{6280F2C1-E09F-472B-BF7D-AF9D129E5F07}"/>
    <cellStyle name="千分位 3 2 2 7 2 2 4" xfId="17293" xr:uid="{00000000-0005-0000-0000-000046430000}"/>
    <cellStyle name="千分位 3 2 2 7 2 2 4 2" xfId="27344" xr:uid="{DC8E0748-70D1-4E7E-9272-ED1C756E906A}"/>
    <cellStyle name="千分位 3 2 2 7 2 2 5" xfId="27339" xr:uid="{4884BC1E-FCA2-4C4E-B7C3-F716902980AE}"/>
    <cellStyle name="千分位 3 2 2 7 2 3" xfId="17294" xr:uid="{00000000-0005-0000-0000-000047430000}"/>
    <cellStyle name="千分位 3 2 2 7 2 3 2" xfId="17295" xr:uid="{00000000-0005-0000-0000-000048430000}"/>
    <cellStyle name="千分位 3 2 2 7 2 3 2 2" xfId="27346" xr:uid="{026E7A61-24B1-4D8F-AC92-45B9F3F011B3}"/>
    <cellStyle name="千分位 3 2 2 7 2 3 3" xfId="17296" xr:uid="{00000000-0005-0000-0000-000049430000}"/>
    <cellStyle name="千分位 3 2 2 7 2 3 3 2" xfId="27347" xr:uid="{B1C4EC3C-D73B-4E23-B102-572A885DD505}"/>
    <cellStyle name="千分位 3 2 2 7 2 3 4" xfId="27345" xr:uid="{04E72EB5-BA00-45A5-A02E-74CD3154C8AE}"/>
    <cellStyle name="千分位 3 2 2 7 2 4" xfId="17297" xr:uid="{00000000-0005-0000-0000-00004A430000}"/>
    <cellStyle name="千分位 3 2 2 7 2 4 2" xfId="27348" xr:uid="{A708B480-9E50-4187-B797-90CFBBF5D926}"/>
    <cellStyle name="千分位 3 2 2 7 2 5" xfId="17298" xr:uid="{00000000-0005-0000-0000-00004B430000}"/>
    <cellStyle name="千分位 3 2 2 7 2 5 2" xfId="27349" xr:uid="{01ED9AA9-751F-4F0B-B1D9-BC4A79E0D944}"/>
    <cellStyle name="千分位 3 2 2 7 2 6" xfId="27338" xr:uid="{C1E7B585-159D-4770-8F86-A81226ED98C5}"/>
    <cellStyle name="千分位 3 2 2 7 3" xfId="17299" xr:uid="{00000000-0005-0000-0000-00004C430000}"/>
    <cellStyle name="千分位 3 2 2 7 3 2" xfId="17300" xr:uid="{00000000-0005-0000-0000-00004D430000}"/>
    <cellStyle name="千分位 3 2 2 7 3 2 2" xfId="17301" xr:uid="{00000000-0005-0000-0000-00004E430000}"/>
    <cellStyle name="千分位 3 2 2 7 3 2 2 2" xfId="17302" xr:uid="{00000000-0005-0000-0000-00004F430000}"/>
    <cellStyle name="千分位 3 2 2 7 3 2 2 2 2" xfId="27353" xr:uid="{D06CE915-1B6D-43AE-885D-B02F18D147BC}"/>
    <cellStyle name="千分位 3 2 2 7 3 2 2 3" xfId="17303" xr:uid="{00000000-0005-0000-0000-000050430000}"/>
    <cellStyle name="千分位 3 2 2 7 3 2 2 3 2" xfId="27354" xr:uid="{D4BDA401-196B-48DF-8C38-4445FFB4D8EA}"/>
    <cellStyle name="千分位 3 2 2 7 3 2 2 4" xfId="27352" xr:uid="{737BDB74-65FD-48A7-994C-74812E8361F9}"/>
    <cellStyle name="千分位 3 2 2 7 3 2 3" xfId="17304" xr:uid="{00000000-0005-0000-0000-000051430000}"/>
    <cellStyle name="千分位 3 2 2 7 3 2 3 2" xfId="27355" xr:uid="{ACDCDACC-D834-4F9E-9529-45D700062457}"/>
    <cellStyle name="千分位 3 2 2 7 3 2 4" xfId="17305" xr:uid="{00000000-0005-0000-0000-000052430000}"/>
    <cellStyle name="千分位 3 2 2 7 3 2 4 2" xfId="27356" xr:uid="{23A67422-3F3C-4EC5-B025-8112D5E74A75}"/>
    <cellStyle name="千分位 3 2 2 7 3 2 5" xfId="27351" xr:uid="{B9194897-F815-45BD-8013-CC83B3A183A3}"/>
    <cellStyle name="千分位 3 2 2 7 3 3" xfId="17306" xr:uid="{00000000-0005-0000-0000-000053430000}"/>
    <cellStyle name="千分位 3 2 2 7 3 3 2" xfId="17307" xr:uid="{00000000-0005-0000-0000-000054430000}"/>
    <cellStyle name="千分位 3 2 2 7 3 3 2 2" xfId="27358" xr:uid="{5D48987B-DE9A-4516-95E3-6D1F4C6650DA}"/>
    <cellStyle name="千分位 3 2 2 7 3 3 3" xfId="17308" xr:uid="{00000000-0005-0000-0000-000055430000}"/>
    <cellStyle name="千分位 3 2 2 7 3 3 3 2" xfId="27359" xr:uid="{999F0044-A9AB-4EB1-B935-90CE0A6DD3E7}"/>
    <cellStyle name="千分位 3 2 2 7 3 3 4" xfId="27357" xr:uid="{E19B31F6-CD83-452E-B5B7-A40290F8E429}"/>
    <cellStyle name="千分位 3 2 2 7 3 4" xfId="17309" xr:uid="{00000000-0005-0000-0000-000056430000}"/>
    <cellStyle name="千分位 3 2 2 7 3 4 2" xfId="27360" xr:uid="{A0A6190B-FF2E-4BD5-AB9E-3A5E55421E1D}"/>
    <cellStyle name="千分位 3 2 2 7 3 5" xfId="17310" xr:uid="{00000000-0005-0000-0000-000057430000}"/>
    <cellStyle name="千分位 3 2 2 7 3 5 2" xfId="27361" xr:uid="{15C71AEB-768F-4D2B-A75D-646B9EAD2DC8}"/>
    <cellStyle name="千分位 3 2 2 7 3 6" xfId="27350" xr:uid="{90A8BF63-829F-4CA6-8152-147A33B09B10}"/>
    <cellStyle name="千分位 3 2 2 7 4" xfId="17311" xr:uid="{00000000-0005-0000-0000-000058430000}"/>
    <cellStyle name="千分位 3 2 2 7 4 2" xfId="17312" xr:uid="{00000000-0005-0000-0000-000059430000}"/>
    <cellStyle name="千分位 3 2 2 7 4 2 2" xfId="17313" xr:uid="{00000000-0005-0000-0000-00005A430000}"/>
    <cellStyle name="千分位 3 2 2 7 4 2 2 2" xfId="27364" xr:uid="{A773D50F-9195-4BE7-BC04-31C9C71A2F42}"/>
    <cellStyle name="千分位 3 2 2 7 4 2 3" xfId="17314" xr:uid="{00000000-0005-0000-0000-00005B430000}"/>
    <cellStyle name="千分位 3 2 2 7 4 2 3 2" xfId="27365" xr:uid="{79CA362A-3278-4C02-9E1A-93AEB7122BAE}"/>
    <cellStyle name="千分位 3 2 2 7 4 2 4" xfId="27363" xr:uid="{0D3D3933-48C5-4DE8-9EE3-81E835542770}"/>
    <cellStyle name="千分位 3 2 2 7 4 3" xfId="17315" xr:uid="{00000000-0005-0000-0000-00005C430000}"/>
    <cellStyle name="千分位 3 2 2 7 4 3 2" xfId="27366" xr:uid="{6756CADF-E3F9-42D2-8BA5-C5419E01E6B1}"/>
    <cellStyle name="千分位 3 2 2 7 4 4" xfId="17316" xr:uid="{00000000-0005-0000-0000-00005D430000}"/>
    <cellStyle name="千分位 3 2 2 7 4 4 2" xfId="27367" xr:uid="{AA9C6B41-7192-465F-8978-15C4258EC854}"/>
    <cellStyle name="千分位 3 2 2 7 4 5" xfId="27362" xr:uid="{32A50D5D-D0FF-4882-B705-9AC8CE86DA19}"/>
    <cellStyle name="千分位 3 2 2 7 5" xfId="17317" xr:uid="{00000000-0005-0000-0000-00005E430000}"/>
    <cellStyle name="千分位 3 2 2 7 5 2" xfId="17318" xr:uid="{00000000-0005-0000-0000-00005F430000}"/>
    <cellStyle name="千分位 3 2 2 7 5 2 2" xfId="27369" xr:uid="{858C3714-8365-4F67-85E4-DDA85EFA1EE9}"/>
    <cellStyle name="千分位 3 2 2 7 5 3" xfId="17319" xr:uid="{00000000-0005-0000-0000-000060430000}"/>
    <cellStyle name="千分位 3 2 2 7 5 3 2" xfId="27370" xr:uid="{AD559A79-4090-408B-AAB9-405C52B171C6}"/>
    <cellStyle name="千分位 3 2 2 7 5 4" xfId="27368" xr:uid="{9541E2FA-92BE-4DAD-9627-32DAA4F0C429}"/>
    <cellStyle name="千分位 3 2 2 7 6" xfId="17320" xr:uid="{00000000-0005-0000-0000-000061430000}"/>
    <cellStyle name="千分位 3 2 2 7 6 2" xfId="27371" xr:uid="{F4D74663-4679-4B19-BB95-1A9397CF1063}"/>
    <cellStyle name="千分位 3 2 2 7 7" xfId="17321" xr:uid="{00000000-0005-0000-0000-000062430000}"/>
    <cellStyle name="千分位 3 2 2 7 7 2" xfId="27372" xr:uid="{74F63E37-1F46-4103-AEEE-897A17FE4F3E}"/>
    <cellStyle name="千分位 3 2 2 7 8" xfId="27337" xr:uid="{D2EA7312-741E-477C-8E7E-91D3AFAA4D08}"/>
    <cellStyle name="千分位 3 2 2 8" xfId="17322" xr:uid="{00000000-0005-0000-0000-000063430000}"/>
    <cellStyle name="千分位 3 2 2 8 2" xfId="17323" xr:uid="{00000000-0005-0000-0000-000064430000}"/>
    <cellStyle name="千分位 3 2 2 8 2 2" xfId="17324" xr:uid="{00000000-0005-0000-0000-000065430000}"/>
    <cellStyle name="千分位 3 2 2 8 2 2 2" xfId="17325" xr:uid="{00000000-0005-0000-0000-000066430000}"/>
    <cellStyle name="千分位 3 2 2 8 2 2 2 2" xfId="17326" xr:uid="{00000000-0005-0000-0000-000067430000}"/>
    <cellStyle name="千分位 3 2 2 8 2 2 2 2 2" xfId="27377" xr:uid="{17D45A24-DB7D-4022-925C-72EE3518F18F}"/>
    <cellStyle name="千分位 3 2 2 8 2 2 2 3" xfId="17327" xr:uid="{00000000-0005-0000-0000-000068430000}"/>
    <cellStyle name="千分位 3 2 2 8 2 2 2 3 2" xfId="27378" xr:uid="{527CE20C-9AFF-4A53-94CF-CC3F74BDD13E}"/>
    <cellStyle name="千分位 3 2 2 8 2 2 2 4" xfId="27376" xr:uid="{22D66AB2-F6E4-441B-8A78-8CCCC374167F}"/>
    <cellStyle name="千分位 3 2 2 8 2 2 3" xfId="17328" xr:uid="{00000000-0005-0000-0000-000069430000}"/>
    <cellStyle name="千分位 3 2 2 8 2 2 3 2" xfId="27379" xr:uid="{5D535A9B-F279-41C6-9C4E-6762FD84D6D0}"/>
    <cellStyle name="千分位 3 2 2 8 2 2 4" xfId="17329" xr:uid="{00000000-0005-0000-0000-00006A430000}"/>
    <cellStyle name="千分位 3 2 2 8 2 2 4 2" xfId="27380" xr:uid="{A0AE48EC-EF07-477A-9458-5DC8E8B07602}"/>
    <cellStyle name="千分位 3 2 2 8 2 2 5" xfId="27375" xr:uid="{184DB900-A51F-44F9-ADAD-8FBF89DF7E2B}"/>
    <cellStyle name="千分位 3 2 2 8 2 3" xfId="17330" xr:uid="{00000000-0005-0000-0000-00006B430000}"/>
    <cellStyle name="千分位 3 2 2 8 2 3 2" xfId="17331" xr:uid="{00000000-0005-0000-0000-00006C430000}"/>
    <cellStyle name="千分位 3 2 2 8 2 3 2 2" xfId="27382" xr:uid="{1D2C4A97-BD6A-42A6-BF35-98CAEB8EF529}"/>
    <cellStyle name="千分位 3 2 2 8 2 3 3" xfId="17332" xr:uid="{00000000-0005-0000-0000-00006D430000}"/>
    <cellStyle name="千分位 3 2 2 8 2 3 3 2" xfId="27383" xr:uid="{7169845C-4DD5-4971-B784-044BEB376E4C}"/>
    <cellStyle name="千分位 3 2 2 8 2 3 4" xfId="27381" xr:uid="{470F7C61-EC9F-41F0-B4EF-F66FD037A519}"/>
    <cellStyle name="千分位 3 2 2 8 2 4" xfId="17333" xr:uid="{00000000-0005-0000-0000-00006E430000}"/>
    <cellStyle name="千分位 3 2 2 8 2 4 2" xfId="27384" xr:uid="{73D00E47-5F53-46C7-9902-489E9F671579}"/>
    <cellStyle name="千分位 3 2 2 8 2 5" xfId="17334" xr:uid="{00000000-0005-0000-0000-00006F430000}"/>
    <cellStyle name="千分位 3 2 2 8 2 5 2" xfId="27385" xr:uid="{AC64C643-E4F7-4864-8B48-87F1506BC0E1}"/>
    <cellStyle name="千分位 3 2 2 8 2 6" xfId="27374" xr:uid="{1C685683-E73E-461E-9472-C21E91CAD973}"/>
    <cellStyle name="千分位 3 2 2 8 3" xfId="17335" xr:uid="{00000000-0005-0000-0000-000070430000}"/>
    <cellStyle name="千分位 3 2 2 8 3 2" xfId="17336" xr:uid="{00000000-0005-0000-0000-000071430000}"/>
    <cellStyle name="千分位 3 2 2 8 3 2 2" xfId="17337" xr:uid="{00000000-0005-0000-0000-000072430000}"/>
    <cellStyle name="千分位 3 2 2 8 3 2 2 2" xfId="27388" xr:uid="{27CD18D9-4F83-476F-B8C4-084D273A38A8}"/>
    <cellStyle name="千分位 3 2 2 8 3 2 3" xfId="17338" xr:uid="{00000000-0005-0000-0000-000073430000}"/>
    <cellStyle name="千分位 3 2 2 8 3 2 3 2" xfId="27389" xr:uid="{EBE13878-20CD-473F-A864-097F7C7214FC}"/>
    <cellStyle name="千分位 3 2 2 8 3 2 4" xfId="27387" xr:uid="{E2D80370-04BD-4716-B381-B66D60B787B4}"/>
    <cellStyle name="千分位 3 2 2 8 3 3" xfId="17339" xr:uid="{00000000-0005-0000-0000-000074430000}"/>
    <cellStyle name="千分位 3 2 2 8 3 3 2" xfId="27390" xr:uid="{CAF3DB06-1899-4B61-B284-2EABD3668959}"/>
    <cellStyle name="千分位 3 2 2 8 3 4" xfId="17340" xr:uid="{00000000-0005-0000-0000-000075430000}"/>
    <cellStyle name="千分位 3 2 2 8 3 4 2" xfId="27391" xr:uid="{141F7D63-14D1-4470-BFEC-8844F3E09595}"/>
    <cellStyle name="千分位 3 2 2 8 3 5" xfId="27386" xr:uid="{B16087D7-BAC2-44AF-9BF3-BA378CCB04D2}"/>
    <cellStyle name="千分位 3 2 2 8 4" xfId="17341" xr:uid="{00000000-0005-0000-0000-000076430000}"/>
    <cellStyle name="千分位 3 2 2 8 4 2" xfId="17342" xr:uid="{00000000-0005-0000-0000-000077430000}"/>
    <cellStyle name="千分位 3 2 2 8 4 2 2" xfId="27393" xr:uid="{E8F865DA-921A-4E2B-8AD4-6F93015EE404}"/>
    <cellStyle name="千分位 3 2 2 8 4 3" xfId="17343" xr:uid="{00000000-0005-0000-0000-000078430000}"/>
    <cellStyle name="千分位 3 2 2 8 4 3 2" xfId="27394" xr:uid="{8F9306F8-E8D7-480B-A6B3-F77969CFAA90}"/>
    <cellStyle name="千分位 3 2 2 8 4 4" xfId="27392" xr:uid="{1C54399C-5289-48C7-A803-A9DD707A1370}"/>
    <cellStyle name="千分位 3 2 2 8 5" xfId="17344" xr:uid="{00000000-0005-0000-0000-000079430000}"/>
    <cellStyle name="千分位 3 2 2 8 5 2" xfId="27395" xr:uid="{ADDC1993-088B-4C65-AD0E-7F08DBCCCBDF}"/>
    <cellStyle name="千分位 3 2 2 8 6" xfId="17345" xr:uid="{00000000-0005-0000-0000-00007A430000}"/>
    <cellStyle name="千分位 3 2 2 8 6 2" xfId="27396" xr:uid="{2FC61C13-9ABB-4527-AE89-9F300805E7B2}"/>
    <cellStyle name="千分位 3 2 2 8 7" xfId="27373" xr:uid="{F3CCA956-F796-4D35-B719-9FCEC3166862}"/>
    <cellStyle name="千分位 3 2 2 9" xfId="17346" xr:uid="{00000000-0005-0000-0000-00007B430000}"/>
    <cellStyle name="千分位 3 2 2 9 2" xfId="17347" xr:uid="{00000000-0005-0000-0000-00007C430000}"/>
    <cellStyle name="千分位 3 2 2 9 2 2" xfId="17348" xr:uid="{00000000-0005-0000-0000-00007D430000}"/>
    <cellStyle name="千分位 3 2 2 9 2 2 2" xfId="17349" xr:uid="{00000000-0005-0000-0000-00007E430000}"/>
    <cellStyle name="千分位 3 2 2 9 2 2 2 2" xfId="27400" xr:uid="{3178D6DC-31DF-4972-A327-3E833383A85F}"/>
    <cellStyle name="千分位 3 2 2 9 2 2 3" xfId="17350" xr:uid="{00000000-0005-0000-0000-00007F430000}"/>
    <cellStyle name="千分位 3 2 2 9 2 2 3 2" xfId="27401" xr:uid="{D0E3E2D8-7833-40F9-8738-BA5F8DC3EBEC}"/>
    <cellStyle name="千分位 3 2 2 9 2 2 4" xfId="27399" xr:uid="{901845CD-A55E-45EF-9948-AAE52114F94A}"/>
    <cellStyle name="千分位 3 2 2 9 2 3" xfId="17351" xr:uid="{00000000-0005-0000-0000-000080430000}"/>
    <cellStyle name="千分位 3 2 2 9 2 3 2" xfId="27402" xr:uid="{058811E8-3AF5-48FC-80A8-E739D48A7A52}"/>
    <cellStyle name="千分位 3 2 2 9 2 4" xfId="17352" xr:uid="{00000000-0005-0000-0000-000081430000}"/>
    <cellStyle name="千分位 3 2 2 9 2 4 2" xfId="27403" xr:uid="{ACA156AB-5DD3-496E-B3D8-B2BF17CA00CB}"/>
    <cellStyle name="千分位 3 2 2 9 2 5" xfId="27398" xr:uid="{418BD1A4-7E5D-4FE8-9E37-7E0D24B57645}"/>
    <cellStyle name="千分位 3 2 2 9 3" xfId="17353" xr:uid="{00000000-0005-0000-0000-000082430000}"/>
    <cellStyle name="千分位 3 2 2 9 3 2" xfId="17354" xr:uid="{00000000-0005-0000-0000-000083430000}"/>
    <cellStyle name="千分位 3 2 2 9 3 2 2" xfId="27405" xr:uid="{E8532454-BE22-4700-BD39-167EDC4CD458}"/>
    <cellStyle name="千分位 3 2 2 9 3 3" xfId="17355" xr:uid="{00000000-0005-0000-0000-000084430000}"/>
    <cellStyle name="千分位 3 2 2 9 3 3 2" xfId="27406" xr:uid="{603BF334-347A-4ED0-898B-8F9A26258A96}"/>
    <cellStyle name="千分位 3 2 2 9 3 4" xfId="27404" xr:uid="{9AFCD92E-2852-4794-A77E-CFEBB7F5658E}"/>
    <cellStyle name="千分位 3 2 2 9 4" xfId="17356" xr:uid="{00000000-0005-0000-0000-000085430000}"/>
    <cellStyle name="千分位 3 2 2 9 4 2" xfId="27407" xr:uid="{2235AB8D-3BA7-4279-89A5-CD044CA7ABF3}"/>
    <cellStyle name="千分位 3 2 2 9 5" xfId="17357" xr:uid="{00000000-0005-0000-0000-000086430000}"/>
    <cellStyle name="千分位 3 2 2 9 5 2" xfId="27408" xr:uid="{865802BB-91BA-47CD-AE3E-28880AA50586}"/>
    <cellStyle name="千分位 3 2 2 9 6" xfId="27397" xr:uid="{44CF1E32-BDF0-4621-89A9-A9730C4474D6}"/>
    <cellStyle name="千分位 3 2 3" xfId="354" xr:uid="{00000000-0005-0000-0000-000087430000}"/>
    <cellStyle name="千分位 3 2 3 10" xfId="17358" xr:uid="{00000000-0005-0000-0000-000088430000}"/>
    <cellStyle name="千分位 3 2 3 10 2" xfId="17359" xr:uid="{00000000-0005-0000-0000-000089430000}"/>
    <cellStyle name="千分位 3 2 3 10 2 2" xfId="17360" xr:uid="{00000000-0005-0000-0000-00008A430000}"/>
    <cellStyle name="千分位 3 2 3 10 2 2 2" xfId="27411" xr:uid="{8D56A63F-B62B-49F5-B091-B69CC5D9F12F}"/>
    <cellStyle name="千分位 3 2 3 10 2 3" xfId="17361" xr:uid="{00000000-0005-0000-0000-00008B430000}"/>
    <cellStyle name="千分位 3 2 3 10 2 3 2" xfId="27412" xr:uid="{2A9310F5-CED6-45AB-9658-42B09AC2BA6A}"/>
    <cellStyle name="千分位 3 2 3 10 2 4" xfId="27410" xr:uid="{5EBCC989-A3B5-4083-B76E-FCA6D44450A3}"/>
    <cellStyle name="千分位 3 2 3 10 3" xfId="17362" xr:uid="{00000000-0005-0000-0000-00008C430000}"/>
    <cellStyle name="千分位 3 2 3 10 3 2" xfId="27413" xr:uid="{0F65C8E9-E16B-4C1C-A71D-89D7EEF91E73}"/>
    <cellStyle name="千分位 3 2 3 10 4" xfId="17363" xr:uid="{00000000-0005-0000-0000-00008D430000}"/>
    <cellStyle name="千分位 3 2 3 10 4 2" xfId="27414" xr:uid="{5C0A7F5E-51A6-40F5-983A-E6997825653D}"/>
    <cellStyle name="千分位 3 2 3 10 5" xfId="27409" xr:uid="{B3AE6A47-8719-49A1-91F6-D76551ECFABE}"/>
    <cellStyle name="千分位 3 2 3 11" xfId="17364" xr:uid="{00000000-0005-0000-0000-00008E430000}"/>
    <cellStyle name="千分位 3 2 3 11 2" xfId="17365" xr:uid="{00000000-0005-0000-0000-00008F430000}"/>
    <cellStyle name="千分位 3 2 3 11 2 2" xfId="27416" xr:uid="{FA7AF8A4-C686-46BB-AF1D-596E50CF49B3}"/>
    <cellStyle name="千分位 3 2 3 11 3" xfId="17366" xr:uid="{00000000-0005-0000-0000-000090430000}"/>
    <cellStyle name="千分位 3 2 3 11 3 2" xfId="27417" xr:uid="{B4ABF67C-54CE-4FA0-BECB-84C646977135}"/>
    <cellStyle name="千分位 3 2 3 11 4" xfId="27415" xr:uid="{ADCAF8C6-6181-4DB7-9667-F2D7D8B4CE71}"/>
    <cellStyle name="千分位 3 2 3 12" xfId="17367" xr:uid="{00000000-0005-0000-0000-000091430000}"/>
    <cellStyle name="千分位 3 2 3 12 2" xfId="27418" xr:uid="{76337B84-4323-40EC-983C-62BD5B938D9C}"/>
    <cellStyle name="千分位 3 2 3 13" xfId="17368" xr:uid="{00000000-0005-0000-0000-000092430000}"/>
    <cellStyle name="千分位 3 2 3 13 2" xfId="27419" xr:uid="{F01F294B-CF0C-4CD2-B94D-976891CABDBE}"/>
    <cellStyle name="千分位 3 2 3 14" xfId="26112" xr:uid="{4B5B59D4-FD10-41D5-AA81-E545828A7BA5}"/>
    <cellStyle name="千分位 3 2 3 2" xfId="355" xr:uid="{00000000-0005-0000-0000-000093430000}"/>
    <cellStyle name="千分位 3 2 3 2 10" xfId="26113" xr:uid="{F6AE4111-0F02-4834-ABA6-C9F6E7CAF715}"/>
    <cellStyle name="千分位 3 2 3 2 2" xfId="356" xr:uid="{00000000-0005-0000-0000-000094430000}"/>
    <cellStyle name="千分位 3 2 3 2 2 2" xfId="17369" xr:uid="{00000000-0005-0000-0000-000095430000}"/>
    <cellStyle name="千分位 3 2 3 2 2 2 2" xfId="17370" xr:uid="{00000000-0005-0000-0000-000096430000}"/>
    <cellStyle name="千分位 3 2 3 2 2 2 2 2" xfId="17371" xr:uid="{00000000-0005-0000-0000-000097430000}"/>
    <cellStyle name="千分位 3 2 3 2 2 2 2 2 2" xfId="17372" xr:uid="{00000000-0005-0000-0000-000098430000}"/>
    <cellStyle name="千分位 3 2 3 2 2 2 2 2 2 2" xfId="17373" xr:uid="{00000000-0005-0000-0000-000099430000}"/>
    <cellStyle name="千分位 3 2 3 2 2 2 2 2 2 2 2" xfId="27424" xr:uid="{54603FE5-D727-40CA-9040-3421746C7F5F}"/>
    <cellStyle name="千分位 3 2 3 2 2 2 2 2 2 3" xfId="17374" xr:uid="{00000000-0005-0000-0000-00009A430000}"/>
    <cellStyle name="千分位 3 2 3 2 2 2 2 2 2 3 2" xfId="27425" xr:uid="{1436A27E-3E62-4104-AC78-1584D5974B11}"/>
    <cellStyle name="千分位 3 2 3 2 2 2 2 2 2 4" xfId="27423" xr:uid="{56347800-E3EB-466B-9889-25DEDDC6CE65}"/>
    <cellStyle name="千分位 3 2 3 2 2 2 2 2 3" xfId="17375" xr:uid="{00000000-0005-0000-0000-00009B430000}"/>
    <cellStyle name="千分位 3 2 3 2 2 2 2 2 3 2" xfId="27426" xr:uid="{718CB674-35B5-460E-8AC0-4789F1131B82}"/>
    <cellStyle name="千分位 3 2 3 2 2 2 2 2 4" xfId="17376" xr:uid="{00000000-0005-0000-0000-00009C430000}"/>
    <cellStyle name="千分位 3 2 3 2 2 2 2 2 4 2" xfId="27427" xr:uid="{01B3A119-B0A1-4B0B-BB20-8991662D5470}"/>
    <cellStyle name="千分位 3 2 3 2 2 2 2 2 5" xfId="27422" xr:uid="{7554D12A-9E32-4C82-A714-2D65D70BFCA3}"/>
    <cellStyle name="千分位 3 2 3 2 2 2 2 3" xfId="17377" xr:uid="{00000000-0005-0000-0000-00009D430000}"/>
    <cellStyle name="千分位 3 2 3 2 2 2 2 3 2" xfId="17378" xr:uid="{00000000-0005-0000-0000-00009E430000}"/>
    <cellStyle name="千分位 3 2 3 2 2 2 2 3 2 2" xfId="27429" xr:uid="{39F210CE-C4E9-486C-A810-D62651A30DFD}"/>
    <cellStyle name="千分位 3 2 3 2 2 2 2 3 3" xfId="17379" xr:uid="{00000000-0005-0000-0000-00009F430000}"/>
    <cellStyle name="千分位 3 2 3 2 2 2 2 3 3 2" xfId="27430" xr:uid="{B9F60F93-6A9A-4D9E-BE55-6E1C20D640FE}"/>
    <cellStyle name="千分位 3 2 3 2 2 2 2 3 4" xfId="27428" xr:uid="{A8F77447-D71D-4763-8A4E-E7D79D22AAD5}"/>
    <cellStyle name="千分位 3 2 3 2 2 2 2 4" xfId="17380" xr:uid="{00000000-0005-0000-0000-0000A0430000}"/>
    <cellStyle name="千分位 3 2 3 2 2 2 2 4 2" xfId="27431" xr:uid="{4C5CA8B1-F86B-4F17-8575-A01DE1FE777E}"/>
    <cellStyle name="千分位 3 2 3 2 2 2 2 5" xfId="17381" xr:uid="{00000000-0005-0000-0000-0000A1430000}"/>
    <cellStyle name="千分位 3 2 3 2 2 2 2 5 2" xfId="27432" xr:uid="{2604DC97-853F-493F-A009-5A1AAFCAA5AC}"/>
    <cellStyle name="千分位 3 2 3 2 2 2 2 6" xfId="27421" xr:uid="{6EEEF7E4-655A-40CA-BD66-251C00FE5644}"/>
    <cellStyle name="千分位 3 2 3 2 2 2 3" xfId="17382" xr:uid="{00000000-0005-0000-0000-0000A2430000}"/>
    <cellStyle name="千分位 3 2 3 2 2 2 3 2" xfId="17383" xr:uid="{00000000-0005-0000-0000-0000A3430000}"/>
    <cellStyle name="千分位 3 2 3 2 2 2 3 2 2" xfId="17384" xr:uid="{00000000-0005-0000-0000-0000A4430000}"/>
    <cellStyle name="千分位 3 2 3 2 2 2 3 2 2 2" xfId="27435" xr:uid="{3E0890F6-7984-4890-ABD3-7FF6AA6F7369}"/>
    <cellStyle name="千分位 3 2 3 2 2 2 3 2 3" xfId="17385" xr:uid="{00000000-0005-0000-0000-0000A5430000}"/>
    <cellStyle name="千分位 3 2 3 2 2 2 3 2 3 2" xfId="27436" xr:uid="{19E8069C-20B0-4170-A052-7EA95EADE8AA}"/>
    <cellStyle name="千分位 3 2 3 2 2 2 3 2 4" xfId="27434" xr:uid="{EC253CAE-79CE-4A9B-9AB4-ACCE155D738C}"/>
    <cellStyle name="千分位 3 2 3 2 2 2 3 3" xfId="17386" xr:uid="{00000000-0005-0000-0000-0000A6430000}"/>
    <cellStyle name="千分位 3 2 3 2 2 2 3 3 2" xfId="27437" xr:uid="{0AF962E5-CC98-4892-A1A1-BD88DBDA215C}"/>
    <cellStyle name="千分位 3 2 3 2 2 2 3 4" xfId="17387" xr:uid="{00000000-0005-0000-0000-0000A7430000}"/>
    <cellStyle name="千分位 3 2 3 2 2 2 3 4 2" xfId="27438" xr:uid="{1BBB783F-4157-4956-A2BF-582DBB7672A7}"/>
    <cellStyle name="千分位 3 2 3 2 2 2 3 5" xfId="27433" xr:uid="{9FB4DAFD-177B-4CD5-BA90-082E691D9765}"/>
    <cellStyle name="千分位 3 2 3 2 2 2 4" xfId="17388" xr:uid="{00000000-0005-0000-0000-0000A8430000}"/>
    <cellStyle name="千分位 3 2 3 2 2 2 4 2" xfId="17389" xr:uid="{00000000-0005-0000-0000-0000A9430000}"/>
    <cellStyle name="千分位 3 2 3 2 2 2 4 2 2" xfId="27440" xr:uid="{0009BDD0-10FC-44C1-8AE4-D1577415E8A4}"/>
    <cellStyle name="千分位 3 2 3 2 2 2 4 3" xfId="17390" xr:uid="{00000000-0005-0000-0000-0000AA430000}"/>
    <cellStyle name="千分位 3 2 3 2 2 2 4 3 2" xfId="27441" xr:uid="{74821F1E-2516-47BE-9A4C-66B7E482F2E9}"/>
    <cellStyle name="千分位 3 2 3 2 2 2 4 4" xfId="27439" xr:uid="{C7DFA316-C36F-4D0B-839A-86A34B212BCD}"/>
    <cellStyle name="千分位 3 2 3 2 2 2 5" xfId="17391" xr:uid="{00000000-0005-0000-0000-0000AB430000}"/>
    <cellStyle name="千分位 3 2 3 2 2 2 5 2" xfId="27442" xr:uid="{C3B12936-E746-43CF-9F80-55F64C41442E}"/>
    <cellStyle name="千分位 3 2 3 2 2 2 6" xfId="17392" xr:uid="{00000000-0005-0000-0000-0000AC430000}"/>
    <cellStyle name="千分位 3 2 3 2 2 2 6 2" xfId="27443" xr:uid="{1EBDEF6B-0925-4AC3-A9B9-64617C2EE732}"/>
    <cellStyle name="千分位 3 2 3 2 2 2 7" xfId="27420" xr:uid="{CFC45253-9CE3-4242-B171-501B5CBB2CFE}"/>
    <cellStyle name="千分位 3 2 3 2 2 3" xfId="17393" xr:uid="{00000000-0005-0000-0000-0000AD430000}"/>
    <cellStyle name="千分位 3 2 3 2 2 3 2" xfId="17394" xr:uid="{00000000-0005-0000-0000-0000AE430000}"/>
    <cellStyle name="千分位 3 2 3 2 2 3 2 2" xfId="17395" xr:uid="{00000000-0005-0000-0000-0000AF430000}"/>
    <cellStyle name="千分位 3 2 3 2 2 3 2 2 2" xfId="17396" xr:uid="{00000000-0005-0000-0000-0000B0430000}"/>
    <cellStyle name="千分位 3 2 3 2 2 3 2 2 2 2" xfId="27447" xr:uid="{B4F7F5E3-C32F-4D2D-A766-7C26F0DDCC4D}"/>
    <cellStyle name="千分位 3 2 3 2 2 3 2 2 3" xfId="17397" xr:uid="{00000000-0005-0000-0000-0000B1430000}"/>
    <cellStyle name="千分位 3 2 3 2 2 3 2 2 3 2" xfId="27448" xr:uid="{1081575D-1FDA-4F01-83C9-F7CADA07193C}"/>
    <cellStyle name="千分位 3 2 3 2 2 3 2 2 4" xfId="27446" xr:uid="{083170D1-4646-4D88-9CEB-B8C4F037E12F}"/>
    <cellStyle name="千分位 3 2 3 2 2 3 2 3" xfId="17398" xr:uid="{00000000-0005-0000-0000-0000B2430000}"/>
    <cellStyle name="千分位 3 2 3 2 2 3 2 3 2" xfId="27449" xr:uid="{F786C73B-CCC3-4F2F-9619-823088834A29}"/>
    <cellStyle name="千分位 3 2 3 2 2 3 2 4" xfId="17399" xr:uid="{00000000-0005-0000-0000-0000B3430000}"/>
    <cellStyle name="千分位 3 2 3 2 2 3 2 4 2" xfId="27450" xr:uid="{8ABA4923-1BDC-4068-8CF7-0C9FC20A2020}"/>
    <cellStyle name="千分位 3 2 3 2 2 3 2 5" xfId="27445" xr:uid="{A392166D-7CD6-46D5-8545-87D435C07AD0}"/>
    <cellStyle name="千分位 3 2 3 2 2 3 3" xfId="17400" xr:uid="{00000000-0005-0000-0000-0000B4430000}"/>
    <cellStyle name="千分位 3 2 3 2 2 3 3 2" xfId="17401" xr:uid="{00000000-0005-0000-0000-0000B5430000}"/>
    <cellStyle name="千分位 3 2 3 2 2 3 3 2 2" xfId="27452" xr:uid="{402CD3DF-7BC6-4F04-8C09-2EF6C41F880F}"/>
    <cellStyle name="千分位 3 2 3 2 2 3 3 3" xfId="17402" xr:uid="{00000000-0005-0000-0000-0000B6430000}"/>
    <cellStyle name="千分位 3 2 3 2 2 3 3 3 2" xfId="27453" xr:uid="{91734E69-D4A0-4710-B27A-F50795280FA5}"/>
    <cellStyle name="千分位 3 2 3 2 2 3 3 4" xfId="27451" xr:uid="{055FB3ED-7323-4F94-999C-C1008EB0EEAB}"/>
    <cellStyle name="千分位 3 2 3 2 2 3 4" xfId="17403" xr:uid="{00000000-0005-0000-0000-0000B7430000}"/>
    <cellStyle name="千分位 3 2 3 2 2 3 4 2" xfId="27454" xr:uid="{E9744EE9-42DA-4FF6-BB83-25F5C215636B}"/>
    <cellStyle name="千分位 3 2 3 2 2 3 5" xfId="17404" xr:uid="{00000000-0005-0000-0000-0000B8430000}"/>
    <cellStyle name="千分位 3 2 3 2 2 3 5 2" xfId="27455" xr:uid="{F08E1F68-CA87-4821-A158-F49D61F05580}"/>
    <cellStyle name="千分位 3 2 3 2 2 3 6" xfId="27444" xr:uid="{5107611A-9E4A-407D-AC98-549CF8DC5FE2}"/>
    <cellStyle name="千分位 3 2 3 2 2 4" xfId="17405" xr:uid="{00000000-0005-0000-0000-0000B9430000}"/>
    <cellStyle name="千分位 3 2 3 2 2 4 2" xfId="17406" xr:uid="{00000000-0005-0000-0000-0000BA430000}"/>
    <cellStyle name="千分位 3 2 3 2 2 4 2 2" xfId="17407" xr:uid="{00000000-0005-0000-0000-0000BB430000}"/>
    <cellStyle name="千分位 3 2 3 2 2 4 2 2 2" xfId="17408" xr:uid="{00000000-0005-0000-0000-0000BC430000}"/>
    <cellStyle name="千分位 3 2 3 2 2 4 2 2 2 2" xfId="27459" xr:uid="{DB1EB705-2411-4D18-B1B4-7CA921DD5C77}"/>
    <cellStyle name="千分位 3 2 3 2 2 4 2 2 3" xfId="17409" xr:uid="{00000000-0005-0000-0000-0000BD430000}"/>
    <cellStyle name="千分位 3 2 3 2 2 4 2 2 3 2" xfId="27460" xr:uid="{5CA341AE-3BBC-4D68-9173-A67A579B8B3B}"/>
    <cellStyle name="千分位 3 2 3 2 2 4 2 2 4" xfId="27458" xr:uid="{5B1463CD-E56B-455E-B234-C9D321BEA0C2}"/>
    <cellStyle name="千分位 3 2 3 2 2 4 2 3" xfId="17410" xr:uid="{00000000-0005-0000-0000-0000BE430000}"/>
    <cellStyle name="千分位 3 2 3 2 2 4 2 3 2" xfId="27461" xr:uid="{1CA7F39A-FF0D-4D83-A435-F7FA811826FB}"/>
    <cellStyle name="千分位 3 2 3 2 2 4 2 4" xfId="17411" xr:uid="{00000000-0005-0000-0000-0000BF430000}"/>
    <cellStyle name="千分位 3 2 3 2 2 4 2 4 2" xfId="27462" xr:uid="{EE504CE7-C329-4759-8346-1B523D46F63F}"/>
    <cellStyle name="千分位 3 2 3 2 2 4 2 5" xfId="27457" xr:uid="{053F01BA-36BB-4ED4-955A-0C62C5F7C3E2}"/>
    <cellStyle name="千分位 3 2 3 2 2 4 3" xfId="17412" xr:uid="{00000000-0005-0000-0000-0000C0430000}"/>
    <cellStyle name="千分位 3 2 3 2 2 4 3 2" xfId="17413" xr:uid="{00000000-0005-0000-0000-0000C1430000}"/>
    <cellStyle name="千分位 3 2 3 2 2 4 3 2 2" xfId="27464" xr:uid="{B753B598-E847-4902-8D58-F713EEB3B759}"/>
    <cellStyle name="千分位 3 2 3 2 2 4 3 3" xfId="17414" xr:uid="{00000000-0005-0000-0000-0000C2430000}"/>
    <cellStyle name="千分位 3 2 3 2 2 4 3 3 2" xfId="27465" xr:uid="{C748EEB5-7046-4966-8605-B97B42098E42}"/>
    <cellStyle name="千分位 3 2 3 2 2 4 3 4" xfId="27463" xr:uid="{A881A9F5-93F2-42C2-926B-A477BEECE844}"/>
    <cellStyle name="千分位 3 2 3 2 2 4 4" xfId="17415" xr:uid="{00000000-0005-0000-0000-0000C3430000}"/>
    <cellStyle name="千分位 3 2 3 2 2 4 4 2" xfId="27466" xr:uid="{77CE3A6F-DA1B-4B5A-9610-5BDB3EDDBE1C}"/>
    <cellStyle name="千分位 3 2 3 2 2 4 5" xfId="17416" xr:uid="{00000000-0005-0000-0000-0000C4430000}"/>
    <cellStyle name="千分位 3 2 3 2 2 4 5 2" xfId="27467" xr:uid="{CA32D03B-04D4-4575-B2F7-9AF0BFF9392A}"/>
    <cellStyle name="千分位 3 2 3 2 2 4 6" xfId="27456" xr:uid="{29761045-2763-4833-B32A-A75501A036B5}"/>
    <cellStyle name="千分位 3 2 3 2 2 5" xfId="17417" xr:uid="{00000000-0005-0000-0000-0000C5430000}"/>
    <cellStyle name="千分位 3 2 3 2 2 5 2" xfId="17418" xr:uid="{00000000-0005-0000-0000-0000C6430000}"/>
    <cellStyle name="千分位 3 2 3 2 2 5 2 2" xfId="17419" xr:uid="{00000000-0005-0000-0000-0000C7430000}"/>
    <cellStyle name="千分位 3 2 3 2 2 5 2 2 2" xfId="27470" xr:uid="{BF9DA31C-026A-476D-8DE9-D1CF16C55F5C}"/>
    <cellStyle name="千分位 3 2 3 2 2 5 2 3" xfId="17420" xr:uid="{00000000-0005-0000-0000-0000C8430000}"/>
    <cellStyle name="千分位 3 2 3 2 2 5 2 3 2" xfId="27471" xr:uid="{A0311240-AEE6-4EEB-BB2F-403676D58B93}"/>
    <cellStyle name="千分位 3 2 3 2 2 5 2 4" xfId="27469" xr:uid="{2EB2B384-6B3C-4FF4-B32D-AAD949F9C054}"/>
    <cellStyle name="千分位 3 2 3 2 2 5 3" xfId="17421" xr:uid="{00000000-0005-0000-0000-0000C9430000}"/>
    <cellStyle name="千分位 3 2 3 2 2 5 3 2" xfId="27472" xr:uid="{178E06A4-C7C3-47DA-BF78-7FA9A209E27D}"/>
    <cellStyle name="千分位 3 2 3 2 2 5 4" xfId="17422" xr:uid="{00000000-0005-0000-0000-0000CA430000}"/>
    <cellStyle name="千分位 3 2 3 2 2 5 4 2" xfId="27473" xr:uid="{8E74BEAF-C6E4-4A19-90B5-D21C6F760E49}"/>
    <cellStyle name="千分位 3 2 3 2 2 5 5" xfId="27468" xr:uid="{B9CB49AF-E589-49DB-92BF-A60B3EC2F2AE}"/>
    <cellStyle name="千分位 3 2 3 2 2 6" xfId="17423" xr:uid="{00000000-0005-0000-0000-0000CB430000}"/>
    <cellStyle name="千分位 3 2 3 2 2 6 2" xfId="17424" xr:uid="{00000000-0005-0000-0000-0000CC430000}"/>
    <cellStyle name="千分位 3 2 3 2 2 6 2 2" xfId="27475" xr:uid="{BDFD9F3C-4266-4EBE-AAB3-A59581DBB46E}"/>
    <cellStyle name="千分位 3 2 3 2 2 6 3" xfId="17425" xr:uid="{00000000-0005-0000-0000-0000CD430000}"/>
    <cellStyle name="千分位 3 2 3 2 2 6 3 2" xfId="27476" xr:uid="{76B253D1-7564-4DF6-8A33-8FCEC49EA8C4}"/>
    <cellStyle name="千分位 3 2 3 2 2 6 4" xfId="27474" xr:uid="{74D37917-E898-4D57-BC13-FAD833B34367}"/>
    <cellStyle name="千分位 3 2 3 2 2 7" xfId="17426" xr:uid="{00000000-0005-0000-0000-0000CE430000}"/>
    <cellStyle name="千分位 3 2 3 2 2 7 2" xfId="27477" xr:uid="{5D1D65F1-F568-46AB-AFAF-6E17BAEC47BC}"/>
    <cellStyle name="千分位 3 2 3 2 2 8" xfId="17427" xr:uid="{00000000-0005-0000-0000-0000CF430000}"/>
    <cellStyle name="千分位 3 2 3 2 2 8 2" xfId="27478" xr:uid="{856D6684-2AD0-4777-98B1-08EFCFC981FF}"/>
    <cellStyle name="千分位 3 2 3 2 2 9" xfId="26114" xr:uid="{307163B3-14FB-4ABD-8694-BA50B1211438}"/>
    <cellStyle name="千分位 3 2 3 2 3" xfId="17428" xr:uid="{00000000-0005-0000-0000-0000D0430000}"/>
    <cellStyle name="千分位 3 2 3 2 3 2" xfId="17429" xr:uid="{00000000-0005-0000-0000-0000D1430000}"/>
    <cellStyle name="千分位 3 2 3 2 3 2 2" xfId="17430" xr:uid="{00000000-0005-0000-0000-0000D2430000}"/>
    <cellStyle name="千分位 3 2 3 2 3 2 2 2" xfId="17431" xr:uid="{00000000-0005-0000-0000-0000D3430000}"/>
    <cellStyle name="千分位 3 2 3 2 3 2 2 2 2" xfId="17432" xr:uid="{00000000-0005-0000-0000-0000D4430000}"/>
    <cellStyle name="千分位 3 2 3 2 3 2 2 2 2 2" xfId="27483" xr:uid="{FD795B1D-1B49-42D6-8A02-76B050EFA91C}"/>
    <cellStyle name="千分位 3 2 3 2 3 2 2 2 3" xfId="17433" xr:uid="{00000000-0005-0000-0000-0000D5430000}"/>
    <cellStyle name="千分位 3 2 3 2 3 2 2 2 3 2" xfId="27484" xr:uid="{C37053A7-6FA1-4AF0-B418-CF4495279DBC}"/>
    <cellStyle name="千分位 3 2 3 2 3 2 2 2 4" xfId="27482" xr:uid="{0005CA98-D4A7-4E82-A49E-58EBA3A2E14A}"/>
    <cellStyle name="千分位 3 2 3 2 3 2 2 3" xfId="17434" xr:uid="{00000000-0005-0000-0000-0000D6430000}"/>
    <cellStyle name="千分位 3 2 3 2 3 2 2 3 2" xfId="27485" xr:uid="{9F6B983A-A016-4FDB-8286-76CCD30FBFF8}"/>
    <cellStyle name="千分位 3 2 3 2 3 2 2 4" xfId="17435" xr:uid="{00000000-0005-0000-0000-0000D7430000}"/>
    <cellStyle name="千分位 3 2 3 2 3 2 2 4 2" xfId="27486" xr:uid="{B10C6CA8-04C3-49DF-8CA7-5DD5DAC8D0C8}"/>
    <cellStyle name="千分位 3 2 3 2 3 2 2 5" xfId="27481" xr:uid="{67E4D744-6ADD-4DFC-AB47-E5142CA8EC8B}"/>
    <cellStyle name="千分位 3 2 3 2 3 2 3" xfId="17436" xr:uid="{00000000-0005-0000-0000-0000D8430000}"/>
    <cellStyle name="千分位 3 2 3 2 3 2 3 2" xfId="17437" xr:uid="{00000000-0005-0000-0000-0000D9430000}"/>
    <cellStyle name="千分位 3 2 3 2 3 2 3 2 2" xfId="27488" xr:uid="{5D846F84-5DCB-4D5A-B769-4979F6CC7029}"/>
    <cellStyle name="千分位 3 2 3 2 3 2 3 3" xfId="17438" xr:uid="{00000000-0005-0000-0000-0000DA430000}"/>
    <cellStyle name="千分位 3 2 3 2 3 2 3 3 2" xfId="27489" xr:uid="{27582512-FACF-4C64-8A3E-86A0E789E781}"/>
    <cellStyle name="千分位 3 2 3 2 3 2 3 4" xfId="27487" xr:uid="{AE2836AD-191A-49C9-A066-66C0953C6F8A}"/>
    <cellStyle name="千分位 3 2 3 2 3 2 4" xfId="17439" xr:uid="{00000000-0005-0000-0000-0000DB430000}"/>
    <cellStyle name="千分位 3 2 3 2 3 2 4 2" xfId="27490" xr:uid="{91DC98E5-2A2E-405C-AF98-15E3D11CA8E6}"/>
    <cellStyle name="千分位 3 2 3 2 3 2 5" xfId="17440" xr:uid="{00000000-0005-0000-0000-0000DC430000}"/>
    <cellStyle name="千分位 3 2 3 2 3 2 5 2" xfId="27491" xr:uid="{2C33E77D-8F9C-4C34-83A3-C94BA2C24667}"/>
    <cellStyle name="千分位 3 2 3 2 3 2 6" xfId="27480" xr:uid="{BC8F1DD5-D2F9-4D7F-A8B3-590069EF198F}"/>
    <cellStyle name="千分位 3 2 3 2 3 3" xfId="17441" xr:uid="{00000000-0005-0000-0000-0000DD430000}"/>
    <cellStyle name="千分位 3 2 3 2 3 3 2" xfId="17442" xr:uid="{00000000-0005-0000-0000-0000DE430000}"/>
    <cellStyle name="千分位 3 2 3 2 3 3 2 2" xfId="17443" xr:uid="{00000000-0005-0000-0000-0000DF430000}"/>
    <cellStyle name="千分位 3 2 3 2 3 3 2 2 2" xfId="27494" xr:uid="{84E8A86D-A35B-4F36-9F9D-5C946C807BEB}"/>
    <cellStyle name="千分位 3 2 3 2 3 3 2 3" xfId="17444" xr:uid="{00000000-0005-0000-0000-0000E0430000}"/>
    <cellStyle name="千分位 3 2 3 2 3 3 2 3 2" xfId="27495" xr:uid="{75636286-0BFC-4F9B-A900-D31AC4EB45DA}"/>
    <cellStyle name="千分位 3 2 3 2 3 3 2 4" xfId="27493" xr:uid="{AC41B7D3-4B4A-48EB-8FF6-8F804FD767ED}"/>
    <cellStyle name="千分位 3 2 3 2 3 3 3" xfId="17445" xr:uid="{00000000-0005-0000-0000-0000E1430000}"/>
    <cellStyle name="千分位 3 2 3 2 3 3 3 2" xfId="27496" xr:uid="{4432CDC3-548E-4501-A629-652A320C9EB5}"/>
    <cellStyle name="千分位 3 2 3 2 3 3 4" xfId="17446" xr:uid="{00000000-0005-0000-0000-0000E2430000}"/>
    <cellStyle name="千分位 3 2 3 2 3 3 4 2" xfId="27497" xr:uid="{160F99ED-5349-413C-A74E-80DCF47E9A9C}"/>
    <cellStyle name="千分位 3 2 3 2 3 3 5" xfId="27492" xr:uid="{2AC41AED-9F17-400B-AE27-69EE2D2C3CF0}"/>
    <cellStyle name="千分位 3 2 3 2 3 4" xfId="17447" xr:uid="{00000000-0005-0000-0000-0000E3430000}"/>
    <cellStyle name="千分位 3 2 3 2 3 4 2" xfId="17448" xr:uid="{00000000-0005-0000-0000-0000E4430000}"/>
    <cellStyle name="千分位 3 2 3 2 3 4 2 2" xfId="27499" xr:uid="{48ABA859-D82A-47FC-AD59-5F3F33F078CD}"/>
    <cellStyle name="千分位 3 2 3 2 3 4 3" xfId="17449" xr:uid="{00000000-0005-0000-0000-0000E5430000}"/>
    <cellStyle name="千分位 3 2 3 2 3 4 3 2" xfId="27500" xr:uid="{59051866-DAF9-4EBE-8683-27F2B4826D06}"/>
    <cellStyle name="千分位 3 2 3 2 3 4 4" xfId="27498" xr:uid="{28ACFE4C-30F4-4CE7-97C9-7AB6C4DF6489}"/>
    <cellStyle name="千分位 3 2 3 2 3 5" xfId="17450" xr:uid="{00000000-0005-0000-0000-0000E6430000}"/>
    <cellStyle name="千分位 3 2 3 2 3 5 2" xfId="27501" xr:uid="{5D572E23-F042-40C1-8CF2-4156B1F9333A}"/>
    <cellStyle name="千分位 3 2 3 2 3 6" xfId="17451" xr:uid="{00000000-0005-0000-0000-0000E7430000}"/>
    <cellStyle name="千分位 3 2 3 2 3 6 2" xfId="27502" xr:uid="{FB755F73-B882-4BB2-9772-BA6A483B0720}"/>
    <cellStyle name="千分位 3 2 3 2 3 7" xfId="27479" xr:uid="{9122F269-A0EB-4DD1-A266-9C650389435E}"/>
    <cellStyle name="千分位 3 2 3 2 4" xfId="17452" xr:uid="{00000000-0005-0000-0000-0000E8430000}"/>
    <cellStyle name="千分位 3 2 3 2 4 2" xfId="17453" xr:uid="{00000000-0005-0000-0000-0000E9430000}"/>
    <cellStyle name="千分位 3 2 3 2 4 2 2" xfId="17454" xr:uid="{00000000-0005-0000-0000-0000EA430000}"/>
    <cellStyle name="千分位 3 2 3 2 4 2 2 2" xfId="17455" xr:uid="{00000000-0005-0000-0000-0000EB430000}"/>
    <cellStyle name="千分位 3 2 3 2 4 2 2 2 2" xfId="27506" xr:uid="{F933C7E3-C5AC-4E1D-857E-884AFAEEDF75}"/>
    <cellStyle name="千分位 3 2 3 2 4 2 2 3" xfId="17456" xr:uid="{00000000-0005-0000-0000-0000EC430000}"/>
    <cellStyle name="千分位 3 2 3 2 4 2 2 3 2" xfId="27507" xr:uid="{4AE5E4E1-FC5C-4798-8B50-F79B6E99A1A2}"/>
    <cellStyle name="千分位 3 2 3 2 4 2 2 4" xfId="27505" xr:uid="{B97962C5-605B-4A5C-A143-FEE5DA60FE79}"/>
    <cellStyle name="千分位 3 2 3 2 4 2 3" xfId="17457" xr:uid="{00000000-0005-0000-0000-0000ED430000}"/>
    <cellStyle name="千分位 3 2 3 2 4 2 3 2" xfId="27508" xr:uid="{976783AE-71BF-4CE9-9941-3F71D3722A0D}"/>
    <cellStyle name="千分位 3 2 3 2 4 2 4" xfId="17458" xr:uid="{00000000-0005-0000-0000-0000EE430000}"/>
    <cellStyle name="千分位 3 2 3 2 4 2 4 2" xfId="27509" xr:uid="{1C8197EB-D72F-4651-A374-66AD838A0FC3}"/>
    <cellStyle name="千分位 3 2 3 2 4 2 5" xfId="27504" xr:uid="{D00427E7-646E-4049-A9F8-2893A94664C3}"/>
    <cellStyle name="千分位 3 2 3 2 4 3" xfId="17459" xr:uid="{00000000-0005-0000-0000-0000EF430000}"/>
    <cellStyle name="千分位 3 2 3 2 4 3 2" xfId="17460" xr:uid="{00000000-0005-0000-0000-0000F0430000}"/>
    <cellStyle name="千分位 3 2 3 2 4 3 2 2" xfId="27511" xr:uid="{94680528-8D94-4A2B-BCE0-C9B8AA23187D}"/>
    <cellStyle name="千分位 3 2 3 2 4 3 3" xfId="17461" xr:uid="{00000000-0005-0000-0000-0000F1430000}"/>
    <cellStyle name="千分位 3 2 3 2 4 3 3 2" xfId="27512" xr:uid="{3601FF28-44DE-40A1-9954-9E542C7F2DA1}"/>
    <cellStyle name="千分位 3 2 3 2 4 3 4" xfId="27510" xr:uid="{7718BF38-B87F-4A16-ABB3-6731CA7703A7}"/>
    <cellStyle name="千分位 3 2 3 2 4 4" xfId="17462" xr:uid="{00000000-0005-0000-0000-0000F2430000}"/>
    <cellStyle name="千分位 3 2 3 2 4 4 2" xfId="27513" xr:uid="{A9627CFA-05A2-4411-9DF5-DCEE64F36CAB}"/>
    <cellStyle name="千分位 3 2 3 2 4 5" xfId="17463" xr:uid="{00000000-0005-0000-0000-0000F3430000}"/>
    <cellStyle name="千分位 3 2 3 2 4 5 2" xfId="27514" xr:uid="{CDBE8D46-5014-4FD3-A5C7-875D832FD14C}"/>
    <cellStyle name="千分位 3 2 3 2 4 6" xfId="27503" xr:uid="{C1F5B868-49A1-40A1-A1D3-E638B392C61E}"/>
    <cellStyle name="千分位 3 2 3 2 5" xfId="17464" xr:uid="{00000000-0005-0000-0000-0000F4430000}"/>
    <cellStyle name="千分位 3 2 3 2 5 2" xfId="17465" xr:uid="{00000000-0005-0000-0000-0000F5430000}"/>
    <cellStyle name="千分位 3 2 3 2 5 2 2" xfId="17466" xr:uid="{00000000-0005-0000-0000-0000F6430000}"/>
    <cellStyle name="千分位 3 2 3 2 5 2 2 2" xfId="17467" xr:uid="{00000000-0005-0000-0000-0000F7430000}"/>
    <cellStyle name="千分位 3 2 3 2 5 2 2 2 2" xfId="27518" xr:uid="{98EF5636-81B0-486F-B83D-76BFB747F9CC}"/>
    <cellStyle name="千分位 3 2 3 2 5 2 2 3" xfId="17468" xr:uid="{00000000-0005-0000-0000-0000F8430000}"/>
    <cellStyle name="千分位 3 2 3 2 5 2 2 3 2" xfId="27519" xr:uid="{A4B51344-4B04-4486-A075-7079BFC2D6B4}"/>
    <cellStyle name="千分位 3 2 3 2 5 2 2 4" xfId="27517" xr:uid="{98456262-E5D0-4280-AF54-EAD1825AE737}"/>
    <cellStyle name="千分位 3 2 3 2 5 2 3" xfId="17469" xr:uid="{00000000-0005-0000-0000-0000F9430000}"/>
    <cellStyle name="千分位 3 2 3 2 5 2 3 2" xfId="27520" xr:uid="{E5204F13-EF62-4C01-82E3-98D78565165C}"/>
    <cellStyle name="千分位 3 2 3 2 5 2 4" xfId="17470" xr:uid="{00000000-0005-0000-0000-0000FA430000}"/>
    <cellStyle name="千分位 3 2 3 2 5 2 4 2" xfId="27521" xr:uid="{9CB020FC-EB91-409E-8025-0611CDA7EE78}"/>
    <cellStyle name="千分位 3 2 3 2 5 2 5" xfId="27516" xr:uid="{5D0811DB-AA8F-4877-93F2-0FD26C5F3A76}"/>
    <cellStyle name="千分位 3 2 3 2 5 3" xfId="17471" xr:uid="{00000000-0005-0000-0000-0000FB430000}"/>
    <cellStyle name="千分位 3 2 3 2 5 3 2" xfId="17472" xr:uid="{00000000-0005-0000-0000-0000FC430000}"/>
    <cellStyle name="千分位 3 2 3 2 5 3 2 2" xfId="27523" xr:uid="{26A3F432-4258-4235-B495-EBA1854D333B}"/>
    <cellStyle name="千分位 3 2 3 2 5 3 3" xfId="17473" xr:uid="{00000000-0005-0000-0000-0000FD430000}"/>
    <cellStyle name="千分位 3 2 3 2 5 3 3 2" xfId="27524" xr:uid="{576385B7-864F-4089-8FAC-A49BD8D06BAC}"/>
    <cellStyle name="千分位 3 2 3 2 5 3 4" xfId="27522" xr:uid="{8560A291-72CD-4E9B-9A99-DA06D88611A5}"/>
    <cellStyle name="千分位 3 2 3 2 5 4" xfId="17474" xr:uid="{00000000-0005-0000-0000-0000FE430000}"/>
    <cellStyle name="千分位 3 2 3 2 5 4 2" xfId="27525" xr:uid="{AAB690FF-A007-4676-B9C2-2C92A1F8FE79}"/>
    <cellStyle name="千分位 3 2 3 2 5 5" xfId="17475" xr:uid="{00000000-0005-0000-0000-0000FF430000}"/>
    <cellStyle name="千分位 3 2 3 2 5 5 2" xfId="27526" xr:uid="{0E7685FB-E250-41D0-9ED0-435CB20FF8F8}"/>
    <cellStyle name="千分位 3 2 3 2 5 6" xfId="27515" xr:uid="{D9F19D7A-3655-411F-A52A-7ACF5CCB08E2}"/>
    <cellStyle name="千分位 3 2 3 2 6" xfId="17476" xr:uid="{00000000-0005-0000-0000-000000440000}"/>
    <cellStyle name="千分位 3 2 3 2 6 2" xfId="17477" xr:uid="{00000000-0005-0000-0000-000001440000}"/>
    <cellStyle name="千分位 3 2 3 2 6 2 2" xfId="17478" xr:uid="{00000000-0005-0000-0000-000002440000}"/>
    <cellStyle name="千分位 3 2 3 2 6 2 2 2" xfId="27529" xr:uid="{0C804A5E-D210-4993-81FA-1C644EA98524}"/>
    <cellStyle name="千分位 3 2 3 2 6 2 3" xfId="17479" xr:uid="{00000000-0005-0000-0000-000003440000}"/>
    <cellStyle name="千分位 3 2 3 2 6 2 3 2" xfId="27530" xr:uid="{5A0232DB-46BF-4F7E-9756-9B4C96464527}"/>
    <cellStyle name="千分位 3 2 3 2 6 2 4" xfId="27528" xr:uid="{5A1AEFDC-D773-4249-AF55-A05706D59C68}"/>
    <cellStyle name="千分位 3 2 3 2 6 3" xfId="17480" xr:uid="{00000000-0005-0000-0000-000004440000}"/>
    <cellStyle name="千分位 3 2 3 2 6 3 2" xfId="27531" xr:uid="{B36DD712-CFF4-40AF-84F2-AF31CF8BE11C}"/>
    <cellStyle name="千分位 3 2 3 2 6 4" xfId="17481" xr:uid="{00000000-0005-0000-0000-000005440000}"/>
    <cellStyle name="千分位 3 2 3 2 6 4 2" xfId="27532" xr:uid="{19C1C30E-5DB1-49E1-9B03-3204D2A91520}"/>
    <cellStyle name="千分位 3 2 3 2 6 5" xfId="27527" xr:uid="{9F711255-2BD0-4E21-BDE5-2AB5918E5AD0}"/>
    <cellStyle name="千分位 3 2 3 2 7" xfId="17482" xr:uid="{00000000-0005-0000-0000-000006440000}"/>
    <cellStyle name="千分位 3 2 3 2 7 2" xfId="17483" xr:uid="{00000000-0005-0000-0000-000007440000}"/>
    <cellStyle name="千分位 3 2 3 2 7 2 2" xfId="27534" xr:uid="{5C67A3C7-17E3-4B3A-8417-D01EC3D21169}"/>
    <cellStyle name="千分位 3 2 3 2 7 3" xfId="17484" xr:uid="{00000000-0005-0000-0000-000008440000}"/>
    <cellStyle name="千分位 3 2 3 2 7 3 2" xfId="27535" xr:uid="{5904AAE3-B0FB-4BF6-9CD4-5384FCE2ECA0}"/>
    <cellStyle name="千分位 3 2 3 2 7 4" xfId="27533" xr:uid="{7FAC30EB-51E7-4135-83BD-FB3203BDF88A}"/>
    <cellStyle name="千分位 3 2 3 2 8" xfId="17485" xr:uid="{00000000-0005-0000-0000-000009440000}"/>
    <cellStyle name="千分位 3 2 3 2 8 2" xfId="27536" xr:uid="{C3170E54-B2A7-496E-B277-F2CFAF19CDFD}"/>
    <cellStyle name="千分位 3 2 3 2 9" xfId="17486" xr:uid="{00000000-0005-0000-0000-00000A440000}"/>
    <cellStyle name="千分位 3 2 3 2 9 2" xfId="27537" xr:uid="{27B83293-1CDA-4ECD-8E3C-A0C17E697A35}"/>
    <cellStyle name="千分位 3 2 3 3" xfId="357" xr:uid="{00000000-0005-0000-0000-00000B440000}"/>
    <cellStyle name="千分位 3 2 3 3 10" xfId="26115" xr:uid="{4D579B7E-3B9B-419B-BF4A-5DDECA75FB5E}"/>
    <cellStyle name="千分位 3 2 3 3 2" xfId="358" xr:uid="{00000000-0005-0000-0000-00000C440000}"/>
    <cellStyle name="千分位 3 2 3 3 2 2" xfId="17487" xr:uid="{00000000-0005-0000-0000-00000D440000}"/>
    <cellStyle name="千分位 3 2 3 3 2 2 2" xfId="17488" xr:uid="{00000000-0005-0000-0000-00000E440000}"/>
    <cellStyle name="千分位 3 2 3 3 2 2 2 2" xfId="17489" xr:uid="{00000000-0005-0000-0000-00000F440000}"/>
    <cellStyle name="千分位 3 2 3 3 2 2 2 2 2" xfId="17490" xr:uid="{00000000-0005-0000-0000-000010440000}"/>
    <cellStyle name="千分位 3 2 3 3 2 2 2 2 2 2" xfId="17491" xr:uid="{00000000-0005-0000-0000-000011440000}"/>
    <cellStyle name="千分位 3 2 3 3 2 2 2 2 2 2 2" xfId="27542" xr:uid="{5942F9A5-238C-487A-804F-3139F2E08F02}"/>
    <cellStyle name="千分位 3 2 3 3 2 2 2 2 2 3" xfId="17492" xr:uid="{00000000-0005-0000-0000-000012440000}"/>
    <cellStyle name="千分位 3 2 3 3 2 2 2 2 2 3 2" xfId="27543" xr:uid="{39BCE460-4143-450B-B33F-52E1D3641F8D}"/>
    <cellStyle name="千分位 3 2 3 3 2 2 2 2 2 4" xfId="27541" xr:uid="{E8DAC46C-0838-4769-96F9-CB71025B3764}"/>
    <cellStyle name="千分位 3 2 3 3 2 2 2 2 3" xfId="17493" xr:uid="{00000000-0005-0000-0000-000013440000}"/>
    <cellStyle name="千分位 3 2 3 3 2 2 2 2 3 2" xfId="27544" xr:uid="{6FD26ED1-D25E-45BA-B611-FF0D8B407829}"/>
    <cellStyle name="千分位 3 2 3 3 2 2 2 2 4" xfId="17494" xr:uid="{00000000-0005-0000-0000-000014440000}"/>
    <cellStyle name="千分位 3 2 3 3 2 2 2 2 4 2" xfId="27545" xr:uid="{2BCF75E1-9362-45FF-9CBC-EA7EF3263D9F}"/>
    <cellStyle name="千分位 3 2 3 3 2 2 2 2 5" xfId="27540" xr:uid="{B886AEF7-1D67-4E25-8593-8CEA14EF8E3E}"/>
    <cellStyle name="千分位 3 2 3 3 2 2 2 3" xfId="17495" xr:uid="{00000000-0005-0000-0000-000015440000}"/>
    <cellStyle name="千分位 3 2 3 3 2 2 2 3 2" xfId="17496" xr:uid="{00000000-0005-0000-0000-000016440000}"/>
    <cellStyle name="千分位 3 2 3 3 2 2 2 3 2 2" xfId="27547" xr:uid="{4C53FD58-9A7E-4FD7-BA8D-976E0B283E91}"/>
    <cellStyle name="千分位 3 2 3 3 2 2 2 3 3" xfId="17497" xr:uid="{00000000-0005-0000-0000-000017440000}"/>
    <cellStyle name="千分位 3 2 3 3 2 2 2 3 3 2" xfId="27548" xr:uid="{7383D2FA-1082-47D8-B055-08F3405EBB59}"/>
    <cellStyle name="千分位 3 2 3 3 2 2 2 3 4" xfId="27546" xr:uid="{E852ED82-D821-4461-B679-85D64E0F24DE}"/>
    <cellStyle name="千分位 3 2 3 3 2 2 2 4" xfId="17498" xr:uid="{00000000-0005-0000-0000-000018440000}"/>
    <cellStyle name="千分位 3 2 3 3 2 2 2 4 2" xfId="27549" xr:uid="{85983A36-0438-464A-A1A3-8B095FC73CC9}"/>
    <cellStyle name="千分位 3 2 3 3 2 2 2 5" xfId="17499" xr:uid="{00000000-0005-0000-0000-000019440000}"/>
    <cellStyle name="千分位 3 2 3 3 2 2 2 5 2" xfId="27550" xr:uid="{20388341-2DB5-4C0C-8556-6ECF0AEC94B2}"/>
    <cellStyle name="千分位 3 2 3 3 2 2 2 6" xfId="27539" xr:uid="{67F49E4F-74B5-4252-8207-11156CDEF557}"/>
    <cellStyle name="千分位 3 2 3 3 2 2 3" xfId="17500" xr:uid="{00000000-0005-0000-0000-00001A440000}"/>
    <cellStyle name="千分位 3 2 3 3 2 2 3 2" xfId="17501" xr:uid="{00000000-0005-0000-0000-00001B440000}"/>
    <cellStyle name="千分位 3 2 3 3 2 2 3 2 2" xfId="17502" xr:uid="{00000000-0005-0000-0000-00001C440000}"/>
    <cellStyle name="千分位 3 2 3 3 2 2 3 2 2 2" xfId="27553" xr:uid="{F9AE36F2-168B-4D4C-851F-C1E61DC166A6}"/>
    <cellStyle name="千分位 3 2 3 3 2 2 3 2 3" xfId="17503" xr:uid="{00000000-0005-0000-0000-00001D440000}"/>
    <cellStyle name="千分位 3 2 3 3 2 2 3 2 3 2" xfId="27554" xr:uid="{8EF729BB-A7F5-4E63-BC46-DA2A7DADA776}"/>
    <cellStyle name="千分位 3 2 3 3 2 2 3 2 4" xfId="27552" xr:uid="{9950FC88-03D2-4498-BD1D-4615D805333B}"/>
    <cellStyle name="千分位 3 2 3 3 2 2 3 3" xfId="17504" xr:uid="{00000000-0005-0000-0000-00001E440000}"/>
    <cellStyle name="千分位 3 2 3 3 2 2 3 3 2" xfId="27555" xr:uid="{CB44F8A3-8B6F-417D-B48F-BC5B7CEDFADB}"/>
    <cellStyle name="千分位 3 2 3 3 2 2 3 4" xfId="17505" xr:uid="{00000000-0005-0000-0000-00001F440000}"/>
    <cellStyle name="千分位 3 2 3 3 2 2 3 4 2" xfId="27556" xr:uid="{A590D6B8-D2B2-4E1C-B09F-8E0E3F8712F4}"/>
    <cellStyle name="千分位 3 2 3 3 2 2 3 5" xfId="27551" xr:uid="{639A5C31-A20A-4202-8ABD-2F96EF4D445C}"/>
    <cellStyle name="千分位 3 2 3 3 2 2 4" xfId="17506" xr:uid="{00000000-0005-0000-0000-000020440000}"/>
    <cellStyle name="千分位 3 2 3 3 2 2 4 2" xfId="17507" xr:uid="{00000000-0005-0000-0000-000021440000}"/>
    <cellStyle name="千分位 3 2 3 3 2 2 4 2 2" xfId="27558" xr:uid="{CD0821FB-7999-426C-8D5B-3BF28397ED5F}"/>
    <cellStyle name="千分位 3 2 3 3 2 2 4 3" xfId="17508" xr:uid="{00000000-0005-0000-0000-000022440000}"/>
    <cellStyle name="千分位 3 2 3 3 2 2 4 3 2" xfId="27559" xr:uid="{8AB6450E-7499-484D-8B31-C9B91224B4D2}"/>
    <cellStyle name="千分位 3 2 3 3 2 2 4 4" xfId="27557" xr:uid="{0652A381-3C42-4D2A-B394-316752369A45}"/>
    <cellStyle name="千分位 3 2 3 3 2 2 5" xfId="17509" xr:uid="{00000000-0005-0000-0000-000023440000}"/>
    <cellStyle name="千分位 3 2 3 3 2 2 5 2" xfId="27560" xr:uid="{875EF3A1-9A38-4678-853C-5648A0461680}"/>
    <cellStyle name="千分位 3 2 3 3 2 2 6" xfId="17510" xr:uid="{00000000-0005-0000-0000-000024440000}"/>
    <cellStyle name="千分位 3 2 3 3 2 2 6 2" xfId="27561" xr:uid="{2C9648D9-3125-4B6C-A605-39AC1F6068E8}"/>
    <cellStyle name="千分位 3 2 3 3 2 2 7" xfId="27538" xr:uid="{AD8EA439-0580-4122-A981-EB9347244701}"/>
    <cellStyle name="千分位 3 2 3 3 2 3" xfId="17511" xr:uid="{00000000-0005-0000-0000-000025440000}"/>
    <cellStyle name="千分位 3 2 3 3 2 3 2" xfId="17512" xr:uid="{00000000-0005-0000-0000-000026440000}"/>
    <cellStyle name="千分位 3 2 3 3 2 3 2 2" xfId="17513" xr:uid="{00000000-0005-0000-0000-000027440000}"/>
    <cellStyle name="千分位 3 2 3 3 2 3 2 2 2" xfId="17514" xr:uid="{00000000-0005-0000-0000-000028440000}"/>
    <cellStyle name="千分位 3 2 3 3 2 3 2 2 2 2" xfId="27565" xr:uid="{404D1FBA-4DA9-4977-B94C-AF6DEB6087CE}"/>
    <cellStyle name="千分位 3 2 3 3 2 3 2 2 3" xfId="17515" xr:uid="{00000000-0005-0000-0000-000029440000}"/>
    <cellStyle name="千分位 3 2 3 3 2 3 2 2 3 2" xfId="27566" xr:uid="{B6ECFDE8-0203-4387-B490-8FF57E0CFDA3}"/>
    <cellStyle name="千分位 3 2 3 3 2 3 2 2 4" xfId="27564" xr:uid="{5CD5D959-6C0C-4B93-BE5D-D3D44C9F3438}"/>
    <cellStyle name="千分位 3 2 3 3 2 3 2 3" xfId="17516" xr:uid="{00000000-0005-0000-0000-00002A440000}"/>
    <cellStyle name="千分位 3 2 3 3 2 3 2 3 2" xfId="27567" xr:uid="{67745AC0-30B3-4142-9E26-7A0654B6E5FA}"/>
    <cellStyle name="千分位 3 2 3 3 2 3 2 4" xfId="17517" xr:uid="{00000000-0005-0000-0000-00002B440000}"/>
    <cellStyle name="千分位 3 2 3 3 2 3 2 4 2" xfId="27568" xr:uid="{98A3F65F-919C-462B-8821-1C23519DA34E}"/>
    <cellStyle name="千分位 3 2 3 3 2 3 2 5" xfId="27563" xr:uid="{3EB0FDCE-BCA5-4378-A844-6F5C4D5D5716}"/>
    <cellStyle name="千分位 3 2 3 3 2 3 3" xfId="17518" xr:uid="{00000000-0005-0000-0000-00002C440000}"/>
    <cellStyle name="千分位 3 2 3 3 2 3 3 2" xfId="17519" xr:uid="{00000000-0005-0000-0000-00002D440000}"/>
    <cellStyle name="千分位 3 2 3 3 2 3 3 2 2" xfId="27570" xr:uid="{4FB5BAF3-9A81-4EC0-B697-40C986DABA51}"/>
    <cellStyle name="千分位 3 2 3 3 2 3 3 3" xfId="17520" xr:uid="{00000000-0005-0000-0000-00002E440000}"/>
    <cellStyle name="千分位 3 2 3 3 2 3 3 3 2" xfId="27571" xr:uid="{48272052-B101-4630-86A0-CF3E4F57B4B1}"/>
    <cellStyle name="千分位 3 2 3 3 2 3 3 4" xfId="27569" xr:uid="{EC1F8329-5E20-47BF-A923-ADA9988323AF}"/>
    <cellStyle name="千分位 3 2 3 3 2 3 4" xfId="17521" xr:uid="{00000000-0005-0000-0000-00002F440000}"/>
    <cellStyle name="千分位 3 2 3 3 2 3 4 2" xfId="27572" xr:uid="{D4A2683D-ECE8-483F-B617-97D73F91C991}"/>
    <cellStyle name="千分位 3 2 3 3 2 3 5" xfId="17522" xr:uid="{00000000-0005-0000-0000-000030440000}"/>
    <cellStyle name="千分位 3 2 3 3 2 3 5 2" xfId="27573" xr:uid="{C242264D-1861-4DB2-BC64-467E93E458A9}"/>
    <cellStyle name="千分位 3 2 3 3 2 3 6" xfId="27562" xr:uid="{AFFE549E-1010-41AB-89F8-F0E276981728}"/>
    <cellStyle name="千分位 3 2 3 3 2 4" xfId="17523" xr:uid="{00000000-0005-0000-0000-000031440000}"/>
    <cellStyle name="千分位 3 2 3 3 2 4 2" xfId="17524" xr:uid="{00000000-0005-0000-0000-000032440000}"/>
    <cellStyle name="千分位 3 2 3 3 2 4 2 2" xfId="17525" xr:uid="{00000000-0005-0000-0000-000033440000}"/>
    <cellStyle name="千分位 3 2 3 3 2 4 2 2 2" xfId="17526" xr:uid="{00000000-0005-0000-0000-000034440000}"/>
    <cellStyle name="千分位 3 2 3 3 2 4 2 2 2 2" xfId="27577" xr:uid="{C3C8F0D2-13C3-4586-B30E-2453E90C59B7}"/>
    <cellStyle name="千分位 3 2 3 3 2 4 2 2 3" xfId="17527" xr:uid="{00000000-0005-0000-0000-000035440000}"/>
    <cellStyle name="千分位 3 2 3 3 2 4 2 2 3 2" xfId="27578" xr:uid="{80E02E33-4040-45EA-AF35-1C94484479B4}"/>
    <cellStyle name="千分位 3 2 3 3 2 4 2 2 4" xfId="27576" xr:uid="{393095F1-68BF-49BC-A0EF-FE08D2D64268}"/>
    <cellStyle name="千分位 3 2 3 3 2 4 2 3" xfId="17528" xr:uid="{00000000-0005-0000-0000-000036440000}"/>
    <cellStyle name="千分位 3 2 3 3 2 4 2 3 2" xfId="27579" xr:uid="{93AF07CD-D037-4CC8-BF5F-D1BBB44A2A0C}"/>
    <cellStyle name="千分位 3 2 3 3 2 4 2 4" xfId="17529" xr:uid="{00000000-0005-0000-0000-000037440000}"/>
    <cellStyle name="千分位 3 2 3 3 2 4 2 4 2" xfId="27580" xr:uid="{116CC8CA-4ABD-4F20-BC02-F2CF0E1652D6}"/>
    <cellStyle name="千分位 3 2 3 3 2 4 2 5" xfId="27575" xr:uid="{EA810384-4ADF-4CFC-B25A-17BD7300FDFF}"/>
    <cellStyle name="千分位 3 2 3 3 2 4 3" xfId="17530" xr:uid="{00000000-0005-0000-0000-000038440000}"/>
    <cellStyle name="千分位 3 2 3 3 2 4 3 2" xfId="17531" xr:uid="{00000000-0005-0000-0000-000039440000}"/>
    <cellStyle name="千分位 3 2 3 3 2 4 3 2 2" xfId="27582" xr:uid="{F4651C35-A7AD-4EEA-A830-E70E161E24E3}"/>
    <cellStyle name="千分位 3 2 3 3 2 4 3 3" xfId="17532" xr:uid="{00000000-0005-0000-0000-00003A440000}"/>
    <cellStyle name="千分位 3 2 3 3 2 4 3 3 2" xfId="27583" xr:uid="{AFC3CDF3-CD94-4E0C-B25B-A13BA0085E23}"/>
    <cellStyle name="千分位 3 2 3 3 2 4 3 4" xfId="27581" xr:uid="{701E71DA-F026-4CE1-9DC9-0AA9954580B7}"/>
    <cellStyle name="千分位 3 2 3 3 2 4 4" xfId="17533" xr:uid="{00000000-0005-0000-0000-00003B440000}"/>
    <cellStyle name="千分位 3 2 3 3 2 4 4 2" xfId="27584" xr:uid="{D4565C0B-470B-47F5-8199-E74B4193A91D}"/>
    <cellStyle name="千分位 3 2 3 3 2 4 5" xfId="17534" xr:uid="{00000000-0005-0000-0000-00003C440000}"/>
    <cellStyle name="千分位 3 2 3 3 2 4 5 2" xfId="27585" xr:uid="{6C979D17-4037-495E-9F35-CF8C7ECB6CD0}"/>
    <cellStyle name="千分位 3 2 3 3 2 4 6" xfId="27574" xr:uid="{9D35990D-D76C-4844-85E2-8E2873BB3F6A}"/>
    <cellStyle name="千分位 3 2 3 3 2 5" xfId="17535" xr:uid="{00000000-0005-0000-0000-00003D440000}"/>
    <cellStyle name="千分位 3 2 3 3 2 5 2" xfId="17536" xr:uid="{00000000-0005-0000-0000-00003E440000}"/>
    <cellStyle name="千分位 3 2 3 3 2 5 2 2" xfId="17537" xr:uid="{00000000-0005-0000-0000-00003F440000}"/>
    <cellStyle name="千分位 3 2 3 3 2 5 2 2 2" xfId="27588" xr:uid="{50D98F9A-699C-47C9-A6BB-7BA460B61DDC}"/>
    <cellStyle name="千分位 3 2 3 3 2 5 2 3" xfId="17538" xr:uid="{00000000-0005-0000-0000-000040440000}"/>
    <cellStyle name="千分位 3 2 3 3 2 5 2 3 2" xfId="27589" xr:uid="{0E3A8EF2-F401-4917-B9A6-C4CF9923380E}"/>
    <cellStyle name="千分位 3 2 3 3 2 5 2 4" xfId="27587" xr:uid="{503452B9-3149-4CFF-8390-3C9DB4A92C07}"/>
    <cellStyle name="千分位 3 2 3 3 2 5 3" xfId="17539" xr:uid="{00000000-0005-0000-0000-000041440000}"/>
    <cellStyle name="千分位 3 2 3 3 2 5 3 2" xfId="27590" xr:uid="{225F96AE-9B76-41DB-9D4F-178D7FF37CDE}"/>
    <cellStyle name="千分位 3 2 3 3 2 5 4" xfId="17540" xr:uid="{00000000-0005-0000-0000-000042440000}"/>
    <cellStyle name="千分位 3 2 3 3 2 5 4 2" xfId="27591" xr:uid="{F19D8658-917E-4281-8E30-10A76490CF08}"/>
    <cellStyle name="千分位 3 2 3 3 2 5 5" xfId="27586" xr:uid="{338B3C16-F024-4FAA-858D-FA8CFFDB8240}"/>
    <cellStyle name="千分位 3 2 3 3 2 6" xfId="17541" xr:uid="{00000000-0005-0000-0000-000043440000}"/>
    <cellStyle name="千分位 3 2 3 3 2 6 2" xfId="17542" xr:uid="{00000000-0005-0000-0000-000044440000}"/>
    <cellStyle name="千分位 3 2 3 3 2 6 2 2" xfId="27593" xr:uid="{E65D6EBF-D1D9-40DA-9397-5C720BA7E91D}"/>
    <cellStyle name="千分位 3 2 3 3 2 6 3" xfId="17543" xr:uid="{00000000-0005-0000-0000-000045440000}"/>
    <cellStyle name="千分位 3 2 3 3 2 6 3 2" xfId="27594" xr:uid="{4BCF5BBB-6CEF-4054-B519-72B4CBDF0AFF}"/>
    <cellStyle name="千分位 3 2 3 3 2 6 4" xfId="27592" xr:uid="{20857992-0C84-4EFA-9652-87009F3739D9}"/>
    <cellStyle name="千分位 3 2 3 3 2 7" xfId="17544" xr:uid="{00000000-0005-0000-0000-000046440000}"/>
    <cellStyle name="千分位 3 2 3 3 2 7 2" xfId="27595" xr:uid="{A62DE35F-36B0-4FB9-B612-50B01861BC56}"/>
    <cellStyle name="千分位 3 2 3 3 2 8" xfId="17545" xr:uid="{00000000-0005-0000-0000-000047440000}"/>
    <cellStyle name="千分位 3 2 3 3 2 8 2" xfId="27596" xr:uid="{C2BBBE0A-4706-42B2-A2F4-5D4C3E87ACD7}"/>
    <cellStyle name="千分位 3 2 3 3 2 9" xfId="26116" xr:uid="{59E003BB-DC20-4B06-9990-3C52C6B4F9F3}"/>
    <cellStyle name="千分位 3 2 3 3 3" xfId="17546" xr:uid="{00000000-0005-0000-0000-000048440000}"/>
    <cellStyle name="千分位 3 2 3 3 3 2" xfId="17547" xr:uid="{00000000-0005-0000-0000-000049440000}"/>
    <cellStyle name="千分位 3 2 3 3 3 2 2" xfId="17548" xr:uid="{00000000-0005-0000-0000-00004A440000}"/>
    <cellStyle name="千分位 3 2 3 3 3 2 2 2" xfId="17549" xr:uid="{00000000-0005-0000-0000-00004B440000}"/>
    <cellStyle name="千分位 3 2 3 3 3 2 2 2 2" xfId="17550" xr:uid="{00000000-0005-0000-0000-00004C440000}"/>
    <cellStyle name="千分位 3 2 3 3 3 2 2 2 2 2" xfId="27601" xr:uid="{15EE8B79-4974-4144-8D5D-A97CC1EB2215}"/>
    <cellStyle name="千分位 3 2 3 3 3 2 2 2 3" xfId="17551" xr:uid="{00000000-0005-0000-0000-00004D440000}"/>
    <cellStyle name="千分位 3 2 3 3 3 2 2 2 3 2" xfId="27602" xr:uid="{5D3EF30A-DB50-4E8F-991E-720171F28FFB}"/>
    <cellStyle name="千分位 3 2 3 3 3 2 2 2 4" xfId="27600" xr:uid="{72405FB6-A7BD-43A6-A66D-4A6EF5D1C2C9}"/>
    <cellStyle name="千分位 3 2 3 3 3 2 2 3" xfId="17552" xr:uid="{00000000-0005-0000-0000-00004E440000}"/>
    <cellStyle name="千分位 3 2 3 3 3 2 2 3 2" xfId="27603" xr:uid="{36ED7AE0-DA72-445C-BB64-2FE8DE71D070}"/>
    <cellStyle name="千分位 3 2 3 3 3 2 2 4" xfId="17553" xr:uid="{00000000-0005-0000-0000-00004F440000}"/>
    <cellStyle name="千分位 3 2 3 3 3 2 2 4 2" xfId="27604" xr:uid="{D05C2D8E-3E10-4140-A2B1-74F37FFC70D8}"/>
    <cellStyle name="千分位 3 2 3 3 3 2 2 5" xfId="27599" xr:uid="{B9A36B04-8E73-4CDD-97C9-C54F51EAB7FF}"/>
    <cellStyle name="千分位 3 2 3 3 3 2 3" xfId="17554" xr:uid="{00000000-0005-0000-0000-000050440000}"/>
    <cellStyle name="千分位 3 2 3 3 3 2 3 2" xfId="17555" xr:uid="{00000000-0005-0000-0000-000051440000}"/>
    <cellStyle name="千分位 3 2 3 3 3 2 3 2 2" xfId="27606" xr:uid="{E98AE483-9C66-40E8-A905-2BD2250DBB21}"/>
    <cellStyle name="千分位 3 2 3 3 3 2 3 3" xfId="17556" xr:uid="{00000000-0005-0000-0000-000052440000}"/>
    <cellStyle name="千分位 3 2 3 3 3 2 3 3 2" xfId="27607" xr:uid="{D3851D6E-9531-4AD4-A537-E4E6FF68A220}"/>
    <cellStyle name="千分位 3 2 3 3 3 2 3 4" xfId="27605" xr:uid="{DDF5EF96-C312-4979-8DE6-44FCAF2F3F59}"/>
    <cellStyle name="千分位 3 2 3 3 3 2 4" xfId="17557" xr:uid="{00000000-0005-0000-0000-000053440000}"/>
    <cellStyle name="千分位 3 2 3 3 3 2 4 2" xfId="27608" xr:uid="{2E8EA711-9C62-45F1-928E-5BC06D818D32}"/>
    <cellStyle name="千分位 3 2 3 3 3 2 5" xfId="17558" xr:uid="{00000000-0005-0000-0000-000054440000}"/>
    <cellStyle name="千分位 3 2 3 3 3 2 5 2" xfId="27609" xr:uid="{8E45A94B-D997-4A2E-A81D-06F1318C9AF9}"/>
    <cellStyle name="千分位 3 2 3 3 3 2 6" xfId="27598" xr:uid="{668C9B3E-E151-471C-BFE3-788F22154392}"/>
    <cellStyle name="千分位 3 2 3 3 3 3" xfId="17559" xr:uid="{00000000-0005-0000-0000-000055440000}"/>
    <cellStyle name="千分位 3 2 3 3 3 3 2" xfId="17560" xr:uid="{00000000-0005-0000-0000-000056440000}"/>
    <cellStyle name="千分位 3 2 3 3 3 3 2 2" xfId="17561" xr:uid="{00000000-0005-0000-0000-000057440000}"/>
    <cellStyle name="千分位 3 2 3 3 3 3 2 2 2" xfId="27612" xr:uid="{37D62E5B-BEF9-49D5-9383-72494D612A24}"/>
    <cellStyle name="千分位 3 2 3 3 3 3 2 3" xfId="17562" xr:uid="{00000000-0005-0000-0000-000058440000}"/>
    <cellStyle name="千分位 3 2 3 3 3 3 2 3 2" xfId="27613" xr:uid="{31F32CB4-4054-4674-AE6F-1D9328AA01CD}"/>
    <cellStyle name="千分位 3 2 3 3 3 3 2 4" xfId="27611" xr:uid="{7016D68E-D32A-4079-B2A1-CEE08DD3D8A6}"/>
    <cellStyle name="千分位 3 2 3 3 3 3 3" xfId="17563" xr:uid="{00000000-0005-0000-0000-000059440000}"/>
    <cellStyle name="千分位 3 2 3 3 3 3 3 2" xfId="27614" xr:uid="{CD8C71DF-8B3F-4A6C-A217-ECF366D36C33}"/>
    <cellStyle name="千分位 3 2 3 3 3 3 4" xfId="17564" xr:uid="{00000000-0005-0000-0000-00005A440000}"/>
    <cellStyle name="千分位 3 2 3 3 3 3 4 2" xfId="27615" xr:uid="{35D49F16-7D08-4D5D-9395-AC5AA8262846}"/>
    <cellStyle name="千分位 3 2 3 3 3 3 5" xfId="27610" xr:uid="{D4DE9F3B-CFBA-45C2-83B9-35753D4EC8BA}"/>
    <cellStyle name="千分位 3 2 3 3 3 4" xfId="17565" xr:uid="{00000000-0005-0000-0000-00005B440000}"/>
    <cellStyle name="千分位 3 2 3 3 3 4 2" xfId="17566" xr:uid="{00000000-0005-0000-0000-00005C440000}"/>
    <cellStyle name="千分位 3 2 3 3 3 4 2 2" xfId="27617" xr:uid="{3BAF1FDB-6C98-42F3-A041-8EF467CF92DF}"/>
    <cellStyle name="千分位 3 2 3 3 3 4 3" xfId="17567" xr:uid="{00000000-0005-0000-0000-00005D440000}"/>
    <cellStyle name="千分位 3 2 3 3 3 4 3 2" xfId="27618" xr:uid="{E105F0C1-30F1-4B4B-89D1-50D5666C9893}"/>
    <cellStyle name="千分位 3 2 3 3 3 4 4" xfId="27616" xr:uid="{A3549A26-9C88-40F7-82B6-DFF9C0C8340C}"/>
    <cellStyle name="千分位 3 2 3 3 3 5" xfId="17568" xr:uid="{00000000-0005-0000-0000-00005E440000}"/>
    <cellStyle name="千分位 3 2 3 3 3 5 2" xfId="27619" xr:uid="{1DD33E47-6EAB-4A2C-A0F7-9B3B0DA7D3BC}"/>
    <cellStyle name="千分位 3 2 3 3 3 6" xfId="17569" xr:uid="{00000000-0005-0000-0000-00005F440000}"/>
    <cellStyle name="千分位 3 2 3 3 3 6 2" xfId="27620" xr:uid="{05600D64-644C-4215-A26E-3A2C4EE25735}"/>
    <cellStyle name="千分位 3 2 3 3 3 7" xfId="27597" xr:uid="{22367C09-9353-4F56-9CBF-03B356F839FA}"/>
    <cellStyle name="千分位 3 2 3 3 4" xfId="17570" xr:uid="{00000000-0005-0000-0000-000060440000}"/>
    <cellStyle name="千分位 3 2 3 3 4 2" xfId="17571" xr:uid="{00000000-0005-0000-0000-000061440000}"/>
    <cellStyle name="千分位 3 2 3 3 4 2 2" xfId="17572" xr:uid="{00000000-0005-0000-0000-000062440000}"/>
    <cellStyle name="千分位 3 2 3 3 4 2 2 2" xfId="17573" xr:uid="{00000000-0005-0000-0000-000063440000}"/>
    <cellStyle name="千分位 3 2 3 3 4 2 2 2 2" xfId="27624" xr:uid="{DBA134EF-1453-4DC0-A9B1-4FFBCFEC7148}"/>
    <cellStyle name="千分位 3 2 3 3 4 2 2 3" xfId="17574" xr:uid="{00000000-0005-0000-0000-000064440000}"/>
    <cellStyle name="千分位 3 2 3 3 4 2 2 3 2" xfId="27625" xr:uid="{7AB8DF2F-BFA7-4BB5-9A50-2956D72D4999}"/>
    <cellStyle name="千分位 3 2 3 3 4 2 2 4" xfId="27623" xr:uid="{66E185DF-14FE-4A59-825C-2C98AF69E3F7}"/>
    <cellStyle name="千分位 3 2 3 3 4 2 3" xfId="17575" xr:uid="{00000000-0005-0000-0000-000065440000}"/>
    <cellStyle name="千分位 3 2 3 3 4 2 3 2" xfId="27626" xr:uid="{4C76B621-98FC-4A5D-9436-24469A44446F}"/>
    <cellStyle name="千分位 3 2 3 3 4 2 4" xfId="17576" xr:uid="{00000000-0005-0000-0000-000066440000}"/>
    <cellStyle name="千分位 3 2 3 3 4 2 4 2" xfId="27627" xr:uid="{9D5CDC51-D5EB-4542-95EC-468B229189D7}"/>
    <cellStyle name="千分位 3 2 3 3 4 2 5" xfId="27622" xr:uid="{A59E3632-45E2-49A7-AA53-4D19F9C68AA1}"/>
    <cellStyle name="千分位 3 2 3 3 4 3" xfId="17577" xr:uid="{00000000-0005-0000-0000-000067440000}"/>
    <cellStyle name="千分位 3 2 3 3 4 3 2" xfId="17578" xr:uid="{00000000-0005-0000-0000-000068440000}"/>
    <cellStyle name="千分位 3 2 3 3 4 3 2 2" xfId="27629" xr:uid="{5EA0B40C-3394-41A7-BD31-7592E321184A}"/>
    <cellStyle name="千分位 3 2 3 3 4 3 3" xfId="17579" xr:uid="{00000000-0005-0000-0000-000069440000}"/>
    <cellStyle name="千分位 3 2 3 3 4 3 3 2" xfId="27630" xr:uid="{7F75A88B-E4DF-4FA8-948A-35511B9EBA75}"/>
    <cellStyle name="千分位 3 2 3 3 4 3 4" xfId="27628" xr:uid="{D05CC224-3EE6-467F-9E05-10A0C49275F5}"/>
    <cellStyle name="千分位 3 2 3 3 4 4" xfId="17580" xr:uid="{00000000-0005-0000-0000-00006A440000}"/>
    <cellStyle name="千分位 3 2 3 3 4 4 2" xfId="27631" xr:uid="{0E29D36D-C1D5-4880-AAE0-72C3082A72E0}"/>
    <cellStyle name="千分位 3 2 3 3 4 5" xfId="17581" xr:uid="{00000000-0005-0000-0000-00006B440000}"/>
    <cellStyle name="千分位 3 2 3 3 4 5 2" xfId="27632" xr:uid="{2439D977-0B93-4C9A-B816-BB0DCAAB6B69}"/>
    <cellStyle name="千分位 3 2 3 3 4 6" xfId="27621" xr:uid="{67D7727C-9F99-49B5-8886-E9392A7C4C3F}"/>
    <cellStyle name="千分位 3 2 3 3 5" xfId="17582" xr:uid="{00000000-0005-0000-0000-00006C440000}"/>
    <cellStyle name="千分位 3 2 3 3 5 2" xfId="17583" xr:uid="{00000000-0005-0000-0000-00006D440000}"/>
    <cellStyle name="千分位 3 2 3 3 5 2 2" xfId="17584" xr:uid="{00000000-0005-0000-0000-00006E440000}"/>
    <cellStyle name="千分位 3 2 3 3 5 2 2 2" xfId="17585" xr:uid="{00000000-0005-0000-0000-00006F440000}"/>
    <cellStyle name="千分位 3 2 3 3 5 2 2 2 2" xfId="27636" xr:uid="{F8E44D1C-8892-4BA4-ABC5-581036450FE2}"/>
    <cellStyle name="千分位 3 2 3 3 5 2 2 3" xfId="17586" xr:uid="{00000000-0005-0000-0000-000070440000}"/>
    <cellStyle name="千分位 3 2 3 3 5 2 2 3 2" xfId="27637" xr:uid="{8A1373CF-D6F2-4E6F-A696-CEFD9C9848F2}"/>
    <cellStyle name="千分位 3 2 3 3 5 2 2 4" xfId="27635" xr:uid="{79CBD3A8-50D2-471A-914A-211F108317C7}"/>
    <cellStyle name="千分位 3 2 3 3 5 2 3" xfId="17587" xr:uid="{00000000-0005-0000-0000-000071440000}"/>
    <cellStyle name="千分位 3 2 3 3 5 2 3 2" xfId="27638" xr:uid="{B58AD279-AC27-4FF5-9A41-A8924140D3B7}"/>
    <cellStyle name="千分位 3 2 3 3 5 2 4" xfId="17588" xr:uid="{00000000-0005-0000-0000-000072440000}"/>
    <cellStyle name="千分位 3 2 3 3 5 2 4 2" xfId="27639" xr:uid="{6C599AAA-AE26-4C02-A661-E2FB42D6BD8B}"/>
    <cellStyle name="千分位 3 2 3 3 5 2 5" xfId="27634" xr:uid="{4B0F6D34-128F-411A-BD15-B191949D588A}"/>
    <cellStyle name="千分位 3 2 3 3 5 3" xfId="17589" xr:uid="{00000000-0005-0000-0000-000073440000}"/>
    <cellStyle name="千分位 3 2 3 3 5 3 2" xfId="17590" xr:uid="{00000000-0005-0000-0000-000074440000}"/>
    <cellStyle name="千分位 3 2 3 3 5 3 2 2" xfId="27641" xr:uid="{1FE4C397-D837-4FD6-B079-4DECEB809BD7}"/>
    <cellStyle name="千分位 3 2 3 3 5 3 3" xfId="17591" xr:uid="{00000000-0005-0000-0000-000075440000}"/>
    <cellStyle name="千分位 3 2 3 3 5 3 3 2" xfId="27642" xr:uid="{E9D360CC-2402-4257-82C6-AE5925116C3D}"/>
    <cellStyle name="千分位 3 2 3 3 5 3 4" xfId="27640" xr:uid="{7012A501-0E43-4FD4-BEE2-938B691C45CB}"/>
    <cellStyle name="千分位 3 2 3 3 5 4" xfId="17592" xr:uid="{00000000-0005-0000-0000-000076440000}"/>
    <cellStyle name="千分位 3 2 3 3 5 4 2" xfId="27643" xr:uid="{D82756BE-5DE8-4468-9756-DE00073A95B7}"/>
    <cellStyle name="千分位 3 2 3 3 5 5" xfId="17593" xr:uid="{00000000-0005-0000-0000-000077440000}"/>
    <cellStyle name="千分位 3 2 3 3 5 5 2" xfId="27644" xr:uid="{68A3689B-0FA0-4855-A0B3-743880D0A7D5}"/>
    <cellStyle name="千分位 3 2 3 3 5 6" xfId="27633" xr:uid="{085EEB57-C581-4674-B2A3-20B0018E82C5}"/>
    <cellStyle name="千分位 3 2 3 3 6" xfId="17594" xr:uid="{00000000-0005-0000-0000-000078440000}"/>
    <cellStyle name="千分位 3 2 3 3 6 2" xfId="17595" xr:uid="{00000000-0005-0000-0000-000079440000}"/>
    <cellStyle name="千分位 3 2 3 3 6 2 2" xfId="17596" xr:uid="{00000000-0005-0000-0000-00007A440000}"/>
    <cellStyle name="千分位 3 2 3 3 6 2 2 2" xfId="27647" xr:uid="{335B3B07-1E88-4CD3-AC19-71FC671163DE}"/>
    <cellStyle name="千分位 3 2 3 3 6 2 3" xfId="17597" xr:uid="{00000000-0005-0000-0000-00007B440000}"/>
    <cellStyle name="千分位 3 2 3 3 6 2 3 2" xfId="27648" xr:uid="{6A2F8D81-6C6F-42F4-BF6F-24C6F853BD9A}"/>
    <cellStyle name="千分位 3 2 3 3 6 2 4" xfId="27646" xr:uid="{13DA5D9E-BB6D-4270-88E6-1CB1A863D46A}"/>
    <cellStyle name="千分位 3 2 3 3 6 3" xfId="17598" xr:uid="{00000000-0005-0000-0000-00007C440000}"/>
    <cellStyle name="千分位 3 2 3 3 6 3 2" xfId="27649" xr:uid="{652A9641-DA18-4117-A2A7-8CD19E68D1F9}"/>
    <cellStyle name="千分位 3 2 3 3 6 4" xfId="17599" xr:uid="{00000000-0005-0000-0000-00007D440000}"/>
    <cellStyle name="千分位 3 2 3 3 6 4 2" xfId="27650" xr:uid="{E2689979-D25C-423C-A0B6-5CE76C363B64}"/>
    <cellStyle name="千分位 3 2 3 3 6 5" xfId="27645" xr:uid="{495B5A01-F027-43D8-AE50-B60213FDD286}"/>
    <cellStyle name="千分位 3 2 3 3 7" xfId="17600" xr:uid="{00000000-0005-0000-0000-00007E440000}"/>
    <cellStyle name="千分位 3 2 3 3 7 2" xfId="17601" xr:uid="{00000000-0005-0000-0000-00007F440000}"/>
    <cellStyle name="千分位 3 2 3 3 7 2 2" xfId="27652" xr:uid="{77E64E8A-E74E-4B1D-AB79-7F1B86BAF5A0}"/>
    <cellStyle name="千分位 3 2 3 3 7 3" xfId="17602" xr:uid="{00000000-0005-0000-0000-000080440000}"/>
    <cellStyle name="千分位 3 2 3 3 7 3 2" xfId="27653" xr:uid="{813F00D6-FB9F-4737-B479-59BFE4A73EFB}"/>
    <cellStyle name="千分位 3 2 3 3 7 4" xfId="27651" xr:uid="{17C23E18-2F4F-42BD-99E1-C66D2FE6C5E7}"/>
    <cellStyle name="千分位 3 2 3 3 8" xfId="17603" xr:uid="{00000000-0005-0000-0000-000081440000}"/>
    <cellStyle name="千分位 3 2 3 3 8 2" xfId="27654" xr:uid="{AE4F2563-FA9F-4A66-A936-1BCF7F29E6A8}"/>
    <cellStyle name="千分位 3 2 3 3 9" xfId="17604" xr:uid="{00000000-0005-0000-0000-000082440000}"/>
    <cellStyle name="千分位 3 2 3 3 9 2" xfId="27655" xr:uid="{C0642579-5A2F-4C96-BAE0-CD5181DC1135}"/>
    <cellStyle name="千分位 3 2 3 4" xfId="359" xr:uid="{00000000-0005-0000-0000-000083440000}"/>
    <cellStyle name="千分位 3 2 3 4 2" xfId="17605" xr:uid="{00000000-0005-0000-0000-000084440000}"/>
    <cellStyle name="千分位 3 2 3 4 2 2" xfId="17606" xr:uid="{00000000-0005-0000-0000-000085440000}"/>
    <cellStyle name="千分位 3 2 3 4 2 2 2" xfId="17607" xr:uid="{00000000-0005-0000-0000-000086440000}"/>
    <cellStyle name="千分位 3 2 3 4 2 2 2 2" xfId="17608" xr:uid="{00000000-0005-0000-0000-000087440000}"/>
    <cellStyle name="千分位 3 2 3 4 2 2 2 2 2" xfId="17609" xr:uid="{00000000-0005-0000-0000-000088440000}"/>
    <cellStyle name="千分位 3 2 3 4 2 2 2 2 2 2" xfId="27660" xr:uid="{42529E02-6F44-45C8-8179-B6D83698080A}"/>
    <cellStyle name="千分位 3 2 3 4 2 2 2 2 3" xfId="17610" xr:uid="{00000000-0005-0000-0000-000089440000}"/>
    <cellStyle name="千分位 3 2 3 4 2 2 2 2 3 2" xfId="27661" xr:uid="{C3EC22F4-F146-4D0B-86D0-7F307E91EB83}"/>
    <cellStyle name="千分位 3 2 3 4 2 2 2 2 4" xfId="27659" xr:uid="{7DA79CF9-507E-4ADF-9D4D-E1368B5055F0}"/>
    <cellStyle name="千分位 3 2 3 4 2 2 2 3" xfId="17611" xr:uid="{00000000-0005-0000-0000-00008A440000}"/>
    <cellStyle name="千分位 3 2 3 4 2 2 2 3 2" xfId="27662" xr:uid="{F12B15CF-95C7-448C-B0E0-C17FF1E2FF40}"/>
    <cellStyle name="千分位 3 2 3 4 2 2 2 4" xfId="17612" xr:uid="{00000000-0005-0000-0000-00008B440000}"/>
    <cellStyle name="千分位 3 2 3 4 2 2 2 4 2" xfId="27663" xr:uid="{B18ABEDD-F7C8-42D8-83F9-97B137BD8C3A}"/>
    <cellStyle name="千分位 3 2 3 4 2 2 2 5" xfId="27658" xr:uid="{229EB217-A830-4C7F-9C43-AB08131D24A8}"/>
    <cellStyle name="千分位 3 2 3 4 2 2 3" xfId="17613" xr:uid="{00000000-0005-0000-0000-00008C440000}"/>
    <cellStyle name="千分位 3 2 3 4 2 2 3 2" xfId="17614" xr:uid="{00000000-0005-0000-0000-00008D440000}"/>
    <cellStyle name="千分位 3 2 3 4 2 2 3 2 2" xfId="27665" xr:uid="{7F7E1059-B03C-4EB3-90B3-1CB0EC89AAD5}"/>
    <cellStyle name="千分位 3 2 3 4 2 2 3 3" xfId="17615" xr:uid="{00000000-0005-0000-0000-00008E440000}"/>
    <cellStyle name="千分位 3 2 3 4 2 2 3 3 2" xfId="27666" xr:uid="{8F519CC7-C7EE-4885-9A31-330770A403AA}"/>
    <cellStyle name="千分位 3 2 3 4 2 2 3 4" xfId="27664" xr:uid="{238E06B5-145B-4EBA-AC55-034844986F60}"/>
    <cellStyle name="千分位 3 2 3 4 2 2 4" xfId="17616" xr:uid="{00000000-0005-0000-0000-00008F440000}"/>
    <cellStyle name="千分位 3 2 3 4 2 2 4 2" xfId="27667" xr:uid="{9DCE46DE-5809-4F14-A12A-1D8D7B59932C}"/>
    <cellStyle name="千分位 3 2 3 4 2 2 5" xfId="17617" xr:uid="{00000000-0005-0000-0000-000090440000}"/>
    <cellStyle name="千分位 3 2 3 4 2 2 5 2" xfId="27668" xr:uid="{148E6BCD-938D-4F1C-B8D1-EF6E00B20BE4}"/>
    <cellStyle name="千分位 3 2 3 4 2 2 6" xfId="27657" xr:uid="{FDEFFE2F-D3B6-4E8A-9FD6-5A88A111416F}"/>
    <cellStyle name="千分位 3 2 3 4 2 3" xfId="17618" xr:uid="{00000000-0005-0000-0000-000091440000}"/>
    <cellStyle name="千分位 3 2 3 4 2 3 2" xfId="17619" xr:uid="{00000000-0005-0000-0000-000092440000}"/>
    <cellStyle name="千分位 3 2 3 4 2 3 2 2" xfId="17620" xr:uid="{00000000-0005-0000-0000-000093440000}"/>
    <cellStyle name="千分位 3 2 3 4 2 3 2 2 2" xfId="27671" xr:uid="{FA1B2015-0FA8-4F18-8B7B-B2084D376F70}"/>
    <cellStyle name="千分位 3 2 3 4 2 3 2 3" xfId="17621" xr:uid="{00000000-0005-0000-0000-000094440000}"/>
    <cellStyle name="千分位 3 2 3 4 2 3 2 3 2" xfId="27672" xr:uid="{35F05BDA-3FEB-4B24-9E19-37D443542EBF}"/>
    <cellStyle name="千分位 3 2 3 4 2 3 2 4" xfId="27670" xr:uid="{C9A0FF95-6544-43A6-8636-0932F37443E6}"/>
    <cellStyle name="千分位 3 2 3 4 2 3 3" xfId="17622" xr:uid="{00000000-0005-0000-0000-000095440000}"/>
    <cellStyle name="千分位 3 2 3 4 2 3 3 2" xfId="27673" xr:uid="{D22CD650-8F2E-419C-95AC-10D53418CE25}"/>
    <cellStyle name="千分位 3 2 3 4 2 3 4" xfId="17623" xr:uid="{00000000-0005-0000-0000-000096440000}"/>
    <cellStyle name="千分位 3 2 3 4 2 3 4 2" xfId="27674" xr:uid="{65E734C7-45FF-44DA-9856-EA1254F8F069}"/>
    <cellStyle name="千分位 3 2 3 4 2 3 5" xfId="27669" xr:uid="{52ED8C41-0EEE-42D8-A9E6-4A64E5DFBCBF}"/>
    <cellStyle name="千分位 3 2 3 4 2 4" xfId="17624" xr:uid="{00000000-0005-0000-0000-000097440000}"/>
    <cellStyle name="千分位 3 2 3 4 2 4 2" xfId="17625" xr:uid="{00000000-0005-0000-0000-000098440000}"/>
    <cellStyle name="千分位 3 2 3 4 2 4 2 2" xfId="27676" xr:uid="{E58F0B3C-B5D7-4EF7-B6A2-38E34EBF11CE}"/>
    <cellStyle name="千分位 3 2 3 4 2 4 3" xfId="17626" xr:uid="{00000000-0005-0000-0000-000099440000}"/>
    <cellStyle name="千分位 3 2 3 4 2 4 3 2" xfId="27677" xr:uid="{523F7D0A-60CC-4DA7-A98C-8E321BA5FCDE}"/>
    <cellStyle name="千分位 3 2 3 4 2 4 4" xfId="27675" xr:uid="{A88A357B-F926-438C-9747-E8C4DDE64D3B}"/>
    <cellStyle name="千分位 3 2 3 4 2 5" xfId="17627" xr:uid="{00000000-0005-0000-0000-00009A440000}"/>
    <cellStyle name="千分位 3 2 3 4 2 5 2" xfId="27678" xr:uid="{3083E90B-5935-47DB-AC8A-7FEC9441E32D}"/>
    <cellStyle name="千分位 3 2 3 4 2 6" xfId="17628" xr:uid="{00000000-0005-0000-0000-00009B440000}"/>
    <cellStyle name="千分位 3 2 3 4 2 6 2" xfId="27679" xr:uid="{0ABC66D3-7D5E-409D-AD9E-9402BEFCC0AA}"/>
    <cellStyle name="千分位 3 2 3 4 2 7" xfId="27656" xr:uid="{53126E94-AF73-4242-A5E1-B62250B323F8}"/>
    <cellStyle name="千分位 3 2 3 4 3" xfId="17629" xr:uid="{00000000-0005-0000-0000-00009C440000}"/>
    <cellStyle name="千分位 3 2 3 4 3 2" xfId="17630" xr:uid="{00000000-0005-0000-0000-00009D440000}"/>
    <cellStyle name="千分位 3 2 3 4 3 2 2" xfId="17631" xr:uid="{00000000-0005-0000-0000-00009E440000}"/>
    <cellStyle name="千分位 3 2 3 4 3 2 2 2" xfId="17632" xr:uid="{00000000-0005-0000-0000-00009F440000}"/>
    <cellStyle name="千分位 3 2 3 4 3 2 2 2 2" xfId="27683" xr:uid="{E16CFE47-4E25-4410-9BEB-3ED76DC9B497}"/>
    <cellStyle name="千分位 3 2 3 4 3 2 2 3" xfId="17633" xr:uid="{00000000-0005-0000-0000-0000A0440000}"/>
    <cellStyle name="千分位 3 2 3 4 3 2 2 3 2" xfId="27684" xr:uid="{FB2BE070-C1DE-4D78-ACDE-52416296E412}"/>
    <cellStyle name="千分位 3 2 3 4 3 2 2 4" xfId="27682" xr:uid="{5C9B83B4-50BB-4CD6-A0D3-03522FB39874}"/>
    <cellStyle name="千分位 3 2 3 4 3 2 3" xfId="17634" xr:uid="{00000000-0005-0000-0000-0000A1440000}"/>
    <cellStyle name="千分位 3 2 3 4 3 2 3 2" xfId="27685" xr:uid="{B930B144-75CE-4F5C-87D8-6C864AA1AB16}"/>
    <cellStyle name="千分位 3 2 3 4 3 2 4" xfId="17635" xr:uid="{00000000-0005-0000-0000-0000A2440000}"/>
    <cellStyle name="千分位 3 2 3 4 3 2 4 2" xfId="27686" xr:uid="{BA60A44E-DBF2-4E38-BD3A-BA3661891463}"/>
    <cellStyle name="千分位 3 2 3 4 3 2 5" xfId="27681" xr:uid="{6A7E37E6-B169-474D-8115-4FCDB1870E78}"/>
    <cellStyle name="千分位 3 2 3 4 3 3" xfId="17636" xr:uid="{00000000-0005-0000-0000-0000A3440000}"/>
    <cellStyle name="千分位 3 2 3 4 3 3 2" xfId="17637" xr:uid="{00000000-0005-0000-0000-0000A4440000}"/>
    <cellStyle name="千分位 3 2 3 4 3 3 2 2" xfId="27688" xr:uid="{BCCFAE3C-9F9A-4FD1-84B1-ECC559CD2326}"/>
    <cellStyle name="千分位 3 2 3 4 3 3 3" xfId="17638" xr:uid="{00000000-0005-0000-0000-0000A5440000}"/>
    <cellStyle name="千分位 3 2 3 4 3 3 3 2" xfId="27689" xr:uid="{A08797FD-F864-433F-9400-FE9180114ED2}"/>
    <cellStyle name="千分位 3 2 3 4 3 3 4" xfId="27687" xr:uid="{E6A9C1BE-BA37-4BE5-82C0-2FA1F940F78E}"/>
    <cellStyle name="千分位 3 2 3 4 3 4" xfId="17639" xr:uid="{00000000-0005-0000-0000-0000A6440000}"/>
    <cellStyle name="千分位 3 2 3 4 3 4 2" xfId="27690" xr:uid="{B7699A2B-1CE6-4E5D-9DCF-14FB99BF9560}"/>
    <cellStyle name="千分位 3 2 3 4 3 5" xfId="17640" xr:uid="{00000000-0005-0000-0000-0000A7440000}"/>
    <cellStyle name="千分位 3 2 3 4 3 5 2" xfId="27691" xr:uid="{2386EE4B-B399-41D4-A24F-D1BB4C4DF971}"/>
    <cellStyle name="千分位 3 2 3 4 3 6" xfId="27680" xr:uid="{C623CDE5-2D02-431A-86B4-E141C3457A2E}"/>
    <cellStyle name="千分位 3 2 3 4 4" xfId="17641" xr:uid="{00000000-0005-0000-0000-0000A8440000}"/>
    <cellStyle name="千分位 3 2 3 4 4 2" xfId="17642" xr:uid="{00000000-0005-0000-0000-0000A9440000}"/>
    <cellStyle name="千分位 3 2 3 4 4 2 2" xfId="17643" xr:uid="{00000000-0005-0000-0000-0000AA440000}"/>
    <cellStyle name="千分位 3 2 3 4 4 2 2 2" xfId="17644" xr:uid="{00000000-0005-0000-0000-0000AB440000}"/>
    <cellStyle name="千分位 3 2 3 4 4 2 2 2 2" xfId="27695" xr:uid="{DD98C085-FDD8-490E-8EA4-64E5637165C8}"/>
    <cellStyle name="千分位 3 2 3 4 4 2 2 3" xfId="17645" xr:uid="{00000000-0005-0000-0000-0000AC440000}"/>
    <cellStyle name="千分位 3 2 3 4 4 2 2 3 2" xfId="27696" xr:uid="{D74ECF36-9CB8-4953-A916-46E2FD5FEFBF}"/>
    <cellStyle name="千分位 3 2 3 4 4 2 2 4" xfId="27694" xr:uid="{53BC2188-010D-47FD-BF7A-A5F113808C31}"/>
    <cellStyle name="千分位 3 2 3 4 4 2 3" xfId="17646" xr:uid="{00000000-0005-0000-0000-0000AD440000}"/>
    <cellStyle name="千分位 3 2 3 4 4 2 3 2" xfId="27697" xr:uid="{12FE2DA8-9FFA-42CF-B3FB-271D470A6B20}"/>
    <cellStyle name="千分位 3 2 3 4 4 2 4" xfId="17647" xr:uid="{00000000-0005-0000-0000-0000AE440000}"/>
    <cellStyle name="千分位 3 2 3 4 4 2 4 2" xfId="27698" xr:uid="{A646C568-0206-4D19-A777-0F2767140384}"/>
    <cellStyle name="千分位 3 2 3 4 4 2 5" xfId="27693" xr:uid="{EE6E1127-F1C7-4A6B-A224-70997C5958D0}"/>
    <cellStyle name="千分位 3 2 3 4 4 3" xfId="17648" xr:uid="{00000000-0005-0000-0000-0000AF440000}"/>
    <cellStyle name="千分位 3 2 3 4 4 3 2" xfId="17649" xr:uid="{00000000-0005-0000-0000-0000B0440000}"/>
    <cellStyle name="千分位 3 2 3 4 4 3 2 2" xfId="27700" xr:uid="{AC4E9DA8-EE23-4476-B27C-A08FB73ED637}"/>
    <cellStyle name="千分位 3 2 3 4 4 3 3" xfId="17650" xr:uid="{00000000-0005-0000-0000-0000B1440000}"/>
    <cellStyle name="千分位 3 2 3 4 4 3 3 2" xfId="27701" xr:uid="{581B7A94-3B91-4105-A8F2-5862BC6AD3B3}"/>
    <cellStyle name="千分位 3 2 3 4 4 3 4" xfId="27699" xr:uid="{387E8967-08CE-49A3-AD5B-A0198236A319}"/>
    <cellStyle name="千分位 3 2 3 4 4 4" xfId="17651" xr:uid="{00000000-0005-0000-0000-0000B2440000}"/>
    <cellStyle name="千分位 3 2 3 4 4 4 2" xfId="27702" xr:uid="{255A738C-A7E8-4B07-A025-5E79272466AA}"/>
    <cellStyle name="千分位 3 2 3 4 4 5" xfId="17652" xr:uid="{00000000-0005-0000-0000-0000B3440000}"/>
    <cellStyle name="千分位 3 2 3 4 4 5 2" xfId="27703" xr:uid="{23219050-B756-44A1-8F81-86B77A7109D9}"/>
    <cellStyle name="千分位 3 2 3 4 4 6" xfId="27692" xr:uid="{29F03B3A-DA8D-4B66-AA4E-F3AB468ED4FE}"/>
    <cellStyle name="千分位 3 2 3 4 5" xfId="17653" xr:uid="{00000000-0005-0000-0000-0000B4440000}"/>
    <cellStyle name="千分位 3 2 3 4 5 2" xfId="17654" xr:uid="{00000000-0005-0000-0000-0000B5440000}"/>
    <cellStyle name="千分位 3 2 3 4 5 2 2" xfId="17655" xr:uid="{00000000-0005-0000-0000-0000B6440000}"/>
    <cellStyle name="千分位 3 2 3 4 5 2 2 2" xfId="27706" xr:uid="{25BD8810-B955-4EAB-AC5C-34C56811CCAC}"/>
    <cellStyle name="千分位 3 2 3 4 5 2 3" xfId="17656" xr:uid="{00000000-0005-0000-0000-0000B7440000}"/>
    <cellStyle name="千分位 3 2 3 4 5 2 3 2" xfId="27707" xr:uid="{F88E9678-9A5B-4BC7-A356-47B9A8F6D6F4}"/>
    <cellStyle name="千分位 3 2 3 4 5 2 4" xfId="27705" xr:uid="{B77689B7-1B86-48D6-A68D-A25780906E2C}"/>
    <cellStyle name="千分位 3 2 3 4 5 3" xfId="17657" xr:uid="{00000000-0005-0000-0000-0000B8440000}"/>
    <cellStyle name="千分位 3 2 3 4 5 3 2" xfId="27708" xr:uid="{B8E5DE34-ADE4-413C-AEF7-0548C36AFED6}"/>
    <cellStyle name="千分位 3 2 3 4 5 4" xfId="17658" xr:uid="{00000000-0005-0000-0000-0000B9440000}"/>
    <cellStyle name="千分位 3 2 3 4 5 4 2" xfId="27709" xr:uid="{277CD419-9182-4B66-9749-CD332F8AB4C9}"/>
    <cellStyle name="千分位 3 2 3 4 5 5" xfId="27704" xr:uid="{66BB53C8-0FE0-457B-AF36-025036303EAA}"/>
    <cellStyle name="千分位 3 2 3 4 6" xfId="17659" xr:uid="{00000000-0005-0000-0000-0000BA440000}"/>
    <cellStyle name="千分位 3 2 3 4 6 2" xfId="17660" xr:uid="{00000000-0005-0000-0000-0000BB440000}"/>
    <cellStyle name="千分位 3 2 3 4 6 2 2" xfId="27711" xr:uid="{12DAEFDE-B286-4589-B5F1-1D62115E5304}"/>
    <cellStyle name="千分位 3 2 3 4 6 3" xfId="17661" xr:uid="{00000000-0005-0000-0000-0000BC440000}"/>
    <cellStyle name="千分位 3 2 3 4 6 3 2" xfId="27712" xr:uid="{A632FCCC-8C8D-4215-BA85-C11CBBE1F785}"/>
    <cellStyle name="千分位 3 2 3 4 6 4" xfId="27710" xr:uid="{09D4BB6E-698A-4C25-A25F-996DCFBD3975}"/>
    <cellStyle name="千分位 3 2 3 4 7" xfId="17662" xr:uid="{00000000-0005-0000-0000-0000BD440000}"/>
    <cellStyle name="千分位 3 2 3 4 7 2" xfId="27713" xr:uid="{63B35EBA-8B43-4157-B167-1926811375F9}"/>
    <cellStyle name="千分位 3 2 3 4 8" xfId="17663" xr:uid="{00000000-0005-0000-0000-0000BE440000}"/>
    <cellStyle name="千分位 3 2 3 4 8 2" xfId="27714" xr:uid="{7E1608A4-CB0C-43B2-B759-4A3626C11E1D}"/>
    <cellStyle name="千分位 3 2 3 4 9" xfId="26117" xr:uid="{7CFF2358-49FE-4031-A0A2-010EA2FB0215}"/>
    <cellStyle name="千分位 3 2 3 5" xfId="17664" xr:uid="{00000000-0005-0000-0000-0000BF440000}"/>
    <cellStyle name="千分位 3 2 3 5 2" xfId="17665" xr:uid="{00000000-0005-0000-0000-0000C0440000}"/>
    <cellStyle name="千分位 3 2 3 5 2 2" xfId="17666" xr:uid="{00000000-0005-0000-0000-0000C1440000}"/>
    <cellStyle name="千分位 3 2 3 5 2 2 2" xfId="17667" xr:uid="{00000000-0005-0000-0000-0000C2440000}"/>
    <cellStyle name="千分位 3 2 3 5 2 2 2 2" xfId="17668" xr:uid="{00000000-0005-0000-0000-0000C3440000}"/>
    <cellStyle name="千分位 3 2 3 5 2 2 2 2 2" xfId="17669" xr:uid="{00000000-0005-0000-0000-0000C4440000}"/>
    <cellStyle name="千分位 3 2 3 5 2 2 2 2 2 2" xfId="27720" xr:uid="{7AAA59C7-488D-46BD-A024-06DB0D6D588C}"/>
    <cellStyle name="千分位 3 2 3 5 2 2 2 2 3" xfId="17670" xr:uid="{00000000-0005-0000-0000-0000C5440000}"/>
    <cellStyle name="千分位 3 2 3 5 2 2 2 2 3 2" xfId="27721" xr:uid="{7DC51370-3B75-449B-8386-E5B5565E0F22}"/>
    <cellStyle name="千分位 3 2 3 5 2 2 2 2 4" xfId="27719" xr:uid="{256E44F8-4FA8-4FA2-A483-6F966F870A44}"/>
    <cellStyle name="千分位 3 2 3 5 2 2 2 3" xfId="17671" xr:uid="{00000000-0005-0000-0000-0000C6440000}"/>
    <cellStyle name="千分位 3 2 3 5 2 2 2 3 2" xfId="27722" xr:uid="{B308F0F5-556B-41F7-A6A1-59D133D2C8D1}"/>
    <cellStyle name="千分位 3 2 3 5 2 2 2 4" xfId="17672" xr:uid="{00000000-0005-0000-0000-0000C7440000}"/>
    <cellStyle name="千分位 3 2 3 5 2 2 2 4 2" xfId="27723" xr:uid="{3C9025D2-483A-4B6D-AEF0-D7FFE0434121}"/>
    <cellStyle name="千分位 3 2 3 5 2 2 2 5" xfId="27718" xr:uid="{82CD3A52-D033-47FC-B92F-66AB312CAB85}"/>
    <cellStyle name="千分位 3 2 3 5 2 2 3" xfId="17673" xr:uid="{00000000-0005-0000-0000-0000C8440000}"/>
    <cellStyle name="千分位 3 2 3 5 2 2 3 2" xfId="17674" xr:uid="{00000000-0005-0000-0000-0000C9440000}"/>
    <cellStyle name="千分位 3 2 3 5 2 2 3 2 2" xfId="27725" xr:uid="{E40F43D2-8373-4A23-980C-4E52269EDEC0}"/>
    <cellStyle name="千分位 3 2 3 5 2 2 3 3" xfId="17675" xr:uid="{00000000-0005-0000-0000-0000CA440000}"/>
    <cellStyle name="千分位 3 2 3 5 2 2 3 3 2" xfId="27726" xr:uid="{59D4140D-0B1C-459D-A3FC-EE23DA979584}"/>
    <cellStyle name="千分位 3 2 3 5 2 2 3 4" xfId="27724" xr:uid="{72A7D2CE-4F95-4834-8A68-AB20B032D11F}"/>
    <cellStyle name="千分位 3 2 3 5 2 2 4" xfId="17676" xr:uid="{00000000-0005-0000-0000-0000CB440000}"/>
    <cellStyle name="千分位 3 2 3 5 2 2 4 2" xfId="27727" xr:uid="{1855EF71-C337-473E-A955-ED575160F4C9}"/>
    <cellStyle name="千分位 3 2 3 5 2 2 5" xfId="17677" xr:uid="{00000000-0005-0000-0000-0000CC440000}"/>
    <cellStyle name="千分位 3 2 3 5 2 2 5 2" xfId="27728" xr:uid="{B4ABCA83-28D5-4BAD-9F65-60FADB5F26E7}"/>
    <cellStyle name="千分位 3 2 3 5 2 2 6" xfId="27717" xr:uid="{FF83EA25-3F81-4356-A427-1A9F9C4B75F2}"/>
    <cellStyle name="千分位 3 2 3 5 2 3" xfId="17678" xr:uid="{00000000-0005-0000-0000-0000CD440000}"/>
    <cellStyle name="千分位 3 2 3 5 2 3 2" xfId="17679" xr:uid="{00000000-0005-0000-0000-0000CE440000}"/>
    <cellStyle name="千分位 3 2 3 5 2 3 2 2" xfId="17680" xr:uid="{00000000-0005-0000-0000-0000CF440000}"/>
    <cellStyle name="千分位 3 2 3 5 2 3 2 2 2" xfId="27731" xr:uid="{6CA9A2AF-BD17-425A-A87E-79A55A961FC1}"/>
    <cellStyle name="千分位 3 2 3 5 2 3 2 3" xfId="17681" xr:uid="{00000000-0005-0000-0000-0000D0440000}"/>
    <cellStyle name="千分位 3 2 3 5 2 3 2 3 2" xfId="27732" xr:uid="{3F80F10C-BECB-4EB1-A8B9-0B3C8EB030C1}"/>
    <cellStyle name="千分位 3 2 3 5 2 3 2 4" xfId="27730" xr:uid="{1F742C11-90EA-44F4-AB0F-CFEEAC27CEB8}"/>
    <cellStyle name="千分位 3 2 3 5 2 3 3" xfId="17682" xr:uid="{00000000-0005-0000-0000-0000D1440000}"/>
    <cellStyle name="千分位 3 2 3 5 2 3 3 2" xfId="27733" xr:uid="{4E4E0A1D-3DF2-4878-8681-91C55B418F00}"/>
    <cellStyle name="千分位 3 2 3 5 2 3 4" xfId="17683" xr:uid="{00000000-0005-0000-0000-0000D2440000}"/>
    <cellStyle name="千分位 3 2 3 5 2 3 4 2" xfId="27734" xr:uid="{3159D148-6479-4007-AD2C-76439E767DB4}"/>
    <cellStyle name="千分位 3 2 3 5 2 3 5" xfId="27729" xr:uid="{8EE2CFEF-2BE4-4680-BD50-D227C7BB27BB}"/>
    <cellStyle name="千分位 3 2 3 5 2 4" xfId="17684" xr:uid="{00000000-0005-0000-0000-0000D3440000}"/>
    <cellStyle name="千分位 3 2 3 5 2 4 2" xfId="17685" xr:uid="{00000000-0005-0000-0000-0000D4440000}"/>
    <cellStyle name="千分位 3 2 3 5 2 4 2 2" xfId="27736" xr:uid="{33BF5520-C523-4EC7-BC98-12620C4DE40D}"/>
    <cellStyle name="千分位 3 2 3 5 2 4 3" xfId="17686" xr:uid="{00000000-0005-0000-0000-0000D5440000}"/>
    <cellStyle name="千分位 3 2 3 5 2 4 3 2" xfId="27737" xr:uid="{66172E9A-89D4-4B8A-B4DC-C9F7EE0C60FD}"/>
    <cellStyle name="千分位 3 2 3 5 2 4 4" xfId="27735" xr:uid="{AC05DFEE-5CA2-4BDC-9B14-213B6804935B}"/>
    <cellStyle name="千分位 3 2 3 5 2 5" xfId="17687" xr:uid="{00000000-0005-0000-0000-0000D6440000}"/>
    <cellStyle name="千分位 3 2 3 5 2 5 2" xfId="27738" xr:uid="{92C9539B-E6DF-4DA2-B193-BFD5046B07E3}"/>
    <cellStyle name="千分位 3 2 3 5 2 6" xfId="17688" xr:uid="{00000000-0005-0000-0000-0000D7440000}"/>
    <cellStyle name="千分位 3 2 3 5 2 6 2" xfId="27739" xr:uid="{329EA6A8-F770-4204-9205-5B925A5650EB}"/>
    <cellStyle name="千分位 3 2 3 5 2 7" xfId="27716" xr:uid="{87480FB4-4B78-464C-BFA2-AC1781659308}"/>
    <cellStyle name="千分位 3 2 3 5 3" xfId="17689" xr:uid="{00000000-0005-0000-0000-0000D8440000}"/>
    <cellStyle name="千分位 3 2 3 5 3 2" xfId="17690" xr:uid="{00000000-0005-0000-0000-0000D9440000}"/>
    <cellStyle name="千分位 3 2 3 5 3 2 2" xfId="17691" xr:uid="{00000000-0005-0000-0000-0000DA440000}"/>
    <cellStyle name="千分位 3 2 3 5 3 2 2 2" xfId="17692" xr:uid="{00000000-0005-0000-0000-0000DB440000}"/>
    <cellStyle name="千分位 3 2 3 5 3 2 2 2 2" xfId="27743" xr:uid="{9080CC60-9A40-430C-AE44-98E0E254DBBC}"/>
    <cellStyle name="千分位 3 2 3 5 3 2 2 3" xfId="17693" xr:uid="{00000000-0005-0000-0000-0000DC440000}"/>
    <cellStyle name="千分位 3 2 3 5 3 2 2 3 2" xfId="27744" xr:uid="{D45A7BA3-4E01-4A3A-BF4F-7E3052B2F6F6}"/>
    <cellStyle name="千分位 3 2 3 5 3 2 2 4" xfId="27742" xr:uid="{8A2FC328-73C7-496A-A989-A7E2DF7E61CC}"/>
    <cellStyle name="千分位 3 2 3 5 3 2 3" xfId="17694" xr:uid="{00000000-0005-0000-0000-0000DD440000}"/>
    <cellStyle name="千分位 3 2 3 5 3 2 3 2" xfId="27745" xr:uid="{26466570-7551-46EE-B45D-C15EFE5D2B37}"/>
    <cellStyle name="千分位 3 2 3 5 3 2 4" xfId="17695" xr:uid="{00000000-0005-0000-0000-0000DE440000}"/>
    <cellStyle name="千分位 3 2 3 5 3 2 4 2" xfId="27746" xr:uid="{5DBC6B45-979D-40DB-AD3A-540475151C22}"/>
    <cellStyle name="千分位 3 2 3 5 3 2 5" xfId="27741" xr:uid="{B765F0C6-98E4-4885-8A66-F6F2772E2B6E}"/>
    <cellStyle name="千分位 3 2 3 5 3 3" xfId="17696" xr:uid="{00000000-0005-0000-0000-0000DF440000}"/>
    <cellStyle name="千分位 3 2 3 5 3 3 2" xfId="17697" xr:uid="{00000000-0005-0000-0000-0000E0440000}"/>
    <cellStyle name="千分位 3 2 3 5 3 3 2 2" xfId="27748" xr:uid="{6E398670-5893-4D3D-A97D-185E5E55B5AF}"/>
    <cellStyle name="千分位 3 2 3 5 3 3 3" xfId="17698" xr:uid="{00000000-0005-0000-0000-0000E1440000}"/>
    <cellStyle name="千分位 3 2 3 5 3 3 3 2" xfId="27749" xr:uid="{0663E072-3210-44A3-ADD1-D06B094A249A}"/>
    <cellStyle name="千分位 3 2 3 5 3 3 4" xfId="27747" xr:uid="{37A5AB7D-DB73-41FD-A812-D3A8236EF3B1}"/>
    <cellStyle name="千分位 3 2 3 5 3 4" xfId="17699" xr:uid="{00000000-0005-0000-0000-0000E2440000}"/>
    <cellStyle name="千分位 3 2 3 5 3 4 2" xfId="27750" xr:uid="{E3AD1741-6FA4-4E22-A1F0-1B0CE0F058BA}"/>
    <cellStyle name="千分位 3 2 3 5 3 5" xfId="17700" xr:uid="{00000000-0005-0000-0000-0000E3440000}"/>
    <cellStyle name="千分位 3 2 3 5 3 5 2" xfId="27751" xr:uid="{E27D12B1-FF71-4999-B093-0A99CCB731A2}"/>
    <cellStyle name="千分位 3 2 3 5 3 6" xfId="27740" xr:uid="{2C26899F-0FDE-4B8A-99AF-74AD97788DEC}"/>
    <cellStyle name="千分位 3 2 3 5 4" xfId="17701" xr:uid="{00000000-0005-0000-0000-0000E4440000}"/>
    <cellStyle name="千分位 3 2 3 5 4 2" xfId="17702" xr:uid="{00000000-0005-0000-0000-0000E5440000}"/>
    <cellStyle name="千分位 3 2 3 5 4 2 2" xfId="17703" xr:uid="{00000000-0005-0000-0000-0000E6440000}"/>
    <cellStyle name="千分位 3 2 3 5 4 2 2 2" xfId="17704" xr:uid="{00000000-0005-0000-0000-0000E7440000}"/>
    <cellStyle name="千分位 3 2 3 5 4 2 2 2 2" xfId="27755" xr:uid="{28EFE13C-4A7A-44E9-9C18-1D867E049B7A}"/>
    <cellStyle name="千分位 3 2 3 5 4 2 2 3" xfId="17705" xr:uid="{00000000-0005-0000-0000-0000E8440000}"/>
    <cellStyle name="千分位 3 2 3 5 4 2 2 3 2" xfId="27756" xr:uid="{1946F145-B4C4-4849-859F-8D1ABCCBB387}"/>
    <cellStyle name="千分位 3 2 3 5 4 2 2 4" xfId="27754" xr:uid="{BDAC7C44-1679-4430-A3E8-577895E26D6C}"/>
    <cellStyle name="千分位 3 2 3 5 4 2 3" xfId="17706" xr:uid="{00000000-0005-0000-0000-0000E9440000}"/>
    <cellStyle name="千分位 3 2 3 5 4 2 3 2" xfId="27757" xr:uid="{8DE4FA46-4E29-4928-BF3C-7B601CD492B0}"/>
    <cellStyle name="千分位 3 2 3 5 4 2 4" xfId="17707" xr:uid="{00000000-0005-0000-0000-0000EA440000}"/>
    <cellStyle name="千分位 3 2 3 5 4 2 4 2" xfId="27758" xr:uid="{F0AEA7EA-788A-44F5-888E-5129B742E85B}"/>
    <cellStyle name="千分位 3 2 3 5 4 2 5" xfId="27753" xr:uid="{16537597-4E65-4C7B-8F1D-78CEC596806E}"/>
    <cellStyle name="千分位 3 2 3 5 4 3" xfId="17708" xr:uid="{00000000-0005-0000-0000-0000EB440000}"/>
    <cellStyle name="千分位 3 2 3 5 4 3 2" xfId="17709" xr:uid="{00000000-0005-0000-0000-0000EC440000}"/>
    <cellStyle name="千分位 3 2 3 5 4 3 2 2" xfId="27760" xr:uid="{D6E4FB2C-346F-4F1D-93F0-1A83BF1C9DF1}"/>
    <cellStyle name="千分位 3 2 3 5 4 3 3" xfId="17710" xr:uid="{00000000-0005-0000-0000-0000ED440000}"/>
    <cellStyle name="千分位 3 2 3 5 4 3 3 2" xfId="27761" xr:uid="{D045985D-16C5-4883-8EDC-B2420BA66879}"/>
    <cellStyle name="千分位 3 2 3 5 4 3 4" xfId="27759" xr:uid="{2FA3BC87-A1AE-43CF-81F4-25C2F0BEA3CA}"/>
    <cellStyle name="千分位 3 2 3 5 4 4" xfId="17711" xr:uid="{00000000-0005-0000-0000-0000EE440000}"/>
    <cellStyle name="千分位 3 2 3 5 4 4 2" xfId="27762" xr:uid="{ABC17ED4-E179-4184-A685-1ECBC8DB6F51}"/>
    <cellStyle name="千分位 3 2 3 5 4 5" xfId="17712" xr:uid="{00000000-0005-0000-0000-0000EF440000}"/>
    <cellStyle name="千分位 3 2 3 5 4 5 2" xfId="27763" xr:uid="{E10EFBDF-3C4B-4044-907A-7493ECE52712}"/>
    <cellStyle name="千分位 3 2 3 5 4 6" xfId="27752" xr:uid="{0EC94BEE-A4BB-46EC-9B8F-0813EC3709F5}"/>
    <cellStyle name="千分位 3 2 3 5 5" xfId="17713" xr:uid="{00000000-0005-0000-0000-0000F0440000}"/>
    <cellStyle name="千分位 3 2 3 5 5 2" xfId="17714" xr:uid="{00000000-0005-0000-0000-0000F1440000}"/>
    <cellStyle name="千分位 3 2 3 5 5 2 2" xfId="17715" xr:uid="{00000000-0005-0000-0000-0000F2440000}"/>
    <cellStyle name="千分位 3 2 3 5 5 2 2 2" xfId="27766" xr:uid="{B858D420-BA34-404D-8EA4-0EA26226795D}"/>
    <cellStyle name="千分位 3 2 3 5 5 2 3" xfId="17716" xr:uid="{00000000-0005-0000-0000-0000F3440000}"/>
    <cellStyle name="千分位 3 2 3 5 5 2 3 2" xfId="27767" xr:uid="{4AA92DE2-2CB7-40FA-A4A9-7D588924FFA1}"/>
    <cellStyle name="千分位 3 2 3 5 5 2 4" xfId="27765" xr:uid="{54F855DC-A988-40C5-8BCC-F36207518153}"/>
    <cellStyle name="千分位 3 2 3 5 5 3" xfId="17717" xr:uid="{00000000-0005-0000-0000-0000F4440000}"/>
    <cellStyle name="千分位 3 2 3 5 5 3 2" xfId="27768" xr:uid="{C623F8AD-F290-4F8F-B31F-A942774EE5C4}"/>
    <cellStyle name="千分位 3 2 3 5 5 4" xfId="17718" xr:uid="{00000000-0005-0000-0000-0000F5440000}"/>
    <cellStyle name="千分位 3 2 3 5 5 4 2" xfId="27769" xr:uid="{A0326E24-90B0-4665-B437-26BF6D16B1B9}"/>
    <cellStyle name="千分位 3 2 3 5 5 5" xfId="27764" xr:uid="{EB4D31AA-8B25-4459-BF71-EE7600C4D79C}"/>
    <cellStyle name="千分位 3 2 3 5 6" xfId="17719" xr:uid="{00000000-0005-0000-0000-0000F6440000}"/>
    <cellStyle name="千分位 3 2 3 5 6 2" xfId="17720" xr:uid="{00000000-0005-0000-0000-0000F7440000}"/>
    <cellStyle name="千分位 3 2 3 5 6 2 2" xfId="27771" xr:uid="{AD20B12B-77D7-481E-9C60-FE33AC726414}"/>
    <cellStyle name="千分位 3 2 3 5 6 3" xfId="17721" xr:uid="{00000000-0005-0000-0000-0000F8440000}"/>
    <cellStyle name="千分位 3 2 3 5 6 3 2" xfId="27772" xr:uid="{5EFAB928-F973-40FF-BFE2-954EA828B3E8}"/>
    <cellStyle name="千分位 3 2 3 5 6 4" xfId="27770" xr:uid="{A0FB9337-D5D7-4EED-A6EE-EF228E5AC756}"/>
    <cellStyle name="千分位 3 2 3 5 7" xfId="17722" xr:uid="{00000000-0005-0000-0000-0000F9440000}"/>
    <cellStyle name="千分位 3 2 3 5 7 2" xfId="27773" xr:uid="{234886BD-ACA8-49A5-9085-5E854BFE328B}"/>
    <cellStyle name="千分位 3 2 3 5 8" xfId="17723" xr:uid="{00000000-0005-0000-0000-0000FA440000}"/>
    <cellStyle name="千分位 3 2 3 5 8 2" xfId="27774" xr:uid="{2AFE9B48-EA1E-4C2B-8F1B-1503EF583FEE}"/>
    <cellStyle name="千分位 3 2 3 5 9" xfId="27715" xr:uid="{4D5FDF7A-0581-43EB-91C5-0554D9109602}"/>
    <cellStyle name="千分位 3 2 3 6" xfId="17724" xr:uid="{00000000-0005-0000-0000-0000FB440000}"/>
    <cellStyle name="千分位 3 2 3 6 2" xfId="17725" xr:uid="{00000000-0005-0000-0000-0000FC440000}"/>
    <cellStyle name="千分位 3 2 3 6 2 2" xfId="17726" xr:uid="{00000000-0005-0000-0000-0000FD440000}"/>
    <cellStyle name="千分位 3 2 3 6 2 2 2" xfId="17727" xr:uid="{00000000-0005-0000-0000-0000FE440000}"/>
    <cellStyle name="千分位 3 2 3 6 2 2 2 2" xfId="17728" xr:uid="{00000000-0005-0000-0000-0000FF440000}"/>
    <cellStyle name="千分位 3 2 3 6 2 2 2 2 2" xfId="27779" xr:uid="{5513F90C-A14C-494E-8817-2A770BDCB545}"/>
    <cellStyle name="千分位 3 2 3 6 2 2 2 3" xfId="17729" xr:uid="{00000000-0005-0000-0000-000000450000}"/>
    <cellStyle name="千分位 3 2 3 6 2 2 2 3 2" xfId="27780" xr:uid="{0AB6075A-E8AC-4113-A08E-9E603DC1AC36}"/>
    <cellStyle name="千分位 3 2 3 6 2 2 2 4" xfId="27778" xr:uid="{46D43B16-3636-4AC3-869D-EF9EDE90DC7E}"/>
    <cellStyle name="千分位 3 2 3 6 2 2 3" xfId="17730" xr:uid="{00000000-0005-0000-0000-000001450000}"/>
    <cellStyle name="千分位 3 2 3 6 2 2 3 2" xfId="27781" xr:uid="{AE2FF006-D010-4CB0-BD24-961D8743B5F2}"/>
    <cellStyle name="千分位 3 2 3 6 2 2 4" xfId="17731" xr:uid="{00000000-0005-0000-0000-000002450000}"/>
    <cellStyle name="千分位 3 2 3 6 2 2 4 2" xfId="27782" xr:uid="{6D765626-5D3A-4A3D-BFB1-E805216F689F}"/>
    <cellStyle name="千分位 3 2 3 6 2 2 5" xfId="27777" xr:uid="{15E14009-ADD1-4C36-80ED-73E58E89F426}"/>
    <cellStyle name="千分位 3 2 3 6 2 3" xfId="17732" xr:uid="{00000000-0005-0000-0000-000003450000}"/>
    <cellStyle name="千分位 3 2 3 6 2 3 2" xfId="17733" xr:uid="{00000000-0005-0000-0000-000004450000}"/>
    <cellStyle name="千分位 3 2 3 6 2 3 2 2" xfId="27784" xr:uid="{E737E7FB-F561-4199-A4FD-D901A685C9F9}"/>
    <cellStyle name="千分位 3 2 3 6 2 3 3" xfId="17734" xr:uid="{00000000-0005-0000-0000-000005450000}"/>
    <cellStyle name="千分位 3 2 3 6 2 3 3 2" xfId="27785" xr:uid="{E36CCF61-8D8B-4541-9B22-25C2CDF70CE3}"/>
    <cellStyle name="千分位 3 2 3 6 2 3 4" xfId="27783" xr:uid="{3A6CAF9C-8363-41A4-BCAC-82CB33B7B303}"/>
    <cellStyle name="千分位 3 2 3 6 2 4" xfId="17735" xr:uid="{00000000-0005-0000-0000-000006450000}"/>
    <cellStyle name="千分位 3 2 3 6 2 4 2" xfId="27786" xr:uid="{E3842ADF-24E3-495E-AB45-A114AA26E9D5}"/>
    <cellStyle name="千分位 3 2 3 6 2 5" xfId="17736" xr:uid="{00000000-0005-0000-0000-000007450000}"/>
    <cellStyle name="千分位 3 2 3 6 2 5 2" xfId="27787" xr:uid="{0ECE39D3-7AA8-440A-9FF1-39DC1CEEF7A8}"/>
    <cellStyle name="千分位 3 2 3 6 2 6" xfId="27776" xr:uid="{D30EF045-89D7-41B8-8EF7-AC1F65E31E9C}"/>
    <cellStyle name="千分位 3 2 3 6 3" xfId="17737" xr:uid="{00000000-0005-0000-0000-000008450000}"/>
    <cellStyle name="千分位 3 2 3 6 3 2" xfId="17738" xr:uid="{00000000-0005-0000-0000-000009450000}"/>
    <cellStyle name="千分位 3 2 3 6 3 2 2" xfId="17739" xr:uid="{00000000-0005-0000-0000-00000A450000}"/>
    <cellStyle name="千分位 3 2 3 6 3 2 2 2" xfId="17740" xr:uid="{00000000-0005-0000-0000-00000B450000}"/>
    <cellStyle name="千分位 3 2 3 6 3 2 2 2 2" xfId="27791" xr:uid="{C59B3AC6-2859-48F0-B3A8-558CFC7503CA}"/>
    <cellStyle name="千分位 3 2 3 6 3 2 2 3" xfId="17741" xr:uid="{00000000-0005-0000-0000-00000C450000}"/>
    <cellStyle name="千分位 3 2 3 6 3 2 2 3 2" xfId="27792" xr:uid="{01B18ACB-29FF-4906-89EE-50B4EA34A385}"/>
    <cellStyle name="千分位 3 2 3 6 3 2 2 4" xfId="27790" xr:uid="{6CC5C277-0B75-4122-B884-A64501F47068}"/>
    <cellStyle name="千分位 3 2 3 6 3 2 3" xfId="17742" xr:uid="{00000000-0005-0000-0000-00000D450000}"/>
    <cellStyle name="千分位 3 2 3 6 3 2 3 2" xfId="27793" xr:uid="{BBB78F57-6539-48E9-B9BF-D7891A803A0C}"/>
    <cellStyle name="千分位 3 2 3 6 3 2 4" xfId="17743" xr:uid="{00000000-0005-0000-0000-00000E450000}"/>
    <cellStyle name="千分位 3 2 3 6 3 2 4 2" xfId="27794" xr:uid="{ED68297C-9C53-4C47-90BD-3CFE2AB61955}"/>
    <cellStyle name="千分位 3 2 3 6 3 2 5" xfId="27789" xr:uid="{A15C126A-423D-461D-8ACE-BF53A68B0528}"/>
    <cellStyle name="千分位 3 2 3 6 3 3" xfId="17744" xr:uid="{00000000-0005-0000-0000-00000F450000}"/>
    <cellStyle name="千分位 3 2 3 6 3 3 2" xfId="17745" xr:uid="{00000000-0005-0000-0000-000010450000}"/>
    <cellStyle name="千分位 3 2 3 6 3 3 2 2" xfId="27796" xr:uid="{519842C3-70FB-40C3-BD11-A5157B6E96D0}"/>
    <cellStyle name="千分位 3 2 3 6 3 3 3" xfId="17746" xr:uid="{00000000-0005-0000-0000-000011450000}"/>
    <cellStyle name="千分位 3 2 3 6 3 3 3 2" xfId="27797" xr:uid="{B13C684D-CF6B-48B5-9C44-6D0EF5578559}"/>
    <cellStyle name="千分位 3 2 3 6 3 3 4" xfId="27795" xr:uid="{78671816-B0E4-4611-A95E-006562C9A11C}"/>
    <cellStyle name="千分位 3 2 3 6 3 4" xfId="17747" xr:uid="{00000000-0005-0000-0000-000012450000}"/>
    <cellStyle name="千分位 3 2 3 6 3 4 2" xfId="27798" xr:uid="{9A1A60DE-E5C8-45B2-AEE3-F9716E1B4219}"/>
    <cellStyle name="千分位 3 2 3 6 3 5" xfId="17748" xr:uid="{00000000-0005-0000-0000-000013450000}"/>
    <cellStyle name="千分位 3 2 3 6 3 5 2" xfId="27799" xr:uid="{67D7AD1A-0935-4215-83CA-0802550A0357}"/>
    <cellStyle name="千分位 3 2 3 6 3 6" xfId="27788" xr:uid="{E7FF9C15-D59E-40E2-815E-C621737A11AC}"/>
    <cellStyle name="千分位 3 2 3 6 4" xfId="17749" xr:uid="{00000000-0005-0000-0000-000014450000}"/>
    <cellStyle name="千分位 3 2 3 6 4 2" xfId="17750" xr:uid="{00000000-0005-0000-0000-000015450000}"/>
    <cellStyle name="千分位 3 2 3 6 4 2 2" xfId="17751" xr:uid="{00000000-0005-0000-0000-000016450000}"/>
    <cellStyle name="千分位 3 2 3 6 4 2 2 2" xfId="27802" xr:uid="{0BBBCCD2-D128-40DC-94A7-07319B41B935}"/>
    <cellStyle name="千分位 3 2 3 6 4 2 3" xfId="17752" xr:uid="{00000000-0005-0000-0000-000017450000}"/>
    <cellStyle name="千分位 3 2 3 6 4 2 3 2" xfId="27803" xr:uid="{DF54AD7A-D167-4112-9A2D-5B26E2BE9929}"/>
    <cellStyle name="千分位 3 2 3 6 4 2 4" xfId="27801" xr:uid="{FDC37C7C-ACAA-4E5A-9E53-1F0183A4E507}"/>
    <cellStyle name="千分位 3 2 3 6 4 3" xfId="17753" xr:uid="{00000000-0005-0000-0000-000018450000}"/>
    <cellStyle name="千分位 3 2 3 6 4 3 2" xfId="27804" xr:uid="{71F60431-86F0-4591-B74E-07536A473E75}"/>
    <cellStyle name="千分位 3 2 3 6 4 4" xfId="17754" xr:uid="{00000000-0005-0000-0000-000019450000}"/>
    <cellStyle name="千分位 3 2 3 6 4 4 2" xfId="27805" xr:uid="{E8DDC4CD-4D8E-426E-8FC0-0C95B72397DF}"/>
    <cellStyle name="千分位 3 2 3 6 4 5" xfId="27800" xr:uid="{0B12B86F-8DEF-42F2-A98A-E650755491B3}"/>
    <cellStyle name="千分位 3 2 3 6 5" xfId="17755" xr:uid="{00000000-0005-0000-0000-00001A450000}"/>
    <cellStyle name="千分位 3 2 3 6 5 2" xfId="17756" xr:uid="{00000000-0005-0000-0000-00001B450000}"/>
    <cellStyle name="千分位 3 2 3 6 5 2 2" xfId="27807" xr:uid="{FD82CA3D-C2E9-48E7-8779-19947E060876}"/>
    <cellStyle name="千分位 3 2 3 6 5 3" xfId="17757" xr:uid="{00000000-0005-0000-0000-00001C450000}"/>
    <cellStyle name="千分位 3 2 3 6 5 3 2" xfId="27808" xr:uid="{93A6532F-CF57-451F-9424-7CFFBC3FC644}"/>
    <cellStyle name="千分位 3 2 3 6 5 4" xfId="27806" xr:uid="{DC023436-719B-43E4-807A-08C78BF0FE70}"/>
    <cellStyle name="千分位 3 2 3 6 6" xfId="17758" xr:uid="{00000000-0005-0000-0000-00001D450000}"/>
    <cellStyle name="千分位 3 2 3 6 6 2" xfId="27809" xr:uid="{DDD6D43A-1385-4E18-8092-F27CF6E6E5D8}"/>
    <cellStyle name="千分位 3 2 3 6 7" xfId="17759" xr:uid="{00000000-0005-0000-0000-00001E450000}"/>
    <cellStyle name="千分位 3 2 3 6 7 2" xfId="27810" xr:uid="{1A044813-5116-4F6D-8C31-47E3462AB85D}"/>
    <cellStyle name="千分位 3 2 3 6 8" xfId="27775" xr:uid="{2A212B15-D833-42E2-B8BA-1BCF3374FB04}"/>
    <cellStyle name="千分位 3 2 3 7" xfId="17760" xr:uid="{00000000-0005-0000-0000-00001F450000}"/>
    <cellStyle name="千分位 3 2 3 7 2" xfId="17761" xr:uid="{00000000-0005-0000-0000-000020450000}"/>
    <cellStyle name="千分位 3 2 3 7 2 2" xfId="17762" xr:uid="{00000000-0005-0000-0000-000021450000}"/>
    <cellStyle name="千分位 3 2 3 7 2 2 2" xfId="17763" xr:uid="{00000000-0005-0000-0000-000022450000}"/>
    <cellStyle name="千分位 3 2 3 7 2 2 2 2" xfId="17764" xr:uid="{00000000-0005-0000-0000-000023450000}"/>
    <cellStyle name="千分位 3 2 3 7 2 2 2 2 2" xfId="27815" xr:uid="{00103A70-8FFF-4721-93E3-0BF7B3920D48}"/>
    <cellStyle name="千分位 3 2 3 7 2 2 2 3" xfId="17765" xr:uid="{00000000-0005-0000-0000-000024450000}"/>
    <cellStyle name="千分位 3 2 3 7 2 2 2 3 2" xfId="27816" xr:uid="{785738E5-702E-4B04-9548-FAB99765FB30}"/>
    <cellStyle name="千分位 3 2 3 7 2 2 2 4" xfId="27814" xr:uid="{F1D06736-7F38-4B4A-9BD9-A1146EF80D98}"/>
    <cellStyle name="千分位 3 2 3 7 2 2 3" xfId="17766" xr:uid="{00000000-0005-0000-0000-000025450000}"/>
    <cellStyle name="千分位 3 2 3 7 2 2 3 2" xfId="27817" xr:uid="{2EA598CE-4AF9-45F8-AE8D-77F1329EC9B9}"/>
    <cellStyle name="千分位 3 2 3 7 2 2 4" xfId="17767" xr:uid="{00000000-0005-0000-0000-000026450000}"/>
    <cellStyle name="千分位 3 2 3 7 2 2 4 2" xfId="27818" xr:uid="{E4D40404-1AB3-438C-9BA8-B62AAA598941}"/>
    <cellStyle name="千分位 3 2 3 7 2 2 5" xfId="27813" xr:uid="{8A376D8B-59F0-4732-B8DC-432BDC6FB755}"/>
    <cellStyle name="千分位 3 2 3 7 2 3" xfId="17768" xr:uid="{00000000-0005-0000-0000-000027450000}"/>
    <cellStyle name="千分位 3 2 3 7 2 3 2" xfId="17769" xr:uid="{00000000-0005-0000-0000-000028450000}"/>
    <cellStyle name="千分位 3 2 3 7 2 3 2 2" xfId="27820" xr:uid="{188A1059-31CA-4CC8-9470-C7F3A539194A}"/>
    <cellStyle name="千分位 3 2 3 7 2 3 3" xfId="17770" xr:uid="{00000000-0005-0000-0000-000029450000}"/>
    <cellStyle name="千分位 3 2 3 7 2 3 3 2" xfId="27821" xr:uid="{020E31DC-7FDE-4684-A754-990CB1A2BD23}"/>
    <cellStyle name="千分位 3 2 3 7 2 3 4" xfId="27819" xr:uid="{5C7C5599-2BD7-47B4-B7AF-3D86F5A0B965}"/>
    <cellStyle name="千分位 3 2 3 7 2 4" xfId="17771" xr:uid="{00000000-0005-0000-0000-00002A450000}"/>
    <cellStyle name="千分位 3 2 3 7 2 4 2" xfId="27822" xr:uid="{258B49F0-295A-42C7-9C93-CBDB8364419C}"/>
    <cellStyle name="千分位 3 2 3 7 2 5" xfId="17772" xr:uid="{00000000-0005-0000-0000-00002B450000}"/>
    <cellStyle name="千分位 3 2 3 7 2 5 2" xfId="27823" xr:uid="{3A056C5A-E9D9-4A98-8085-46E75F55262D}"/>
    <cellStyle name="千分位 3 2 3 7 2 6" xfId="27812" xr:uid="{CA4F74A0-9BA9-4CB2-9DA8-F9749E7E9CC8}"/>
    <cellStyle name="千分位 3 2 3 7 3" xfId="17773" xr:uid="{00000000-0005-0000-0000-00002C450000}"/>
    <cellStyle name="千分位 3 2 3 7 3 2" xfId="17774" xr:uid="{00000000-0005-0000-0000-00002D450000}"/>
    <cellStyle name="千分位 3 2 3 7 3 2 2" xfId="17775" xr:uid="{00000000-0005-0000-0000-00002E450000}"/>
    <cellStyle name="千分位 3 2 3 7 3 2 2 2" xfId="27826" xr:uid="{52065340-1537-4163-954E-4D1257093304}"/>
    <cellStyle name="千分位 3 2 3 7 3 2 3" xfId="17776" xr:uid="{00000000-0005-0000-0000-00002F450000}"/>
    <cellStyle name="千分位 3 2 3 7 3 2 3 2" xfId="27827" xr:uid="{0B5D80C5-BF82-4697-8A0D-F36C9A69437A}"/>
    <cellStyle name="千分位 3 2 3 7 3 2 4" xfId="27825" xr:uid="{D58333FF-E2CF-446A-AB55-A267A5BF2AB6}"/>
    <cellStyle name="千分位 3 2 3 7 3 3" xfId="17777" xr:uid="{00000000-0005-0000-0000-000030450000}"/>
    <cellStyle name="千分位 3 2 3 7 3 3 2" xfId="27828" xr:uid="{EA1B65EB-C7E9-479C-BD65-F7C8BC0758CD}"/>
    <cellStyle name="千分位 3 2 3 7 3 4" xfId="17778" xr:uid="{00000000-0005-0000-0000-000031450000}"/>
    <cellStyle name="千分位 3 2 3 7 3 4 2" xfId="27829" xr:uid="{76B7FE79-A042-4DF6-B2D9-31B71A43935A}"/>
    <cellStyle name="千分位 3 2 3 7 3 5" xfId="27824" xr:uid="{3C05307F-CF31-4B11-B548-83176DBB12B8}"/>
    <cellStyle name="千分位 3 2 3 7 4" xfId="17779" xr:uid="{00000000-0005-0000-0000-000032450000}"/>
    <cellStyle name="千分位 3 2 3 7 4 2" xfId="17780" xr:uid="{00000000-0005-0000-0000-000033450000}"/>
    <cellStyle name="千分位 3 2 3 7 4 2 2" xfId="27831" xr:uid="{BD0FEF4D-EFE2-4C37-85BB-D6DE79F9A27F}"/>
    <cellStyle name="千分位 3 2 3 7 4 3" xfId="17781" xr:uid="{00000000-0005-0000-0000-000034450000}"/>
    <cellStyle name="千分位 3 2 3 7 4 3 2" xfId="27832" xr:uid="{C1605820-9CC5-4585-B1FB-1E2838FECEE9}"/>
    <cellStyle name="千分位 3 2 3 7 4 4" xfId="27830" xr:uid="{2F469A01-4391-41B7-9A3E-F8ED71C14916}"/>
    <cellStyle name="千分位 3 2 3 7 5" xfId="17782" xr:uid="{00000000-0005-0000-0000-000035450000}"/>
    <cellStyle name="千分位 3 2 3 7 5 2" xfId="27833" xr:uid="{D8ED1F01-2903-4451-BFE8-155505275035}"/>
    <cellStyle name="千分位 3 2 3 7 6" xfId="17783" xr:uid="{00000000-0005-0000-0000-000036450000}"/>
    <cellStyle name="千分位 3 2 3 7 6 2" xfId="27834" xr:uid="{F58C6E8A-A022-4D9F-AF60-BBCC2D1822BE}"/>
    <cellStyle name="千分位 3 2 3 7 7" xfId="27811" xr:uid="{7021B46A-6517-4B82-B2A8-F0DF8EF7E45E}"/>
    <cellStyle name="千分位 3 2 3 8" xfId="17784" xr:uid="{00000000-0005-0000-0000-000037450000}"/>
    <cellStyle name="千分位 3 2 3 8 2" xfId="17785" xr:uid="{00000000-0005-0000-0000-000038450000}"/>
    <cellStyle name="千分位 3 2 3 8 2 2" xfId="17786" xr:uid="{00000000-0005-0000-0000-000039450000}"/>
    <cellStyle name="千分位 3 2 3 8 2 2 2" xfId="17787" xr:uid="{00000000-0005-0000-0000-00003A450000}"/>
    <cellStyle name="千分位 3 2 3 8 2 2 2 2" xfId="27838" xr:uid="{580F3824-C43E-494D-AE2B-4653BA4E953E}"/>
    <cellStyle name="千分位 3 2 3 8 2 2 3" xfId="17788" xr:uid="{00000000-0005-0000-0000-00003B450000}"/>
    <cellStyle name="千分位 3 2 3 8 2 2 3 2" xfId="27839" xr:uid="{13653921-27A9-4AB1-BAC5-E7B5E22EBEEE}"/>
    <cellStyle name="千分位 3 2 3 8 2 2 4" xfId="27837" xr:uid="{9601B97F-FC23-4F83-BD99-BE0F8D0D3163}"/>
    <cellStyle name="千分位 3 2 3 8 2 3" xfId="17789" xr:uid="{00000000-0005-0000-0000-00003C450000}"/>
    <cellStyle name="千分位 3 2 3 8 2 3 2" xfId="27840" xr:uid="{2588278E-7155-4BB0-B556-3BAA78E6C351}"/>
    <cellStyle name="千分位 3 2 3 8 2 4" xfId="17790" xr:uid="{00000000-0005-0000-0000-00003D450000}"/>
    <cellStyle name="千分位 3 2 3 8 2 4 2" xfId="27841" xr:uid="{D21878EE-12F0-48F4-A1C4-27EED4133633}"/>
    <cellStyle name="千分位 3 2 3 8 2 5" xfId="27836" xr:uid="{766F5623-649B-4F32-95B3-C61E0B083358}"/>
    <cellStyle name="千分位 3 2 3 8 3" xfId="17791" xr:uid="{00000000-0005-0000-0000-00003E450000}"/>
    <cellStyle name="千分位 3 2 3 8 3 2" xfId="17792" xr:uid="{00000000-0005-0000-0000-00003F450000}"/>
    <cellStyle name="千分位 3 2 3 8 3 2 2" xfId="27843" xr:uid="{AB71129E-5F21-45E7-BD59-FDA806A488A4}"/>
    <cellStyle name="千分位 3 2 3 8 3 3" xfId="17793" xr:uid="{00000000-0005-0000-0000-000040450000}"/>
    <cellStyle name="千分位 3 2 3 8 3 3 2" xfId="27844" xr:uid="{6F683A7C-D58D-483F-98AE-E6E690D7EEB9}"/>
    <cellStyle name="千分位 3 2 3 8 3 4" xfId="27842" xr:uid="{84F6D9D4-3854-4AA6-B015-04ECEBBCE3D9}"/>
    <cellStyle name="千分位 3 2 3 8 4" xfId="17794" xr:uid="{00000000-0005-0000-0000-000041450000}"/>
    <cellStyle name="千分位 3 2 3 8 4 2" xfId="27845" xr:uid="{3B9B5777-B4FB-4513-94BF-55BD99577C59}"/>
    <cellStyle name="千分位 3 2 3 8 5" xfId="17795" xr:uid="{00000000-0005-0000-0000-000042450000}"/>
    <cellStyle name="千分位 3 2 3 8 5 2" xfId="27846" xr:uid="{FF4C16CE-C3F4-43B5-B87C-26157F48CC25}"/>
    <cellStyle name="千分位 3 2 3 8 6" xfId="27835" xr:uid="{66E7F2A1-11C8-4588-95A3-EA06B9141D8C}"/>
    <cellStyle name="千分位 3 2 3 9" xfId="17796" xr:uid="{00000000-0005-0000-0000-000043450000}"/>
    <cellStyle name="千分位 3 2 3 9 2" xfId="17797" xr:uid="{00000000-0005-0000-0000-000044450000}"/>
    <cellStyle name="千分位 3 2 3 9 2 2" xfId="17798" xr:uid="{00000000-0005-0000-0000-000045450000}"/>
    <cellStyle name="千分位 3 2 3 9 2 2 2" xfId="17799" xr:uid="{00000000-0005-0000-0000-000046450000}"/>
    <cellStyle name="千分位 3 2 3 9 2 2 2 2" xfId="27850" xr:uid="{E2AC094E-C83A-4D7C-9D0F-E3C9261C2A03}"/>
    <cellStyle name="千分位 3 2 3 9 2 2 3" xfId="17800" xr:uid="{00000000-0005-0000-0000-000047450000}"/>
    <cellStyle name="千分位 3 2 3 9 2 2 3 2" xfId="27851" xr:uid="{A15AA318-416B-44F1-B831-77BA706DAA61}"/>
    <cellStyle name="千分位 3 2 3 9 2 2 4" xfId="27849" xr:uid="{30238158-E684-415D-BFDB-EC4932FE5757}"/>
    <cellStyle name="千分位 3 2 3 9 2 3" xfId="17801" xr:uid="{00000000-0005-0000-0000-000048450000}"/>
    <cellStyle name="千分位 3 2 3 9 2 3 2" xfId="27852" xr:uid="{13EB0E43-AE0B-4095-B999-95DDD8577FA2}"/>
    <cellStyle name="千分位 3 2 3 9 2 4" xfId="17802" xr:uid="{00000000-0005-0000-0000-000049450000}"/>
    <cellStyle name="千分位 3 2 3 9 2 4 2" xfId="27853" xr:uid="{64342E18-245A-4787-919D-37F10285E129}"/>
    <cellStyle name="千分位 3 2 3 9 2 5" xfId="27848" xr:uid="{4FAA52CA-EC4C-4DE9-8BCF-A1BDCE93239F}"/>
    <cellStyle name="千分位 3 2 3 9 3" xfId="17803" xr:uid="{00000000-0005-0000-0000-00004A450000}"/>
    <cellStyle name="千分位 3 2 3 9 3 2" xfId="17804" xr:uid="{00000000-0005-0000-0000-00004B450000}"/>
    <cellStyle name="千分位 3 2 3 9 3 2 2" xfId="27855" xr:uid="{B7B8FD11-B97C-4862-85BD-A32C96D1B626}"/>
    <cellStyle name="千分位 3 2 3 9 3 3" xfId="17805" xr:uid="{00000000-0005-0000-0000-00004C450000}"/>
    <cellStyle name="千分位 3 2 3 9 3 3 2" xfId="27856" xr:uid="{81AE38AA-715E-4EB8-9BD7-56EBA03232DF}"/>
    <cellStyle name="千分位 3 2 3 9 3 4" xfId="27854" xr:uid="{F0D7414A-B9E4-40B0-93DA-A9C1ECC430ED}"/>
    <cellStyle name="千分位 3 2 3 9 4" xfId="17806" xr:uid="{00000000-0005-0000-0000-00004D450000}"/>
    <cellStyle name="千分位 3 2 3 9 4 2" xfId="27857" xr:uid="{CCC9B206-2943-4218-AAB1-00D99DF2CFF8}"/>
    <cellStyle name="千分位 3 2 3 9 5" xfId="17807" xr:uid="{00000000-0005-0000-0000-00004E450000}"/>
    <cellStyle name="千分位 3 2 3 9 5 2" xfId="27858" xr:uid="{41AB5B1E-57DE-4290-8F3F-303E7884A567}"/>
    <cellStyle name="千分位 3 2 3 9 6" xfId="27847" xr:uid="{BADD23A0-50F4-4C7A-92E5-1DF86DE05EA5}"/>
    <cellStyle name="千分位 3 2 4" xfId="360" xr:uid="{00000000-0005-0000-0000-00004F450000}"/>
    <cellStyle name="千分位 3 2 4 10" xfId="26118" xr:uid="{B327DA01-F0D8-477F-90B2-C721130D88C8}"/>
    <cellStyle name="千分位 3 2 4 2" xfId="361" xr:uid="{00000000-0005-0000-0000-000050450000}"/>
    <cellStyle name="千分位 3 2 4 2 2" xfId="17808" xr:uid="{00000000-0005-0000-0000-000051450000}"/>
    <cellStyle name="千分位 3 2 4 2 2 2" xfId="17809" xr:uid="{00000000-0005-0000-0000-000052450000}"/>
    <cellStyle name="千分位 3 2 4 2 2 2 2" xfId="17810" xr:uid="{00000000-0005-0000-0000-000053450000}"/>
    <cellStyle name="千分位 3 2 4 2 2 2 2 2" xfId="17811" xr:uid="{00000000-0005-0000-0000-000054450000}"/>
    <cellStyle name="千分位 3 2 4 2 2 2 2 2 2" xfId="17812" xr:uid="{00000000-0005-0000-0000-000055450000}"/>
    <cellStyle name="千分位 3 2 4 2 2 2 2 2 2 2" xfId="27863" xr:uid="{635F2879-997E-4B69-BDBB-309A5D000EAC}"/>
    <cellStyle name="千分位 3 2 4 2 2 2 2 2 3" xfId="17813" xr:uid="{00000000-0005-0000-0000-000056450000}"/>
    <cellStyle name="千分位 3 2 4 2 2 2 2 2 3 2" xfId="27864" xr:uid="{414A0438-194A-4A63-A950-B5B11D0E2ACA}"/>
    <cellStyle name="千分位 3 2 4 2 2 2 2 2 4" xfId="27862" xr:uid="{A3A843B2-EF18-4063-96DB-772E7FD90AC5}"/>
    <cellStyle name="千分位 3 2 4 2 2 2 2 3" xfId="17814" xr:uid="{00000000-0005-0000-0000-000057450000}"/>
    <cellStyle name="千分位 3 2 4 2 2 2 2 3 2" xfId="27865" xr:uid="{F11C323B-2D62-4091-A379-C0B4FA20B438}"/>
    <cellStyle name="千分位 3 2 4 2 2 2 2 4" xfId="17815" xr:uid="{00000000-0005-0000-0000-000058450000}"/>
    <cellStyle name="千分位 3 2 4 2 2 2 2 4 2" xfId="27866" xr:uid="{4B624EB7-12F7-4F75-96F6-D663B5F322CD}"/>
    <cellStyle name="千分位 3 2 4 2 2 2 2 5" xfId="27861" xr:uid="{64E32217-F247-41EF-BCDC-44F33C1EFE7B}"/>
    <cellStyle name="千分位 3 2 4 2 2 2 3" xfId="17816" xr:uid="{00000000-0005-0000-0000-000059450000}"/>
    <cellStyle name="千分位 3 2 4 2 2 2 3 2" xfId="17817" xr:uid="{00000000-0005-0000-0000-00005A450000}"/>
    <cellStyle name="千分位 3 2 4 2 2 2 3 2 2" xfId="27868" xr:uid="{E4C4C445-FB87-4E7E-BE53-DE83FCB5CF56}"/>
    <cellStyle name="千分位 3 2 4 2 2 2 3 3" xfId="17818" xr:uid="{00000000-0005-0000-0000-00005B450000}"/>
    <cellStyle name="千分位 3 2 4 2 2 2 3 3 2" xfId="27869" xr:uid="{E65158B1-9622-40B6-BD4D-3E308A5E37FC}"/>
    <cellStyle name="千分位 3 2 4 2 2 2 3 4" xfId="27867" xr:uid="{E9933E38-05C2-4A90-A87D-3D7D128E5F55}"/>
    <cellStyle name="千分位 3 2 4 2 2 2 4" xfId="17819" xr:uid="{00000000-0005-0000-0000-00005C450000}"/>
    <cellStyle name="千分位 3 2 4 2 2 2 4 2" xfId="27870" xr:uid="{F90B0C75-41BD-4AB7-B8FF-CFAD482BA22E}"/>
    <cellStyle name="千分位 3 2 4 2 2 2 5" xfId="17820" xr:uid="{00000000-0005-0000-0000-00005D450000}"/>
    <cellStyle name="千分位 3 2 4 2 2 2 5 2" xfId="27871" xr:uid="{EDEAE893-A7BD-4D33-BE7B-BF8672A52220}"/>
    <cellStyle name="千分位 3 2 4 2 2 2 6" xfId="27860" xr:uid="{798BB728-9A23-4E3A-8C8E-6B287A54FBED}"/>
    <cellStyle name="千分位 3 2 4 2 2 3" xfId="17821" xr:uid="{00000000-0005-0000-0000-00005E450000}"/>
    <cellStyle name="千分位 3 2 4 2 2 3 2" xfId="17822" xr:uid="{00000000-0005-0000-0000-00005F450000}"/>
    <cellStyle name="千分位 3 2 4 2 2 3 2 2" xfId="17823" xr:uid="{00000000-0005-0000-0000-000060450000}"/>
    <cellStyle name="千分位 3 2 4 2 2 3 2 2 2" xfId="27874" xr:uid="{F524FD78-898C-49DB-BC02-BE3C6E5FFBB1}"/>
    <cellStyle name="千分位 3 2 4 2 2 3 2 3" xfId="17824" xr:uid="{00000000-0005-0000-0000-000061450000}"/>
    <cellStyle name="千分位 3 2 4 2 2 3 2 3 2" xfId="27875" xr:uid="{611D9934-CA25-4923-963D-8947CE779D47}"/>
    <cellStyle name="千分位 3 2 4 2 2 3 2 4" xfId="27873" xr:uid="{4B804FD3-F5F7-4424-961F-57AE434A5CDC}"/>
    <cellStyle name="千分位 3 2 4 2 2 3 3" xfId="17825" xr:uid="{00000000-0005-0000-0000-000062450000}"/>
    <cellStyle name="千分位 3 2 4 2 2 3 3 2" xfId="27876" xr:uid="{8537561D-216E-4657-968C-A9A94AC84140}"/>
    <cellStyle name="千分位 3 2 4 2 2 3 4" xfId="17826" xr:uid="{00000000-0005-0000-0000-000063450000}"/>
    <cellStyle name="千分位 3 2 4 2 2 3 4 2" xfId="27877" xr:uid="{EEB4AD5C-E370-4279-8F8D-ED4ECD459EBE}"/>
    <cellStyle name="千分位 3 2 4 2 2 3 5" xfId="27872" xr:uid="{71B71FB8-0658-4D49-BADB-4C0C4BBEB643}"/>
    <cellStyle name="千分位 3 2 4 2 2 4" xfId="17827" xr:uid="{00000000-0005-0000-0000-000064450000}"/>
    <cellStyle name="千分位 3 2 4 2 2 4 2" xfId="17828" xr:uid="{00000000-0005-0000-0000-000065450000}"/>
    <cellStyle name="千分位 3 2 4 2 2 4 2 2" xfId="27879" xr:uid="{08C966DB-7597-4E2A-B879-407227C7A7E9}"/>
    <cellStyle name="千分位 3 2 4 2 2 4 3" xfId="17829" xr:uid="{00000000-0005-0000-0000-000066450000}"/>
    <cellStyle name="千分位 3 2 4 2 2 4 3 2" xfId="27880" xr:uid="{508ED08C-479D-4580-9BB3-9D87B47ABB76}"/>
    <cellStyle name="千分位 3 2 4 2 2 4 4" xfId="27878" xr:uid="{AD674FB6-0289-4889-BBB3-76D2781B00FE}"/>
    <cellStyle name="千分位 3 2 4 2 2 5" xfId="17830" xr:uid="{00000000-0005-0000-0000-000067450000}"/>
    <cellStyle name="千分位 3 2 4 2 2 5 2" xfId="27881" xr:uid="{45CA54F6-DA06-4279-9AB4-16B0EA1DE1D4}"/>
    <cellStyle name="千分位 3 2 4 2 2 6" xfId="17831" xr:uid="{00000000-0005-0000-0000-000068450000}"/>
    <cellStyle name="千分位 3 2 4 2 2 6 2" xfId="27882" xr:uid="{F393C1EF-6324-43B4-BB10-F52128B4EEED}"/>
    <cellStyle name="千分位 3 2 4 2 2 7" xfId="27859" xr:uid="{66630B50-FA93-419D-8BC5-86DAFAEBF98A}"/>
    <cellStyle name="千分位 3 2 4 2 3" xfId="17832" xr:uid="{00000000-0005-0000-0000-000069450000}"/>
    <cellStyle name="千分位 3 2 4 2 3 2" xfId="17833" xr:uid="{00000000-0005-0000-0000-00006A450000}"/>
    <cellStyle name="千分位 3 2 4 2 3 2 2" xfId="17834" xr:uid="{00000000-0005-0000-0000-00006B450000}"/>
    <cellStyle name="千分位 3 2 4 2 3 2 2 2" xfId="17835" xr:uid="{00000000-0005-0000-0000-00006C450000}"/>
    <cellStyle name="千分位 3 2 4 2 3 2 2 2 2" xfId="27886" xr:uid="{D207F159-E225-4D4F-B970-0C9FED9BEBA3}"/>
    <cellStyle name="千分位 3 2 4 2 3 2 2 3" xfId="17836" xr:uid="{00000000-0005-0000-0000-00006D450000}"/>
    <cellStyle name="千分位 3 2 4 2 3 2 2 3 2" xfId="27887" xr:uid="{DB332B52-121B-4FD9-BDDE-9FFA58E7C96B}"/>
    <cellStyle name="千分位 3 2 4 2 3 2 2 4" xfId="27885" xr:uid="{08EE3C64-9B43-464E-84A4-09FE1362EE31}"/>
    <cellStyle name="千分位 3 2 4 2 3 2 3" xfId="17837" xr:uid="{00000000-0005-0000-0000-00006E450000}"/>
    <cellStyle name="千分位 3 2 4 2 3 2 3 2" xfId="27888" xr:uid="{21805940-8066-4915-9726-784505B0708E}"/>
    <cellStyle name="千分位 3 2 4 2 3 2 4" xfId="17838" xr:uid="{00000000-0005-0000-0000-00006F450000}"/>
    <cellStyle name="千分位 3 2 4 2 3 2 4 2" xfId="27889" xr:uid="{A61E3010-7FD2-46AD-ACE5-0598EEC30CE9}"/>
    <cellStyle name="千分位 3 2 4 2 3 2 5" xfId="27884" xr:uid="{1532E7C3-FD43-4258-BC80-26EDAE0830D4}"/>
    <cellStyle name="千分位 3 2 4 2 3 3" xfId="17839" xr:uid="{00000000-0005-0000-0000-000070450000}"/>
    <cellStyle name="千分位 3 2 4 2 3 3 2" xfId="17840" xr:uid="{00000000-0005-0000-0000-000071450000}"/>
    <cellStyle name="千分位 3 2 4 2 3 3 2 2" xfId="27891" xr:uid="{3E701CD7-897D-4479-8C5E-738EBE6EAA98}"/>
    <cellStyle name="千分位 3 2 4 2 3 3 3" xfId="17841" xr:uid="{00000000-0005-0000-0000-000072450000}"/>
    <cellStyle name="千分位 3 2 4 2 3 3 3 2" xfId="27892" xr:uid="{FDF5CD88-59B8-446D-8FED-7E8ACA2B93FE}"/>
    <cellStyle name="千分位 3 2 4 2 3 3 4" xfId="27890" xr:uid="{E5917E19-52DB-497C-9676-A3CF136A6A6A}"/>
    <cellStyle name="千分位 3 2 4 2 3 4" xfId="17842" xr:uid="{00000000-0005-0000-0000-000073450000}"/>
    <cellStyle name="千分位 3 2 4 2 3 4 2" xfId="27893" xr:uid="{D8B6FD2F-2FE1-45BB-85D1-DC715D42539E}"/>
    <cellStyle name="千分位 3 2 4 2 3 5" xfId="17843" xr:uid="{00000000-0005-0000-0000-000074450000}"/>
    <cellStyle name="千分位 3 2 4 2 3 5 2" xfId="27894" xr:uid="{1F3C7CE4-2DA5-4F30-BF61-2A0E55AB2702}"/>
    <cellStyle name="千分位 3 2 4 2 3 6" xfId="27883" xr:uid="{94C2C3B6-D63A-4850-94A8-CBF151E2FAD2}"/>
    <cellStyle name="千分位 3 2 4 2 4" xfId="17844" xr:uid="{00000000-0005-0000-0000-000075450000}"/>
    <cellStyle name="千分位 3 2 4 2 4 2" xfId="17845" xr:uid="{00000000-0005-0000-0000-000076450000}"/>
    <cellStyle name="千分位 3 2 4 2 4 2 2" xfId="17846" xr:uid="{00000000-0005-0000-0000-000077450000}"/>
    <cellStyle name="千分位 3 2 4 2 4 2 2 2" xfId="17847" xr:uid="{00000000-0005-0000-0000-000078450000}"/>
    <cellStyle name="千分位 3 2 4 2 4 2 2 2 2" xfId="27898" xr:uid="{5E5EC917-6FCD-4F1A-B3B0-50E00ECEF318}"/>
    <cellStyle name="千分位 3 2 4 2 4 2 2 3" xfId="17848" xr:uid="{00000000-0005-0000-0000-000079450000}"/>
    <cellStyle name="千分位 3 2 4 2 4 2 2 3 2" xfId="27899" xr:uid="{7E282C69-37F7-4573-B427-FDF23EB5486C}"/>
    <cellStyle name="千分位 3 2 4 2 4 2 2 4" xfId="27897" xr:uid="{B56B2BB6-CF79-4B78-951A-2D7A9572445E}"/>
    <cellStyle name="千分位 3 2 4 2 4 2 3" xfId="17849" xr:uid="{00000000-0005-0000-0000-00007A450000}"/>
    <cellStyle name="千分位 3 2 4 2 4 2 3 2" xfId="27900" xr:uid="{EA2FF42E-23F2-4936-9C0D-4E8701AA124A}"/>
    <cellStyle name="千分位 3 2 4 2 4 2 4" xfId="17850" xr:uid="{00000000-0005-0000-0000-00007B450000}"/>
    <cellStyle name="千分位 3 2 4 2 4 2 4 2" xfId="27901" xr:uid="{9B0502D8-1ED9-4D53-AA26-2BE0B8995B01}"/>
    <cellStyle name="千分位 3 2 4 2 4 2 5" xfId="27896" xr:uid="{3835BFE0-0CE6-4200-8254-94006DBDD5A4}"/>
    <cellStyle name="千分位 3 2 4 2 4 3" xfId="17851" xr:uid="{00000000-0005-0000-0000-00007C450000}"/>
    <cellStyle name="千分位 3 2 4 2 4 3 2" xfId="17852" xr:uid="{00000000-0005-0000-0000-00007D450000}"/>
    <cellStyle name="千分位 3 2 4 2 4 3 2 2" xfId="27903" xr:uid="{B234099B-195D-4A59-9308-A4DCC7181E97}"/>
    <cellStyle name="千分位 3 2 4 2 4 3 3" xfId="17853" xr:uid="{00000000-0005-0000-0000-00007E450000}"/>
    <cellStyle name="千分位 3 2 4 2 4 3 3 2" xfId="27904" xr:uid="{1469BA72-06E4-489E-B61A-BD6B24935B7F}"/>
    <cellStyle name="千分位 3 2 4 2 4 3 4" xfId="27902" xr:uid="{61DF8B12-3338-489E-80A7-45EF0C731AFF}"/>
    <cellStyle name="千分位 3 2 4 2 4 4" xfId="17854" xr:uid="{00000000-0005-0000-0000-00007F450000}"/>
    <cellStyle name="千分位 3 2 4 2 4 4 2" xfId="27905" xr:uid="{1A272106-ECC7-4DE5-A3E8-E218DF9EC851}"/>
    <cellStyle name="千分位 3 2 4 2 4 5" xfId="17855" xr:uid="{00000000-0005-0000-0000-000080450000}"/>
    <cellStyle name="千分位 3 2 4 2 4 5 2" xfId="27906" xr:uid="{E0B87456-5B62-49AE-B0A0-661A2CAB85C5}"/>
    <cellStyle name="千分位 3 2 4 2 4 6" xfId="27895" xr:uid="{85DED4C1-187D-45BA-AAD1-841FA6045769}"/>
    <cellStyle name="千分位 3 2 4 2 5" xfId="17856" xr:uid="{00000000-0005-0000-0000-000081450000}"/>
    <cellStyle name="千分位 3 2 4 2 5 2" xfId="17857" xr:uid="{00000000-0005-0000-0000-000082450000}"/>
    <cellStyle name="千分位 3 2 4 2 5 2 2" xfId="17858" xr:uid="{00000000-0005-0000-0000-000083450000}"/>
    <cellStyle name="千分位 3 2 4 2 5 2 2 2" xfId="27909" xr:uid="{FAA6639D-BE02-44F7-AEEB-47B27CE4F239}"/>
    <cellStyle name="千分位 3 2 4 2 5 2 3" xfId="17859" xr:uid="{00000000-0005-0000-0000-000084450000}"/>
    <cellStyle name="千分位 3 2 4 2 5 2 3 2" xfId="27910" xr:uid="{50F35D77-6BC0-4BC6-BC89-D0DCCA2EF809}"/>
    <cellStyle name="千分位 3 2 4 2 5 2 4" xfId="27908" xr:uid="{524666A6-7065-41ED-BFA1-00095EBB9191}"/>
    <cellStyle name="千分位 3 2 4 2 5 3" xfId="17860" xr:uid="{00000000-0005-0000-0000-000085450000}"/>
    <cellStyle name="千分位 3 2 4 2 5 3 2" xfId="27911" xr:uid="{2D67127A-BB44-4FDB-B43B-07321D6E6249}"/>
    <cellStyle name="千分位 3 2 4 2 5 4" xfId="17861" xr:uid="{00000000-0005-0000-0000-000086450000}"/>
    <cellStyle name="千分位 3 2 4 2 5 4 2" xfId="27912" xr:uid="{156E5685-D507-4FB4-94D1-4D07E35740B7}"/>
    <cellStyle name="千分位 3 2 4 2 5 5" xfId="27907" xr:uid="{B235DB9E-A6CB-44CE-A12A-28DA56EC78F3}"/>
    <cellStyle name="千分位 3 2 4 2 6" xfId="17862" xr:uid="{00000000-0005-0000-0000-000087450000}"/>
    <cellStyle name="千分位 3 2 4 2 6 2" xfId="17863" xr:uid="{00000000-0005-0000-0000-000088450000}"/>
    <cellStyle name="千分位 3 2 4 2 6 2 2" xfId="27914" xr:uid="{DF947E46-ED90-4BC2-BC00-14A98D2439FB}"/>
    <cellStyle name="千分位 3 2 4 2 6 3" xfId="17864" xr:uid="{00000000-0005-0000-0000-000089450000}"/>
    <cellStyle name="千分位 3 2 4 2 6 3 2" xfId="27915" xr:uid="{302D543D-A35E-48D4-80F2-19FCFB7B04C0}"/>
    <cellStyle name="千分位 3 2 4 2 6 4" xfId="27913" xr:uid="{6CC3EDA5-270B-4D9D-AC4F-3BD10363D0BF}"/>
    <cellStyle name="千分位 3 2 4 2 7" xfId="17865" xr:uid="{00000000-0005-0000-0000-00008A450000}"/>
    <cellStyle name="千分位 3 2 4 2 7 2" xfId="27916" xr:uid="{021A23B5-9F9C-43E5-A9E5-BEAB5560C7F4}"/>
    <cellStyle name="千分位 3 2 4 2 8" xfId="17866" xr:uid="{00000000-0005-0000-0000-00008B450000}"/>
    <cellStyle name="千分位 3 2 4 2 8 2" xfId="27917" xr:uid="{9DA0921A-B4F0-4950-B8B1-85CE8EB929A1}"/>
    <cellStyle name="千分位 3 2 4 2 9" xfId="26119" xr:uid="{3CBF4505-0FAD-4DBD-92FB-5F2CD157D89E}"/>
    <cellStyle name="千分位 3 2 4 3" xfId="17867" xr:uid="{00000000-0005-0000-0000-00008C450000}"/>
    <cellStyle name="千分位 3 2 4 3 2" xfId="17868" xr:uid="{00000000-0005-0000-0000-00008D450000}"/>
    <cellStyle name="千分位 3 2 4 3 2 2" xfId="17869" xr:uid="{00000000-0005-0000-0000-00008E450000}"/>
    <cellStyle name="千分位 3 2 4 3 2 2 2" xfId="17870" xr:uid="{00000000-0005-0000-0000-00008F450000}"/>
    <cellStyle name="千分位 3 2 4 3 2 2 2 2" xfId="17871" xr:uid="{00000000-0005-0000-0000-000090450000}"/>
    <cellStyle name="千分位 3 2 4 3 2 2 2 2 2" xfId="27922" xr:uid="{40315279-EF06-4622-8D7B-E875C85862C4}"/>
    <cellStyle name="千分位 3 2 4 3 2 2 2 3" xfId="17872" xr:uid="{00000000-0005-0000-0000-000091450000}"/>
    <cellStyle name="千分位 3 2 4 3 2 2 2 3 2" xfId="27923" xr:uid="{B4DCE107-5109-4723-845C-E62E73398651}"/>
    <cellStyle name="千分位 3 2 4 3 2 2 2 4" xfId="27921" xr:uid="{E742CC2F-7B5B-4EFD-A477-5FEE4065D82C}"/>
    <cellStyle name="千分位 3 2 4 3 2 2 3" xfId="17873" xr:uid="{00000000-0005-0000-0000-000092450000}"/>
    <cellStyle name="千分位 3 2 4 3 2 2 3 2" xfId="27924" xr:uid="{E89A9142-BD43-4AE3-ACC1-D450E7FDF2FF}"/>
    <cellStyle name="千分位 3 2 4 3 2 2 4" xfId="17874" xr:uid="{00000000-0005-0000-0000-000093450000}"/>
    <cellStyle name="千分位 3 2 4 3 2 2 4 2" xfId="27925" xr:uid="{682A54BB-3FFD-4850-A944-7F6E4322AD89}"/>
    <cellStyle name="千分位 3 2 4 3 2 2 5" xfId="27920" xr:uid="{757E8B19-2068-447D-917B-91EE0F280522}"/>
    <cellStyle name="千分位 3 2 4 3 2 3" xfId="17875" xr:uid="{00000000-0005-0000-0000-000094450000}"/>
    <cellStyle name="千分位 3 2 4 3 2 3 2" xfId="17876" xr:uid="{00000000-0005-0000-0000-000095450000}"/>
    <cellStyle name="千分位 3 2 4 3 2 3 2 2" xfId="27927" xr:uid="{632B648A-7ECB-499F-B8BE-322161EF6DF1}"/>
    <cellStyle name="千分位 3 2 4 3 2 3 3" xfId="17877" xr:uid="{00000000-0005-0000-0000-000096450000}"/>
    <cellStyle name="千分位 3 2 4 3 2 3 3 2" xfId="27928" xr:uid="{C9E3B5B7-1165-4B02-A720-DFB2475AE2ED}"/>
    <cellStyle name="千分位 3 2 4 3 2 3 4" xfId="27926" xr:uid="{8EACB4F9-DD32-43D2-8032-A77BD174731B}"/>
    <cellStyle name="千分位 3 2 4 3 2 4" xfId="17878" xr:uid="{00000000-0005-0000-0000-000097450000}"/>
    <cellStyle name="千分位 3 2 4 3 2 4 2" xfId="27929" xr:uid="{FF92FBE2-3031-4E99-ABDC-FA658C1AA7D6}"/>
    <cellStyle name="千分位 3 2 4 3 2 5" xfId="17879" xr:uid="{00000000-0005-0000-0000-000098450000}"/>
    <cellStyle name="千分位 3 2 4 3 2 5 2" xfId="27930" xr:uid="{87793442-F618-436A-A927-D14156C1A6CE}"/>
    <cellStyle name="千分位 3 2 4 3 2 6" xfId="27919" xr:uid="{2F30C68E-F976-40BB-B3E2-2A4098AA3F8F}"/>
    <cellStyle name="千分位 3 2 4 3 3" xfId="17880" xr:uid="{00000000-0005-0000-0000-000099450000}"/>
    <cellStyle name="千分位 3 2 4 3 3 2" xfId="17881" xr:uid="{00000000-0005-0000-0000-00009A450000}"/>
    <cellStyle name="千分位 3 2 4 3 3 2 2" xfId="17882" xr:uid="{00000000-0005-0000-0000-00009B450000}"/>
    <cellStyle name="千分位 3 2 4 3 3 2 2 2" xfId="27933" xr:uid="{FDCB91FE-9FD3-4839-9587-B2F10C5EE277}"/>
    <cellStyle name="千分位 3 2 4 3 3 2 3" xfId="17883" xr:uid="{00000000-0005-0000-0000-00009C450000}"/>
    <cellStyle name="千分位 3 2 4 3 3 2 3 2" xfId="27934" xr:uid="{0A5E300F-C0F1-4E6D-A11B-9D0B3A6042CD}"/>
    <cellStyle name="千分位 3 2 4 3 3 2 4" xfId="27932" xr:uid="{F917BCCF-9329-4311-8F3F-CD39E53B3465}"/>
    <cellStyle name="千分位 3 2 4 3 3 3" xfId="17884" xr:uid="{00000000-0005-0000-0000-00009D450000}"/>
    <cellStyle name="千分位 3 2 4 3 3 3 2" xfId="27935" xr:uid="{634336FB-1999-443F-AFD7-19D20B45E654}"/>
    <cellStyle name="千分位 3 2 4 3 3 4" xfId="17885" xr:uid="{00000000-0005-0000-0000-00009E450000}"/>
    <cellStyle name="千分位 3 2 4 3 3 4 2" xfId="27936" xr:uid="{E88EE2B1-B6BE-402A-8F5B-EB8E725ED2CA}"/>
    <cellStyle name="千分位 3 2 4 3 3 5" xfId="27931" xr:uid="{84C4B348-B1B5-4513-A13A-9C2447590EB7}"/>
    <cellStyle name="千分位 3 2 4 3 4" xfId="17886" xr:uid="{00000000-0005-0000-0000-00009F450000}"/>
    <cellStyle name="千分位 3 2 4 3 4 2" xfId="17887" xr:uid="{00000000-0005-0000-0000-0000A0450000}"/>
    <cellStyle name="千分位 3 2 4 3 4 2 2" xfId="27938" xr:uid="{909199A7-228C-455C-B717-C81E882F20CA}"/>
    <cellStyle name="千分位 3 2 4 3 4 3" xfId="17888" xr:uid="{00000000-0005-0000-0000-0000A1450000}"/>
    <cellStyle name="千分位 3 2 4 3 4 3 2" xfId="27939" xr:uid="{66736678-06F9-4792-BD27-FF2051388A43}"/>
    <cellStyle name="千分位 3 2 4 3 4 4" xfId="27937" xr:uid="{817F4B42-9007-402E-82F2-950DD96AD751}"/>
    <cellStyle name="千分位 3 2 4 3 5" xfId="17889" xr:uid="{00000000-0005-0000-0000-0000A2450000}"/>
    <cellStyle name="千分位 3 2 4 3 5 2" xfId="27940" xr:uid="{8AC8EDBB-F590-44A2-BC4B-FE3846FE9511}"/>
    <cellStyle name="千分位 3 2 4 3 6" xfId="17890" xr:uid="{00000000-0005-0000-0000-0000A3450000}"/>
    <cellStyle name="千分位 3 2 4 3 6 2" xfId="27941" xr:uid="{F35E13C7-2DB3-4ED2-B2BD-0A57C0E619A5}"/>
    <cellStyle name="千分位 3 2 4 3 7" xfId="27918" xr:uid="{E76AAEFC-3B67-4F7B-BE88-9572A45FFDDA}"/>
    <cellStyle name="千分位 3 2 4 4" xfId="17891" xr:uid="{00000000-0005-0000-0000-0000A4450000}"/>
    <cellStyle name="千分位 3 2 4 4 2" xfId="17892" xr:uid="{00000000-0005-0000-0000-0000A5450000}"/>
    <cellStyle name="千分位 3 2 4 4 2 2" xfId="17893" xr:uid="{00000000-0005-0000-0000-0000A6450000}"/>
    <cellStyle name="千分位 3 2 4 4 2 2 2" xfId="17894" xr:uid="{00000000-0005-0000-0000-0000A7450000}"/>
    <cellStyle name="千分位 3 2 4 4 2 2 2 2" xfId="27945" xr:uid="{80524F0E-811D-466E-9587-339E6D643D43}"/>
    <cellStyle name="千分位 3 2 4 4 2 2 3" xfId="17895" xr:uid="{00000000-0005-0000-0000-0000A8450000}"/>
    <cellStyle name="千分位 3 2 4 4 2 2 3 2" xfId="27946" xr:uid="{19BFFA6D-1B93-40A8-97A7-77D8EDE276FD}"/>
    <cellStyle name="千分位 3 2 4 4 2 2 4" xfId="27944" xr:uid="{D4BC60C9-3BE6-4B0F-B370-B25A9E0D69CC}"/>
    <cellStyle name="千分位 3 2 4 4 2 3" xfId="17896" xr:uid="{00000000-0005-0000-0000-0000A9450000}"/>
    <cellStyle name="千分位 3 2 4 4 2 3 2" xfId="27947" xr:uid="{25866131-3CD5-45F0-9EBE-FED5C6F461E7}"/>
    <cellStyle name="千分位 3 2 4 4 2 4" xfId="17897" xr:uid="{00000000-0005-0000-0000-0000AA450000}"/>
    <cellStyle name="千分位 3 2 4 4 2 4 2" xfId="27948" xr:uid="{52694488-6A81-486F-9F06-9B088E7A73AF}"/>
    <cellStyle name="千分位 3 2 4 4 2 5" xfId="27943" xr:uid="{2D96934B-4CA0-43DB-9F16-57A6192671DA}"/>
    <cellStyle name="千分位 3 2 4 4 3" xfId="17898" xr:uid="{00000000-0005-0000-0000-0000AB450000}"/>
    <cellStyle name="千分位 3 2 4 4 3 2" xfId="17899" xr:uid="{00000000-0005-0000-0000-0000AC450000}"/>
    <cellStyle name="千分位 3 2 4 4 3 2 2" xfId="27950" xr:uid="{D4978255-4A02-460D-97F9-67888B6980E9}"/>
    <cellStyle name="千分位 3 2 4 4 3 3" xfId="17900" xr:uid="{00000000-0005-0000-0000-0000AD450000}"/>
    <cellStyle name="千分位 3 2 4 4 3 3 2" xfId="27951" xr:uid="{1B035B25-C1A0-4927-9D3F-3CE922B0D7A9}"/>
    <cellStyle name="千分位 3 2 4 4 3 4" xfId="27949" xr:uid="{443C20D2-057C-4927-AC69-A63874A2B6F3}"/>
    <cellStyle name="千分位 3 2 4 4 4" xfId="17901" xr:uid="{00000000-0005-0000-0000-0000AE450000}"/>
    <cellStyle name="千分位 3 2 4 4 4 2" xfId="27952" xr:uid="{D7F9084E-698D-4212-9CF3-3A41DFDAA431}"/>
    <cellStyle name="千分位 3 2 4 4 5" xfId="17902" xr:uid="{00000000-0005-0000-0000-0000AF450000}"/>
    <cellStyle name="千分位 3 2 4 4 5 2" xfId="27953" xr:uid="{F6A9B53F-F751-4F1B-8764-39B08C9C0B0B}"/>
    <cellStyle name="千分位 3 2 4 4 6" xfId="27942" xr:uid="{B81FB357-9B4C-4947-B958-1021A499AFED}"/>
    <cellStyle name="千分位 3 2 4 5" xfId="17903" xr:uid="{00000000-0005-0000-0000-0000B0450000}"/>
    <cellStyle name="千分位 3 2 4 5 2" xfId="17904" xr:uid="{00000000-0005-0000-0000-0000B1450000}"/>
    <cellStyle name="千分位 3 2 4 5 2 2" xfId="17905" xr:uid="{00000000-0005-0000-0000-0000B2450000}"/>
    <cellStyle name="千分位 3 2 4 5 2 2 2" xfId="17906" xr:uid="{00000000-0005-0000-0000-0000B3450000}"/>
    <cellStyle name="千分位 3 2 4 5 2 2 2 2" xfId="27957" xr:uid="{B4415F48-1116-4A5F-B46D-5425184D0131}"/>
    <cellStyle name="千分位 3 2 4 5 2 2 3" xfId="17907" xr:uid="{00000000-0005-0000-0000-0000B4450000}"/>
    <cellStyle name="千分位 3 2 4 5 2 2 3 2" xfId="27958" xr:uid="{2C962B3D-9603-49CD-9E9C-90DC0F07535D}"/>
    <cellStyle name="千分位 3 2 4 5 2 2 4" xfId="27956" xr:uid="{D940C8A0-BED1-4153-9DA2-B1F4CA029B1A}"/>
    <cellStyle name="千分位 3 2 4 5 2 3" xfId="17908" xr:uid="{00000000-0005-0000-0000-0000B5450000}"/>
    <cellStyle name="千分位 3 2 4 5 2 3 2" xfId="27959" xr:uid="{DF8F3407-636B-46B8-96ED-88BD52243814}"/>
    <cellStyle name="千分位 3 2 4 5 2 4" xfId="17909" xr:uid="{00000000-0005-0000-0000-0000B6450000}"/>
    <cellStyle name="千分位 3 2 4 5 2 4 2" xfId="27960" xr:uid="{65610FA6-3478-4B61-9D1D-969D924B567A}"/>
    <cellStyle name="千分位 3 2 4 5 2 5" xfId="27955" xr:uid="{1006B313-8BDB-4983-B30B-668B9A715B23}"/>
    <cellStyle name="千分位 3 2 4 5 3" xfId="17910" xr:uid="{00000000-0005-0000-0000-0000B7450000}"/>
    <cellStyle name="千分位 3 2 4 5 3 2" xfId="17911" xr:uid="{00000000-0005-0000-0000-0000B8450000}"/>
    <cellStyle name="千分位 3 2 4 5 3 2 2" xfId="27962" xr:uid="{E92A25EB-00DE-4EED-B194-6F99EB1D5710}"/>
    <cellStyle name="千分位 3 2 4 5 3 3" xfId="17912" xr:uid="{00000000-0005-0000-0000-0000B9450000}"/>
    <cellStyle name="千分位 3 2 4 5 3 3 2" xfId="27963" xr:uid="{91744D0D-FF21-43D5-A6F6-401D145E845C}"/>
    <cellStyle name="千分位 3 2 4 5 3 4" xfId="27961" xr:uid="{2AE66BEB-EFA7-442C-A447-0611C5F9CAE9}"/>
    <cellStyle name="千分位 3 2 4 5 4" xfId="17913" xr:uid="{00000000-0005-0000-0000-0000BA450000}"/>
    <cellStyle name="千分位 3 2 4 5 4 2" xfId="27964" xr:uid="{0A5F70FB-E845-4124-9DF5-256463D1C7F8}"/>
    <cellStyle name="千分位 3 2 4 5 5" xfId="17914" xr:uid="{00000000-0005-0000-0000-0000BB450000}"/>
    <cellStyle name="千分位 3 2 4 5 5 2" xfId="27965" xr:uid="{C4B6F509-097E-4EF9-94B1-4C7569FB8C56}"/>
    <cellStyle name="千分位 3 2 4 5 6" xfId="27954" xr:uid="{7E90DB67-9CD0-45A3-9123-3618DCEEE5A1}"/>
    <cellStyle name="千分位 3 2 4 6" xfId="17915" xr:uid="{00000000-0005-0000-0000-0000BC450000}"/>
    <cellStyle name="千分位 3 2 4 6 2" xfId="17916" xr:uid="{00000000-0005-0000-0000-0000BD450000}"/>
    <cellStyle name="千分位 3 2 4 6 2 2" xfId="17917" xr:uid="{00000000-0005-0000-0000-0000BE450000}"/>
    <cellStyle name="千分位 3 2 4 6 2 2 2" xfId="27968" xr:uid="{AAD622E2-D345-4F40-8B37-66DC27D60C49}"/>
    <cellStyle name="千分位 3 2 4 6 2 3" xfId="17918" xr:uid="{00000000-0005-0000-0000-0000BF450000}"/>
    <cellStyle name="千分位 3 2 4 6 2 3 2" xfId="27969" xr:uid="{AC3AC758-67EB-404F-8386-F9E3C26131F5}"/>
    <cellStyle name="千分位 3 2 4 6 2 4" xfId="27967" xr:uid="{ACCB3D97-4444-42C0-A5ED-FCD4681930B9}"/>
    <cellStyle name="千分位 3 2 4 6 3" xfId="17919" xr:uid="{00000000-0005-0000-0000-0000C0450000}"/>
    <cellStyle name="千分位 3 2 4 6 3 2" xfId="27970" xr:uid="{67D939E3-D06E-47DA-A5AD-535A8951305F}"/>
    <cellStyle name="千分位 3 2 4 6 4" xfId="17920" xr:uid="{00000000-0005-0000-0000-0000C1450000}"/>
    <cellStyle name="千分位 3 2 4 6 4 2" xfId="27971" xr:uid="{5ADE8D04-B5D4-46FA-8C74-1E6DD79F7D43}"/>
    <cellStyle name="千分位 3 2 4 6 5" xfId="27966" xr:uid="{045577A0-E301-4B5B-894D-096B8F90297E}"/>
    <cellStyle name="千分位 3 2 4 7" xfId="17921" xr:uid="{00000000-0005-0000-0000-0000C2450000}"/>
    <cellStyle name="千分位 3 2 4 7 2" xfId="17922" xr:uid="{00000000-0005-0000-0000-0000C3450000}"/>
    <cellStyle name="千分位 3 2 4 7 2 2" xfId="27973" xr:uid="{BDF241A6-07A1-4D28-9447-64AB6988D8E9}"/>
    <cellStyle name="千分位 3 2 4 7 3" xfId="17923" xr:uid="{00000000-0005-0000-0000-0000C4450000}"/>
    <cellStyle name="千分位 3 2 4 7 3 2" xfId="27974" xr:uid="{C321CCA7-831E-477C-9017-410138399A4A}"/>
    <cellStyle name="千分位 3 2 4 7 4" xfId="27972" xr:uid="{128ADC29-2E41-4658-83BD-63DEF3FE6956}"/>
    <cellStyle name="千分位 3 2 4 8" xfId="17924" xr:uid="{00000000-0005-0000-0000-0000C5450000}"/>
    <cellStyle name="千分位 3 2 4 8 2" xfId="27975" xr:uid="{E2F87880-72D0-4791-851C-5EEFE24CD579}"/>
    <cellStyle name="千分位 3 2 4 9" xfId="17925" xr:uid="{00000000-0005-0000-0000-0000C6450000}"/>
    <cellStyle name="千分位 3 2 4 9 2" xfId="27976" xr:uid="{0119A228-76FD-4707-81EB-4621A94092B5}"/>
    <cellStyle name="千分位 3 2 5" xfId="362" xr:uid="{00000000-0005-0000-0000-0000C7450000}"/>
    <cellStyle name="千分位 3 2 5 10" xfId="26120" xr:uid="{04B18E5D-66D2-4B4E-8709-DE51FCEF9069}"/>
    <cellStyle name="千分位 3 2 5 2" xfId="363" xr:uid="{00000000-0005-0000-0000-0000C8450000}"/>
    <cellStyle name="千分位 3 2 5 2 2" xfId="17926" xr:uid="{00000000-0005-0000-0000-0000C9450000}"/>
    <cellStyle name="千分位 3 2 5 2 2 2" xfId="17927" xr:uid="{00000000-0005-0000-0000-0000CA450000}"/>
    <cellStyle name="千分位 3 2 5 2 2 2 2" xfId="17928" xr:uid="{00000000-0005-0000-0000-0000CB450000}"/>
    <cellStyle name="千分位 3 2 5 2 2 2 2 2" xfId="17929" xr:uid="{00000000-0005-0000-0000-0000CC450000}"/>
    <cellStyle name="千分位 3 2 5 2 2 2 2 2 2" xfId="17930" xr:uid="{00000000-0005-0000-0000-0000CD450000}"/>
    <cellStyle name="千分位 3 2 5 2 2 2 2 2 2 2" xfId="27981" xr:uid="{BD92E17D-C57B-4EBA-A7CE-C85DD7E3CB39}"/>
    <cellStyle name="千分位 3 2 5 2 2 2 2 2 3" xfId="17931" xr:uid="{00000000-0005-0000-0000-0000CE450000}"/>
    <cellStyle name="千分位 3 2 5 2 2 2 2 2 3 2" xfId="27982" xr:uid="{3A4CB5DC-A983-49D8-847C-A3E6CBE133B8}"/>
    <cellStyle name="千分位 3 2 5 2 2 2 2 2 4" xfId="27980" xr:uid="{FA82F251-1468-4B30-AF99-4302098A7179}"/>
    <cellStyle name="千分位 3 2 5 2 2 2 2 3" xfId="17932" xr:uid="{00000000-0005-0000-0000-0000CF450000}"/>
    <cellStyle name="千分位 3 2 5 2 2 2 2 3 2" xfId="27983" xr:uid="{4569EB47-820B-400F-8502-E98C9B95E606}"/>
    <cellStyle name="千分位 3 2 5 2 2 2 2 4" xfId="17933" xr:uid="{00000000-0005-0000-0000-0000D0450000}"/>
    <cellStyle name="千分位 3 2 5 2 2 2 2 4 2" xfId="27984" xr:uid="{5858099D-1BCE-494E-8911-0CB9125B1DF3}"/>
    <cellStyle name="千分位 3 2 5 2 2 2 2 5" xfId="27979" xr:uid="{5E3FF8D5-DED6-41F8-BF80-49B585664652}"/>
    <cellStyle name="千分位 3 2 5 2 2 2 3" xfId="17934" xr:uid="{00000000-0005-0000-0000-0000D1450000}"/>
    <cellStyle name="千分位 3 2 5 2 2 2 3 2" xfId="17935" xr:uid="{00000000-0005-0000-0000-0000D2450000}"/>
    <cellStyle name="千分位 3 2 5 2 2 2 3 2 2" xfId="27986" xr:uid="{44A5E139-BECF-4E90-A89B-A53E7362DF68}"/>
    <cellStyle name="千分位 3 2 5 2 2 2 3 3" xfId="17936" xr:uid="{00000000-0005-0000-0000-0000D3450000}"/>
    <cellStyle name="千分位 3 2 5 2 2 2 3 3 2" xfId="27987" xr:uid="{70FEE6A3-6ED4-473B-97FF-EF956402691A}"/>
    <cellStyle name="千分位 3 2 5 2 2 2 3 4" xfId="27985" xr:uid="{31535392-5B76-4376-AFC5-98425EF885D8}"/>
    <cellStyle name="千分位 3 2 5 2 2 2 4" xfId="17937" xr:uid="{00000000-0005-0000-0000-0000D4450000}"/>
    <cellStyle name="千分位 3 2 5 2 2 2 4 2" xfId="27988" xr:uid="{77B98E58-CFAC-4EAC-B5B9-6F61704FE12F}"/>
    <cellStyle name="千分位 3 2 5 2 2 2 5" xfId="17938" xr:uid="{00000000-0005-0000-0000-0000D5450000}"/>
    <cellStyle name="千分位 3 2 5 2 2 2 5 2" xfId="27989" xr:uid="{14011E47-4C4B-4DCC-B7A4-613DD3D2E712}"/>
    <cellStyle name="千分位 3 2 5 2 2 2 6" xfId="27978" xr:uid="{6C6F1B86-EFFE-40C4-BA81-D4E2298A0C35}"/>
    <cellStyle name="千分位 3 2 5 2 2 3" xfId="17939" xr:uid="{00000000-0005-0000-0000-0000D6450000}"/>
    <cellStyle name="千分位 3 2 5 2 2 3 2" xfId="17940" xr:uid="{00000000-0005-0000-0000-0000D7450000}"/>
    <cellStyle name="千分位 3 2 5 2 2 3 2 2" xfId="17941" xr:uid="{00000000-0005-0000-0000-0000D8450000}"/>
    <cellStyle name="千分位 3 2 5 2 2 3 2 2 2" xfId="27992" xr:uid="{72DEA3C6-9CEC-464F-8731-B94D7AE758C5}"/>
    <cellStyle name="千分位 3 2 5 2 2 3 2 3" xfId="17942" xr:uid="{00000000-0005-0000-0000-0000D9450000}"/>
    <cellStyle name="千分位 3 2 5 2 2 3 2 3 2" xfId="27993" xr:uid="{5094AC42-FD2D-4A9B-BB16-428B6D97F88B}"/>
    <cellStyle name="千分位 3 2 5 2 2 3 2 4" xfId="27991" xr:uid="{2A50EDFA-D686-42B6-A7E5-D36A4978D948}"/>
    <cellStyle name="千分位 3 2 5 2 2 3 3" xfId="17943" xr:uid="{00000000-0005-0000-0000-0000DA450000}"/>
    <cellStyle name="千分位 3 2 5 2 2 3 3 2" xfId="27994" xr:uid="{85AB07AD-A033-4835-9A42-3F466AB092A1}"/>
    <cellStyle name="千分位 3 2 5 2 2 3 4" xfId="17944" xr:uid="{00000000-0005-0000-0000-0000DB450000}"/>
    <cellStyle name="千分位 3 2 5 2 2 3 4 2" xfId="27995" xr:uid="{D24606CC-17C1-405B-A2E6-60AC48A1D596}"/>
    <cellStyle name="千分位 3 2 5 2 2 3 5" xfId="27990" xr:uid="{E9476D0A-6749-4BCE-A578-F22A110B94E6}"/>
    <cellStyle name="千分位 3 2 5 2 2 4" xfId="17945" xr:uid="{00000000-0005-0000-0000-0000DC450000}"/>
    <cellStyle name="千分位 3 2 5 2 2 4 2" xfId="17946" xr:uid="{00000000-0005-0000-0000-0000DD450000}"/>
    <cellStyle name="千分位 3 2 5 2 2 4 2 2" xfId="27997" xr:uid="{FE40E593-6766-41C3-862D-CC42947F75F8}"/>
    <cellStyle name="千分位 3 2 5 2 2 4 3" xfId="17947" xr:uid="{00000000-0005-0000-0000-0000DE450000}"/>
    <cellStyle name="千分位 3 2 5 2 2 4 3 2" xfId="27998" xr:uid="{1629203A-82E9-4E1D-9317-17C340314552}"/>
    <cellStyle name="千分位 3 2 5 2 2 4 4" xfId="27996" xr:uid="{0335BCD1-74E0-41E6-B251-6698ADFC714B}"/>
    <cellStyle name="千分位 3 2 5 2 2 5" xfId="17948" xr:uid="{00000000-0005-0000-0000-0000DF450000}"/>
    <cellStyle name="千分位 3 2 5 2 2 5 2" xfId="27999" xr:uid="{FFF60379-53BC-4BE8-A312-D579154E3DC8}"/>
    <cellStyle name="千分位 3 2 5 2 2 6" xfId="17949" xr:uid="{00000000-0005-0000-0000-0000E0450000}"/>
    <cellStyle name="千分位 3 2 5 2 2 6 2" xfId="28000" xr:uid="{E1A9DCFB-B865-4BF2-85D2-285DE43E3B21}"/>
    <cellStyle name="千分位 3 2 5 2 2 7" xfId="27977" xr:uid="{73E8C277-9D9F-49EA-882C-27B6F3C34BFB}"/>
    <cellStyle name="千分位 3 2 5 2 3" xfId="17950" xr:uid="{00000000-0005-0000-0000-0000E1450000}"/>
    <cellStyle name="千分位 3 2 5 2 3 2" xfId="17951" xr:uid="{00000000-0005-0000-0000-0000E2450000}"/>
    <cellStyle name="千分位 3 2 5 2 3 2 2" xfId="17952" xr:uid="{00000000-0005-0000-0000-0000E3450000}"/>
    <cellStyle name="千分位 3 2 5 2 3 2 2 2" xfId="17953" xr:uid="{00000000-0005-0000-0000-0000E4450000}"/>
    <cellStyle name="千分位 3 2 5 2 3 2 2 2 2" xfId="28004" xr:uid="{97CB3DC9-1EF8-4BDB-9EDB-CBCEFD338DDC}"/>
    <cellStyle name="千分位 3 2 5 2 3 2 2 3" xfId="17954" xr:uid="{00000000-0005-0000-0000-0000E5450000}"/>
    <cellStyle name="千分位 3 2 5 2 3 2 2 3 2" xfId="28005" xr:uid="{D482D735-5A90-4A19-8C76-93B9530D5FEE}"/>
    <cellStyle name="千分位 3 2 5 2 3 2 2 4" xfId="28003" xr:uid="{91794A5A-C090-4357-8A56-BE118545ECCD}"/>
    <cellStyle name="千分位 3 2 5 2 3 2 3" xfId="17955" xr:uid="{00000000-0005-0000-0000-0000E6450000}"/>
    <cellStyle name="千分位 3 2 5 2 3 2 3 2" xfId="28006" xr:uid="{3BF68287-C5F4-4FB8-BD8B-19730E6AF73D}"/>
    <cellStyle name="千分位 3 2 5 2 3 2 4" xfId="17956" xr:uid="{00000000-0005-0000-0000-0000E7450000}"/>
    <cellStyle name="千分位 3 2 5 2 3 2 4 2" xfId="28007" xr:uid="{FD96DF2E-DDB5-453F-A5AC-37AE8B2B05A2}"/>
    <cellStyle name="千分位 3 2 5 2 3 2 5" xfId="28002" xr:uid="{39CB5D71-F474-4D24-B21B-46EFE395B79F}"/>
    <cellStyle name="千分位 3 2 5 2 3 3" xfId="17957" xr:uid="{00000000-0005-0000-0000-0000E8450000}"/>
    <cellStyle name="千分位 3 2 5 2 3 3 2" xfId="17958" xr:uid="{00000000-0005-0000-0000-0000E9450000}"/>
    <cellStyle name="千分位 3 2 5 2 3 3 2 2" xfId="28009" xr:uid="{3B09FF63-C221-4323-A153-6FDAA1DBCBA6}"/>
    <cellStyle name="千分位 3 2 5 2 3 3 3" xfId="17959" xr:uid="{00000000-0005-0000-0000-0000EA450000}"/>
    <cellStyle name="千分位 3 2 5 2 3 3 3 2" xfId="28010" xr:uid="{72495699-DC06-4E03-BB5D-21CF0EE96CAE}"/>
    <cellStyle name="千分位 3 2 5 2 3 3 4" xfId="28008" xr:uid="{E7229EE2-6E4E-432D-B785-F6D3835FBDE4}"/>
    <cellStyle name="千分位 3 2 5 2 3 4" xfId="17960" xr:uid="{00000000-0005-0000-0000-0000EB450000}"/>
    <cellStyle name="千分位 3 2 5 2 3 4 2" xfId="28011" xr:uid="{5C1D024A-1065-442B-BBA5-AA38F3AA7710}"/>
    <cellStyle name="千分位 3 2 5 2 3 5" xfId="17961" xr:uid="{00000000-0005-0000-0000-0000EC450000}"/>
    <cellStyle name="千分位 3 2 5 2 3 5 2" xfId="28012" xr:uid="{940F7000-EC22-489E-9DED-02ECE591C59F}"/>
    <cellStyle name="千分位 3 2 5 2 3 6" xfId="28001" xr:uid="{7E9D150D-1930-46BB-9768-B828DE42BB5B}"/>
    <cellStyle name="千分位 3 2 5 2 4" xfId="17962" xr:uid="{00000000-0005-0000-0000-0000ED450000}"/>
    <cellStyle name="千分位 3 2 5 2 4 2" xfId="17963" xr:uid="{00000000-0005-0000-0000-0000EE450000}"/>
    <cellStyle name="千分位 3 2 5 2 4 2 2" xfId="17964" xr:uid="{00000000-0005-0000-0000-0000EF450000}"/>
    <cellStyle name="千分位 3 2 5 2 4 2 2 2" xfId="17965" xr:uid="{00000000-0005-0000-0000-0000F0450000}"/>
    <cellStyle name="千分位 3 2 5 2 4 2 2 2 2" xfId="28016" xr:uid="{C1D40C80-CD84-4699-9010-8CC696CAA7EB}"/>
    <cellStyle name="千分位 3 2 5 2 4 2 2 3" xfId="17966" xr:uid="{00000000-0005-0000-0000-0000F1450000}"/>
    <cellStyle name="千分位 3 2 5 2 4 2 2 3 2" xfId="28017" xr:uid="{9B75227B-A6A7-42C4-8CC6-415CDE664745}"/>
    <cellStyle name="千分位 3 2 5 2 4 2 2 4" xfId="28015" xr:uid="{D71B1236-B0EE-4DF3-A7D6-7C79FC6E29A1}"/>
    <cellStyle name="千分位 3 2 5 2 4 2 3" xfId="17967" xr:uid="{00000000-0005-0000-0000-0000F2450000}"/>
    <cellStyle name="千分位 3 2 5 2 4 2 3 2" xfId="28018" xr:uid="{85B4A618-361B-44F5-A7D4-F77BA62CBC96}"/>
    <cellStyle name="千分位 3 2 5 2 4 2 4" xfId="17968" xr:uid="{00000000-0005-0000-0000-0000F3450000}"/>
    <cellStyle name="千分位 3 2 5 2 4 2 4 2" xfId="28019" xr:uid="{FB5D3D4D-6E80-42B0-867E-3D4991A68CCA}"/>
    <cellStyle name="千分位 3 2 5 2 4 2 5" xfId="28014" xr:uid="{FF692A9C-02FA-4099-996D-FDA785B2ED1E}"/>
    <cellStyle name="千分位 3 2 5 2 4 3" xfId="17969" xr:uid="{00000000-0005-0000-0000-0000F4450000}"/>
    <cellStyle name="千分位 3 2 5 2 4 3 2" xfId="17970" xr:uid="{00000000-0005-0000-0000-0000F5450000}"/>
    <cellStyle name="千分位 3 2 5 2 4 3 2 2" xfId="28021" xr:uid="{262201F5-C276-44CB-9881-FC2A22BABB2C}"/>
    <cellStyle name="千分位 3 2 5 2 4 3 3" xfId="17971" xr:uid="{00000000-0005-0000-0000-0000F6450000}"/>
    <cellStyle name="千分位 3 2 5 2 4 3 3 2" xfId="28022" xr:uid="{1EE5A3E7-7681-4A2D-A490-789BAF5BEC26}"/>
    <cellStyle name="千分位 3 2 5 2 4 3 4" xfId="28020" xr:uid="{972D257E-3FB9-45F3-B6E0-A6093E597392}"/>
    <cellStyle name="千分位 3 2 5 2 4 4" xfId="17972" xr:uid="{00000000-0005-0000-0000-0000F7450000}"/>
    <cellStyle name="千分位 3 2 5 2 4 4 2" xfId="28023" xr:uid="{602FAF1A-E6E0-422E-9DB0-46784A77BBD6}"/>
    <cellStyle name="千分位 3 2 5 2 4 5" xfId="17973" xr:uid="{00000000-0005-0000-0000-0000F8450000}"/>
    <cellStyle name="千分位 3 2 5 2 4 5 2" xfId="28024" xr:uid="{4AAEDAF2-2CEB-4428-94A6-FB5B91B00B75}"/>
    <cellStyle name="千分位 3 2 5 2 4 6" xfId="28013" xr:uid="{6D6622BE-BA02-448B-A529-2B7AC137A008}"/>
    <cellStyle name="千分位 3 2 5 2 5" xfId="17974" xr:uid="{00000000-0005-0000-0000-0000F9450000}"/>
    <cellStyle name="千分位 3 2 5 2 5 2" xfId="17975" xr:uid="{00000000-0005-0000-0000-0000FA450000}"/>
    <cellStyle name="千分位 3 2 5 2 5 2 2" xfId="17976" xr:uid="{00000000-0005-0000-0000-0000FB450000}"/>
    <cellStyle name="千分位 3 2 5 2 5 2 2 2" xfId="28027" xr:uid="{E0693009-4374-446D-92A6-4786FD714D64}"/>
    <cellStyle name="千分位 3 2 5 2 5 2 3" xfId="17977" xr:uid="{00000000-0005-0000-0000-0000FC450000}"/>
    <cellStyle name="千分位 3 2 5 2 5 2 3 2" xfId="28028" xr:uid="{0D332E35-3DF3-462B-9FFB-A1F0D7268537}"/>
    <cellStyle name="千分位 3 2 5 2 5 2 4" xfId="28026" xr:uid="{0AEA02D8-3719-4919-BDBF-EE3F09F632DD}"/>
    <cellStyle name="千分位 3 2 5 2 5 3" xfId="17978" xr:uid="{00000000-0005-0000-0000-0000FD450000}"/>
    <cellStyle name="千分位 3 2 5 2 5 3 2" xfId="28029" xr:uid="{F0DCD29D-B9E2-491D-8EE7-5E0BDB6A35E6}"/>
    <cellStyle name="千分位 3 2 5 2 5 4" xfId="17979" xr:uid="{00000000-0005-0000-0000-0000FE450000}"/>
    <cellStyle name="千分位 3 2 5 2 5 4 2" xfId="28030" xr:uid="{CD510D67-DA87-4CBD-9846-E1D71342DE4F}"/>
    <cellStyle name="千分位 3 2 5 2 5 5" xfId="28025" xr:uid="{3CCEDBEF-9D96-4703-8B57-E3DE240A0785}"/>
    <cellStyle name="千分位 3 2 5 2 6" xfId="17980" xr:uid="{00000000-0005-0000-0000-0000FF450000}"/>
    <cellStyle name="千分位 3 2 5 2 6 2" xfId="17981" xr:uid="{00000000-0005-0000-0000-000000460000}"/>
    <cellStyle name="千分位 3 2 5 2 6 2 2" xfId="28032" xr:uid="{E8923EA2-95F3-4777-A1F4-B3973656D097}"/>
    <cellStyle name="千分位 3 2 5 2 6 3" xfId="17982" xr:uid="{00000000-0005-0000-0000-000001460000}"/>
    <cellStyle name="千分位 3 2 5 2 6 3 2" xfId="28033" xr:uid="{3B65E80C-67CC-4341-BB89-821986087E03}"/>
    <cellStyle name="千分位 3 2 5 2 6 4" xfId="28031" xr:uid="{D30A392A-A767-456D-8E09-6998CD76835E}"/>
    <cellStyle name="千分位 3 2 5 2 7" xfId="17983" xr:uid="{00000000-0005-0000-0000-000002460000}"/>
    <cellStyle name="千分位 3 2 5 2 7 2" xfId="28034" xr:uid="{E9E55711-5BED-476E-BF40-4D97823315D2}"/>
    <cellStyle name="千分位 3 2 5 2 8" xfId="17984" xr:uid="{00000000-0005-0000-0000-000003460000}"/>
    <cellStyle name="千分位 3 2 5 2 8 2" xfId="28035" xr:uid="{21926D8F-B1DB-4095-B119-E182AF02EC81}"/>
    <cellStyle name="千分位 3 2 5 2 9" xfId="26121" xr:uid="{62998574-F584-473E-8A92-2FEE3FB532D6}"/>
    <cellStyle name="千分位 3 2 5 3" xfId="17985" xr:uid="{00000000-0005-0000-0000-000004460000}"/>
    <cellStyle name="千分位 3 2 5 3 2" xfId="17986" xr:uid="{00000000-0005-0000-0000-000005460000}"/>
    <cellStyle name="千分位 3 2 5 3 2 2" xfId="17987" xr:uid="{00000000-0005-0000-0000-000006460000}"/>
    <cellStyle name="千分位 3 2 5 3 2 2 2" xfId="17988" xr:uid="{00000000-0005-0000-0000-000007460000}"/>
    <cellStyle name="千分位 3 2 5 3 2 2 2 2" xfId="17989" xr:uid="{00000000-0005-0000-0000-000008460000}"/>
    <cellStyle name="千分位 3 2 5 3 2 2 2 2 2" xfId="28040" xr:uid="{14038C26-F235-4F7A-8881-53B04CD66795}"/>
    <cellStyle name="千分位 3 2 5 3 2 2 2 3" xfId="17990" xr:uid="{00000000-0005-0000-0000-000009460000}"/>
    <cellStyle name="千分位 3 2 5 3 2 2 2 3 2" xfId="28041" xr:uid="{11CE4B4A-BA4D-45E9-88F9-888615170EC7}"/>
    <cellStyle name="千分位 3 2 5 3 2 2 2 4" xfId="28039" xr:uid="{9728391E-5F35-4CD5-B282-39447BDE133F}"/>
    <cellStyle name="千分位 3 2 5 3 2 2 3" xfId="17991" xr:uid="{00000000-0005-0000-0000-00000A460000}"/>
    <cellStyle name="千分位 3 2 5 3 2 2 3 2" xfId="28042" xr:uid="{0CD4AD7F-281B-4BC2-8829-282D42D6C472}"/>
    <cellStyle name="千分位 3 2 5 3 2 2 4" xfId="17992" xr:uid="{00000000-0005-0000-0000-00000B460000}"/>
    <cellStyle name="千分位 3 2 5 3 2 2 4 2" xfId="28043" xr:uid="{4A0A080F-A74B-4C82-9584-75077E1308B9}"/>
    <cellStyle name="千分位 3 2 5 3 2 2 5" xfId="28038" xr:uid="{A1CFA242-933B-4477-B414-B5AD8EB9639F}"/>
    <cellStyle name="千分位 3 2 5 3 2 3" xfId="17993" xr:uid="{00000000-0005-0000-0000-00000C460000}"/>
    <cellStyle name="千分位 3 2 5 3 2 3 2" xfId="17994" xr:uid="{00000000-0005-0000-0000-00000D460000}"/>
    <cellStyle name="千分位 3 2 5 3 2 3 2 2" xfId="28045" xr:uid="{139AE08A-79F1-4EFB-8B13-BBE7C4503624}"/>
    <cellStyle name="千分位 3 2 5 3 2 3 3" xfId="17995" xr:uid="{00000000-0005-0000-0000-00000E460000}"/>
    <cellStyle name="千分位 3 2 5 3 2 3 3 2" xfId="28046" xr:uid="{63742A93-14E0-4843-8D05-F39B00B8B4C4}"/>
    <cellStyle name="千分位 3 2 5 3 2 3 4" xfId="28044" xr:uid="{91C966DF-BB49-47B4-B6F3-60FBF98585EF}"/>
    <cellStyle name="千分位 3 2 5 3 2 4" xfId="17996" xr:uid="{00000000-0005-0000-0000-00000F460000}"/>
    <cellStyle name="千分位 3 2 5 3 2 4 2" xfId="28047" xr:uid="{0A0D9EC2-717B-4A1D-B6AA-19943ABF417E}"/>
    <cellStyle name="千分位 3 2 5 3 2 5" xfId="17997" xr:uid="{00000000-0005-0000-0000-000010460000}"/>
    <cellStyle name="千分位 3 2 5 3 2 5 2" xfId="28048" xr:uid="{76093A61-04D3-43B0-BDB3-FD3D136DE675}"/>
    <cellStyle name="千分位 3 2 5 3 2 6" xfId="28037" xr:uid="{C391C69B-5F95-43F6-85DA-3EBF3E1268A9}"/>
    <cellStyle name="千分位 3 2 5 3 3" xfId="17998" xr:uid="{00000000-0005-0000-0000-000011460000}"/>
    <cellStyle name="千分位 3 2 5 3 3 2" xfId="17999" xr:uid="{00000000-0005-0000-0000-000012460000}"/>
    <cellStyle name="千分位 3 2 5 3 3 2 2" xfId="18000" xr:uid="{00000000-0005-0000-0000-000013460000}"/>
    <cellStyle name="千分位 3 2 5 3 3 2 2 2" xfId="28051" xr:uid="{0C106C2B-3F70-4782-946F-CB6656B5FAE1}"/>
    <cellStyle name="千分位 3 2 5 3 3 2 3" xfId="18001" xr:uid="{00000000-0005-0000-0000-000014460000}"/>
    <cellStyle name="千分位 3 2 5 3 3 2 3 2" xfId="28052" xr:uid="{828B80D1-4DA0-4FFF-84E3-F3B14675DD2C}"/>
    <cellStyle name="千分位 3 2 5 3 3 2 4" xfId="28050" xr:uid="{7BB9CEF1-0C1A-423C-9863-E7763C8D5177}"/>
    <cellStyle name="千分位 3 2 5 3 3 3" xfId="18002" xr:uid="{00000000-0005-0000-0000-000015460000}"/>
    <cellStyle name="千分位 3 2 5 3 3 3 2" xfId="28053" xr:uid="{D07A081E-093A-4A7B-9A85-D198BF9E4725}"/>
    <cellStyle name="千分位 3 2 5 3 3 4" xfId="18003" xr:uid="{00000000-0005-0000-0000-000016460000}"/>
    <cellStyle name="千分位 3 2 5 3 3 4 2" xfId="28054" xr:uid="{12A11B99-ED8F-4941-827F-D9DC4F2DB055}"/>
    <cellStyle name="千分位 3 2 5 3 3 5" xfId="28049" xr:uid="{C5A80841-B140-4742-BD69-A94443D8AD57}"/>
    <cellStyle name="千分位 3 2 5 3 4" xfId="18004" xr:uid="{00000000-0005-0000-0000-000017460000}"/>
    <cellStyle name="千分位 3 2 5 3 4 2" xfId="18005" xr:uid="{00000000-0005-0000-0000-000018460000}"/>
    <cellStyle name="千分位 3 2 5 3 4 2 2" xfId="28056" xr:uid="{CAE8047E-2707-466D-9D6E-BFCDEB1240BE}"/>
    <cellStyle name="千分位 3 2 5 3 4 3" xfId="18006" xr:uid="{00000000-0005-0000-0000-000019460000}"/>
    <cellStyle name="千分位 3 2 5 3 4 3 2" xfId="28057" xr:uid="{EC74896A-FD0F-4CDD-AF28-930F759E49D9}"/>
    <cellStyle name="千分位 3 2 5 3 4 4" xfId="28055" xr:uid="{F1CD3278-9842-49C0-AE23-E41D7F830285}"/>
    <cellStyle name="千分位 3 2 5 3 5" xfId="18007" xr:uid="{00000000-0005-0000-0000-00001A460000}"/>
    <cellStyle name="千分位 3 2 5 3 5 2" xfId="28058" xr:uid="{74F06CDB-FAA0-45BF-A257-F729F7EF39B6}"/>
    <cellStyle name="千分位 3 2 5 3 6" xfId="18008" xr:uid="{00000000-0005-0000-0000-00001B460000}"/>
    <cellStyle name="千分位 3 2 5 3 6 2" xfId="28059" xr:uid="{53327892-B286-4796-BC43-C8EB6B6994ED}"/>
    <cellStyle name="千分位 3 2 5 3 7" xfId="28036" xr:uid="{BDD355D1-401B-4D27-91D5-B5B152ACBB03}"/>
    <cellStyle name="千分位 3 2 5 4" xfId="18009" xr:uid="{00000000-0005-0000-0000-00001C460000}"/>
    <cellStyle name="千分位 3 2 5 4 2" xfId="18010" xr:uid="{00000000-0005-0000-0000-00001D460000}"/>
    <cellStyle name="千分位 3 2 5 4 2 2" xfId="18011" xr:uid="{00000000-0005-0000-0000-00001E460000}"/>
    <cellStyle name="千分位 3 2 5 4 2 2 2" xfId="18012" xr:uid="{00000000-0005-0000-0000-00001F460000}"/>
    <cellStyle name="千分位 3 2 5 4 2 2 2 2" xfId="28063" xr:uid="{862C5301-6970-4AE6-9DE9-10EE95FC20F0}"/>
    <cellStyle name="千分位 3 2 5 4 2 2 3" xfId="18013" xr:uid="{00000000-0005-0000-0000-000020460000}"/>
    <cellStyle name="千分位 3 2 5 4 2 2 3 2" xfId="28064" xr:uid="{62B0D15D-65AD-4DB9-A644-B3591EC009F4}"/>
    <cellStyle name="千分位 3 2 5 4 2 2 4" xfId="28062" xr:uid="{4BFA1E20-1334-4A89-B6DF-5553E6DAB183}"/>
    <cellStyle name="千分位 3 2 5 4 2 3" xfId="18014" xr:uid="{00000000-0005-0000-0000-000021460000}"/>
    <cellStyle name="千分位 3 2 5 4 2 3 2" xfId="28065" xr:uid="{5DB290B4-067B-45C9-9CC4-32FCA1F48AEE}"/>
    <cellStyle name="千分位 3 2 5 4 2 4" xfId="18015" xr:uid="{00000000-0005-0000-0000-000022460000}"/>
    <cellStyle name="千分位 3 2 5 4 2 4 2" xfId="28066" xr:uid="{DB9CC99A-AC49-4A57-9483-A17ABA0ABA47}"/>
    <cellStyle name="千分位 3 2 5 4 2 5" xfId="28061" xr:uid="{CE046FAF-244A-4290-9A77-B88C86A782B5}"/>
    <cellStyle name="千分位 3 2 5 4 3" xfId="18016" xr:uid="{00000000-0005-0000-0000-000023460000}"/>
    <cellStyle name="千分位 3 2 5 4 3 2" xfId="18017" xr:uid="{00000000-0005-0000-0000-000024460000}"/>
    <cellStyle name="千分位 3 2 5 4 3 2 2" xfId="28068" xr:uid="{CFDE45A0-3060-42B2-90A1-4B54D3ED0214}"/>
    <cellStyle name="千分位 3 2 5 4 3 3" xfId="18018" xr:uid="{00000000-0005-0000-0000-000025460000}"/>
    <cellStyle name="千分位 3 2 5 4 3 3 2" xfId="28069" xr:uid="{4A639C30-8250-4768-8D3B-CF3F060B519B}"/>
    <cellStyle name="千分位 3 2 5 4 3 4" xfId="28067" xr:uid="{A2866B23-D730-484C-8E0B-E55C2D4FCC64}"/>
    <cellStyle name="千分位 3 2 5 4 4" xfId="18019" xr:uid="{00000000-0005-0000-0000-000026460000}"/>
    <cellStyle name="千分位 3 2 5 4 4 2" xfId="28070" xr:uid="{2DE65A14-8689-41B4-9BC4-1A2559FA651B}"/>
    <cellStyle name="千分位 3 2 5 4 5" xfId="18020" xr:uid="{00000000-0005-0000-0000-000027460000}"/>
    <cellStyle name="千分位 3 2 5 4 5 2" xfId="28071" xr:uid="{DCC44739-407D-4C6C-8A46-4DDD244B3C90}"/>
    <cellStyle name="千分位 3 2 5 4 6" xfId="28060" xr:uid="{37DE6D63-CDBB-439B-8E7C-C3CA57AD8387}"/>
    <cellStyle name="千分位 3 2 5 5" xfId="18021" xr:uid="{00000000-0005-0000-0000-000028460000}"/>
    <cellStyle name="千分位 3 2 5 5 2" xfId="18022" xr:uid="{00000000-0005-0000-0000-000029460000}"/>
    <cellStyle name="千分位 3 2 5 5 2 2" xfId="18023" xr:uid="{00000000-0005-0000-0000-00002A460000}"/>
    <cellStyle name="千分位 3 2 5 5 2 2 2" xfId="18024" xr:uid="{00000000-0005-0000-0000-00002B460000}"/>
    <cellStyle name="千分位 3 2 5 5 2 2 2 2" xfId="28075" xr:uid="{86FD6C46-0212-48D3-ABB8-DF92C2E6D8F5}"/>
    <cellStyle name="千分位 3 2 5 5 2 2 3" xfId="18025" xr:uid="{00000000-0005-0000-0000-00002C460000}"/>
    <cellStyle name="千分位 3 2 5 5 2 2 3 2" xfId="28076" xr:uid="{CCD1C681-840E-4DDA-824A-D56B48B8B030}"/>
    <cellStyle name="千分位 3 2 5 5 2 2 4" xfId="28074" xr:uid="{210A0B31-2E3B-4B38-BF6D-1A805F1694D3}"/>
    <cellStyle name="千分位 3 2 5 5 2 3" xfId="18026" xr:uid="{00000000-0005-0000-0000-00002D460000}"/>
    <cellStyle name="千分位 3 2 5 5 2 3 2" xfId="28077" xr:uid="{D739F08D-F8E1-4985-9286-91E4616C1FFB}"/>
    <cellStyle name="千分位 3 2 5 5 2 4" xfId="18027" xr:uid="{00000000-0005-0000-0000-00002E460000}"/>
    <cellStyle name="千分位 3 2 5 5 2 4 2" xfId="28078" xr:uid="{68C11944-6733-4DD7-AED9-12EA2F4A3505}"/>
    <cellStyle name="千分位 3 2 5 5 2 5" xfId="28073" xr:uid="{E226BD2D-BF78-48BB-9C2A-64E86E171CF8}"/>
    <cellStyle name="千分位 3 2 5 5 3" xfId="18028" xr:uid="{00000000-0005-0000-0000-00002F460000}"/>
    <cellStyle name="千分位 3 2 5 5 3 2" xfId="18029" xr:uid="{00000000-0005-0000-0000-000030460000}"/>
    <cellStyle name="千分位 3 2 5 5 3 2 2" xfId="28080" xr:uid="{617B4EF7-468E-43FB-80AB-DFA9A6611682}"/>
    <cellStyle name="千分位 3 2 5 5 3 3" xfId="18030" xr:uid="{00000000-0005-0000-0000-000031460000}"/>
    <cellStyle name="千分位 3 2 5 5 3 3 2" xfId="28081" xr:uid="{3DF1B0AB-C551-4904-9481-1757F0489030}"/>
    <cellStyle name="千分位 3 2 5 5 3 4" xfId="28079" xr:uid="{3FB7402E-349A-4DA0-A39A-CC809D92CD3F}"/>
    <cellStyle name="千分位 3 2 5 5 4" xfId="18031" xr:uid="{00000000-0005-0000-0000-000032460000}"/>
    <cellStyle name="千分位 3 2 5 5 4 2" xfId="28082" xr:uid="{F8926BB4-EFFA-419F-9753-EBDA388F81F2}"/>
    <cellStyle name="千分位 3 2 5 5 5" xfId="18032" xr:uid="{00000000-0005-0000-0000-000033460000}"/>
    <cellStyle name="千分位 3 2 5 5 5 2" xfId="28083" xr:uid="{D308CD3A-719B-499E-ABF5-E70DBC3F7668}"/>
    <cellStyle name="千分位 3 2 5 5 6" xfId="28072" xr:uid="{B75BACB4-CE16-4310-888A-02726EA426DB}"/>
    <cellStyle name="千分位 3 2 5 6" xfId="18033" xr:uid="{00000000-0005-0000-0000-000034460000}"/>
    <cellStyle name="千分位 3 2 5 6 2" xfId="18034" xr:uid="{00000000-0005-0000-0000-000035460000}"/>
    <cellStyle name="千分位 3 2 5 6 2 2" xfId="18035" xr:uid="{00000000-0005-0000-0000-000036460000}"/>
    <cellStyle name="千分位 3 2 5 6 2 2 2" xfId="28086" xr:uid="{86B01E74-15B2-4DDC-8EDE-FBDAD29692DD}"/>
    <cellStyle name="千分位 3 2 5 6 2 3" xfId="18036" xr:uid="{00000000-0005-0000-0000-000037460000}"/>
    <cellStyle name="千分位 3 2 5 6 2 3 2" xfId="28087" xr:uid="{5F01FCE4-8EE3-4971-9A05-5B21C888E55C}"/>
    <cellStyle name="千分位 3 2 5 6 2 4" xfId="28085" xr:uid="{562C8691-99C7-4587-9243-E008E1194C83}"/>
    <cellStyle name="千分位 3 2 5 6 3" xfId="18037" xr:uid="{00000000-0005-0000-0000-000038460000}"/>
    <cellStyle name="千分位 3 2 5 6 3 2" xfId="28088" xr:uid="{7C31EC5B-4595-42B6-9F9B-15BB4C46C253}"/>
    <cellStyle name="千分位 3 2 5 6 4" xfId="18038" xr:uid="{00000000-0005-0000-0000-000039460000}"/>
    <cellStyle name="千分位 3 2 5 6 4 2" xfId="28089" xr:uid="{DED8D62C-D6E1-40CB-8290-F4DB9BAF5C04}"/>
    <cellStyle name="千分位 3 2 5 6 5" xfId="28084" xr:uid="{16185B89-B6E2-4C24-A577-303323668138}"/>
    <cellStyle name="千分位 3 2 5 7" xfId="18039" xr:uid="{00000000-0005-0000-0000-00003A460000}"/>
    <cellStyle name="千分位 3 2 5 7 2" xfId="18040" xr:uid="{00000000-0005-0000-0000-00003B460000}"/>
    <cellStyle name="千分位 3 2 5 7 2 2" xfId="28091" xr:uid="{51E575C7-394B-46CE-BAF4-23C20FFD3496}"/>
    <cellStyle name="千分位 3 2 5 7 3" xfId="18041" xr:uid="{00000000-0005-0000-0000-00003C460000}"/>
    <cellStyle name="千分位 3 2 5 7 3 2" xfId="28092" xr:uid="{FA9514B7-BE49-417A-BACF-499A0009473B}"/>
    <cellStyle name="千分位 3 2 5 7 4" xfId="28090" xr:uid="{DECF637D-9263-468B-8DCA-012094245E98}"/>
    <cellStyle name="千分位 3 2 5 8" xfId="18042" xr:uid="{00000000-0005-0000-0000-00003D460000}"/>
    <cellStyle name="千分位 3 2 5 8 2" xfId="28093" xr:uid="{6FAD3B73-C174-48C2-88A5-D766ED38214F}"/>
    <cellStyle name="千分位 3 2 5 9" xfId="18043" xr:uid="{00000000-0005-0000-0000-00003E460000}"/>
    <cellStyle name="千分位 3 2 5 9 2" xfId="28094" xr:uid="{7F5D8466-1EA3-448F-AF2D-FDED3274B947}"/>
    <cellStyle name="千分位 3 2 6" xfId="364" xr:uid="{00000000-0005-0000-0000-00003F460000}"/>
    <cellStyle name="千分位 3 2 6 2" xfId="18044" xr:uid="{00000000-0005-0000-0000-000040460000}"/>
    <cellStyle name="千分位 3 2 6 2 2" xfId="18045" xr:uid="{00000000-0005-0000-0000-000041460000}"/>
    <cellStyle name="千分位 3 2 6 2 2 2" xfId="18046" xr:uid="{00000000-0005-0000-0000-000042460000}"/>
    <cellStyle name="千分位 3 2 6 2 2 2 2" xfId="18047" xr:uid="{00000000-0005-0000-0000-000043460000}"/>
    <cellStyle name="千分位 3 2 6 2 2 2 2 2" xfId="18048" xr:uid="{00000000-0005-0000-0000-000044460000}"/>
    <cellStyle name="千分位 3 2 6 2 2 2 2 2 2" xfId="28099" xr:uid="{0EF3B925-1921-471C-B895-3003388538FA}"/>
    <cellStyle name="千分位 3 2 6 2 2 2 2 3" xfId="18049" xr:uid="{00000000-0005-0000-0000-000045460000}"/>
    <cellStyle name="千分位 3 2 6 2 2 2 2 3 2" xfId="28100" xr:uid="{061EC308-4735-4E70-86FD-475F0CC80968}"/>
    <cellStyle name="千分位 3 2 6 2 2 2 2 4" xfId="28098" xr:uid="{DBFDFC9D-1BBD-490A-AB29-490BF035EA48}"/>
    <cellStyle name="千分位 3 2 6 2 2 2 3" xfId="18050" xr:uid="{00000000-0005-0000-0000-000046460000}"/>
    <cellStyle name="千分位 3 2 6 2 2 2 3 2" xfId="28101" xr:uid="{6E23BFAC-D616-4DA1-AEB2-63E685EEF527}"/>
    <cellStyle name="千分位 3 2 6 2 2 2 4" xfId="18051" xr:uid="{00000000-0005-0000-0000-000047460000}"/>
    <cellStyle name="千分位 3 2 6 2 2 2 4 2" xfId="28102" xr:uid="{AB3D0CBC-A8F0-4A8B-BE36-D81FC8223D42}"/>
    <cellStyle name="千分位 3 2 6 2 2 2 5" xfId="28097" xr:uid="{8834E890-A9F6-4D38-9B45-F8E8A16D78BA}"/>
    <cellStyle name="千分位 3 2 6 2 2 3" xfId="18052" xr:uid="{00000000-0005-0000-0000-000048460000}"/>
    <cellStyle name="千分位 3 2 6 2 2 3 2" xfId="18053" xr:uid="{00000000-0005-0000-0000-000049460000}"/>
    <cellStyle name="千分位 3 2 6 2 2 3 2 2" xfId="28104" xr:uid="{8E0B8ECF-5312-44BE-B5AE-AF570F3553E6}"/>
    <cellStyle name="千分位 3 2 6 2 2 3 3" xfId="18054" xr:uid="{00000000-0005-0000-0000-00004A460000}"/>
    <cellStyle name="千分位 3 2 6 2 2 3 3 2" xfId="28105" xr:uid="{AFCB3BA5-9843-4F2A-90C4-16FD2E268260}"/>
    <cellStyle name="千分位 3 2 6 2 2 3 4" xfId="28103" xr:uid="{C256E351-34A6-4B31-825C-567BB4CE09EC}"/>
    <cellStyle name="千分位 3 2 6 2 2 4" xfId="18055" xr:uid="{00000000-0005-0000-0000-00004B460000}"/>
    <cellStyle name="千分位 3 2 6 2 2 4 2" xfId="28106" xr:uid="{1852FF6D-79C4-4C6A-A37E-CAA6F817CC07}"/>
    <cellStyle name="千分位 3 2 6 2 2 5" xfId="18056" xr:uid="{00000000-0005-0000-0000-00004C460000}"/>
    <cellStyle name="千分位 3 2 6 2 2 5 2" xfId="28107" xr:uid="{7CB1F904-BE5D-499F-89A9-DAB391B6961D}"/>
    <cellStyle name="千分位 3 2 6 2 2 6" xfId="28096" xr:uid="{146CC61C-9C98-46D8-9EA5-EBB9757CE63D}"/>
    <cellStyle name="千分位 3 2 6 2 3" xfId="18057" xr:uid="{00000000-0005-0000-0000-00004D460000}"/>
    <cellStyle name="千分位 3 2 6 2 3 2" xfId="18058" xr:uid="{00000000-0005-0000-0000-00004E460000}"/>
    <cellStyle name="千分位 3 2 6 2 3 2 2" xfId="18059" xr:uid="{00000000-0005-0000-0000-00004F460000}"/>
    <cellStyle name="千分位 3 2 6 2 3 2 2 2" xfId="28110" xr:uid="{D40B18CE-5618-455D-BCDC-B1323686F5C8}"/>
    <cellStyle name="千分位 3 2 6 2 3 2 3" xfId="18060" xr:uid="{00000000-0005-0000-0000-000050460000}"/>
    <cellStyle name="千分位 3 2 6 2 3 2 3 2" xfId="28111" xr:uid="{B2020E49-5F2F-48D2-B6B0-76F5163E60EE}"/>
    <cellStyle name="千分位 3 2 6 2 3 2 4" xfId="28109" xr:uid="{601A5329-942A-4D37-9BAA-EAFBD6746CD9}"/>
    <cellStyle name="千分位 3 2 6 2 3 3" xfId="18061" xr:uid="{00000000-0005-0000-0000-000051460000}"/>
    <cellStyle name="千分位 3 2 6 2 3 3 2" xfId="28112" xr:uid="{CB5A62BB-2467-44E7-B307-05CF0DA48A65}"/>
    <cellStyle name="千分位 3 2 6 2 3 4" xfId="18062" xr:uid="{00000000-0005-0000-0000-000052460000}"/>
    <cellStyle name="千分位 3 2 6 2 3 4 2" xfId="28113" xr:uid="{E2F3AEB8-9866-4E60-9934-BC64217E8E7A}"/>
    <cellStyle name="千分位 3 2 6 2 3 5" xfId="28108" xr:uid="{565C998B-848D-4B78-AC48-7A76D0365999}"/>
    <cellStyle name="千分位 3 2 6 2 4" xfId="18063" xr:uid="{00000000-0005-0000-0000-000053460000}"/>
    <cellStyle name="千分位 3 2 6 2 4 2" xfId="18064" xr:uid="{00000000-0005-0000-0000-000054460000}"/>
    <cellStyle name="千分位 3 2 6 2 4 2 2" xfId="28115" xr:uid="{46A4793C-C728-4846-810D-B176BA7FA941}"/>
    <cellStyle name="千分位 3 2 6 2 4 3" xfId="18065" xr:uid="{00000000-0005-0000-0000-000055460000}"/>
    <cellStyle name="千分位 3 2 6 2 4 3 2" xfId="28116" xr:uid="{C6EB3FFB-3FF6-47DF-A79A-1513CB73F97F}"/>
    <cellStyle name="千分位 3 2 6 2 4 4" xfId="28114" xr:uid="{FD9514F3-B35D-48A9-8D76-8778C706A7D4}"/>
    <cellStyle name="千分位 3 2 6 2 5" xfId="18066" xr:uid="{00000000-0005-0000-0000-000056460000}"/>
    <cellStyle name="千分位 3 2 6 2 5 2" xfId="28117" xr:uid="{BC9AA56B-E508-4497-9FE3-3753EE92C2BE}"/>
    <cellStyle name="千分位 3 2 6 2 6" xfId="18067" xr:uid="{00000000-0005-0000-0000-000057460000}"/>
    <cellStyle name="千分位 3 2 6 2 6 2" xfId="28118" xr:uid="{1429AE0B-C270-4623-9CB0-1CFA8EB1C124}"/>
    <cellStyle name="千分位 3 2 6 2 7" xfId="28095" xr:uid="{69EFF9EF-08C5-40F5-91A5-468929057B92}"/>
    <cellStyle name="千分位 3 2 6 3" xfId="18068" xr:uid="{00000000-0005-0000-0000-000058460000}"/>
    <cellStyle name="千分位 3 2 6 3 2" xfId="18069" xr:uid="{00000000-0005-0000-0000-000059460000}"/>
    <cellStyle name="千分位 3 2 6 3 2 2" xfId="18070" xr:uid="{00000000-0005-0000-0000-00005A460000}"/>
    <cellStyle name="千分位 3 2 6 3 2 2 2" xfId="18071" xr:uid="{00000000-0005-0000-0000-00005B460000}"/>
    <cellStyle name="千分位 3 2 6 3 2 2 2 2" xfId="28122" xr:uid="{49614BC0-AFC9-476C-A671-357003512060}"/>
    <cellStyle name="千分位 3 2 6 3 2 2 3" xfId="18072" xr:uid="{00000000-0005-0000-0000-00005C460000}"/>
    <cellStyle name="千分位 3 2 6 3 2 2 3 2" xfId="28123" xr:uid="{9CA2E584-6C0D-4C48-9313-BAD036007313}"/>
    <cellStyle name="千分位 3 2 6 3 2 2 4" xfId="28121" xr:uid="{81EC88EB-0C0B-49B0-9885-5A730A618F07}"/>
    <cellStyle name="千分位 3 2 6 3 2 3" xfId="18073" xr:uid="{00000000-0005-0000-0000-00005D460000}"/>
    <cellStyle name="千分位 3 2 6 3 2 3 2" xfId="28124" xr:uid="{9161F633-56EC-4FEE-982B-E3D69A73C29D}"/>
    <cellStyle name="千分位 3 2 6 3 2 4" xfId="18074" xr:uid="{00000000-0005-0000-0000-00005E460000}"/>
    <cellStyle name="千分位 3 2 6 3 2 4 2" xfId="28125" xr:uid="{F476FB01-6957-4CBC-A3B0-86590AE357E6}"/>
    <cellStyle name="千分位 3 2 6 3 2 5" xfId="28120" xr:uid="{B0E919B7-3E23-4627-9385-EC7F426FE6D1}"/>
    <cellStyle name="千分位 3 2 6 3 3" xfId="18075" xr:uid="{00000000-0005-0000-0000-00005F460000}"/>
    <cellStyle name="千分位 3 2 6 3 3 2" xfId="18076" xr:uid="{00000000-0005-0000-0000-000060460000}"/>
    <cellStyle name="千分位 3 2 6 3 3 2 2" xfId="28127" xr:uid="{E568334E-1311-4C76-A60F-A2447193798D}"/>
    <cellStyle name="千分位 3 2 6 3 3 3" xfId="18077" xr:uid="{00000000-0005-0000-0000-000061460000}"/>
    <cellStyle name="千分位 3 2 6 3 3 3 2" xfId="28128" xr:uid="{1645C922-DFFD-4B2B-BB00-F699DE51BB48}"/>
    <cellStyle name="千分位 3 2 6 3 3 4" xfId="28126" xr:uid="{5E5F1B59-3F0C-445F-8B25-55F2CA12A3B0}"/>
    <cellStyle name="千分位 3 2 6 3 4" xfId="18078" xr:uid="{00000000-0005-0000-0000-000062460000}"/>
    <cellStyle name="千分位 3 2 6 3 4 2" xfId="28129" xr:uid="{E25A2A07-F943-4E82-9E35-0B56A5CD6217}"/>
    <cellStyle name="千分位 3 2 6 3 5" xfId="18079" xr:uid="{00000000-0005-0000-0000-000063460000}"/>
    <cellStyle name="千分位 3 2 6 3 5 2" xfId="28130" xr:uid="{C2A15568-0769-4BFF-A8EB-55CD5112504D}"/>
    <cellStyle name="千分位 3 2 6 3 6" xfId="28119" xr:uid="{39C47351-3DAF-4212-9000-62A1166AF9B3}"/>
    <cellStyle name="千分位 3 2 6 4" xfId="18080" xr:uid="{00000000-0005-0000-0000-000064460000}"/>
    <cellStyle name="千分位 3 2 6 4 2" xfId="18081" xr:uid="{00000000-0005-0000-0000-000065460000}"/>
    <cellStyle name="千分位 3 2 6 4 2 2" xfId="18082" xr:uid="{00000000-0005-0000-0000-000066460000}"/>
    <cellStyle name="千分位 3 2 6 4 2 2 2" xfId="18083" xr:uid="{00000000-0005-0000-0000-000067460000}"/>
    <cellStyle name="千分位 3 2 6 4 2 2 2 2" xfId="28134" xr:uid="{70815F6E-01E2-49AB-9739-347686B0F988}"/>
    <cellStyle name="千分位 3 2 6 4 2 2 3" xfId="18084" xr:uid="{00000000-0005-0000-0000-000068460000}"/>
    <cellStyle name="千分位 3 2 6 4 2 2 3 2" xfId="28135" xr:uid="{988C2465-4496-4797-BE5A-9F27E558901D}"/>
    <cellStyle name="千分位 3 2 6 4 2 2 4" xfId="28133" xr:uid="{A303BC39-8219-4C41-9E79-4B2B889219B9}"/>
    <cellStyle name="千分位 3 2 6 4 2 3" xfId="18085" xr:uid="{00000000-0005-0000-0000-000069460000}"/>
    <cellStyle name="千分位 3 2 6 4 2 3 2" xfId="28136" xr:uid="{BDB5B050-CD99-48D0-B46E-4903BF9D9670}"/>
    <cellStyle name="千分位 3 2 6 4 2 4" xfId="18086" xr:uid="{00000000-0005-0000-0000-00006A460000}"/>
    <cellStyle name="千分位 3 2 6 4 2 4 2" xfId="28137" xr:uid="{6754E3D0-58F0-4302-9881-068FA8BEE436}"/>
    <cellStyle name="千分位 3 2 6 4 2 5" xfId="28132" xr:uid="{CC3A0A7C-629F-4B38-8A91-31FBB9B1A17F}"/>
    <cellStyle name="千分位 3 2 6 4 3" xfId="18087" xr:uid="{00000000-0005-0000-0000-00006B460000}"/>
    <cellStyle name="千分位 3 2 6 4 3 2" xfId="18088" xr:uid="{00000000-0005-0000-0000-00006C460000}"/>
    <cellStyle name="千分位 3 2 6 4 3 2 2" xfId="28139" xr:uid="{71184E4E-D465-46C8-ADFF-3A721400CEB3}"/>
    <cellStyle name="千分位 3 2 6 4 3 3" xfId="18089" xr:uid="{00000000-0005-0000-0000-00006D460000}"/>
    <cellStyle name="千分位 3 2 6 4 3 3 2" xfId="28140" xr:uid="{E5E3D05A-001C-464E-8EBD-F27026233377}"/>
    <cellStyle name="千分位 3 2 6 4 3 4" xfId="28138" xr:uid="{D4F832EE-BDF6-4AC0-BA5A-0C15EFD2BD8E}"/>
    <cellStyle name="千分位 3 2 6 4 4" xfId="18090" xr:uid="{00000000-0005-0000-0000-00006E460000}"/>
    <cellStyle name="千分位 3 2 6 4 4 2" xfId="28141" xr:uid="{665CCB1A-BF85-4FB9-BF85-EA59A5DB4C75}"/>
    <cellStyle name="千分位 3 2 6 4 5" xfId="18091" xr:uid="{00000000-0005-0000-0000-00006F460000}"/>
    <cellStyle name="千分位 3 2 6 4 5 2" xfId="28142" xr:uid="{DDBA820D-1863-42FA-8B8B-0EAD678B6A3D}"/>
    <cellStyle name="千分位 3 2 6 4 6" xfId="28131" xr:uid="{62C0156E-AEBD-4560-A840-8EFE1CCB8196}"/>
    <cellStyle name="千分位 3 2 6 5" xfId="18092" xr:uid="{00000000-0005-0000-0000-000070460000}"/>
    <cellStyle name="千分位 3 2 6 5 2" xfId="18093" xr:uid="{00000000-0005-0000-0000-000071460000}"/>
    <cellStyle name="千分位 3 2 6 5 2 2" xfId="18094" xr:uid="{00000000-0005-0000-0000-000072460000}"/>
    <cellStyle name="千分位 3 2 6 5 2 2 2" xfId="28145" xr:uid="{38048B73-0F70-47C2-8BBF-6EEA2DFC0829}"/>
    <cellStyle name="千分位 3 2 6 5 2 3" xfId="18095" xr:uid="{00000000-0005-0000-0000-000073460000}"/>
    <cellStyle name="千分位 3 2 6 5 2 3 2" xfId="28146" xr:uid="{ED549528-C0CE-489A-B039-8DA26FA34E4F}"/>
    <cellStyle name="千分位 3 2 6 5 2 4" xfId="28144" xr:uid="{29EEFAC8-F81E-4F53-8417-302F393E7951}"/>
    <cellStyle name="千分位 3 2 6 5 3" xfId="18096" xr:uid="{00000000-0005-0000-0000-000074460000}"/>
    <cellStyle name="千分位 3 2 6 5 3 2" xfId="28147" xr:uid="{436C064E-53CD-457A-8EE6-1E2ED84CB1A6}"/>
    <cellStyle name="千分位 3 2 6 5 4" xfId="18097" xr:uid="{00000000-0005-0000-0000-000075460000}"/>
    <cellStyle name="千分位 3 2 6 5 4 2" xfId="28148" xr:uid="{2796EEE0-EBFF-454D-8B33-F75E49353534}"/>
    <cellStyle name="千分位 3 2 6 5 5" xfId="28143" xr:uid="{6432BE79-A010-4F9E-AD2E-0C28E1955772}"/>
    <cellStyle name="千分位 3 2 6 6" xfId="18098" xr:uid="{00000000-0005-0000-0000-000076460000}"/>
    <cellStyle name="千分位 3 2 6 6 2" xfId="18099" xr:uid="{00000000-0005-0000-0000-000077460000}"/>
    <cellStyle name="千分位 3 2 6 6 2 2" xfId="28150" xr:uid="{F9DC2B99-B06E-402E-BC8F-E194CC90DD86}"/>
    <cellStyle name="千分位 3 2 6 6 3" xfId="18100" xr:uid="{00000000-0005-0000-0000-000078460000}"/>
    <cellStyle name="千分位 3 2 6 6 3 2" xfId="28151" xr:uid="{1D8F7CAB-CD14-4442-8099-F6D643D587B1}"/>
    <cellStyle name="千分位 3 2 6 6 4" xfId="28149" xr:uid="{4ACB5632-DF25-4713-8296-3282B7ADA516}"/>
    <cellStyle name="千分位 3 2 6 7" xfId="18101" xr:uid="{00000000-0005-0000-0000-000079460000}"/>
    <cellStyle name="千分位 3 2 6 7 2" xfId="28152" xr:uid="{B4EB6B82-235A-4D34-A77C-62B3186A1DE2}"/>
    <cellStyle name="千分位 3 2 6 8" xfId="18102" xr:uid="{00000000-0005-0000-0000-00007A460000}"/>
    <cellStyle name="千分位 3 2 6 8 2" xfId="28153" xr:uid="{827E3127-9A8C-4806-9C7B-32D73769F43D}"/>
    <cellStyle name="千分位 3 2 6 9" xfId="26122" xr:uid="{1B4BA0FF-4E74-47CC-8E3A-DA6130775971}"/>
    <cellStyle name="千分位 3 2 7" xfId="18103" xr:uid="{00000000-0005-0000-0000-00007B460000}"/>
    <cellStyle name="千分位 3 2 7 2" xfId="18104" xr:uid="{00000000-0005-0000-0000-00007C460000}"/>
    <cellStyle name="千分位 3 2 7 2 2" xfId="18105" xr:uid="{00000000-0005-0000-0000-00007D460000}"/>
    <cellStyle name="千分位 3 2 7 2 2 2" xfId="18106" xr:uid="{00000000-0005-0000-0000-00007E460000}"/>
    <cellStyle name="千分位 3 2 7 2 2 2 2" xfId="18107" xr:uid="{00000000-0005-0000-0000-00007F460000}"/>
    <cellStyle name="千分位 3 2 7 2 2 2 2 2" xfId="18108" xr:uid="{00000000-0005-0000-0000-000080460000}"/>
    <cellStyle name="千分位 3 2 7 2 2 2 2 2 2" xfId="28159" xr:uid="{E21FC63E-E2CA-463C-9F21-E53F6F3BDD51}"/>
    <cellStyle name="千分位 3 2 7 2 2 2 2 3" xfId="18109" xr:uid="{00000000-0005-0000-0000-000081460000}"/>
    <cellStyle name="千分位 3 2 7 2 2 2 2 3 2" xfId="28160" xr:uid="{CE0640B4-DDEE-4ACC-A1A5-1F6409804425}"/>
    <cellStyle name="千分位 3 2 7 2 2 2 2 4" xfId="28158" xr:uid="{54AF0B6E-3690-4B9B-96C0-AEC64A46C0E5}"/>
    <cellStyle name="千分位 3 2 7 2 2 2 3" xfId="18110" xr:uid="{00000000-0005-0000-0000-000082460000}"/>
    <cellStyle name="千分位 3 2 7 2 2 2 3 2" xfId="28161" xr:uid="{9415EDB4-A2B2-4A3F-A27F-CC864C278EC3}"/>
    <cellStyle name="千分位 3 2 7 2 2 2 4" xfId="18111" xr:uid="{00000000-0005-0000-0000-000083460000}"/>
    <cellStyle name="千分位 3 2 7 2 2 2 4 2" xfId="28162" xr:uid="{0F7187A8-FA7A-4B9C-97D7-8A8DEE983674}"/>
    <cellStyle name="千分位 3 2 7 2 2 2 5" xfId="28157" xr:uid="{F5B89E3B-424F-4258-8775-73F154B1838D}"/>
    <cellStyle name="千分位 3 2 7 2 2 3" xfId="18112" xr:uid="{00000000-0005-0000-0000-000084460000}"/>
    <cellStyle name="千分位 3 2 7 2 2 3 2" xfId="18113" xr:uid="{00000000-0005-0000-0000-000085460000}"/>
    <cellStyle name="千分位 3 2 7 2 2 3 2 2" xfId="28164" xr:uid="{30B59F6C-2A0D-493E-A8A0-95AEAB39F460}"/>
    <cellStyle name="千分位 3 2 7 2 2 3 3" xfId="18114" xr:uid="{00000000-0005-0000-0000-000086460000}"/>
    <cellStyle name="千分位 3 2 7 2 2 3 3 2" xfId="28165" xr:uid="{F9A96C3F-8B04-4BAC-B8AF-C54DD8BC8881}"/>
    <cellStyle name="千分位 3 2 7 2 2 3 4" xfId="28163" xr:uid="{F32F4C2D-64C7-4777-831F-ECB8D8F33486}"/>
    <cellStyle name="千分位 3 2 7 2 2 4" xfId="18115" xr:uid="{00000000-0005-0000-0000-000087460000}"/>
    <cellStyle name="千分位 3 2 7 2 2 4 2" xfId="28166" xr:uid="{CCE6A6D7-215A-4D6E-AC5B-87A93D7C618D}"/>
    <cellStyle name="千分位 3 2 7 2 2 5" xfId="18116" xr:uid="{00000000-0005-0000-0000-000088460000}"/>
    <cellStyle name="千分位 3 2 7 2 2 5 2" xfId="28167" xr:uid="{CFC4BFF9-87DB-45A8-BFF3-6492D63F95D1}"/>
    <cellStyle name="千分位 3 2 7 2 2 6" xfId="28156" xr:uid="{8051EBE4-8FCB-4528-82D7-F1444E8F36BB}"/>
    <cellStyle name="千分位 3 2 7 2 3" xfId="18117" xr:uid="{00000000-0005-0000-0000-000089460000}"/>
    <cellStyle name="千分位 3 2 7 2 3 2" xfId="18118" xr:uid="{00000000-0005-0000-0000-00008A460000}"/>
    <cellStyle name="千分位 3 2 7 2 3 2 2" xfId="18119" xr:uid="{00000000-0005-0000-0000-00008B460000}"/>
    <cellStyle name="千分位 3 2 7 2 3 2 2 2" xfId="28170" xr:uid="{0BF011FB-846A-45FF-9A8B-F4A7F0331527}"/>
    <cellStyle name="千分位 3 2 7 2 3 2 3" xfId="18120" xr:uid="{00000000-0005-0000-0000-00008C460000}"/>
    <cellStyle name="千分位 3 2 7 2 3 2 3 2" xfId="28171" xr:uid="{A7B7A79C-821A-49E0-B834-5C02D5EE0C7E}"/>
    <cellStyle name="千分位 3 2 7 2 3 2 4" xfId="28169" xr:uid="{96483249-C660-4A07-9600-D77E94ABE96E}"/>
    <cellStyle name="千分位 3 2 7 2 3 3" xfId="18121" xr:uid="{00000000-0005-0000-0000-00008D460000}"/>
    <cellStyle name="千分位 3 2 7 2 3 3 2" xfId="28172" xr:uid="{A4022C34-E791-47A5-9658-34FC4777AD66}"/>
    <cellStyle name="千分位 3 2 7 2 3 4" xfId="18122" xr:uid="{00000000-0005-0000-0000-00008E460000}"/>
    <cellStyle name="千分位 3 2 7 2 3 4 2" xfId="28173" xr:uid="{596EC8A9-12A2-4794-97D5-27EAE61DEFBF}"/>
    <cellStyle name="千分位 3 2 7 2 3 5" xfId="28168" xr:uid="{EAA8F118-EF50-4D02-A4A7-E9C2257746E8}"/>
    <cellStyle name="千分位 3 2 7 2 4" xfId="18123" xr:uid="{00000000-0005-0000-0000-00008F460000}"/>
    <cellStyle name="千分位 3 2 7 2 4 2" xfId="18124" xr:uid="{00000000-0005-0000-0000-000090460000}"/>
    <cellStyle name="千分位 3 2 7 2 4 2 2" xfId="28175" xr:uid="{8F96BA2E-0C8A-4A0B-8879-950247A5289F}"/>
    <cellStyle name="千分位 3 2 7 2 4 3" xfId="18125" xr:uid="{00000000-0005-0000-0000-000091460000}"/>
    <cellStyle name="千分位 3 2 7 2 4 3 2" xfId="28176" xr:uid="{A865E783-2D40-44B5-B03A-632021E7B74A}"/>
    <cellStyle name="千分位 3 2 7 2 4 4" xfId="28174" xr:uid="{39A8EC5F-594B-4CDA-BDE8-CB76045F6A9C}"/>
    <cellStyle name="千分位 3 2 7 2 5" xfId="18126" xr:uid="{00000000-0005-0000-0000-000092460000}"/>
    <cellStyle name="千分位 3 2 7 2 5 2" xfId="28177" xr:uid="{FD25308D-40CB-40F5-B87B-E8F3F8C2FED9}"/>
    <cellStyle name="千分位 3 2 7 2 6" xfId="18127" xr:uid="{00000000-0005-0000-0000-000093460000}"/>
    <cellStyle name="千分位 3 2 7 2 6 2" xfId="28178" xr:uid="{27E79140-2482-413D-8345-9A1CE239240C}"/>
    <cellStyle name="千分位 3 2 7 2 7" xfId="28155" xr:uid="{B27AD00A-21E8-4BEA-9C8C-985B83B2D17D}"/>
    <cellStyle name="千分位 3 2 7 3" xfId="18128" xr:uid="{00000000-0005-0000-0000-000094460000}"/>
    <cellStyle name="千分位 3 2 7 3 2" xfId="18129" xr:uid="{00000000-0005-0000-0000-000095460000}"/>
    <cellStyle name="千分位 3 2 7 3 2 2" xfId="18130" xr:uid="{00000000-0005-0000-0000-000096460000}"/>
    <cellStyle name="千分位 3 2 7 3 2 2 2" xfId="18131" xr:uid="{00000000-0005-0000-0000-000097460000}"/>
    <cellStyle name="千分位 3 2 7 3 2 2 2 2" xfId="28182" xr:uid="{CCCF8446-92FB-425D-99C4-00C3753B0342}"/>
    <cellStyle name="千分位 3 2 7 3 2 2 3" xfId="18132" xr:uid="{00000000-0005-0000-0000-000098460000}"/>
    <cellStyle name="千分位 3 2 7 3 2 2 3 2" xfId="28183" xr:uid="{A1CC2501-B412-415D-B9EA-81708817CC1E}"/>
    <cellStyle name="千分位 3 2 7 3 2 2 4" xfId="28181" xr:uid="{EAE3B744-EA25-4AFA-B4EB-ADC0852A43CC}"/>
    <cellStyle name="千分位 3 2 7 3 2 3" xfId="18133" xr:uid="{00000000-0005-0000-0000-000099460000}"/>
    <cellStyle name="千分位 3 2 7 3 2 3 2" xfId="28184" xr:uid="{5FE29219-CC8F-4CEA-B140-D155DFA04101}"/>
    <cellStyle name="千分位 3 2 7 3 2 4" xfId="18134" xr:uid="{00000000-0005-0000-0000-00009A460000}"/>
    <cellStyle name="千分位 3 2 7 3 2 4 2" xfId="28185" xr:uid="{C3745EBD-7A1D-4B6F-8626-B64BA136409B}"/>
    <cellStyle name="千分位 3 2 7 3 2 5" xfId="28180" xr:uid="{77A09C12-8FD8-4865-9E0A-5E613FFA4168}"/>
    <cellStyle name="千分位 3 2 7 3 3" xfId="18135" xr:uid="{00000000-0005-0000-0000-00009B460000}"/>
    <cellStyle name="千分位 3 2 7 3 3 2" xfId="18136" xr:uid="{00000000-0005-0000-0000-00009C460000}"/>
    <cellStyle name="千分位 3 2 7 3 3 2 2" xfId="28187" xr:uid="{216A28C5-DEEE-45A0-B36A-142307F9EEA1}"/>
    <cellStyle name="千分位 3 2 7 3 3 3" xfId="18137" xr:uid="{00000000-0005-0000-0000-00009D460000}"/>
    <cellStyle name="千分位 3 2 7 3 3 3 2" xfId="28188" xr:uid="{546E1472-B525-4D5C-897F-C5C88AB4D8C2}"/>
    <cellStyle name="千分位 3 2 7 3 3 4" xfId="28186" xr:uid="{8D1471B0-46BE-451C-8E49-BA9790988850}"/>
    <cellStyle name="千分位 3 2 7 3 4" xfId="18138" xr:uid="{00000000-0005-0000-0000-00009E460000}"/>
    <cellStyle name="千分位 3 2 7 3 4 2" xfId="28189" xr:uid="{DBBB715A-511C-4250-AD0F-1BE2BD4589C1}"/>
    <cellStyle name="千分位 3 2 7 3 5" xfId="18139" xr:uid="{00000000-0005-0000-0000-00009F460000}"/>
    <cellStyle name="千分位 3 2 7 3 5 2" xfId="28190" xr:uid="{69D2DCF4-A387-449D-8596-C241A4487AEA}"/>
    <cellStyle name="千分位 3 2 7 3 6" xfId="28179" xr:uid="{1633B76D-8831-41BD-8F07-63A1A54D0048}"/>
    <cellStyle name="千分位 3 2 7 4" xfId="18140" xr:uid="{00000000-0005-0000-0000-0000A0460000}"/>
    <cellStyle name="千分位 3 2 7 4 2" xfId="18141" xr:uid="{00000000-0005-0000-0000-0000A1460000}"/>
    <cellStyle name="千分位 3 2 7 4 2 2" xfId="18142" xr:uid="{00000000-0005-0000-0000-0000A2460000}"/>
    <cellStyle name="千分位 3 2 7 4 2 2 2" xfId="18143" xr:uid="{00000000-0005-0000-0000-0000A3460000}"/>
    <cellStyle name="千分位 3 2 7 4 2 2 2 2" xfId="28194" xr:uid="{04F66530-BB37-4A0B-92A6-6771A63CC5DA}"/>
    <cellStyle name="千分位 3 2 7 4 2 2 3" xfId="18144" xr:uid="{00000000-0005-0000-0000-0000A4460000}"/>
    <cellStyle name="千分位 3 2 7 4 2 2 3 2" xfId="28195" xr:uid="{7E408FD8-274B-4FFF-8F01-47021FD1A7FD}"/>
    <cellStyle name="千分位 3 2 7 4 2 2 4" xfId="28193" xr:uid="{D8808904-F4D5-48E7-860A-B7D13F7B44C1}"/>
    <cellStyle name="千分位 3 2 7 4 2 3" xfId="18145" xr:uid="{00000000-0005-0000-0000-0000A5460000}"/>
    <cellStyle name="千分位 3 2 7 4 2 3 2" xfId="28196" xr:uid="{D848C85F-3DCA-4947-BCFD-1F5D6BFB3705}"/>
    <cellStyle name="千分位 3 2 7 4 2 4" xfId="18146" xr:uid="{00000000-0005-0000-0000-0000A6460000}"/>
    <cellStyle name="千分位 3 2 7 4 2 4 2" xfId="28197" xr:uid="{D554F3C3-3E80-479F-9CFC-60EF39C55C87}"/>
    <cellStyle name="千分位 3 2 7 4 2 5" xfId="28192" xr:uid="{5E335A2C-58A7-49D2-BC26-73E0A5D8825A}"/>
    <cellStyle name="千分位 3 2 7 4 3" xfId="18147" xr:uid="{00000000-0005-0000-0000-0000A7460000}"/>
    <cellStyle name="千分位 3 2 7 4 3 2" xfId="18148" xr:uid="{00000000-0005-0000-0000-0000A8460000}"/>
    <cellStyle name="千分位 3 2 7 4 3 2 2" xfId="28199" xr:uid="{461D8FB3-5EB7-47A9-9C6C-8F16ABD77607}"/>
    <cellStyle name="千分位 3 2 7 4 3 3" xfId="18149" xr:uid="{00000000-0005-0000-0000-0000A9460000}"/>
    <cellStyle name="千分位 3 2 7 4 3 3 2" xfId="28200" xr:uid="{2E9C259E-4E41-4F1A-8EC7-56533F5AD41D}"/>
    <cellStyle name="千分位 3 2 7 4 3 4" xfId="28198" xr:uid="{D0AA4017-E690-4D5D-9B93-7F942E3004CA}"/>
    <cellStyle name="千分位 3 2 7 4 4" xfId="18150" xr:uid="{00000000-0005-0000-0000-0000AA460000}"/>
    <cellStyle name="千分位 3 2 7 4 4 2" xfId="28201" xr:uid="{65F32EF4-27B0-481D-9EA9-6502A7C1291C}"/>
    <cellStyle name="千分位 3 2 7 4 5" xfId="18151" xr:uid="{00000000-0005-0000-0000-0000AB460000}"/>
    <cellStyle name="千分位 3 2 7 4 5 2" xfId="28202" xr:uid="{3A337D21-C359-4C21-969D-08EBA18CB4F6}"/>
    <cellStyle name="千分位 3 2 7 4 6" xfId="28191" xr:uid="{3677BD6D-0258-4687-89AA-06757A93AE6F}"/>
    <cellStyle name="千分位 3 2 7 5" xfId="18152" xr:uid="{00000000-0005-0000-0000-0000AC460000}"/>
    <cellStyle name="千分位 3 2 7 5 2" xfId="18153" xr:uid="{00000000-0005-0000-0000-0000AD460000}"/>
    <cellStyle name="千分位 3 2 7 5 2 2" xfId="18154" xr:uid="{00000000-0005-0000-0000-0000AE460000}"/>
    <cellStyle name="千分位 3 2 7 5 2 2 2" xfId="28205" xr:uid="{90A83142-2833-4AC3-92AC-D92DC922CCD1}"/>
    <cellStyle name="千分位 3 2 7 5 2 3" xfId="18155" xr:uid="{00000000-0005-0000-0000-0000AF460000}"/>
    <cellStyle name="千分位 3 2 7 5 2 3 2" xfId="28206" xr:uid="{EC4F2A06-726E-4B30-B8E9-27F41F6020A0}"/>
    <cellStyle name="千分位 3 2 7 5 2 4" xfId="28204" xr:uid="{ABBEE3A3-618A-4E8B-9F6E-FD99138F5C6A}"/>
    <cellStyle name="千分位 3 2 7 5 3" xfId="18156" xr:uid="{00000000-0005-0000-0000-0000B0460000}"/>
    <cellStyle name="千分位 3 2 7 5 3 2" xfId="28207" xr:uid="{12A921D7-08D5-416D-85F2-FC82AC91E773}"/>
    <cellStyle name="千分位 3 2 7 5 4" xfId="18157" xr:uid="{00000000-0005-0000-0000-0000B1460000}"/>
    <cellStyle name="千分位 3 2 7 5 4 2" xfId="28208" xr:uid="{AF5D21E8-F4E5-4896-A82F-C7AC4833EA78}"/>
    <cellStyle name="千分位 3 2 7 5 5" xfId="28203" xr:uid="{84504420-575C-4451-A2A3-697B8BCB2497}"/>
    <cellStyle name="千分位 3 2 7 6" xfId="18158" xr:uid="{00000000-0005-0000-0000-0000B2460000}"/>
    <cellStyle name="千分位 3 2 7 6 2" xfId="18159" xr:uid="{00000000-0005-0000-0000-0000B3460000}"/>
    <cellStyle name="千分位 3 2 7 6 2 2" xfId="28210" xr:uid="{590491C6-F0A8-46BB-BBF6-F2FD7966A5DB}"/>
    <cellStyle name="千分位 3 2 7 6 3" xfId="18160" xr:uid="{00000000-0005-0000-0000-0000B4460000}"/>
    <cellStyle name="千分位 3 2 7 6 3 2" xfId="28211" xr:uid="{34271BFB-542D-48BC-A099-BA755F2E4D6D}"/>
    <cellStyle name="千分位 3 2 7 6 4" xfId="28209" xr:uid="{74DF594C-C4C8-4A88-8C7F-4C6E7C71C26B}"/>
    <cellStyle name="千分位 3 2 7 7" xfId="18161" xr:uid="{00000000-0005-0000-0000-0000B5460000}"/>
    <cellStyle name="千分位 3 2 7 7 2" xfId="28212" xr:uid="{64400F11-F1F2-4943-9B84-6D481A6BBE41}"/>
    <cellStyle name="千分位 3 2 7 8" xfId="18162" xr:uid="{00000000-0005-0000-0000-0000B6460000}"/>
    <cellStyle name="千分位 3 2 7 8 2" xfId="28213" xr:uid="{C66CB413-B0F4-4E03-A0F7-397F2E44D6A4}"/>
    <cellStyle name="千分位 3 2 7 9" xfId="28154" xr:uid="{F0572FB0-0E44-413B-81FE-F860D5394681}"/>
    <cellStyle name="千分位 3 2 8" xfId="18163" xr:uid="{00000000-0005-0000-0000-0000B7460000}"/>
    <cellStyle name="千分位 3 2 8 2" xfId="18164" xr:uid="{00000000-0005-0000-0000-0000B8460000}"/>
    <cellStyle name="千分位 3 2 8 2 2" xfId="18165" xr:uid="{00000000-0005-0000-0000-0000B9460000}"/>
    <cellStyle name="千分位 3 2 8 2 2 2" xfId="18166" xr:uid="{00000000-0005-0000-0000-0000BA460000}"/>
    <cellStyle name="千分位 3 2 8 2 2 2 2" xfId="18167" xr:uid="{00000000-0005-0000-0000-0000BB460000}"/>
    <cellStyle name="千分位 3 2 8 2 2 2 2 2" xfId="28218" xr:uid="{3CAA7BD5-5579-465E-802B-1714B16E5531}"/>
    <cellStyle name="千分位 3 2 8 2 2 2 3" xfId="18168" xr:uid="{00000000-0005-0000-0000-0000BC460000}"/>
    <cellStyle name="千分位 3 2 8 2 2 2 3 2" xfId="28219" xr:uid="{86C453DC-97D4-451F-9B58-785AFAB41E42}"/>
    <cellStyle name="千分位 3 2 8 2 2 2 4" xfId="28217" xr:uid="{675ECB65-D85C-49CD-97F9-7C1ED7CAF16C}"/>
    <cellStyle name="千分位 3 2 8 2 2 3" xfId="18169" xr:uid="{00000000-0005-0000-0000-0000BD460000}"/>
    <cellStyle name="千分位 3 2 8 2 2 3 2" xfId="28220" xr:uid="{271F7993-9358-4A4F-AC79-22E2FE3A108E}"/>
    <cellStyle name="千分位 3 2 8 2 2 4" xfId="18170" xr:uid="{00000000-0005-0000-0000-0000BE460000}"/>
    <cellStyle name="千分位 3 2 8 2 2 4 2" xfId="28221" xr:uid="{0D8ECCF4-FCA9-4F26-B151-6F1F2BAB9A12}"/>
    <cellStyle name="千分位 3 2 8 2 2 5" xfId="28216" xr:uid="{D573EF2F-F415-4C50-848D-495C8764C7A1}"/>
    <cellStyle name="千分位 3 2 8 2 3" xfId="18171" xr:uid="{00000000-0005-0000-0000-0000BF460000}"/>
    <cellStyle name="千分位 3 2 8 2 3 2" xfId="18172" xr:uid="{00000000-0005-0000-0000-0000C0460000}"/>
    <cellStyle name="千分位 3 2 8 2 3 2 2" xfId="28223" xr:uid="{2CB63273-FFCB-49AF-9749-CE02A027C649}"/>
    <cellStyle name="千分位 3 2 8 2 3 3" xfId="18173" xr:uid="{00000000-0005-0000-0000-0000C1460000}"/>
    <cellStyle name="千分位 3 2 8 2 3 3 2" xfId="28224" xr:uid="{57C3A884-B5BB-469B-97F2-B5ED9B9F61AD}"/>
    <cellStyle name="千分位 3 2 8 2 3 4" xfId="28222" xr:uid="{3B91684B-351F-41F7-83BF-797AA984BA73}"/>
    <cellStyle name="千分位 3 2 8 2 4" xfId="18174" xr:uid="{00000000-0005-0000-0000-0000C2460000}"/>
    <cellStyle name="千分位 3 2 8 2 4 2" xfId="28225" xr:uid="{24DD997E-EDD2-411A-A4FF-950EE15FCFB4}"/>
    <cellStyle name="千分位 3 2 8 2 5" xfId="18175" xr:uid="{00000000-0005-0000-0000-0000C3460000}"/>
    <cellStyle name="千分位 3 2 8 2 5 2" xfId="28226" xr:uid="{CF431917-09C3-4E19-9617-94345931D4FB}"/>
    <cellStyle name="千分位 3 2 8 2 6" xfId="28215" xr:uid="{1F200467-E15E-4A56-87F4-04BBE0E016B7}"/>
    <cellStyle name="千分位 3 2 8 3" xfId="18176" xr:uid="{00000000-0005-0000-0000-0000C4460000}"/>
    <cellStyle name="千分位 3 2 8 3 2" xfId="18177" xr:uid="{00000000-0005-0000-0000-0000C5460000}"/>
    <cellStyle name="千分位 3 2 8 3 2 2" xfId="18178" xr:uid="{00000000-0005-0000-0000-0000C6460000}"/>
    <cellStyle name="千分位 3 2 8 3 2 2 2" xfId="18179" xr:uid="{00000000-0005-0000-0000-0000C7460000}"/>
    <cellStyle name="千分位 3 2 8 3 2 2 2 2" xfId="28230" xr:uid="{91CA88C8-C6B0-4956-BBC1-23A02EEC13B2}"/>
    <cellStyle name="千分位 3 2 8 3 2 2 3" xfId="18180" xr:uid="{00000000-0005-0000-0000-0000C8460000}"/>
    <cellStyle name="千分位 3 2 8 3 2 2 3 2" xfId="28231" xr:uid="{9B71B6E3-B84F-4D3C-86BD-158A26FE9AB4}"/>
    <cellStyle name="千分位 3 2 8 3 2 2 4" xfId="28229" xr:uid="{1FDA7519-97C0-4F19-B893-3F07885B4224}"/>
    <cellStyle name="千分位 3 2 8 3 2 3" xfId="18181" xr:uid="{00000000-0005-0000-0000-0000C9460000}"/>
    <cellStyle name="千分位 3 2 8 3 2 3 2" xfId="28232" xr:uid="{E5F03938-BBDE-4378-837C-21DE7D23D3C7}"/>
    <cellStyle name="千分位 3 2 8 3 2 4" xfId="18182" xr:uid="{00000000-0005-0000-0000-0000CA460000}"/>
    <cellStyle name="千分位 3 2 8 3 2 4 2" xfId="28233" xr:uid="{4BDA8EA8-7837-42F5-9B31-E9CD06B19F81}"/>
    <cellStyle name="千分位 3 2 8 3 2 5" xfId="28228" xr:uid="{11A1A435-5299-4944-99EF-234799E5713E}"/>
    <cellStyle name="千分位 3 2 8 3 3" xfId="18183" xr:uid="{00000000-0005-0000-0000-0000CB460000}"/>
    <cellStyle name="千分位 3 2 8 3 3 2" xfId="18184" xr:uid="{00000000-0005-0000-0000-0000CC460000}"/>
    <cellStyle name="千分位 3 2 8 3 3 2 2" xfId="28235" xr:uid="{1A0888CB-B4C5-4706-8599-CF4809EC2980}"/>
    <cellStyle name="千分位 3 2 8 3 3 3" xfId="18185" xr:uid="{00000000-0005-0000-0000-0000CD460000}"/>
    <cellStyle name="千分位 3 2 8 3 3 3 2" xfId="28236" xr:uid="{A5697561-9A63-46B1-A503-9579B6A13FBD}"/>
    <cellStyle name="千分位 3 2 8 3 3 4" xfId="28234" xr:uid="{FC8CEF6E-482E-4738-9EF5-E73A1911A7A1}"/>
    <cellStyle name="千分位 3 2 8 3 4" xfId="18186" xr:uid="{00000000-0005-0000-0000-0000CE460000}"/>
    <cellStyle name="千分位 3 2 8 3 4 2" xfId="28237" xr:uid="{62F38D37-A0A9-498C-B434-439C5D243420}"/>
    <cellStyle name="千分位 3 2 8 3 5" xfId="18187" xr:uid="{00000000-0005-0000-0000-0000CF460000}"/>
    <cellStyle name="千分位 3 2 8 3 5 2" xfId="28238" xr:uid="{E492EB1E-5974-47C8-9C51-3D81A16EEF32}"/>
    <cellStyle name="千分位 3 2 8 3 6" xfId="28227" xr:uid="{31C6B181-42C5-4CB6-8BD5-6CB51F8BE382}"/>
    <cellStyle name="千分位 3 2 8 4" xfId="18188" xr:uid="{00000000-0005-0000-0000-0000D0460000}"/>
    <cellStyle name="千分位 3 2 8 4 2" xfId="18189" xr:uid="{00000000-0005-0000-0000-0000D1460000}"/>
    <cellStyle name="千分位 3 2 8 4 2 2" xfId="18190" xr:uid="{00000000-0005-0000-0000-0000D2460000}"/>
    <cellStyle name="千分位 3 2 8 4 2 2 2" xfId="28241" xr:uid="{C8FE7BAA-2DA4-4033-89A7-824B1BA17330}"/>
    <cellStyle name="千分位 3 2 8 4 2 3" xfId="18191" xr:uid="{00000000-0005-0000-0000-0000D3460000}"/>
    <cellStyle name="千分位 3 2 8 4 2 3 2" xfId="28242" xr:uid="{6629DED6-96CC-4DE2-9793-5D67D200FC94}"/>
    <cellStyle name="千分位 3 2 8 4 2 4" xfId="28240" xr:uid="{19CDC646-A6F4-4970-9744-C923167E8232}"/>
    <cellStyle name="千分位 3 2 8 4 3" xfId="18192" xr:uid="{00000000-0005-0000-0000-0000D4460000}"/>
    <cellStyle name="千分位 3 2 8 4 3 2" xfId="28243" xr:uid="{CEEF1A38-8926-494C-BB90-760F5781DA6B}"/>
    <cellStyle name="千分位 3 2 8 4 4" xfId="18193" xr:uid="{00000000-0005-0000-0000-0000D5460000}"/>
    <cellStyle name="千分位 3 2 8 4 4 2" xfId="28244" xr:uid="{F2AF44BC-71EC-4033-A9FA-667467CAFCEE}"/>
    <cellStyle name="千分位 3 2 8 4 5" xfId="28239" xr:uid="{66795068-2BF8-44DF-A399-CD5C6961DBBC}"/>
    <cellStyle name="千分位 3 2 8 5" xfId="18194" xr:uid="{00000000-0005-0000-0000-0000D6460000}"/>
    <cellStyle name="千分位 3 2 8 5 2" xfId="18195" xr:uid="{00000000-0005-0000-0000-0000D7460000}"/>
    <cellStyle name="千分位 3 2 8 5 2 2" xfId="28246" xr:uid="{00A781A9-07F1-4376-A9B6-B4B61B2116E3}"/>
    <cellStyle name="千分位 3 2 8 5 3" xfId="18196" xr:uid="{00000000-0005-0000-0000-0000D8460000}"/>
    <cellStyle name="千分位 3 2 8 5 3 2" xfId="28247" xr:uid="{A8DE3284-D182-42DF-B740-587B985FDB52}"/>
    <cellStyle name="千分位 3 2 8 5 4" xfId="28245" xr:uid="{761E0E0E-140E-45CC-97A8-F456CABBB0D5}"/>
    <cellStyle name="千分位 3 2 8 6" xfId="18197" xr:uid="{00000000-0005-0000-0000-0000D9460000}"/>
    <cellStyle name="千分位 3 2 8 6 2" xfId="28248" xr:uid="{6EA05887-BE3B-441A-921A-093B74687616}"/>
    <cellStyle name="千分位 3 2 8 7" xfId="18198" xr:uid="{00000000-0005-0000-0000-0000DA460000}"/>
    <cellStyle name="千分位 3 2 8 7 2" xfId="28249" xr:uid="{4E6E55A0-D830-4CE7-83B5-E17F93E10CD7}"/>
    <cellStyle name="千分位 3 2 8 8" xfId="28214" xr:uid="{C560E7E6-45A0-473C-959B-A579A1DE9743}"/>
    <cellStyle name="千分位 3 2 9" xfId="18199" xr:uid="{00000000-0005-0000-0000-0000DB460000}"/>
    <cellStyle name="千分位 3 2 9 2" xfId="18200" xr:uid="{00000000-0005-0000-0000-0000DC460000}"/>
    <cellStyle name="千分位 3 2 9 2 2" xfId="18201" xr:uid="{00000000-0005-0000-0000-0000DD460000}"/>
    <cellStyle name="千分位 3 2 9 2 2 2" xfId="18202" xr:uid="{00000000-0005-0000-0000-0000DE460000}"/>
    <cellStyle name="千分位 3 2 9 2 2 2 2" xfId="18203" xr:uid="{00000000-0005-0000-0000-0000DF460000}"/>
    <cellStyle name="千分位 3 2 9 2 2 2 2 2" xfId="28254" xr:uid="{6FA117AB-D14E-4D3B-85E6-616446AD323D}"/>
    <cellStyle name="千分位 3 2 9 2 2 2 3" xfId="18204" xr:uid="{00000000-0005-0000-0000-0000E0460000}"/>
    <cellStyle name="千分位 3 2 9 2 2 2 3 2" xfId="28255" xr:uid="{672C0D93-D3D5-40FB-A833-7D155391499C}"/>
    <cellStyle name="千分位 3 2 9 2 2 2 4" xfId="28253" xr:uid="{0E5D56F6-EEDE-4B2C-A502-7F84C01C0B73}"/>
    <cellStyle name="千分位 3 2 9 2 2 3" xfId="18205" xr:uid="{00000000-0005-0000-0000-0000E1460000}"/>
    <cellStyle name="千分位 3 2 9 2 2 3 2" xfId="28256" xr:uid="{5FDC55F0-F43C-4496-88B5-485AF193B034}"/>
    <cellStyle name="千分位 3 2 9 2 2 4" xfId="18206" xr:uid="{00000000-0005-0000-0000-0000E2460000}"/>
    <cellStyle name="千分位 3 2 9 2 2 4 2" xfId="28257" xr:uid="{1B06D239-EE56-4413-9637-81FC7AD4EC76}"/>
    <cellStyle name="千分位 3 2 9 2 2 5" xfId="28252" xr:uid="{D4B619D7-1A2C-43F9-AB8E-3D9F073BCDF3}"/>
    <cellStyle name="千分位 3 2 9 2 3" xfId="18207" xr:uid="{00000000-0005-0000-0000-0000E3460000}"/>
    <cellStyle name="千分位 3 2 9 2 3 2" xfId="18208" xr:uid="{00000000-0005-0000-0000-0000E4460000}"/>
    <cellStyle name="千分位 3 2 9 2 3 2 2" xfId="28259" xr:uid="{B1E0B4B7-0D89-44CC-A3D9-EB3C8EC33D15}"/>
    <cellStyle name="千分位 3 2 9 2 3 3" xfId="18209" xr:uid="{00000000-0005-0000-0000-0000E5460000}"/>
    <cellStyle name="千分位 3 2 9 2 3 3 2" xfId="28260" xr:uid="{56ED49B9-F98B-492D-A944-A7CC0C760D25}"/>
    <cellStyle name="千分位 3 2 9 2 3 4" xfId="28258" xr:uid="{DB29D7FA-4894-4C12-835C-957464E0E1E5}"/>
    <cellStyle name="千分位 3 2 9 2 4" xfId="18210" xr:uid="{00000000-0005-0000-0000-0000E6460000}"/>
    <cellStyle name="千分位 3 2 9 2 4 2" xfId="28261" xr:uid="{10EDCB14-B09E-4BA7-8007-DD8751BDB400}"/>
    <cellStyle name="千分位 3 2 9 2 5" xfId="18211" xr:uid="{00000000-0005-0000-0000-0000E7460000}"/>
    <cellStyle name="千分位 3 2 9 2 5 2" xfId="28262" xr:uid="{015A9398-E6CE-4850-A169-8EE2C6456BCB}"/>
    <cellStyle name="千分位 3 2 9 2 6" xfId="28251" xr:uid="{7CF61B80-37FD-4B66-AC65-C9D61348A469}"/>
    <cellStyle name="千分位 3 2 9 3" xfId="18212" xr:uid="{00000000-0005-0000-0000-0000E8460000}"/>
    <cellStyle name="千分位 3 2 9 3 2" xfId="18213" xr:uid="{00000000-0005-0000-0000-0000E9460000}"/>
    <cellStyle name="千分位 3 2 9 3 2 2" xfId="18214" xr:uid="{00000000-0005-0000-0000-0000EA460000}"/>
    <cellStyle name="千分位 3 2 9 3 2 2 2" xfId="28265" xr:uid="{EAB4A7F6-D662-45AD-901B-5354629FD1CC}"/>
    <cellStyle name="千分位 3 2 9 3 2 3" xfId="18215" xr:uid="{00000000-0005-0000-0000-0000EB460000}"/>
    <cellStyle name="千分位 3 2 9 3 2 3 2" xfId="28266" xr:uid="{F061F98B-0EB7-401A-9DEB-5FF0E1A70514}"/>
    <cellStyle name="千分位 3 2 9 3 2 4" xfId="28264" xr:uid="{97A912B6-AF20-4026-AD26-AF6928AB7B1C}"/>
    <cellStyle name="千分位 3 2 9 3 3" xfId="18216" xr:uid="{00000000-0005-0000-0000-0000EC460000}"/>
    <cellStyle name="千分位 3 2 9 3 3 2" xfId="28267" xr:uid="{D10BD739-BA98-4BE1-A944-A1C782F27837}"/>
    <cellStyle name="千分位 3 2 9 3 4" xfId="18217" xr:uid="{00000000-0005-0000-0000-0000ED460000}"/>
    <cellStyle name="千分位 3 2 9 3 4 2" xfId="28268" xr:uid="{F57F2E38-181B-4BD3-BF30-B4CA15805D10}"/>
    <cellStyle name="千分位 3 2 9 3 5" xfId="28263" xr:uid="{30DA2C99-B301-4B9F-8BA0-B7ECC2E75E96}"/>
    <cellStyle name="千分位 3 2 9 4" xfId="18218" xr:uid="{00000000-0005-0000-0000-0000EE460000}"/>
    <cellStyle name="千分位 3 2 9 4 2" xfId="18219" xr:uid="{00000000-0005-0000-0000-0000EF460000}"/>
    <cellStyle name="千分位 3 2 9 4 2 2" xfId="28270" xr:uid="{32381C18-6D77-4DF0-B998-24EE8ED007F4}"/>
    <cellStyle name="千分位 3 2 9 4 3" xfId="18220" xr:uid="{00000000-0005-0000-0000-0000F0460000}"/>
    <cellStyle name="千分位 3 2 9 4 3 2" xfId="28271" xr:uid="{E6660A18-5E84-4CF1-BB91-19A89EB177D8}"/>
    <cellStyle name="千分位 3 2 9 4 4" xfId="28269" xr:uid="{85E9AE94-77B1-4A1E-9A86-82C1887A84F7}"/>
    <cellStyle name="千分位 3 2 9 5" xfId="18221" xr:uid="{00000000-0005-0000-0000-0000F1460000}"/>
    <cellStyle name="千分位 3 2 9 5 2" xfId="28272" xr:uid="{7F587813-9664-4F1A-9C48-E587FDB0C7E8}"/>
    <cellStyle name="千分位 3 2 9 6" xfId="18222" xr:uid="{00000000-0005-0000-0000-0000F2460000}"/>
    <cellStyle name="千分位 3 2 9 6 2" xfId="28273" xr:uid="{9FCB74BA-E041-46F3-9952-8810E381C9C7}"/>
    <cellStyle name="千分位 3 2 9 7" xfId="28250" xr:uid="{6E616031-C5E3-4D76-8431-9C0E33DFD963}"/>
    <cellStyle name="千分位 3 3" xfId="365" xr:uid="{00000000-0005-0000-0000-0000F3460000}"/>
    <cellStyle name="千分位 3 3 10" xfId="18223" xr:uid="{00000000-0005-0000-0000-0000F4460000}"/>
    <cellStyle name="千分位 3 3 10 2" xfId="18224" xr:uid="{00000000-0005-0000-0000-0000F5460000}"/>
    <cellStyle name="千分位 3 3 10 2 2" xfId="18225" xr:uid="{00000000-0005-0000-0000-0000F6460000}"/>
    <cellStyle name="千分位 3 3 10 2 2 2" xfId="18226" xr:uid="{00000000-0005-0000-0000-0000F7460000}"/>
    <cellStyle name="千分位 3 3 10 2 2 2 2" xfId="28277" xr:uid="{7B91797C-C439-467B-A9C9-12508C1B3890}"/>
    <cellStyle name="千分位 3 3 10 2 2 3" xfId="18227" xr:uid="{00000000-0005-0000-0000-0000F8460000}"/>
    <cellStyle name="千分位 3 3 10 2 2 3 2" xfId="28278" xr:uid="{976BCD2C-037F-4BD3-A432-03AE7C7908D8}"/>
    <cellStyle name="千分位 3 3 10 2 2 4" xfId="28276" xr:uid="{B164CB86-8BB8-4BB6-A602-5B543596B5A5}"/>
    <cellStyle name="千分位 3 3 10 2 3" xfId="18228" xr:uid="{00000000-0005-0000-0000-0000F9460000}"/>
    <cellStyle name="千分位 3 3 10 2 3 2" xfId="28279" xr:uid="{427AC17A-0D0F-41D1-BFA9-035B553D740C}"/>
    <cellStyle name="千分位 3 3 10 2 4" xfId="18229" xr:uid="{00000000-0005-0000-0000-0000FA460000}"/>
    <cellStyle name="千分位 3 3 10 2 4 2" xfId="28280" xr:uid="{89FDFFFA-3ED6-4A75-946B-201A3904A728}"/>
    <cellStyle name="千分位 3 3 10 2 5" xfId="28275" xr:uid="{832FA931-8B50-4AEF-AD69-BF23207191CE}"/>
    <cellStyle name="千分位 3 3 10 3" xfId="18230" xr:uid="{00000000-0005-0000-0000-0000FB460000}"/>
    <cellStyle name="千分位 3 3 10 3 2" xfId="18231" xr:uid="{00000000-0005-0000-0000-0000FC460000}"/>
    <cellStyle name="千分位 3 3 10 3 2 2" xfId="28282" xr:uid="{79F02BCE-F7CA-4592-807A-05B13ABBAAB4}"/>
    <cellStyle name="千分位 3 3 10 3 3" xfId="18232" xr:uid="{00000000-0005-0000-0000-0000FD460000}"/>
    <cellStyle name="千分位 3 3 10 3 3 2" xfId="28283" xr:uid="{7A2CCD4E-DC0D-48C8-9A87-3B56886278FE}"/>
    <cellStyle name="千分位 3 3 10 3 4" xfId="28281" xr:uid="{FD91C20F-A256-406C-8061-D21CB44CEA7C}"/>
    <cellStyle name="千分位 3 3 10 4" xfId="18233" xr:uid="{00000000-0005-0000-0000-0000FE460000}"/>
    <cellStyle name="千分位 3 3 10 4 2" xfId="28284" xr:uid="{2407A2F3-7926-49E3-A386-2B982A90DF0E}"/>
    <cellStyle name="千分位 3 3 10 5" xfId="18234" xr:uid="{00000000-0005-0000-0000-0000FF460000}"/>
    <cellStyle name="千分位 3 3 10 5 2" xfId="28285" xr:uid="{658A834B-18CA-409C-9672-2173D06C7CFC}"/>
    <cellStyle name="千分位 3 3 10 6" xfId="28274" xr:uid="{C3B720C4-915A-4778-9EC2-991C64253FFD}"/>
    <cellStyle name="千分位 3 3 11" xfId="18235" xr:uid="{00000000-0005-0000-0000-000000470000}"/>
    <cellStyle name="千分位 3 3 11 2" xfId="18236" xr:uid="{00000000-0005-0000-0000-000001470000}"/>
    <cellStyle name="千分位 3 3 11 2 2" xfId="18237" xr:uid="{00000000-0005-0000-0000-000002470000}"/>
    <cellStyle name="千分位 3 3 11 2 2 2" xfId="28288" xr:uid="{A6AFA03F-A5E3-4667-AE7C-C428F4E18F8C}"/>
    <cellStyle name="千分位 3 3 11 2 3" xfId="18238" xr:uid="{00000000-0005-0000-0000-000003470000}"/>
    <cellStyle name="千分位 3 3 11 2 3 2" xfId="28289" xr:uid="{BB260DB5-5FE4-4E33-8243-E83107EA7E22}"/>
    <cellStyle name="千分位 3 3 11 2 4" xfId="28287" xr:uid="{24B0CDDC-84C7-4A2A-B663-5B177D2D3FB5}"/>
    <cellStyle name="千分位 3 3 11 3" xfId="18239" xr:uid="{00000000-0005-0000-0000-000004470000}"/>
    <cellStyle name="千分位 3 3 11 3 2" xfId="28290" xr:uid="{11E7CC51-9639-4FC9-B1BC-526648E1398F}"/>
    <cellStyle name="千分位 3 3 11 4" xfId="18240" xr:uid="{00000000-0005-0000-0000-000005470000}"/>
    <cellStyle name="千分位 3 3 11 4 2" xfId="28291" xr:uid="{435AAFA4-21EF-4C68-BB6E-3F883CB98B5F}"/>
    <cellStyle name="千分位 3 3 11 5" xfId="28286" xr:uid="{B0F3156B-2EB1-4516-A948-B3841F3B5CAB}"/>
    <cellStyle name="千分位 3 3 12" xfId="18241" xr:uid="{00000000-0005-0000-0000-000006470000}"/>
    <cellStyle name="千分位 3 3 12 2" xfId="18242" xr:uid="{00000000-0005-0000-0000-000007470000}"/>
    <cellStyle name="千分位 3 3 12 2 2" xfId="28293" xr:uid="{9BC78737-D2E7-4014-8A37-3B62B267968B}"/>
    <cellStyle name="千分位 3 3 12 3" xfId="18243" xr:uid="{00000000-0005-0000-0000-000008470000}"/>
    <cellStyle name="千分位 3 3 12 3 2" xfId="28294" xr:uid="{0C75DC35-108D-439E-AB0B-A444388AEDFD}"/>
    <cellStyle name="千分位 3 3 12 4" xfId="28292" xr:uid="{69854C62-5128-4391-A9F8-1FD2C381B5DC}"/>
    <cellStyle name="千分位 3 3 13" xfId="18244" xr:uid="{00000000-0005-0000-0000-000009470000}"/>
    <cellStyle name="千分位 3 3 13 2" xfId="28295" xr:uid="{4B93EAC1-BCC2-420A-9577-5522DEA93CFC}"/>
    <cellStyle name="千分位 3 3 14" xfId="18245" xr:uid="{00000000-0005-0000-0000-00000A470000}"/>
    <cellStyle name="千分位 3 3 14 2" xfId="28296" xr:uid="{A7F83444-2632-4E84-A995-AD8B19394677}"/>
    <cellStyle name="千分位 3 3 15" xfId="26123" xr:uid="{E5722548-8307-4593-88E3-499371FBFB57}"/>
    <cellStyle name="千分位 3 3 2" xfId="366" xr:uid="{00000000-0005-0000-0000-00000B470000}"/>
    <cellStyle name="千分位 3 3 2 10" xfId="18246" xr:uid="{00000000-0005-0000-0000-00000C470000}"/>
    <cellStyle name="千分位 3 3 2 10 2" xfId="18247" xr:uid="{00000000-0005-0000-0000-00000D470000}"/>
    <cellStyle name="千分位 3 3 2 10 2 2" xfId="18248" xr:uid="{00000000-0005-0000-0000-00000E470000}"/>
    <cellStyle name="千分位 3 3 2 10 2 2 2" xfId="28299" xr:uid="{23B6E82F-BCA4-472C-89F9-F303354EFA42}"/>
    <cellStyle name="千分位 3 3 2 10 2 3" xfId="18249" xr:uid="{00000000-0005-0000-0000-00000F470000}"/>
    <cellStyle name="千分位 3 3 2 10 2 3 2" xfId="28300" xr:uid="{6E7BF78D-07AD-46E2-9690-19E288DD4FF5}"/>
    <cellStyle name="千分位 3 3 2 10 2 4" xfId="28298" xr:uid="{C3906506-ACF7-43F1-AF7E-5D9E5034E4E1}"/>
    <cellStyle name="千分位 3 3 2 10 3" xfId="18250" xr:uid="{00000000-0005-0000-0000-000010470000}"/>
    <cellStyle name="千分位 3 3 2 10 3 2" xfId="28301" xr:uid="{7868025B-E1D6-4D3C-8332-527D55E1689A}"/>
    <cellStyle name="千分位 3 3 2 10 4" xfId="18251" xr:uid="{00000000-0005-0000-0000-000011470000}"/>
    <cellStyle name="千分位 3 3 2 10 4 2" xfId="28302" xr:uid="{CC6E3B2E-FDD5-40EA-BD56-9690343C20D3}"/>
    <cellStyle name="千分位 3 3 2 10 5" xfId="28297" xr:uid="{DF8F0200-D2B7-457A-81A5-F87FACAB4574}"/>
    <cellStyle name="千分位 3 3 2 11" xfId="18252" xr:uid="{00000000-0005-0000-0000-000012470000}"/>
    <cellStyle name="千分位 3 3 2 11 2" xfId="18253" xr:uid="{00000000-0005-0000-0000-000013470000}"/>
    <cellStyle name="千分位 3 3 2 11 2 2" xfId="28304" xr:uid="{98F74A78-EAC6-4CFE-941E-4C21F526E0BC}"/>
    <cellStyle name="千分位 3 3 2 11 3" xfId="18254" xr:uid="{00000000-0005-0000-0000-000014470000}"/>
    <cellStyle name="千分位 3 3 2 11 3 2" xfId="28305" xr:uid="{401A3F58-B6C7-40E2-9D3C-0E1FE3163F36}"/>
    <cellStyle name="千分位 3 3 2 11 4" xfId="28303" xr:uid="{7950CE89-1074-47ED-90A6-11BB47A65A64}"/>
    <cellStyle name="千分位 3 3 2 12" xfId="18255" xr:uid="{00000000-0005-0000-0000-000015470000}"/>
    <cellStyle name="千分位 3 3 2 12 2" xfId="28306" xr:uid="{163296C4-B6D8-450D-8B3F-8F23717B7D40}"/>
    <cellStyle name="千分位 3 3 2 13" xfId="18256" xr:uid="{00000000-0005-0000-0000-000016470000}"/>
    <cellStyle name="千分位 3 3 2 13 2" xfId="28307" xr:uid="{C3DFBB85-0498-4D81-802F-378F3693386B}"/>
    <cellStyle name="千分位 3 3 2 14" xfId="26124" xr:uid="{FDD63BC1-53ED-446B-B239-B1BCDCD8A742}"/>
    <cellStyle name="千分位 3 3 2 2" xfId="367" xr:uid="{00000000-0005-0000-0000-000017470000}"/>
    <cellStyle name="千分位 3 3 2 2 10" xfId="26125" xr:uid="{D0DC38C1-F4FF-4FFF-982E-B3A3688A5568}"/>
    <cellStyle name="千分位 3 3 2 2 2" xfId="368" xr:uid="{00000000-0005-0000-0000-000018470000}"/>
    <cellStyle name="千分位 3 3 2 2 2 2" xfId="18257" xr:uid="{00000000-0005-0000-0000-000019470000}"/>
    <cellStyle name="千分位 3 3 2 2 2 2 2" xfId="18258" xr:uid="{00000000-0005-0000-0000-00001A470000}"/>
    <cellStyle name="千分位 3 3 2 2 2 2 2 2" xfId="18259" xr:uid="{00000000-0005-0000-0000-00001B470000}"/>
    <cellStyle name="千分位 3 3 2 2 2 2 2 2 2" xfId="18260" xr:uid="{00000000-0005-0000-0000-00001C470000}"/>
    <cellStyle name="千分位 3 3 2 2 2 2 2 2 2 2" xfId="18261" xr:uid="{00000000-0005-0000-0000-00001D470000}"/>
    <cellStyle name="千分位 3 3 2 2 2 2 2 2 2 2 2" xfId="28312" xr:uid="{FE676FAA-5DC4-40EA-9D06-F22D7D336594}"/>
    <cellStyle name="千分位 3 3 2 2 2 2 2 2 2 3" xfId="18262" xr:uid="{00000000-0005-0000-0000-00001E470000}"/>
    <cellStyle name="千分位 3 3 2 2 2 2 2 2 2 3 2" xfId="28313" xr:uid="{FD8CC094-B282-44C8-ABF0-D63F98256592}"/>
    <cellStyle name="千分位 3 3 2 2 2 2 2 2 2 4" xfId="28311" xr:uid="{AF0DA205-EA75-499D-B683-023CD280914F}"/>
    <cellStyle name="千分位 3 3 2 2 2 2 2 2 3" xfId="18263" xr:uid="{00000000-0005-0000-0000-00001F470000}"/>
    <cellStyle name="千分位 3 3 2 2 2 2 2 2 3 2" xfId="28314" xr:uid="{2232B0B2-1D14-411D-8D14-C05E49C062AF}"/>
    <cellStyle name="千分位 3 3 2 2 2 2 2 2 4" xfId="18264" xr:uid="{00000000-0005-0000-0000-000020470000}"/>
    <cellStyle name="千分位 3 3 2 2 2 2 2 2 4 2" xfId="28315" xr:uid="{1BF6D41D-04D1-42D6-8F33-E9211255A7B5}"/>
    <cellStyle name="千分位 3 3 2 2 2 2 2 2 5" xfId="28310" xr:uid="{DA2D9362-7F01-481E-BBA1-16D272FE2FFF}"/>
    <cellStyle name="千分位 3 3 2 2 2 2 2 3" xfId="18265" xr:uid="{00000000-0005-0000-0000-000021470000}"/>
    <cellStyle name="千分位 3 3 2 2 2 2 2 3 2" xfId="18266" xr:uid="{00000000-0005-0000-0000-000022470000}"/>
    <cellStyle name="千分位 3 3 2 2 2 2 2 3 2 2" xfId="28317" xr:uid="{AD392FC6-C554-4AE9-B3D7-2F96F3BF733D}"/>
    <cellStyle name="千分位 3 3 2 2 2 2 2 3 3" xfId="18267" xr:uid="{00000000-0005-0000-0000-000023470000}"/>
    <cellStyle name="千分位 3 3 2 2 2 2 2 3 3 2" xfId="28318" xr:uid="{C810AD9D-0DF0-45C3-99B9-0C59976B3104}"/>
    <cellStyle name="千分位 3 3 2 2 2 2 2 3 4" xfId="28316" xr:uid="{86147BE4-A75D-4F9D-8A4C-3BCC1BB616DC}"/>
    <cellStyle name="千分位 3 3 2 2 2 2 2 4" xfId="18268" xr:uid="{00000000-0005-0000-0000-000024470000}"/>
    <cellStyle name="千分位 3 3 2 2 2 2 2 4 2" xfId="28319" xr:uid="{B769F693-007A-4141-8218-1F8D04F56A13}"/>
    <cellStyle name="千分位 3 3 2 2 2 2 2 5" xfId="18269" xr:uid="{00000000-0005-0000-0000-000025470000}"/>
    <cellStyle name="千分位 3 3 2 2 2 2 2 5 2" xfId="28320" xr:uid="{94AF6B91-5B85-48D2-96E3-3A047468620F}"/>
    <cellStyle name="千分位 3 3 2 2 2 2 2 6" xfId="28309" xr:uid="{BF0A8B49-72B4-4D9B-9898-2FDA88D8B255}"/>
    <cellStyle name="千分位 3 3 2 2 2 2 3" xfId="18270" xr:uid="{00000000-0005-0000-0000-000026470000}"/>
    <cellStyle name="千分位 3 3 2 2 2 2 3 2" xfId="18271" xr:uid="{00000000-0005-0000-0000-000027470000}"/>
    <cellStyle name="千分位 3 3 2 2 2 2 3 2 2" xfId="18272" xr:uid="{00000000-0005-0000-0000-000028470000}"/>
    <cellStyle name="千分位 3 3 2 2 2 2 3 2 2 2" xfId="28323" xr:uid="{83A09B4B-B351-43A3-A645-092D8A520B0F}"/>
    <cellStyle name="千分位 3 3 2 2 2 2 3 2 3" xfId="18273" xr:uid="{00000000-0005-0000-0000-000029470000}"/>
    <cellStyle name="千分位 3 3 2 2 2 2 3 2 3 2" xfId="28324" xr:uid="{D2625153-6761-4884-9EB6-D785FBCE0C9F}"/>
    <cellStyle name="千分位 3 3 2 2 2 2 3 2 4" xfId="28322" xr:uid="{6E705CA9-FAFE-4394-9BED-90B60A137241}"/>
    <cellStyle name="千分位 3 3 2 2 2 2 3 3" xfId="18274" xr:uid="{00000000-0005-0000-0000-00002A470000}"/>
    <cellStyle name="千分位 3 3 2 2 2 2 3 3 2" xfId="28325" xr:uid="{C531F719-02D6-4C3F-9924-C59DCCC74144}"/>
    <cellStyle name="千分位 3 3 2 2 2 2 3 4" xfId="18275" xr:uid="{00000000-0005-0000-0000-00002B470000}"/>
    <cellStyle name="千分位 3 3 2 2 2 2 3 4 2" xfId="28326" xr:uid="{736AE174-FE15-45FA-81BA-F321E5B90399}"/>
    <cellStyle name="千分位 3 3 2 2 2 2 3 5" xfId="28321" xr:uid="{9DE39A4A-4FDE-4F82-96CC-36CBC0628B0D}"/>
    <cellStyle name="千分位 3 3 2 2 2 2 4" xfId="18276" xr:uid="{00000000-0005-0000-0000-00002C470000}"/>
    <cellStyle name="千分位 3 3 2 2 2 2 4 2" xfId="18277" xr:uid="{00000000-0005-0000-0000-00002D470000}"/>
    <cellStyle name="千分位 3 3 2 2 2 2 4 2 2" xfId="28328" xr:uid="{81FF3115-773A-4DD0-A738-92D61708C974}"/>
    <cellStyle name="千分位 3 3 2 2 2 2 4 3" xfId="18278" xr:uid="{00000000-0005-0000-0000-00002E470000}"/>
    <cellStyle name="千分位 3 3 2 2 2 2 4 3 2" xfId="28329" xr:uid="{DBE59C3A-746C-4301-9066-5E5F6ABE1EA9}"/>
    <cellStyle name="千分位 3 3 2 2 2 2 4 4" xfId="28327" xr:uid="{21B3D605-2112-4187-B234-E797DC38692F}"/>
    <cellStyle name="千分位 3 3 2 2 2 2 5" xfId="18279" xr:uid="{00000000-0005-0000-0000-00002F470000}"/>
    <cellStyle name="千分位 3 3 2 2 2 2 5 2" xfId="28330" xr:uid="{2361E106-FE40-4CB4-8F30-BC2C393FEA69}"/>
    <cellStyle name="千分位 3 3 2 2 2 2 6" xfId="18280" xr:uid="{00000000-0005-0000-0000-000030470000}"/>
    <cellStyle name="千分位 3 3 2 2 2 2 6 2" xfId="28331" xr:uid="{47C925EE-377E-4B83-A56D-772B8F5F88CA}"/>
    <cellStyle name="千分位 3 3 2 2 2 2 7" xfId="28308" xr:uid="{2E9B068F-B2CA-42AB-B004-6F8A9D797F7C}"/>
    <cellStyle name="千分位 3 3 2 2 2 3" xfId="18281" xr:uid="{00000000-0005-0000-0000-000031470000}"/>
    <cellStyle name="千分位 3 3 2 2 2 3 2" xfId="18282" xr:uid="{00000000-0005-0000-0000-000032470000}"/>
    <cellStyle name="千分位 3 3 2 2 2 3 2 2" xfId="18283" xr:uid="{00000000-0005-0000-0000-000033470000}"/>
    <cellStyle name="千分位 3 3 2 2 2 3 2 2 2" xfId="18284" xr:uid="{00000000-0005-0000-0000-000034470000}"/>
    <cellStyle name="千分位 3 3 2 2 2 3 2 2 2 2" xfId="28335" xr:uid="{2F28D2E8-40A3-4ECA-A117-E53F9A1C12F0}"/>
    <cellStyle name="千分位 3 3 2 2 2 3 2 2 3" xfId="18285" xr:uid="{00000000-0005-0000-0000-000035470000}"/>
    <cellStyle name="千分位 3 3 2 2 2 3 2 2 3 2" xfId="28336" xr:uid="{52B4670A-8409-4182-B240-BCEB898D384D}"/>
    <cellStyle name="千分位 3 3 2 2 2 3 2 2 4" xfId="28334" xr:uid="{C2D8B035-F8BB-4791-9241-234D1AAC337D}"/>
    <cellStyle name="千分位 3 3 2 2 2 3 2 3" xfId="18286" xr:uid="{00000000-0005-0000-0000-000036470000}"/>
    <cellStyle name="千分位 3 3 2 2 2 3 2 3 2" xfId="28337" xr:uid="{6F062374-C1BD-49EA-BED7-8CBF9EBCAC9A}"/>
    <cellStyle name="千分位 3 3 2 2 2 3 2 4" xfId="18287" xr:uid="{00000000-0005-0000-0000-000037470000}"/>
    <cellStyle name="千分位 3 3 2 2 2 3 2 4 2" xfId="28338" xr:uid="{2F648F76-7162-4073-8129-58DA0E8282FA}"/>
    <cellStyle name="千分位 3 3 2 2 2 3 2 5" xfId="28333" xr:uid="{5683D62D-2177-402E-BAF0-C850C0992A65}"/>
    <cellStyle name="千分位 3 3 2 2 2 3 3" xfId="18288" xr:uid="{00000000-0005-0000-0000-000038470000}"/>
    <cellStyle name="千分位 3 3 2 2 2 3 3 2" xfId="18289" xr:uid="{00000000-0005-0000-0000-000039470000}"/>
    <cellStyle name="千分位 3 3 2 2 2 3 3 2 2" xfId="28340" xr:uid="{D1421C9B-0279-48E1-8A71-4CB5A5704B91}"/>
    <cellStyle name="千分位 3 3 2 2 2 3 3 3" xfId="18290" xr:uid="{00000000-0005-0000-0000-00003A470000}"/>
    <cellStyle name="千分位 3 3 2 2 2 3 3 3 2" xfId="28341" xr:uid="{B0A0212D-5630-4F7B-80C1-D8DAA12193CC}"/>
    <cellStyle name="千分位 3 3 2 2 2 3 3 4" xfId="28339" xr:uid="{94B59A8F-6D2D-4A36-A45A-DB449417CCAB}"/>
    <cellStyle name="千分位 3 3 2 2 2 3 4" xfId="18291" xr:uid="{00000000-0005-0000-0000-00003B470000}"/>
    <cellStyle name="千分位 3 3 2 2 2 3 4 2" xfId="28342" xr:uid="{0B1764AC-6A57-488D-8E5F-C10EF41587E8}"/>
    <cellStyle name="千分位 3 3 2 2 2 3 5" xfId="18292" xr:uid="{00000000-0005-0000-0000-00003C470000}"/>
    <cellStyle name="千分位 3 3 2 2 2 3 5 2" xfId="28343" xr:uid="{12482DF4-EB70-4550-8655-D2327BD499EF}"/>
    <cellStyle name="千分位 3 3 2 2 2 3 6" xfId="28332" xr:uid="{0C0D1B01-1A5F-43C1-AE59-57A37EA435BC}"/>
    <cellStyle name="千分位 3 3 2 2 2 4" xfId="18293" xr:uid="{00000000-0005-0000-0000-00003D470000}"/>
    <cellStyle name="千分位 3 3 2 2 2 4 2" xfId="18294" xr:uid="{00000000-0005-0000-0000-00003E470000}"/>
    <cellStyle name="千分位 3 3 2 2 2 4 2 2" xfId="18295" xr:uid="{00000000-0005-0000-0000-00003F470000}"/>
    <cellStyle name="千分位 3 3 2 2 2 4 2 2 2" xfId="18296" xr:uid="{00000000-0005-0000-0000-000040470000}"/>
    <cellStyle name="千分位 3 3 2 2 2 4 2 2 2 2" xfId="28347" xr:uid="{4A6EADC6-A48C-4DA6-9933-E2CCC6D2C3BF}"/>
    <cellStyle name="千分位 3 3 2 2 2 4 2 2 3" xfId="18297" xr:uid="{00000000-0005-0000-0000-000041470000}"/>
    <cellStyle name="千分位 3 3 2 2 2 4 2 2 3 2" xfId="28348" xr:uid="{215BD6D9-6097-4E2D-A1F7-243C6E16AE83}"/>
    <cellStyle name="千分位 3 3 2 2 2 4 2 2 4" xfId="28346" xr:uid="{02666222-8DC4-452A-8EE6-09E41DBB2B24}"/>
    <cellStyle name="千分位 3 3 2 2 2 4 2 3" xfId="18298" xr:uid="{00000000-0005-0000-0000-000042470000}"/>
    <cellStyle name="千分位 3 3 2 2 2 4 2 3 2" xfId="28349" xr:uid="{3B967277-09A7-4C21-92F1-51034FF424D2}"/>
    <cellStyle name="千分位 3 3 2 2 2 4 2 4" xfId="18299" xr:uid="{00000000-0005-0000-0000-000043470000}"/>
    <cellStyle name="千分位 3 3 2 2 2 4 2 4 2" xfId="28350" xr:uid="{EB466957-5F48-4350-9211-8655057DF1C0}"/>
    <cellStyle name="千分位 3 3 2 2 2 4 2 5" xfId="28345" xr:uid="{ABF4E9B0-D7C2-4917-B9F1-7D5C3A20825C}"/>
    <cellStyle name="千分位 3 3 2 2 2 4 3" xfId="18300" xr:uid="{00000000-0005-0000-0000-000044470000}"/>
    <cellStyle name="千分位 3 3 2 2 2 4 3 2" xfId="18301" xr:uid="{00000000-0005-0000-0000-000045470000}"/>
    <cellStyle name="千分位 3 3 2 2 2 4 3 2 2" xfId="28352" xr:uid="{07BDCEAD-7423-4757-982A-70D650E6535E}"/>
    <cellStyle name="千分位 3 3 2 2 2 4 3 3" xfId="18302" xr:uid="{00000000-0005-0000-0000-000046470000}"/>
    <cellStyle name="千分位 3 3 2 2 2 4 3 3 2" xfId="28353" xr:uid="{74F586BA-7311-4540-BF99-E7E190078189}"/>
    <cellStyle name="千分位 3 3 2 2 2 4 3 4" xfId="28351" xr:uid="{383F3B6E-3D6F-4ED9-A625-B051B9DCC0D6}"/>
    <cellStyle name="千分位 3 3 2 2 2 4 4" xfId="18303" xr:uid="{00000000-0005-0000-0000-000047470000}"/>
    <cellStyle name="千分位 3 3 2 2 2 4 4 2" xfId="28354" xr:uid="{DF5D749B-0FFA-4E4B-84DC-1CB958577F82}"/>
    <cellStyle name="千分位 3 3 2 2 2 4 5" xfId="18304" xr:uid="{00000000-0005-0000-0000-000048470000}"/>
    <cellStyle name="千分位 3 3 2 2 2 4 5 2" xfId="28355" xr:uid="{2D0DB10C-9460-4E86-940B-812C340CAD41}"/>
    <cellStyle name="千分位 3 3 2 2 2 4 6" xfId="28344" xr:uid="{2D5DF620-91A3-44F1-8E35-05476879A025}"/>
    <cellStyle name="千分位 3 3 2 2 2 5" xfId="18305" xr:uid="{00000000-0005-0000-0000-000049470000}"/>
    <cellStyle name="千分位 3 3 2 2 2 5 2" xfId="18306" xr:uid="{00000000-0005-0000-0000-00004A470000}"/>
    <cellStyle name="千分位 3 3 2 2 2 5 2 2" xfId="18307" xr:uid="{00000000-0005-0000-0000-00004B470000}"/>
    <cellStyle name="千分位 3 3 2 2 2 5 2 2 2" xfId="28358" xr:uid="{EB5B9801-B917-400E-868E-E74C53BC8979}"/>
    <cellStyle name="千分位 3 3 2 2 2 5 2 3" xfId="18308" xr:uid="{00000000-0005-0000-0000-00004C470000}"/>
    <cellStyle name="千分位 3 3 2 2 2 5 2 3 2" xfId="28359" xr:uid="{708051DA-9E8B-45F2-BC6F-14BF254056CD}"/>
    <cellStyle name="千分位 3 3 2 2 2 5 2 4" xfId="28357" xr:uid="{D695507B-564C-4E8A-90A4-0603CD898E4D}"/>
    <cellStyle name="千分位 3 3 2 2 2 5 3" xfId="18309" xr:uid="{00000000-0005-0000-0000-00004D470000}"/>
    <cellStyle name="千分位 3 3 2 2 2 5 3 2" xfId="28360" xr:uid="{90AD4724-E734-4AB9-831A-86DBBD46D64C}"/>
    <cellStyle name="千分位 3 3 2 2 2 5 4" xfId="18310" xr:uid="{00000000-0005-0000-0000-00004E470000}"/>
    <cellStyle name="千分位 3 3 2 2 2 5 4 2" xfId="28361" xr:uid="{B52263ED-6CA7-4D5F-8E4C-B91F4BA67A07}"/>
    <cellStyle name="千分位 3 3 2 2 2 5 5" xfId="28356" xr:uid="{7E987532-A73B-47C4-B633-2D84F804BA67}"/>
    <cellStyle name="千分位 3 3 2 2 2 6" xfId="18311" xr:uid="{00000000-0005-0000-0000-00004F470000}"/>
    <cellStyle name="千分位 3 3 2 2 2 6 2" xfId="18312" xr:uid="{00000000-0005-0000-0000-000050470000}"/>
    <cellStyle name="千分位 3 3 2 2 2 6 2 2" xfId="28363" xr:uid="{48DF2DAA-4022-4B49-9587-64202E2A6E2E}"/>
    <cellStyle name="千分位 3 3 2 2 2 6 3" xfId="18313" xr:uid="{00000000-0005-0000-0000-000051470000}"/>
    <cellStyle name="千分位 3 3 2 2 2 6 3 2" xfId="28364" xr:uid="{406731DE-51C8-42B3-8012-B30FB94BC9CB}"/>
    <cellStyle name="千分位 3 3 2 2 2 6 4" xfId="28362" xr:uid="{C216FADD-27B6-4AC3-9DB7-666ABAA85403}"/>
    <cellStyle name="千分位 3 3 2 2 2 7" xfId="18314" xr:uid="{00000000-0005-0000-0000-000052470000}"/>
    <cellStyle name="千分位 3 3 2 2 2 7 2" xfId="28365" xr:uid="{BD52B275-12BD-4BA1-AEA8-BF1E24B5808D}"/>
    <cellStyle name="千分位 3 3 2 2 2 8" xfId="18315" xr:uid="{00000000-0005-0000-0000-000053470000}"/>
    <cellStyle name="千分位 3 3 2 2 2 8 2" xfId="28366" xr:uid="{616214B6-A449-46BC-B54E-3E00CF49691F}"/>
    <cellStyle name="千分位 3 3 2 2 2 9" xfId="26126" xr:uid="{2563B9E5-4CCB-438C-BEA2-C20ADEEF83C2}"/>
    <cellStyle name="千分位 3 3 2 2 3" xfId="18316" xr:uid="{00000000-0005-0000-0000-000054470000}"/>
    <cellStyle name="千分位 3 3 2 2 3 2" xfId="18317" xr:uid="{00000000-0005-0000-0000-000055470000}"/>
    <cellStyle name="千分位 3 3 2 2 3 2 2" xfId="18318" xr:uid="{00000000-0005-0000-0000-000056470000}"/>
    <cellStyle name="千分位 3 3 2 2 3 2 2 2" xfId="18319" xr:uid="{00000000-0005-0000-0000-000057470000}"/>
    <cellStyle name="千分位 3 3 2 2 3 2 2 2 2" xfId="18320" xr:uid="{00000000-0005-0000-0000-000058470000}"/>
    <cellStyle name="千分位 3 3 2 2 3 2 2 2 2 2" xfId="28371" xr:uid="{58267A9C-9D6E-4F3D-A509-3D2AC887FB6B}"/>
    <cellStyle name="千分位 3 3 2 2 3 2 2 2 3" xfId="18321" xr:uid="{00000000-0005-0000-0000-000059470000}"/>
    <cellStyle name="千分位 3 3 2 2 3 2 2 2 3 2" xfId="28372" xr:uid="{686F88F4-6EE9-4E1F-A63D-1AF522D584CC}"/>
    <cellStyle name="千分位 3 3 2 2 3 2 2 2 4" xfId="28370" xr:uid="{2D171323-40F6-4596-84D8-B2C01AFD8E03}"/>
    <cellStyle name="千分位 3 3 2 2 3 2 2 3" xfId="18322" xr:uid="{00000000-0005-0000-0000-00005A470000}"/>
    <cellStyle name="千分位 3 3 2 2 3 2 2 3 2" xfId="28373" xr:uid="{CE99FC1C-8117-417F-A2C7-3A5B5DB662F9}"/>
    <cellStyle name="千分位 3 3 2 2 3 2 2 4" xfId="18323" xr:uid="{00000000-0005-0000-0000-00005B470000}"/>
    <cellStyle name="千分位 3 3 2 2 3 2 2 4 2" xfId="28374" xr:uid="{B5601A30-D8B7-4529-8262-F5F5A7CF7BC0}"/>
    <cellStyle name="千分位 3 3 2 2 3 2 2 5" xfId="28369" xr:uid="{FF0D8E38-1133-4A48-AB20-27CEB38ABEF5}"/>
    <cellStyle name="千分位 3 3 2 2 3 2 3" xfId="18324" xr:uid="{00000000-0005-0000-0000-00005C470000}"/>
    <cellStyle name="千分位 3 3 2 2 3 2 3 2" xfId="18325" xr:uid="{00000000-0005-0000-0000-00005D470000}"/>
    <cellStyle name="千分位 3 3 2 2 3 2 3 2 2" xfId="28376" xr:uid="{D039FD47-B9EC-4C85-B9A7-8F520B5A7D40}"/>
    <cellStyle name="千分位 3 3 2 2 3 2 3 3" xfId="18326" xr:uid="{00000000-0005-0000-0000-00005E470000}"/>
    <cellStyle name="千分位 3 3 2 2 3 2 3 3 2" xfId="28377" xr:uid="{F9147FC5-D022-4233-A64E-6DC422014B6B}"/>
    <cellStyle name="千分位 3 3 2 2 3 2 3 4" xfId="28375" xr:uid="{83890D88-E6FD-4A3F-859D-4EB7954FF07C}"/>
    <cellStyle name="千分位 3 3 2 2 3 2 4" xfId="18327" xr:uid="{00000000-0005-0000-0000-00005F470000}"/>
    <cellStyle name="千分位 3 3 2 2 3 2 4 2" xfId="28378" xr:uid="{FAC26599-6CD1-44C1-9927-B60B94E152E8}"/>
    <cellStyle name="千分位 3 3 2 2 3 2 5" xfId="18328" xr:uid="{00000000-0005-0000-0000-000060470000}"/>
    <cellStyle name="千分位 3 3 2 2 3 2 5 2" xfId="28379" xr:uid="{9E17A7D0-F57E-4378-B576-D94426EF69D6}"/>
    <cellStyle name="千分位 3 3 2 2 3 2 6" xfId="28368" xr:uid="{04DB290B-B677-451C-B9B2-A1020E0CE770}"/>
    <cellStyle name="千分位 3 3 2 2 3 3" xfId="18329" xr:uid="{00000000-0005-0000-0000-000061470000}"/>
    <cellStyle name="千分位 3 3 2 2 3 3 2" xfId="18330" xr:uid="{00000000-0005-0000-0000-000062470000}"/>
    <cellStyle name="千分位 3 3 2 2 3 3 2 2" xfId="18331" xr:uid="{00000000-0005-0000-0000-000063470000}"/>
    <cellStyle name="千分位 3 3 2 2 3 3 2 2 2" xfId="28382" xr:uid="{A8FAFD31-A8A2-4540-AFB9-EC9E6B3AFC3B}"/>
    <cellStyle name="千分位 3 3 2 2 3 3 2 3" xfId="18332" xr:uid="{00000000-0005-0000-0000-000064470000}"/>
    <cellStyle name="千分位 3 3 2 2 3 3 2 3 2" xfId="28383" xr:uid="{84633154-F2B8-4BFC-80B0-33EC66FFEEC9}"/>
    <cellStyle name="千分位 3 3 2 2 3 3 2 4" xfId="28381" xr:uid="{896AD288-3DF9-489B-8D18-EFE82F55275A}"/>
    <cellStyle name="千分位 3 3 2 2 3 3 3" xfId="18333" xr:uid="{00000000-0005-0000-0000-000065470000}"/>
    <cellStyle name="千分位 3 3 2 2 3 3 3 2" xfId="28384" xr:uid="{F4C224FC-346B-4AE9-BAFE-98BBC232FFCA}"/>
    <cellStyle name="千分位 3 3 2 2 3 3 4" xfId="18334" xr:uid="{00000000-0005-0000-0000-000066470000}"/>
    <cellStyle name="千分位 3 3 2 2 3 3 4 2" xfId="28385" xr:uid="{7AC27BF9-B345-4FF6-A404-F6CC76206A34}"/>
    <cellStyle name="千分位 3 3 2 2 3 3 5" xfId="28380" xr:uid="{77BEDF1A-F2E3-4FA4-A743-408F6D2A3265}"/>
    <cellStyle name="千分位 3 3 2 2 3 4" xfId="18335" xr:uid="{00000000-0005-0000-0000-000067470000}"/>
    <cellStyle name="千分位 3 3 2 2 3 4 2" xfId="18336" xr:uid="{00000000-0005-0000-0000-000068470000}"/>
    <cellStyle name="千分位 3 3 2 2 3 4 2 2" xfId="28387" xr:uid="{81687C8C-2333-4089-9424-8B2C396B5F3A}"/>
    <cellStyle name="千分位 3 3 2 2 3 4 3" xfId="18337" xr:uid="{00000000-0005-0000-0000-000069470000}"/>
    <cellStyle name="千分位 3 3 2 2 3 4 3 2" xfId="28388" xr:uid="{7DB12F69-BF92-402D-ABD1-58D959FC385C}"/>
    <cellStyle name="千分位 3 3 2 2 3 4 4" xfId="28386" xr:uid="{61C15BD2-DAB6-4A41-8548-39DEC431CF82}"/>
    <cellStyle name="千分位 3 3 2 2 3 5" xfId="18338" xr:uid="{00000000-0005-0000-0000-00006A470000}"/>
    <cellStyle name="千分位 3 3 2 2 3 5 2" xfId="28389" xr:uid="{CDFBEF1D-9279-4632-A814-7D9B6128145E}"/>
    <cellStyle name="千分位 3 3 2 2 3 6" xfId="18339" xr:uid="{00000000-0005-0000-0000-00006B470000}"/>
    <cellStyle name="千分位 3 3 2 2 3 6 2" xfId="28390" xr:uid="{3AAF19E2-5DDB-44FF-A18A-91A5FDFAB50C}"/>
    <cellStyle name="千分位 3 3 2 2 3 7" xfId="28367" xr:uid="{80B24E5D-C028-49B3-85EC-86E4AF3032E4}"/>
    <cellStyle name="千分位 3 3 2 2 4" xfId="18340" xr:uid="{00000000-0005-0000-0000-00006C470000}"/>
    <cellStyle name="千分位 3 3 2 2 4 2" xfId="18341" xr:uid="{00000000-0005-0000-0000-00006D470000}"/>
    <cellStyle name="千分位 3 3 2 2 4 2 2" xfId="18342" xr:uid="{00000000-0005-0000-0000-00006E470000}"/>
    <cellStyle name="千分位 3 3 2 2 4 2 2 2" xfId="18343" xr:uid="{00000000-0005-0000-0000-00006F470000}"/>
    <cellStyle name="千分位 3 3 2 2 4 2 2 2 2" xfId="28394" xr:uid="{FC8D48E9-089C-4162-83AD-FAF0898CDDBD}"/>
    <cellStyle name="千分位 3 3 2 2 4 2 2 3" xfId="18344" xr:uid="{00000000-0005-0000-0000-000070470000}"/>
    <cellStyle name="千分位 3 3 2 2 4 2 2 3 2" xfId="28395" xr:uid="{61459334-F493-4F92-83FD-82B8E929AC1A}"/>
    <cellStyle name="千分位 3 3 2 2 4 2 2 4" xfId="28393" xr:uid="{D03C84D8-2C21-463A-A390-D0EC6F363B85}"/>
    <cellStyle name="千分位 3 3 2 2 4 2 3" xfId="18345" xr:uid="{00000000-0005-0000-0000-000071470000}"/>
    <cellStyle name="千分位 3 3 2 2 4 2 3 2" xfId="28396" xr:uid="{9FDC23E9-A91A-4F49-8DD4-2B891D91C815}"/>
    <cellStyle name="千分位 3 3 2 2 4 2 4" xfId="18346" xr:uid="{00000000-0005-0000-0000-000072470000}"/>
    <cellStyle name="千分位 3 3 2 2 4 2 4 2" xfId="28397" xr:uid="{3C787229-4A3C-4E8A-B753-792FB0553FA4}"/>
    <cellStyle name="千分位 3 3 2 2 4 2 5" xfId="28392" xr:uid="{C992A494-9D94-4CD8-B245-75023E4F6B12}"/>
    <cellStyle name="千分位 3 3 2 2 4 3" xfId="18347" xr:uid="{00000000-0005-0000-0000-000073470000}"/>
    <cellStyle name="千分位 3 3 2 2 4 3 2" xfId="18348" xr:uid="{00000000-0005-0000-0000-000074470000}"/>
    <cellStyle name="千分位 3 3 2 2 4 3 2 2" xfId="28399" xr:uid="{EAA43AF7-73F4-47D9-91D1-790CFF280384}"/>
    <cellStyle name="千分位 3 3 2 2 4 3 3" xfId="18349" xr:uid="{00000000-0005-0000-0000-000075470000}"/>
    <cellStyle name="千分位 3 3 2 2 4 3 3 2" xfId="28400" xr:uid="{F51146AF-3443-4358-AABA-DC9430D1F772}"/>
    <cellStyle name="千分位 3 3 2 2 4 3 4" xfId="28398" xr:uid="{75700193-9E31-4016-9D0F-5ADCD2751A82}"/>
    <cellStyle name="千分位 3 3 2 2 4 4" xfId="18350" xr:uid="{00000000-0005-0000-0000-000076470000}"/>
    <cellStyle name="千分位 3 3 2 2 4 4 2" xfId="28401" xr:uid="{A8D1F8EC-B35D-4736-B138-81DFFB5A92DF}"/>
    <cellStyle name="千分位 3 3 2 2 4 5" xfId="18351" xr:uid="{00000000-0005-0000-0000-000077470000}"/>
    <cellStyle name="千分位 3 3 2 2 4 5 2" xfId="28402" xr:uid="{393E639E-A6C7-4A37-A07A-705CABBC5B9B}"/>
    <cellStyle name="千分位 3 3 2 2 4 6" xfId="28391" xr:uid="{C208AA60-DC4D-4D6A-AEB4-51C16F1CEFA0}"/>
    <cellStyle name="千分位 3 3 2 2 5" xfId="18352" xr:uid="{00000000-0005-0000-0000-000078470000}"/>
    <cellStyle name="千分位 3 3 2 2 5 2" xfId="18353" xr:uid="{00000000-0005-0000-0000-000079470000}"/>
    <cellStyle name="千分位 3 3 2 2 5 2 2" xfId="18354" xr:uid="{00000000-0005-0000-0000-00007A470000}"/>
    <cellStyle name="千分位 3 3 2 2 5 2 2 2" xfId="18355" xr:uid="{00000000-0005-0000-0000-00007B470000}"/>
    <cellStyle name="千分位 3 3 2 2 5 2 2 2 2" xfId="28406" xr:uid="{0293DFA5-5893-49EA-93BC-F43417967168}"/>
    <cellStyle name="千分位 3 3 2 2 5 2 2 3" xfId="18356" xr:uid="{00000000-0005-0000-0000-00007C470000}"/>
    <cellStyle name="千分位 3 3 2 2 5 2 2 3 2" xfId="28407" xr:uid="{BCE47A72-B188-4013-955D-BFA8F5F784E2}"/>
    <cellStyle name="千分位 3 3 2 2 5 2 2 4" xfId="28405" xr:uid="{8F72A199-4750-449B-AAE6-00F35C852823}"/>
    <cellStyle name="千分位 3 3 2 2 5 2 3" xfId="18357" xr:uid="{00000000-0005-0000-0000-00007D470000}"/>
    <cellStyle name="千分位 3 3 2 2 5 2 3 2" xfId="28408" xr:uid="{0978AA8E-3B34-42CF-B418-ED57C21E1986}"/>
    <cellStyle name="千分位 3 3 2 2 5 2 4" xfId="18358" xr:uid="{00000000-0005-0000-0000-00007E470000}"/>
    <cellStyle name="千分位 3 3 2 2 5 2 4 2" xfId="28409" xr:uid="{D7478C5E-00E0-4E51-B370-31CF1484A02D}"/>
    <cellStyle name="千分位 3 3 2 2 5 2 5" xfId="28404" xr:uid="{CA2E3363-2206-4258-9A0F-C9022B944876}"/>
    <cellStyle name="千分位 3 3 2 2 5 3" xfId="18359" xr:uid="{00000000-0005-0000-0000-00007F470000}"/>
    <cellStyle name="千分位 3 3 2 2 5 3 2" xfId="18360" xr:uid="{00000000-0005-0000-0000-000080470000}"/>
    <cellStyle name="千分位 3 3 2 2 5 3 2 2" xfId="28411" xr:uid="{3D2C6109-860B-4B4C-AC97-1174BF0C66F2}"/>
    <cellStyle name="千分位 3 3 2 2 5 3 3" xfId="18361" xr:uid="{00000000-0005-0000-0000-000081470000}"/>
    <cellStyle name="千分位 3 3 2 2 5 3 3 2" xfId="28412" xr:uid="{716B2A83-2F02-456B-B78B-BFC64398713B}"/>
    <cellStyle name="千分位 3 3 2 2 5 3 4" xfId="28410" xr:uid="{F59832E6-A873-4B2D-BBB9-FEABB3CB5E39}"/>
    <cellStyle name="千分位 3 3 2 2 5 4" xfId="18362" xr:uid="{00000000-0005-0000-0000-000082470000}"/>
    <cellStyle name="千分位 3 3 2 2 5 4 2" xfId="28413" xr:uid="{EFDB3A14-A25E-4E5C-AE77-5EEE6A44F926}"/>
    <cellStyle name="千分位 3 3 2 2 5 5" xfId="18363" xr:uid="{00000000-0005-0000-0000-000083470000}"/>
    <cellStyle name="千分位 3 3 2 2 5 5 2" xfId="28414" xr:uid="{EFD62168-058B-4779-9DD0-99DF2C39A564}"/>
    <cellStyle name="千分位 3 3 2 2 5 6" xfId="28403" xr:uid="{BA15FABE-2CD7-45D8-AF8A-BA18143E4173}"/>
    <cellStyle name="千分位 3 3 2 2 6" xfId="18364" xr:uid="{00000000-0005-0000-0000-000084470000}"/>
    <cellStyle name="千分位 3 3 2 2 6 2" xfId="18365" xr:uid="{00000000-0005-0000-0000-000085470000}"/>
    <cellStyle name="千分位 3 3 2 2 6 2 2" xfId="18366" xr:uid="{00000000-0005-0000-0000-000086470000}"/>
    <cellStyle name="千分位 3 3 2 2 6 2 2 2" xfId="28417" xr:uid="{849364EA-9207-423B-A685-9174D779018E}"/>
    <cellStyle name="千分位 3 3 2 2 6 2 3" xfId="18367" xr:uid="{00000000-0005-0000-0000-000087470000}"/>
    <cellStyle name="千分位 3 3 2 2 6 2 3 2" xfId="28418" xr:uid="{882A64AE-A7D3-4BFC-9672-60A65E6391BA}"/>
    <cellStyle name="千分位 3 3 2 2 6 2 4" xfId="28416" xr:uid="{F4E0A7EA-1214-4224-BC88-C7BDE345ECDB}"/>
    <cellStyle name="千分位 3 3 2 2 6 3" xfId="18368" xr:uid="{00000000-0005-0000-0000-000088470000}"/>
    <cellStyle name="千分位 3 3 2 2 6 3 2" xfId="28419" xr:uid="{5470525B-DD1A-40BA-8B14-4644CF526615}"/>
    <cellStyle name="千分位 3 3 2 2 6 4" xfId="18369" xr:uid="{00000000-0005-0000-0000-000089470000}"/>
    <cellStyle name="千分位 3 3 2 2 6 4 2" xfId="28420" xr:uid="{A9B3CE5F-9216-4312-B143-FF973F2982EA}"/>
    <cellStyle name="千分位 3 3 2 2 6 5" xfId="28415" xr:uid="{D243A7B8-9049-4151-B22B-7B0A540CADAD}"/>
    <cellStyle name="千分位 3 3 2 2 7" xfId="18370" xr:uid="{00000000-0005-0000-0000-00008A470000}"/>
    <cellStyle name="千分位 3 3 2 2 7 2" xfId="18371" xr:uid="{00000000-0005-0000-0000-00008B470000}"/>
    <cellStyle name="千分位 3 3 2 2 7 2 2" xfId="28422" xr:uid="{429A9B6B-E552-4A04-BEF0-F3881A0A3B97}"/>
    <cellStyle name="千分位 3 3 2 2 7 3" xfId="18372" xr:uid="{00000000-0005-0000-0000-00008C470000}"/>
    <cellStyle name="千分位 3 3 2 2 7 3 2" xfId="28423" xr:uid="{BED50B1A-FF83-42C5-90B1-1EABE8D33DF7}"/>
    <cellStyle name="千分位 3 3 2 2 7 4" xfId="28421" xr:uid="{EF93D725-DB32-421E-8CDA-BF89B22DF493}"/>
    <cellStyle name="千分位 3 3 2 2 8" xfId="18373" xr:uid="{00000000-0005-0000-0000-00008D470000}"/>
    <cellStyle name="千分位 3 3 2 2 8 2" xfId="28424" xr:uid="{CE60F062-8989-4FA7-BD12-0EEB2217DA6A}"/>
    <cellStyle name="千分位 3 3 2 2 9" xfId="18374" xr:uid="{00000000-0005-0000-0000-00008E470000}"/>
    <cellStyle name="千分位 3 3 2 2 9 2" xfId="28425" xr:uid="{FD317A6D-51D9-4191-9225-883AB81331C6}"/>
    <cellStyle name="千分位 3 3 2 3" xfId="369" xr:uid="{00000000-0005-0000-0000-00008F470000}"/>
    <cellStyle name="千分位 3 3 2 3 10" xfId="26127" xr:uid="{EE4A9563-51AA-4546-BE3C-1E54207C424F}"/>
    <cellStyle name="千分位 3 3 2 3 2" xfId="370" xr:uid="{00000000-0005-0000-0000-000090470000}"/>
    <cellStyle name="千分位 3 3 2 3 2 2" xfId="18375" xr:uid="{00000000-0005-0000-0000-000091470000}"/>
    <cellStyle name="千分位 3 3 2 3 2 2 2" xfId="18376" xr:uid="{00000000-0005-0000-0000-000092470000}"/>
    <cellStyle name="千分位 3 3 2 3 2 2 2 2" xfId="18377" xr:uid="{00000000-0005-0000-0000-000093470000}"/>
    <cellStyle name="千分位 3 3 2 3 2 2 2 2 2" xfId="18378" xr:uid="{00000000-0005-0000-0000-000094470000}"/>
    <cellStyle name="千分位 3 3 2 3 2 2 2 2 2 2" xfId="18379" xr:uid="{00000000-0005-0000-0000-000095470000}"/>
    <cellStyle name="千分位 3 3 2 3 2 2 2 2 2 2 2" xfId="28430" xr:uid="{BD0FFABE-3B3B-4C8D-A643-BDA6ADEB5CF9}"/>
    <cellStyle name="千分位 3 3 2 3 2 2 2 2 2 3" xfId="18380" xr:uid="{00000000-0005-0000-0000-000096470000}"/>
    <cellStyle name="千分位 3 3 2 3 2 2 2 2 2 3 2" xfId="28431" xr:uid="{29A6D337-495D-477F-969B-F3B26D460F16}"/>
    <cellStyle name="千分位 3 3 2 3 2 2 2 2 2 4" xfId="28429" xr:uid="{11F098CF-FF56-4161-89F6-E666065D68BC}"/>
    <cellStyle name="千分位 3 3 2 3 2 2 2 2 3" xfId="18381" xr:uid="{00000000-0005-0000-0000-000097470000}"/>
    <cellStyle name="千分位 3 3 2 3 2 2 2 2 3 2" xfId="28432" xr:uid="{252BCBFD-F8C5-4F17-A209-FDF069D39FD8}"/>
    <cellStyle name="千分位 3 3 2 3 2 2 2 2 4" xfId="18382" xr:uid="{00000000-0005-0000-0000-000098470000}"/>
    <cellStyle name="千分位 3 3 2 3 2 2 2 2 4 2" xfId="28433" xr:uid="{0119A676-9557-4541-977C-1C130D4C8527}"/>
    <cellStyle name="千分位 3 3 2 3 2 2 2 2 5" xfId="28428" xr:uid="{704F15AA-9FAB-4C6D-9FDD-899CC359B470}"/>
    <cellStyle name="千分位 3 3 2 3 2 2 2 3" xfId="18383" xr:uid="{00000000-0005-0000-0000-000099470000}"/>
    <cellStyle name="千分位 3 3 2 3 2 2 2 3 2" xfId="18384" xr:uid="{00000000-0005-0000-0000-00009A470000}"/>
    <cellStyle name="千分位 3 3 2 3 2 2 2 3 2 2" xfId="28435" xr:uid="{73F9FB77-92A0-4F89-B1DD-B213A816B5A6}"/>
    <cellStyle name="千分位 3 3 2 3 2 2 2 3 3" xfId="18385" xr:uid="{00000000-0005-0000-0000-00009B470000}"/>
    <cellStyle name="千分位 3 3 2 3 2 2 2 3 3 2" xfId="28436" xr:uid="{529F5281-E4D0-469E-B8EA-0C7A357EBBC1}"/>
    <cellStyle name="千分位 3 3 2 3 2 2 2 3 4" xfId="28434" xr:uid="{7E611620-0234-46EC-89AF-923626BE7FC7}"/>
    <cellStyle name="千分位 3 3 2 3 2 2 2 4" xfId="18386" xr:uid="{00000000-0005-0000-0000-00009C470000}"/>
    <cellStyle name="千分位 3 3 2 3 2 2 2 4 2" xfId="28437" xr:uid="{34B6592E-8CDA-4F7D-93CD-9025CC1EDB4D}"/>
    <cellStyle name="千分位 3 3 2 3 2 2 2 5" xfId="18387" xr:uid="{00000000-0005-0000-0000-00009D470000}"/>
    <cellStyle name="千分位 3 3 2 3 2 2 2 5 2" xfId="28438" xr:uid="{7A999BE3-A673-4FDA-94BD-6F0790A01F29}"/>
    <cellStyle name="千分位 3 3 2 3 2 2 2 6" xfId="28427" xr:uid="{FB5FBED7-8239-4815-B4D2-603F1616CC0B}"/>
    <cellStyle name="千分位 3 3 2 3 2 2 3" xfId="18388" xr:uid="{00000000-0005-0000-0000-00009E470000}"/>
    <cellStyle name="千分位 3 3 2 3 2 2 3 2" xfId="18389" xr:uid="{00000000-0005-0000-0000-00009F470000}"/>
    <cellStyle name="千分位 3 3 2 3 2 2 3 2 2" xfId="18390" xr:uid="{00000000-0005-0000-0000-0000A0470000}"/>
    <cellStyle name="千分位 3 3 2 3 2 2 3 2 2 2" xfId="28441" xr:uid="{0E8ED9BB-5F6D-420C-B8B4-6B5698251698}"/>
    <cellStyle name="千分位 3 3 2 3 2 2 3 2 3" xfId="18391" xr:uid="{00000000-0005-0000-0000-0000A1470000}"/>
    <cellStyle name="千分位 3 3 2 3 2 2 3 2 3 2" xfId="28442" xr:uid="{8A881537-5BBB-42F5-81E5-5768244E0108}"/>
    <cellStyle name="千分位 3 3 2 3 2 2 3 2 4" xfId="28440" xr:uid="{65E0D619-BE90-4E3D-A9AB-F326E6FCA312}"/>
    <cellStyle name="千分位 3 3 2 3 2 2 3 3" xfId="18392" xr:uid="{00000000-0005-0000-0000-0000A2470000}"/>
    <cellStyle name="千分位 3 3 2 3 2 2 3 3 2" xfId="28443" xr:uid="{8B27C013-7F84-4D08-9762-2A7EA26F22C8}"/>
    <cellStyle name="千分位 3 3 2 3 2 2 3 4" xfId="18393" xr:uid="{00000000-0005-0000-0000-0000A3470000}"/>
    <cellStyle name="千分位 3 3 2 3 2 2 3 4 2" xfId="28444" xr:uid="{86E4545E-5E98-4842-A5FB-B42BCF38AFD0}"/>
    <cellStyle name="千分位 3 3 2 3 2 2 3 5" xfId="28439" xr:uid="{E7752847-2B30-48E4-B386-FE0BFEBF9412}"/>
    <cellStyle name="千分位 3 3 2 3 2 2 4" xfId="18394" xr:uid="{00000000-0005-0000-0000-0000A4470000}"/>
    <cellStyle name="千分位 3 3 2 3 2 2 4 2" xfId="18395" xr:uid="{00000000-0005-0000-0000-0000A5470000}"/>
    <cellStyle name="千分位 3 3 2 3 2 2 4 2 2" xfId="28446" xr:uid="{AA36F0A9-3F0A-4E16-99E4-FD3B0D07AF83}"/>
    <cellStyle name="千分位 3 3 2 3 2 2 4 3" xfId="18396" xr:uid="{00000000-0005-0000-0000-0000A6470000}"/>
    <cellStyle name="千分位 3 3 2 3 2 2 4 3 2" xfId="28447" xr:uid="{CAF48C3C-ABFC-4561-B962-4CE496AFF39B}"/>
    <cellStyle name="千分位 3 3 2 3 2 2 4 4" xfId="28445" xr:uid="{AD7CD6ED-B5D6-4966-B8E9-DC7AEAA98FF5}"/>
    <cellStyle name="千分位 3 3 2 3 2 2 5" xfId="18397" xr:uid="{00000000-0005-0000-0000-0000A7470000}"/>
    <cellStyle name="千分位 3 3 2 3 2 2 5 2" xfId="28448" xr:uid="{1F5873E2-0C2E-47D8-9B3F-86F3289694EC}"/>
    <cellStyle name="千分位 3 3 2 3 2 2 6" xfId="18398" xr:uid="{00000000-0005-0000-0000-0000A8470000}"/>
    <cellStyle name="千分位 3 3 2 3 2 2 6 2" xfId="28449" xr:uid="{96F2A0C4-A196-477D-8DF8-775A7102BC7F}"/>
    <cellStyle name="千分位 3 3 2 3 2 2 7" xfId="28426" xr:uid="{A15A1FB2-7695-4538-A348-77A67A078D22}"/>
    <cellStyle name="千分位 3 3 2 3 2 3" xfId="18399" xr:uid="{00000000-0005-0000-0000-0000A9470000}"/>
    <cellStyle name="千分位 3 3 2 3 2 3 2" xfId="18400" xr:uid="{00000000-0005-0000-0000-0000AA470000}"/>
    <cellStyle name="千分位 3 3 2 3 2 3 2 2" xfId="18401" xr:uid="{00000000-0005-0000-0000-0000AB470000}"/>
    <cellStyle name="千分位 3 3 2 3 2 3 2 2 2" xfId="18402" xr:uid="{00000000-0005-0000-0000-0000AC470000}"/>
    <cellStyle name="千分位 3 3 2 3 2 3 2 2 2 2" xfId="28453" xr:uid="{50F4F2ED-A30E-43BC-B562-742C75E9A569}"/>
    <cellStyle name="千分位 3 3 2 3 2 3 2 2 3" xfId="18403" xr:uid="{00000000-0005-0000-0000-0000AD470000}"/>
    <cellStyle name="千分位 3 3 2 3 2 3 2 2 3 2" xfId="28454" xr:uid="{78B3D9BA-B495-4651-8D3F-4168288772E5}"/>
    <cellStyle name="千分位 3 3 2 3 2 3 2 2 4" xfId="28452" xr:uid="{4D4CB5A8-0DE7-4F06-85E6-5F95397C0A9F}"/>
    <cellStyle name="千分位 3 3 2 3 2 3 2 3" xfId="18404" xr:uid="{00000000-0005-0000-0000-0000AE470000}"/>
    <cellStyle name="千分位 3 3 2 3 2 3 2 3 2" xfId="28455" xr:uid="{79E63B14-4C97-4FAB-AD57-D02E54EAD575}"/>
    <cellStyle name="千分位 3 3 2 3 2 3 2 4" xfId="18405" xr:uid="{00000000-0005-0000-0000-0000AF470000}"/>
    <cellStyle name="千分位 3 3 2 3 2 3 2 4 2" xfId="28456" xr:uid="{22E56076-7615-4C6C-B641-2CF2C708CB25}"/>
    <cellStyle name="千分位 3 3 2 3 2 3 2 5" xfId="28451" xr:uid="{03E39BBA-D62C-4678-9595-58F09ED72982}"/>
    <cellStyle name="千分位 3 3 2 3 2 3 3" xfId="18406" xr:uid="{00000000-0005-0000-0000-0000B0470000}"/>
    <cellStyle name="千分位 3 3 2 3 2 3 3 2" xfId="18407" xr:uid="{00000000-0005-0000-0000-0000B1470000}"/>
    <cellStyle name="千分位 3 3 2 3 2 3 3 2 2" xfId="28458" xr:uid="{7DE81941-2EF7-452C-836B-76A073FA48F8}"/>
    <cellStyle name="千分位 3 3 2 3 2 3 3 3" xfId="18408" xr:uid="{00000000-0005-0000-0000-0000B2470000}"/>
    <cellStyle name="千分位 3 3 2 3 2 3 3 3 2" xfId="28459" xr:uid="{3EA7438D-CECD-4411-B851-DCECB0DC556D}"/>
    <cellStyle name="千分位 3 3 2 3 2 3 3 4" xfId="28457" xr:uid="{4C71AB2C-FCF4-4E24-8341-090F910EDAD0}"/>
    <cellStyle name="千分位 3 3 2 3 2 3 4" xfId="18409" xr:uid="{00000000-0005-0000-0000-0000B3470000}"/>
    <cellStyle name="千分位 3 3 2 3 2 3 4 2" xfId="28460" xr:uid="{37B08397-91D9-4095-B7DD-FB9625D4CBBA}"/>
    <cellStyle name="千分位 3 3 2 3 2 3 5" xfId="18410" xr:uid="{00000000-0005-0000-0000-0000B4470000}"/>
    <cellStyle name="千分位 3 3 2 3 2 3 5 2" xfId="28461" xr:uid="{874E77A4-45F8-4B85-80FD-9BAB95644681}"/>
    <cellStyle name="千分位 3 3 2 3 2 3 6" xfId="28450" xr:uid="{4131C412-29E3-4D18-8DBD-732086B65FC7}"/>
    <cellStyle name="千分位 3 3 2 3 2 4" xfId="18411" xr:uid="{00000000-0005-0000-0000-0000B5470000}"/>
    <cellStyle name="千分位 3 3 2 3 2 4 2" xfId="18412" xr:uid="{00000000-0005-0000-0000-0000B6470000}"/>
    <cellStyle name="千分位 3 3 2 3 2 4 2 2" xfId="18413" xr:uid="{00000000-0005-0000-0000-0000B7470000}"/>
    <cellStyle name="千分位 3 3 2 3 2 4 2 2 2" xfId="18414" xr:uid="{00000000-0005-0000-0000-0000B8470000}"/>
    <cellStyle name="千分位 3 3 2 3 2 4 2 2 2 2" xfId="28465" xr:uid="{DF4C7E02-F3E9-4F9A-85AE-E472F5077203}"/>
    <cellStyle name="千分位 3 3 2 3 2 4 2 2 3" xfId="18415" xr:uid="{00000000-0005-0000-0000-0000B9470000}"/>
    <cellStyle name="千分位 3 3 2 3 2 4 2 2 3 2" xfId="28466" xr:uid="{C38A870A-BF01-4816-95B9-538AB0746DF8}"/>
    <cellStyle name="千分位 3 3 2 3 2 4 2 2 4" xfId="28464" xr:uid="{E4F9B2C2-FE3E-4C8D-B6AC-98D6FD9499E9}"/>
    <cellStyle name="千分位 3 3 2 3 2 4 2 3" xfId="18416" xr:uid="{00000000-0005-0000-0000-0000BA470000}"/>
    <cellStyle name="千分位 3 3 2 3 2 4 2 3 2" xfId="28467" xr:uid="{7EC814E9-2DB1-4FFB-8935-9CC474BD40D7}"/>
    <cellStyle name="千分位 3 3 2 3 2 4 2 4" xfId="18417" xr:uid="{00000000-0005-0000-0000-0000BB470000}"/>
    <cellStyle name="千分位 3 3 2 3 2 4 2 4 2" xfId="28468" xr:uid="{E20A6CE6-322B-46EF-9E58-D7AEB2FB13F0}"/>
    <cellStyle name="千分位 3 3 2 3 2 4 2 5" xfId="28463" xr:uid="{DE9E3F80-3BF6-488E-A97F-F65EC1F03673}"/>
    <cellStyle name="千分位 3 3 2 3 2 4 3" xfId="18418" xr:uid="{00000000-0005-0000-0000-0000BC470000}"/>
    <cellStyle name="千分位 3 3 2 3 2 4 3 2" xfId="18419" xr:uid="{00000000-0005-0000-0000-0000BD470000}"/>
    <cellStyle name="千分位 3 3 2 3 2 4 3 2 2" xfId="28470" xr:uid="{663229DA-63BE-4B7A-849A-90255BB63C9F}"/>
    <cellStyle name="千分位 3 3 2 3 2 4 3 3" xfId="18420" xr:uid="{00000000-0005-0000-0000-0000BE470000}"/>
    <cellStyle name="千分位 3 3 2 3 2 4 3 3 2" xfId="28471" xr:uid="{FC38049C-8AB2-465D-A96F-2E50F00ADD16}"/>
    <cellStyle name="千分位 3 3 2 3 2 4 3 4" xfId="28469" xr:uid="{9C09700D-01A0-4071-98E8-8C0D17994749}"/>
    <cellStyle name="千分位 3 3 2 3 2 4 4" xfId="18421" xr:uid="{00000000-0005-0000-0000-0000BF470000}"/>
    <cellStyle name="千分位 3 3 2 3 2 4 4 2" xfId="28472" xr:uid="{49C611B0-E31E-408C-87F4-4CAFA505F04E}"/>
    <cellStyle name="千分位 3 3 2 3 2 4 5" xfId="18422" xr:uid="{00000000-0005-0000-0000-0000C0470000}"/>
    <cellStyle name="千分位 3 3 2 3 2 4 5 2" xfId="28473" xr:uid="{1B2A7B42-D4A7-4F20-9ECF-3F514DBEC7F3}"/>
    <cellStyle name="千分位 3 3 2 3 2 4 6" xfId="28462" xr:uid="{E0ED75FF-2936-488D-94BB-B5089566DCDB}"/>
    <cellStyle name="千分位 3 3 2 3 2 5" xfId="18423" xr:uid="{00000000-0005-0000-0000-0000C1470000}"/>
    <cellStyle name="千分位 3 3 2 3 2 5 2" xfId="18424" xr:uid="{00000000-0005-0000-0000-0000C2470000}"/>
    <cellStyle name="千分位 3 3 2 3 2 5 2 2" xfId="18425" xr:uid="{00000000-0005-0000-0000-0000C3470000}"/>
    <cellStyle name="千分位 3 3 2 3 2 5 2 2 2" xfId="28476" xr:uid="{55420DA0-7F51-4613-B190-9BCEADBC52D0}"/>
    <cellStyle name="千分位 3 3 2 3 2 5 2 3" xfId="18426" xr:uid="{00000000-0005-0000-0000-0000C4470000}"/>
    <cellStyle name="千分位 3 3 2 3 2 5 2 3 2" xfId="28477" xr:uid="{D0842740-AB5E-4607-AF56-7271D5ED2FFA}"/>
    <cellStyle name="千分位 3 3 2 3 2 5 2 4" xfId="28475" xr:uid="{EFC10059-6AE3-4822-9CE2-0F2B74EBCA07}"/>
    <cellStyle name="千分位 3 3 2 3 2 5 3" xfId="18427" xr:uid="{00000000-0005-0000-0000-0000C5470000}"/>
    <cellStyle name="千分位 3 3 2 3 2 5 3 2" xfId="28478" xr:uid="{F48E71BF-9872-42D5-9B4C-502D2E10B426}"/>
    <cellStyle name="千分位 3 3 2 3 2 5 4" xfId="18428" xr:uid="{00000000-0005-0000-0000-0000C6470000}"/>
    <cellStyle name="千分位 3 3 2 3 2 5 4 2" xfId="28479" xr:uid="{078409CF-D503-41DB-BFB4-D5DF1CDE78A8}"/>
    <cellStyle name="千分位 3 3 2 3 2 5 5" xfId="28474" xr:uid="{799B7EBA-EB24-4F88-9417-14A723A36D40}"/>
    <cellStyle name="千分位 3 3 2 3 2 6" xfId="18429" xr:uid="{00000000-0005-0000-0000-0000C7470000}"/>
    <cellStyle name="千分位 3 3 2 3 2 6 2" xfId="18430" xr:uid="{00000000-0005-0000-0000-0000C8470000}"/>
    <cellStyle name="千分位 3 3 2 3 2 6 2 2" xfId="28481" xr:uid="{782EB029-22B7-4CC7-8635-13C3B478B13F}"/>
    <cellStyle name="千分位 3 3 2 3 2 6 3" xfId="18431" xr:uid="{00000000-0005-0000-0000-0000C9470000}"/>
    <cellStyle name="千分位 3 3 2 3 2 6 3 2" xfId="28482" xr:uid="{DC028B04-679D-4C76-9C9B-DA0DD600CEAA}"/>
    <cellStyle name="千分位 3 3 2 3 2 6 4" xfId="28480" xr:uid="{B5CD25FB-B3F5-40EE-92C2-433734C65CC6}"/>
    <cellStyle name="千分位 3 3 2 3 2 7" xfId="18432" xr:uid="{00000000-0005-0000-0000-0000CA470000}"/>
    <cellStyle name="千分位 3 3 2 3 2 7 2" xfId="28483" xr:uid="{01C7DB28-AA33-4FC9-A7C4-C890A57DD7A8}"/>
    <cellStyle name="千分位 3 3 2 3 2 8" xfId="18433" xr:uid="{00000000-0005-0000-0000-0000CB470000}"/>
    <cellStyle name="千分位 3 3 2 3 2 8 2" xfId="28484" xr:uid="{DD09B684-F579-4A8E-B476-45B4AC2BD6C7}"/>
    <cellStyle name="千分位 3 3 2 3 2 9" xfId="26128" xr:uid="{2FF39F9D-5735-416F-810B-B7FDC0FEACFC}"/>
    <cellStyle name="千分位 3 3 2 3 3" xfId="18434" xr:uid="{00000000-0005-0000-0000-0000CC470000}"/>
    <cellStyle name="千分位 3 3 2 3 3 2" xfId="18435" xr:uid="{00000000-0005-0000-0000-0000CD470000}"/>
    <cellStyle name="千分位 3 3 2 3 3 2 2" xfId="18436" xr:uid="{00000000-0005-0000-0000-0000CE470000}"/>
    <cellStyle name="千分位 3 3 2 3 3 2 2 2" xfId="18437" xr:uid="{00000000-0005-0000-0000-0000CF470000}"/>
    <cellStyle name="千分位 3 3 2 3 3 2 2 2 2" xfId="18438" xr:uid="{00000000-0005-0000-0000-0000D0470000}"/>
    <cellStyle name="千分位 3 3 2 3 3 2 2 2 2 2" xfId="28489" xr:uid="{7382A38A-885E-4C17-A310-5E81193675D7}"/>
    <cellStyle name="千分位 3 3 2 3 3 2 2 2 3" xfId="18439" xr:uid="{00000000-0005-0000-0000-0000D1470000}"/>
    <cellStyle name="千分位 3 3 2 3 3 2 2 2 3 2" xfId="28490" xr:uid="{D9F25EDF-D9D2-4253-9D6D-47150DF0167C}"/>
    <cellStyle name="千分位 3 3 2 3 3 2 2 2 4" xfId="28488" xr:uid="{7C1AEC1A-3A6C-4B13-AD0F-7A5C3087696D}"/>
    <cellStyle name="千分位 3 3 2 3 3 2 2 3" xfId="18440" xr:uid="{00000000-0005-0000-0000-0000D2470000}"/>
    <cellStyle name="千分位 3 3 2 3 3 2 2 3 2" xfId="28491" xr:uid="{0DF67748-AF42-49C6-9BB7-DC74C73E86B3}"/>
    <cellStyle name="千分位 3 3 2 3 3 2 2 4" xfId="18441" xr:uid="{00000000-0005-0000-0000-0000D3470000}"/>
    <cellStyle name="千分位 3 3 2 3 3 2 2 4 2" xfId="28492" xr:uid="{A57C7D32-32E3-4FC1-9FC1-1F2A4F613F1E}"/>
    <cellStyle name="千分位 3 3 2 3 3 2 2 5" xfId="28487" xr:uid="{E65F6C77-CF52-4A07-BDFC-F46E546C073D}"/>
    <cellStyle name="千分位 3 3 2 3 3 2 3" xfId="18442" xr:uid="{00000000-0005-0000-0000-0000D4470000}"/>
    <cellStyle name="千分位 3 3 2 3 3 2 3 2" xfId="18443" xr:uid="{00000000-0005-0000-0000-0000D5470000}"/>
    <cellStyle name="千分位 3 3 2 3 3 2 3 2 2" xfId="28494" xr:uid="{74F831D5-6B21-4342-94A8-5508FF33DBD2}"/>
    <cellStyle name="千分位 3 3 2 3 3 2 3 3" xfId="18444" xr:uid="{00000000-0005-0000-0000-0000D6470000}"/>
    <cellStyle name="千分位 3 3 2 3 3 2 3 3 2" xfId="28495" xr:uid="{6268FA5A-E016-407F-AD84-79B2F24BEACA}"/>
    <cellStyle name="千分位 3 3 2 3 3 2 3 4" xfId="28493" xr:uid="{8A2ACF28-42AB-4C13-A4BC-082E1BA25623}"/>
    <cellStyle name="千分位 3 3 2 3 3 2 4" xfId="18445" xr:uid="{00000000-0005-0000-0000-0000D7470000}"/>
    <cellStyle name="千分位 3 3 2 3 3 2 4 2" xfId="28496" xr:uid="{90712275-55E8-4E83-9F57-20970858AB31}"/>
    <cellStyle name="千分位 3 3 2 3 3 2 5" xfId="18446" xr:uid="{00000000-0005-0000-0000-0000D8470000}"/>
    <cellStyle name="千分位 3 3 2 3 3 2 5 2" xfId="28497" xr:uid="{0DE2763F-953E-41CE-B40C-4601D79DF505}"/>
    <cellStyle name="千分位 3 3 2 3 3 2 6" xfId="28486" xr:uid="{53D47CCF-86AB-400E-8371-861D46078204}"/>
    <cellStyle name="千分位 3 3 2 3 3 3" xfId="18447" xr:uid="{00000000-0005-0000-0000-0000D9470000}"/>
    <cellStyle name="千分位 3 3 2 3 3 3 2" xfId="18448" xr:uid="{00000000-0005-0000-0000-0000DA470000}"/>
    <cellStyle name="千分位 3 3 2 3 3 3 2 2" xfId="18449" xr:uid="{00000000-0005-0000-0000-0000DB470000}"/>
    <cellStyle name="千分位 3 3 2 3 3 3 2 2 2" xfId="28500" xr:uid="{4099445E-C335-4F23-9CF2-9C56F99873E9}"/>
    <cellStyle name="千分位 3 3 2 3 3 3 2 3" xfId="18450" xr:uid="{00000000-0005-0000-0000-0000DC470000}"/>
    <cellStyle name="千分位 3 3 2 3 3 3 2 3 2" xfId="28501" xr:uid="{8F705017-24A1-46CC-A387-11B2C2BB9F05}"/>
    <cellStyle name="千分位 3 3 2 3 3 3 2 4" xfId="28499" xr:uid="{C5BAAC59-8C46-47F8-928A-0ADB51E6A73B}"/>
    <cellStyle name="千分位 3 3 2 3 3 3 3" xfId="18451" xr:uid="{00000000-0005-0000-0000-0000DD470000}"/>
    <cellStyle name="千分位 3 3 2 3 3 3 3 2" xfId="28502" xr:uid="{95482928-0F12-497F-8D52-BEA5D89603B6}"/>
    <cellStyle name="千分位 3 3 2 3 3 3 4" xfId="18452" xr:uid="{00000000-0005-0000-0000-0000DE470000}"/>
    <cellStyle name="千分位 3 3 2 3 3 3 4 2" xfId="28503" xr:uid="{0615B579-A374-46B0-A00D-5A62771FEB35}"/>
    <cellStyle name="千分位 3 3 2 3 3 3 5" xfId="28498" xr:uid="{9C93A459-8A98-4172-9E06-D821A5A9AD15}"/>
    <cellStyle name="千分位 3 3 2 3 3 4" xfId="18453" xr:uid="{00000000-0005-0000-0000-0000DF470000}"/>
    <cellStyle name="千分位 3 3 2 3 3 4 2" xfId="18454" xr:uid="{00000000-0005-0000-0000-0000E0470000}"/>
    <cellStyle name="千分位 3 3 2 3 3 4 2 2" xfId="28505" xr:uid="{7F2045CA-7DF2-489F-8FCB-789A5DBDE103}"/>
    <cellStyle name="千分位 3 3 2 3 3 4 3" xfId="18455" xr:uid="{00000000-0005-0000-0000-0000E1470000}"/>
    <cellStyle name="千分位 3 3 2 3 3 4 3 2" xfId="28506" xr:uid="{97A763EA-4D29-48AB-8C20-D3545934C3FD}"/>
    <cellStyle name="千分位 3 3 2 3 3 4 4" xfId="28504" xr:uid="{218430A2-7AA5-4BFF-B358-021BA0E991C4}"/>
    <cellStyle name="千分位 3 3 2 3 3 5" xfId="18456" xr:uid="{00000000-0005-0000-0000-0000E2470000}"/>
    <cellStyle name="千分位 3 3 2 3 3 5 2" xfId="28507" xr:uid="{00D4187C-B3F2-42A0-9D91-4F489BDEDE94}"/>
    <cellStyle name="千分位 3 3 2 3 3 6" xfId="18457" xr:uid="{00000000-0005-0000-0000-0000E3470000}"/>
    <cellStyle name="千分位 3 3 2 3 3 6 2" xfId="28508" xr:uid="{1F66B76C-391E-44B9-BEF5-B849E20AB5E6}"/>
    <cellStyle name="千分位 3 3 2 3 3 7" xfId="28485" xr:uid="{0B9A8E06-C774-40ED-B47D-E45808407B75}"/>
    <cellStyle name="千分位 3 3 2 3 4" xfId="18458" xr:uid="{00000000-0005-0000-0000-0000E4470000}"/>
    <cellStyle name="千分位 3 3 2 3 4 2" xfId="18459" xr:uid="{00000000-0005-0000-0000-0000E5470000}"/>
    <cellStyle name="千分位 3 3 2 3 4 2 2" xfId="18460" xr:uid="{00000000-0005-0000-0000-0000E6470000}"/>
    <cellStyle name="千分位 3 3 2 3 4 2 2 2" xfId="18461" xr:uid="{00000000-0005-0000-0000-0000E7470000}"/>
    <cellStyle name="千分位 3 3 2 3 4 2 2 2 2" xfId="28512" xr:uid="{360DC3D6-6BEE-4855-868B-1DE2E860A73D}"/>
    <cellStyle name="千分位 3 3 2 3 4 2 2 3" xfId="18462" xr:uid="{00000000-0005-0000-0000-0000E8470000}"/>
    <cellStyle name="千分位 3 3 2 3 4 2 2 3 2" xfId="28513" xr:uid="{F73E4360-08AE-49F6-A5DD-46BC9FEF269D}"/>
    <cellStyle name="千分位 3 3 2 3 4 2 2 4" xfId="28511" xr:uid="{595039B5-C1DC-46E2-8A85-28FA9E5DD674}"/>
    <cellStyle name="千分位 3 3 2 3 4 2 3" xfId="18463" xr:uid="{00000000-0005-0000-0000-0000E9470000}"/>
    <cellStyle name="千分位 3 3 2 3 4 2 3 2" xfId="28514" xr:uid="{77DC6A9B-76A7-40BF-9D07-B5CD9C3D66E4}"/>
    <cellStyle name="千分位 3 3 2 3 4 2 4" xfId="18464" xr:uid="{00000000-0005-0000-0000-0000EA470000}"/>
    <cellStyle name="千分位 3 3 2 3 4 2 4 2" xfId="28515" xr:uid="{D90824CA-E772-4084-A64A-4CF38EA9E0D9}"/>
    <cellStyle name="千分位 3 3 2 3 4 2 5" xfId="28510" xr:uid="{B9156E85-0ED1-4BEE-BC0E-D74AB0A3965E}"/>
    <cellStyle name="千分位 3 3 2 3 4 3" xfId="18465" xr:uid="{00000000-0005-0000-0000-0000EB470000}"/>
    <cellStyle name="千分位 3 3 2 3 4 3 2" xfId="18466" xr:uid="{00000000-0005-0000-0000-0000EC470000}"/>
    <cellStyle name="千分位 3 3 2 3 4 3 2 2" xfId="28517" xr:uid="{8169964B-5F43-4021-BDE1-3E1A04ED4869}"/>
    <cellStyle name="千分位 3 3 2 3 4 3 3" xfId="18467" xr:uid="{00000000-0005-0000-0000-0000ED470000}"/>
    <cellStyle name="千分位 3 3 2 3 4 3 3 2" xfId="28518" xr:uid="{4476E026-EF7D-4F06-88D9-9FE34C0B9BE2}"/>
    <cellStyle name="千分位 3 3 2 3 4 3 4" xfId="28516" xr:uid="{E2486AE8-93FD-46DA-9401-665A71B82CF4}"/>
    <cellStyle name="千分位 3 3 2 3 4 4" xfId="18468" xr:uid="{00000000-0005-0000-0000-0000EE470000}"/>
    <cellStyle name="千分位 3 3 2 3 4 4 2" xfId="28519" xr:uid="{AD7B1C5C-7410-4BDB-BBCE-56A09FADA632}"/>
    <cellStyle name="千分位 3 3 2 3 4 5" xfId="18469" xr:uid="{00000000-0005-0000-0000-0000EF470000}"/>
    <cellStyle name="千分位 3 3 2 3 4 5 2" xfId="28520" xr:uid="{0A973FA4-BF0A-4F1F-B2CF-215FB3672AE8}"/>
    <cellStyle name="千分位 3 3 2 3 4 6" xfId="28509" xr:uid="{6ED7CA28-388F-4EF3-8E2C-BEB84A5F1B6B}"/>
    <cellStyle name="千分位 3 3 2 3 5" xfId="18470" xr:uid="{00000000-0005-0000-0000-0000F0470000}"/>
    <cellStyle name="千分位 3 3 2 3 5 2" xfId="18471" xr:uid="{00000000-0005-0000-0000-0000F1470000}"/>
    <cellStyle name="千分位 3 3 2 3 5 2 2" xfId="18472" xr:uid="{00000000-0005-0000-0000-0000F2470000}"/>
    <cellStyle name="千分位 3 3 2 3 5 2 2 2" xfId="18473" xr:uid="{00000000-0005-0000-0000-0000F3470000}"/>
    <cellStyle name="千分位 3 3 2 3 5 2 2 2 2" xfId="28524" xr:uid="{0C56F515-95FF-47E0-8FA2-56860CE866BF}"/>
    <cellStyle name="千分位 3 3 2 3 5 2 2 3" xfId="18474" xr:uid="{00000000-0005-0000-0000-0000F4470000}"/>
    <cellStyle name="千分位 3 3 2 3 5 2 2 3 2" xfId="28525" xr:uid="{0AE4628C-3B0E-4E2D-8C83-7C190668A6F0}"/>
    <cellStyle name="千分位 3 3 2 3 5 2 2 4" xfId="28523" xr:uid="{B366F634-B928-457D-827F-65A333E9903A}"/>
    <cellStyle name="千分位 3 3 2 3 5 2 3" xfId="18475" xr:uid="{00000000-0005-0000-0000-0000F5470000}"/>
    <cellStyle name="千分位 3 3 2 3 5 2 3 2" xfId="28526" xr:uid="{6C4E3A1B-BF53-412B-8453-F32777D91C81}"/>
    <cellStyle name="千分位 3 3 2 3 5 2 4" xfId="18476" xr:uid="{00000000-0005-0000-0000-0000F6470000}"/>
    <cellStyle name="千分位 3 3 2 3 5 2 4 2" xfId="28527" xr:uid="{5243F965-225F-418F-8E87-A47D6160B129}"/>
    <cellStyle name="千分位 3 3 2 3 5 2 5" xfId="28522" xr:uid="{800D38D3-7104-4CCF-95B5-640876C48424}"/>
    <cellStyle name="千分位 3 3 2 3 5 3" xfId="18477" xr:uid="{00000000-0005-0000-0000-0000F7470000}"/>
    <cellStyle name="千分位 3 3 2 3 5 3 2" xfId="18478" xr:uid="{00000000-0005-0000-0000-0000F8470000}"/>
    <cellStyle name="千分位 3 3 2 3 5 3 2 2" xfId="28529" xr:uid="{73A02495-D80B-4514-B1BE-4D5B007D65D9}"/>
    <cellStyle name="千分位 3 3 2 3 5 3 3" xfId="18479" xr:uid="{00000000-0005-0000-0000-0000F9470000}"/>
    <cellStyle name="千分位 3 3 2 3 5 3 3 2" xfId="28530" xr:uid="{C1E269DB-0EDC-4CC5-B53F-F34F7630016A}"/>
    <cellStyle name="千分位 3 3 2 3 5 3 4" xfId="28528" xr:uid="{2C944A32-FA92-41AE-BDF1-D5F587AFB913}"/>
    <cellStyle name="千分位 3 3 2 3 5 4" xfId="18480" xr:uid="{00000000-0005-0000-0000-0000FA470000}"/>
    <cellStyle name="千分位 3 3 2 3 5 4 2" xfId="28531" xr:uid="{97173B2C-4D38-4345-A85E-CFC687B59AEB}"/>
    <cellStyle name="千分位 3 3 2 3 5 5" xfId="18481" xr:uid="{00000000-0005-0000-0000-0000FB470000}"/>
    <cellStyle name="千分位 3 3 2 3 5 5 2" xfId="28532" xr:uid="{D2885E86-1010-4682-A37E-12BF7B1CC59A}"/>
    <cellStyle name="千分位 3 3 2 3 5 6" xfId="28521" xr:uid="{7E361088-2AB6-47CB-BA88-6E5E2C456E82}"/>
    <cellStyle name="千分位 3 3 2 3 6" xfId="18482" xr:uid="{00000000-0005-0000-0000-0000FC470000}"/>
    <cellStyle name="千分位 3 3 2 3 6 2" xfId="18483" xr:uid="{00000000-0005-0000-0000-0000FD470000}"/>
    <cellStyle name="千分位 3 3 2 3 6 2 2" xfId="18484" xr:uid="{00000000-0005-0000-0000-0000FE470000}"/>
    <cellStyle name="千分位 3 3 2 3 6 2 2 2" xfId="28535" xr:uid="{23AFF21C-C2C2-4B87-94B4-D425A82E92C7}"/>
    <cellStyle name="千分位 3 3 2 3 6 2 3" xfId="18485" xr:uid="{00000000-0005-0000-0000-0000FF470000}"/>
    <cellStyle name="千分位 3 3 2 3 6 2 3 2" xfId="28536" xr:uid="{0F613178-294E-45CF-A34D-CE0D5DE2270A}"/>
    <cellStyle name="千分位 3 3 2 3 6 2 4" xfId="28534" xr:uid="{2D940E95-10D3-4E14-929C-3114EA90FEBC}"/>
    <cellStyle name="千分位 3 3 2 3 6 3" xfId="18486" xr:uid="{00000000-0005-0000-0000-000000480000}"/>
    <cellStyle name="千分位 3 3 2 3 6 3 2" xfId="28537" xr:uid="{DCC44084-17CF-4871-B767-03FCC0B8F8D1}"/>
    <cellStyle name="千分位 3 3 2 3 6 4" xfId="18487" xr:uid="{00000000-0005-0000-0000-000001480000}"/>
    <cellStyle name="千分位 3 3 2 3 6 4 2" xfId="28538" xr:uid="{751F81B2-6208-448B-B521-34F3D204CB82}"/>
    <cellStyle name="千分位 3 3 2 3 6 5" xfId="28533" xr:uid="{0313F537-8CBC-43F0-AF85-EDBCE523E945}"/>
    <cellStyle name="千分位 3 3 2 3 7" xfId="18488" xr:uid="{00000000-0005-0000-0000-000002480000}"/>
    <cellStyle name="千分位 3 3 2 3 7 2" xfId="18489" xr:uid="{00000000-0005-0000-0000-000003480000}"/>
    <cellStyle name="千分位 3 3 2 3 7 2 2" xfId="28540" xr:uid="{3DC42927-5066-480A-BF3F-999034D0CA95}"/>
    <cellStyle name="千分位 3 3 2 3 7 3" xfId="18490" xr:uid="{00000000-0005-0000-0000-000004480000}"/>
    <cellStyle name="千分位 3 3 2 3 7 3 2" xfId="28541" xr:uid="{4C0BD6C9-4B69-418B-BE33-4540AAA09CAA}"/>
    <cellStyle name="千分位 3 3 2 3 7 4" xfId="28539" xr:uid="{E45ED2AB-9323-46E9-A771-51142F00AE92}"/>
    <cellStyle name="千分位 3 3 2 3 8" xfId="18491" xr:uid="{00000000-0005-0000-0000-000005480000}"/>
    <cellStyle name="千分位 3 3 2 3 8 2" xfId="28542" xr:uid="{B0E8B813-0D8B-46BC-8B0F-1F305CF70972}"/>
    <cellStyle name="千分位 3 3 2 3 9" xfId="18492" xr:uid="{00000000-0005-0000-0000-000006480000}"/>
    <cellStyle name="千分位 3 3 2 3 9 2" xfId="28543" xr:uid="{39054987-871F-43B0-94DD-FD6CFB5FBED0}"/>
    <cellStyle name="千分位 3 3 2 4" xfId="371" xr:uid="{00000000-0005-0000-0000-000007480000}"/>
    <cellStyle name="千分位 3 3 2 4 2" xfId="18493" xr:uid="{00000000-0005-0000-0000-000008480000}"/>
    <cellStyle name="千分位 3 3 2 4 2 2" xfId="18494" xr:uid="{00000000-0005-0000-0000-000009480000}"/>
    <cellStyle name="千分位 3 3 2 4 2 2 2" xfId="18495" xr:uid="{00000000-0005-0000-0000-00000A480000}"/>
    <cellStyle name="千分位 3 3 2 4 2 2 2 2" xfId="18496" xr:uid="{00000000-0005-0000-0000-00000B480000}"/>
    <cellStyle name="千分位 3 3 2 4 2 2 2 2 2" xfId="18497" xr:uid="{00000000-0005-0000-0000-00000C480000}"/>
    <cellStyle name="千分位 3 3 2 4 2 2 2 2 2 2" xfId="28548" xr:uid="{03683E11-DB31-485A-946E-8E2ABE75DE92}"/>
    <cellStyle name="千分位 3 3 2 4 2 2 2 2 3" xfId="18498" xr:uid="{00000000-0005-0000-0000-00000D480000}"/>
    <cellStyle name="千分位 3 3 2 4 2 2 2 2 3 2" xfId="28549" xr:uid="{108AA7D6-164F-4BF3-AB13-F482DEC2AA4D}"/>
    <cellStyle name="千分位 3 3 2 4 2 2 2 2 4" xfId="28547" xr:uid="{1017A242-AD2C-4F24-BA85-A0AC5CE759C7}"/>
    <cellStyle name="千分位 3 3 2 4 2 2 2 3" xfId="18499" xr:uid="{00000000-0005-0000-0000-00000E480000}"/>
    <cellStyle name="千分位 3 3 2 4 2 2 2 3 2" xfId="28550" xr:uid="{D8F59354-C25B-4020-B390-297A9FCBCFBC}"/>
    <cellStyle name="千分位 3 3 2 4 2 2 2 4" xfId="18500" xr:uid="{00000000-0005-0000-0000-00000F480000}"/>
    <cellStyle name="千分位 3 3 2 4 2 2 2 4 2" xfId="28551" xr:uid="{B0B38ACB-1368-4845-A426-FA464C80CF6C}"/>
    <cellStyle name="千分位 3 3 2 4 2 2 2 5" xfId="28546" xr:uid="{48FE2E18-DFD6-4926-B4FA-4ABF0613CF8D}"/>
    <cellStyle name="千分位 3 3 2 4 2 2 3" xfId="18501" xr:uid="{00000000-0005-0000-0000-000010480000}"/>
    <cellStyle name="千分位 3 3 2 4 2 2 3 2" xfId="18502" xr:uid="{00000000-0005-0000-0000-000011480000}"/>
    <cellStyle name="千分位 3 3 2 4 2 2 3 2 2" xfId="28553" xr:uid="{23462572-6299-4FFF-9E39-FAE9EBF62C90}"/>
    <cellStyle name="千分位 3 3 2 4 2 2 3 3" xfId="18503" xr:uid="{00000000-0005-0000-0000-000012480000}"/>
    <cellStyle name="千分位 3 3 2 4 2 2 3 3 2" xfId="28554" xr:uid="{BB3DC297-E891-449A-B3E3-EDC50B83F8DE}"/>
    <cellStyle name="千分位 3 3 2 4 2 2 3 4" xfId="28552" xr:uid="{54B8DF6D-EAFB-47CC-BD39-F1E890795A32}"/>
    <cellStyle name="千分位 3 3 2 4 2 2 4" xfId="18504" xr:uid="{00000000-0005-0000-0000-000013480000}"/>
    <cellStyle name="千分位 3 3 2 4 2 2 4 2" xfId="28555" xr:uid="{E1721786-4A12-4190-A415-C06BA93291E0}"/>
    <cellStyle name="千分位 3 3 2 4 2 2 5" xfId="18505" xr:uid="{00000000-0005-0000-0000-000014480000}"/>
    <cellStyle name="千分位 3 3 2 4 2 2 5 2" xfId="28556" xr:uid="{2E0382F3-CD8E-46FA-B24F-288D3B91E791}"/>
    <cellStyle name="千分位 3 3 2 4 2 2 6" xfId="28545" xr:uid="{6A42013F-C9A7-4820-B2A0-0FEA2BEE3B2E}"/>
    <cellStyle name="千分位 3 3 2 4 2 3" xfId="18506" xr:uid="{00000000-0005-0000-0000-000015480000}"/>
    <cellStyle name="千分位 3 3 2 4 2 3 2" xfId="18507" xr:uid="{00000000-0005-0000-0000-000016480000}"/>
    <cellStyle name="千分位 3 3 2 4 2 3 2 2" xfId="18508" xr:uid="{00000000-0005-0000-0000-000017480000}"/>
    <cellStyle name="千分位 3 3 2 4 2 3 2 2 2" xfId="28559" xr:uid="{DC08BBF0-E5D7-4D85-AA55-D881414B6758}"/>
    <cellStyle name="千分位 3 3 2 4 2 3 2 3" xfId="18509" xr:uid="{00000000-0005-0000-0000-000018480000}"/>
    <cellStyle name="千分位 3 3 2 4 2 3 2 3 2" xfId="28560" xr:uid="{ABE955BD-A993-4B8B-A5FC-8FC8E25A5FE3}"/>
    <cellStyle name="千分位 3 3 2 4 2 3 2 4" xfId="28558" xr:uid="{F027B843-2FDA-46C5-8372-246D122176D2}"/>
    <cellStyle name="千分位 3 3 2 4 2 3 3" xfId="18510" xr:uid="{00000000-0005-0000-0000-000019480000}"/>
    <cellStyle name="千分位 3 3 2 4 2 3 3 2" xfId="28561" xr:uid="{B3ABA5D1-057B-4061-9B4D-157E4CD48E2F}"/>
    <cellStyle name="千分位 3 3 2 4 2 3 4" xfId="18511" xr:uid="{00000000-0005-0000-0000-00001A480000}"/>
    <cellStyle name="千分位 3 3 2 4 2 3 4 2" xfId="28562" xr:uid="{1457E210-7A68-43D6-A294-10F8BCAE49C7}"/>
    <cellStyle name="千分位 3 3 2 4 2 3 5" xfId="28557" xr:uid="{EADB55C8-A7D3-40C6-9363-A60A21098922}"/>
    <cellStyle name="千分位 3 3 2 4 2 4" xfId="18512" xr:uid="{00000000-0005-0000-0000-00001B480000}"/>
    <cellStyle name="千分位 3 3 2 4 2 4 2" xfId="18513" xr:uid="{00000000-0005-0000-0000-00001C480000}"/>
    <cellStyle name="千分位 3 3 2 4 2 4 2 2" xfId="28564" xr:uid="{E9C285EA-E111-44AF-B193-C72AAE0AF518}"/>
    <cellStyle name="千分位 3 3 2 4 2 4 3" xfId="18514" xr:uid="{00000000-0005-0000-0000-00001D480000}"/>
    <cellStyle name="千分位 3 3 2 4 2 4 3 2" xfId="28565" xr:uid="{E549569C-3CAA-42D6-AF30-28E4353E5615}"/>
    <cellStyle name="千分位 3 3 2 4 2 4 4" xfId="28563" xr:uid="{21178B5A-915C-433B-8AA8-11297E48EC19}"/>
    <cellStyle name="千分位 3 3 2 4 2 5" xfId="18515" xr:uid="{00000000-0005-0000-0000-00001E480000}"/>
    <cellStyle name="千分位 3 3 2 4 2 5 2" xfId="28566" xr:uid="{852C0188-1EA3-4872-ADF8-1ADDC4AEA3AC}"/>
    <cellStyle name="千分位 3 3 2 4 2 6" xfId="18516" xr:uid="{00000000-0005-0000-0000-00001F480000}"/>
    <cellStyle name="千分位 3 3 2 4 2 6 2" xfId="28567" xr:uid="{037CC5B6-3556-4941-A056-5307318CC6F4}"/>
    <cellStyle name="千分位 3 3 2 4 2 7" xfId="28544" xr:uid="{D629095A-9BBE-444D-A773-31F6D00658F0}"/>
    <cellStyle name="千分位 3 3 2 4 3" xfId="18517" xr:uid="{00000000-0005-0000-0000-000020480000}"/>
    <cellStyle name="千分位 3 3 2 4 3 2" xfId="18518" xr:uid="{00000000-0005-0000-0000-000021480000}"/>
    <cellStyle name="千分位 3 3 2 4 3 2 2" xfId="18519" xr:uid="{00000000-0005-0000-0000-000022480000}"/>
    <cellStyle name="千分位 3 3 2 4 3 2 2 2" xfId="18520" xr:uid="{00000000-0005-0000-0000-000023480000}"/>
    <cellStyle name="千分位 3 3 2 4 3 2 2 2 2" xfId="28571" xr:uid="{543B98E9-9C03-4833-A6AE-A0E7853CC398}"/>
    <cellStyle name="千分位 3 3 2 4 3 2 2 3" xfId="18521" xr:uid="{00000000-0005-0000-0000-000024480000}"/>
    <cellStyle name="千分位 3 3 2 4 3 2 2 3 2" xfId="28572" xr:uid="{A32845CE-7FCC-487F-B1ED-C7962608F990}"/>
    <cellStyle name="千分位 3 3 2 4 3 2 2 4" xfId="28570" xr:uid="{05C06858-8BA6-446B-803B-56FEE6AB1FB1}"/>
    <cellStyle name="千分位 3 3 2 4 3 2 3" xfId="18522" xr:uid="{00000000-0005-0000-0000-000025480000}"/>
    <cellStyle name="千分位 3 3 2 4 3 2 3 2" xfId="28573" xr:uid="{0AE545E3-7A03-4C86-A16E-049F767B7005}"/>
    <cellStyle name="千分位 3 3 2 4 3 2 4" xfId="18523" xr:uid="{00000000-0005-0000-0000-000026480000}"/>
    <cellStyle name="千分位 3 3 2 4 3 2 4 2" xfId="28574" xr:uid="{263C8FBB-E714-4240-B612-108527881C14}"/>
    <cellStyle name="千分位 3 3 2 4 3 2 5" xfId="28569" xr:uid="{B41429D7-7B4D-47EE-8896-518A48A338CC}"/>
    <cellStyle name="千分位 3 3 2 4 3 3" xfId="18524" xr:uid="{00000000-0005-0000-0000-000027480000}"/>
    <cellStyle name="千分位 3 3 2 4 3 3 2" xfId="18525" xr:uid="{00000000-0005-0000-0000-000028480000}"/>
    <cellStyle name="千分位 3 3 2 4 3 3 2 2" xfId="28576" xr:uid="{23F03917-657B-41CB-8FBC-454987F48B91}"/>
    <cellStyle name="千分位 3 3 2 4 3 3 3" xfId="18526" xr:uid="{00000000-0005-0000-0000-000029480000}"/>
    <cellStyle name="千分位 3 3 2 4 3 3 3 2" xfId="28577" xr:uid="{CAB484D1-50DB-40CB-B283-DCFE1695D09F}"/>
    <cellStyle name="千分位 3 3 2 4 3 3 4" xfId="28575" xr:uid="{86F9B800-7232-4D02-9EDF-D14D41D19446}"/>
    <cellStyle name="千分位 3 3 2 4 3 4" xfId="18527" xr:uid="{00000000-0005-0000-0000-00002A480000}"/>
    <cellStyle name="千分位 3 3 2 4 3 4 2" xfId="28578" xr:uid="{B2127F05-8FDB-4C54-85EF-A5FF9B153E01}"/>
    <cellStyle name="千分位 3 3 2 4 3 5" xfId="18528" xr:uid="{00000000-0005-0000-0000-00002B480000}"/>
    <cellStyle name="千分位 3 3 2 4 3 5 2" xfId="28579" xr:uid="{F526C86F-4FE6-4D98-AC0C-EC3D104C01F7}"/>
    <cellStyle name="千分位 3 3 2 4 3 6" xfId="28568" xr:uid="{DB6E0A95-7185-4420-8A3D-F547510A3799}"/>
    <cellStyle name="千分位 3 3 2 4 4" xfId="18529" xr:uid="{00000000-0005-0000-0000-00002C480000}"/>
    <cellStyle name="千分位 3 3 2 4 4 2" xfId="18530" xr:uid="{00000000-0005-0000-0000-00002D480000}"/>
    <cellStyle name="千分位 3 3 2 4 4 2 2" xfId="18531" xr:uid="{00000000-0005-0000-0000-00002E480000}"/>
    <cellStyle name="千分位 3 3 2 4 4 2 2 2" xfId="18532" xr:uid="{00000000-0005-0000-0000-00002F480000}"/>
    <cellStyle name="千分位 3 3 2 4 4 2 2 2 2" xfId="28583" xr:uid="{D846F817-0375-45DB-823F-C051A9F07FDF}"/>
    <cellStyle name="千分位 3 3 2 4 4 2 2 3" xfId="18533" xr:uid="{00000000-0005-0000-0000-000030480000}"/>
    <cellStyle name="千分位 3 3 2 4 4 2 2 3 2" xfId="28584" xr:uid="{B4CD29AF-8D4B-47D5-A270-91CA60B16915}"/>
    <cellStyle name="千分位 3 3 2 4 4 2 2 4" xfId="28582" xr:uid="{DBA915EC-7B2B-420B-B3E2-C5364CD59C6C}"/>
    <cellStyle name="千分位 3 3 2 4 4 2 3" xfId="18534" xr:uid="{00000000-0005-0000-0000-000031480000}"/>
    <cellStyle name="千分位 3 3 2 4 4 2 3 2" xfId="28585" xr:uid="{5395FA6C-4949-4D41-84B5-C139F27D8CF9}"/>
    <cellStyle name="千分位 3 3 2 4 4 2 4" xfId="18535" xr:uid="{00000000-0005-0000-0000-000032480000}"/>
    <cellStyle name="千分位 3 3 2 4 4 2 4 2" xfId="28586" xr:uid="{DEA064A3-7852-4DE2-A8E5-18765C4D3594}"/>
    <cellStyle name="千分位 3 3 2 4 4 2 5" xfId="28581" xr:uid="{70B4C9CF-5E56-4D4E-8C4B-9518C3BA3F08}"/>
    <cellStyle name="千分位 3 3 2 4 4 3" xfId="18536" xr:uid="{00000000-0005-0000-0000-000033480000}"/>
    <cellStyle name="千分位 3 3 2 4 4 3 2" xfId="18537" xr:uid="{00000000-0005-0000-0000-000034480000}"/>
    <cellStyle name="千分位 3 3 2 4 4 3 2 2" xfId="28588" xr:uid="{AC063090-969E-49A1-99DB-FC151B78CACF}"/>
    <cellStyle name="千分位 3 3 2 4 4 3 3" xfId="18538" xr:uid="{00000000-0005-0000-0000-000035480000}"/>
    <cellStyle name="千分位 3 3 2 4 4 3 3 2" xfId="28589" xr:uid="{0C45CB28-D3B5-4AFC-B7FA-83915AE17399}"/>
    <cellStyle name="千分位 3 3 2 4 4 3 4" xfId="28587" xr:uid="{B1F8FE66-547C-48BE-917C-F828CD0F5236}"/>
    <cellStyle name="千分位 3 3 2 4 4 4" xfId="18539" xr:uid="{00000000-0005-0000-0000-000036480000}"/>
    <cellStyle name="千分位 3 3 2 4 4 4 2" xfId="28590" xr:uid="{EC139AD3-74D5-4B9E-B1FF-D10BB3A9481B}"/>
    <cellStyle name="千分位 3 3 2 4 4 5" xfId="18540" xr:uid="{00000000-0005-0000-0000-000037480000}"/>
    <cellStyle name="千分位 3 3 2 4 4 5 2" xfId="28591" xr:uid="{C8DEED68-A544-473C-98E5-BDC5358A3882}"/>
    <cellStyle name="千分位 3 3 2 4 4 6" xfId="28580" xr:uid="{8C6CF935-5352-4CAA-AEB4-9977DA1167D4}"/>
    <cellStyle name="千分位 3 3 2 4 5" xfId="18541" xr:uid="{00000000-0005-0000-0000-000038480000}"/>
    <cellStyle name="千分位 3 3 2 4 5 2" xfId="18542" xr:uid="{00000000-0005-0000-0000-000039480000}"/>
    <cellStyle name="千分位 3 3 2 4 5 2 2" xfId="18543" xr:uid="{00000000-0005-0000-0000-00003A480000}"/>
    <cellStyle name="千分位 3 3 2 4 5 2 2 2" xfId="28594" xr:uid="{B3DD8E13-EB30-40FF-92B6-84ABBB788972}"/>
    <cellStyle name="千分位 3 3 2 4 5 2 3" xfId="18544" xr:uid="{00000000-0005-0000-0000-00003B480000}"/>
    <cellStyle name="千分位 3 3 2 4 5 2 3 2" xfId="28595" xr:uid="{F57A044D-440C-463D-81D1-8912874E7C81}"/>
    <cellStyle name="千分位 3 3 2 4 5 2 4" xfId="28593" xr:uid="{F77D862D-B3E8-454D-A5F6-C6AA13CE4D85}"/>
    <cellStyle name="千分位 3 3 2 4 5 3" xfId="18545" xr:uid="{00000000-0005-0000-0000-00003C480000}"/>
    <cellStyle name="千分位 3 3 2 4 5 3 2" xfId="28596" xr:uid="{110EADF3-B095-4021-B731-FBA4B59B8E1F}"/>
    <cellStyle name="千分位 3 3 2 4 5 4" xfId="18546" xr:uid="{00000000-0005-0000-0000-00003D480000}"/>
    <cellStyle name="千分位 3 3 2 4 5 4 2" xfId="28597" xr:uid="{59F53ACD-44EB-46BA-9CFA-AFD57085836D}"/>
    <cellStyle name="千分位 3 3 2 4 5 5" xfId="28592" xr:uid="{3359816A-F561-4346-8C7A-66C2E3B6983E}"/>
    <cellStyle name="千分位 3 3 2 4 6" xfId="18547" xr:uid="{00000000-0005-0000-0000-00003E480000}"/>
    <cellStyle name="千分位 3 3 2 4 6 2" xfId="18548" xr:uid="{00000000-0005-0000-0000-00003F480000}"/>
    <cellStyle name="千分位 3 3 2 4 6 2 2" xfId="28599" xr:uid="{0AA014EF-53F4-4BE9-B228-6DD9B729BB41}"/>
    <cellStyle name="千分位 3 3 2 4 6 3" xfId="18549" xr:uid="{00000000-0005-0000-0000-000040480000}"/>
    <cellStyle name="千分位 3 3 2 4 6 3 2" xfId="28600" xr:uid="{9FC28380-29AD-48ED-A8F8-8933932AF0AE}"/>
    <cellStyle name="千分位 3 3 2 4 6 4" xfId="28598" xr:uid="{0F9EF636-5E34-4A4B-92AE-561A112EF92B}"/>
    <cellStyle name="千分位 3 3 2 4 7" xfId="18550" xr:uid="{00000000-0005-0000-0000-000041480000}"/>
    <cellStyle name="千分位 3 3 2 4 7 2" xfId="28601" xr:uid="{3C1DDDED-95C0-48C0-9F64-0C13048E78F2}"/>
    <cellStyle name="千分位 3 3 2 4 8" xfId="18551" xr:uid="{00000000-0005-0000-0000-000042480000}"/>
    <cellStyle name="千分位 3 3 2 4 8 2" xfId="28602" xr:uid="{52C72160-B10D-4ABD-9070-5B4E99258EE5}"/>
    <cellStyle name="千分位 3 3 2 4 9" xfId="26129" xr:uid="{EE95FDD5-53E8-4798-A3A4-5A07F594E8D3}"/>
    <cellStyle name="千分位 3 3 2 5" xfId="18552" xr:uid="{00000000-0005-0000-0000-000043480000}"/>
    <cellStyle name="千分位 3 3 2 5 2" xfId="18553" xr:uid="{00000000-0005-0000-0000-000044480000}"/>
    <cellStyle name="千分位 3 3 2 5 2 2" xfId="18554" xr:uid="{00000000-0005-0000-0000-000045480000}"/>
    <cellStyle name="千分位 3 3 2 5 2 2 2" xfId="18555" xr:uid="{00000000-0005-0000-0000-000046480000}"/>
    <cellStyle name="千分位 3 3 2 5 2 2 2 2" xfId="18556" xr:uid="{00000000-0005-0000-0000-000047480000}"/>
    <cellStyle name="千分位 3 3 2 5 2 2 2 2 2" xfId="18557" xr:uid="{00000000-0005-0000-0000-000048480000}"/>
    <cellStyle name="千分位 3 3 2 5 2 2 2 2 2 2" xfId="28608" xr:uid="{32C0728E-F054-45DC-985D-DC86F7F4E823}"/>
    <cellStyle name="千分位 3 3 2 5 2 2 2 2 3" xfId="18558" xr:uid="{00000000-0005-0000-0000-000049480000}"/>
    <cellStyle name="千分位 3 3 2 5 2 2 2 2 3 2" xfId="28609" xr:uid="{5AF29BDD-62B6-436B-8E25-B3B54DB2E668}"/>
    <cellStyle name="千分位 3 3 2 5 2 2 2 2 4" xfId="28607" xr:uid="{9C4177D3-1F9A-40E3-8F33-C1A1F5BE9916}"/>
    <cellStyle name="千分位 3 3 2 5 2 2 2 3" xfId="18559" xr:uid="{00000000-0005-0000-0000-00004A480000}"/>
    <cellStyle name="千分位 3 3 2 5 2 2 2 3 2" xfId="28610" xr:uid="{DB1A1B5F-3D33-4F15-855F-F23A7D719BD4}"/>
    <cellStyle name="千分位 3 3 2 5 2 2 2 4" xfId="18560" xr:uid="{00000000-0005-0000-0000-00004B480000}"/>
    <cellStyle name="千分位 3 3 2 5 2 2 2 4 2" xfId="28611" xr:uid="{CC6005BB-22CC-49E3-9073-8807FCA3D007}"/>
    <cellStyle name="千分位 3 3 2 5 2 2 2 5" xfId="28606" xr:uid="{30F30BCE-9CD2-4E5E-B4E3-79C2763AF00C}"/>
    <cellStyle name="千分位 3 3 2 5 2 2 3" xfId="18561" xr:uid="{00000000-0005-0000-0000-00004C480000}"/>
    <cellStyle name="千分位 3 3 2 5 2 2 3 2" xfId="18562" xr:uid="{00000000-0005-0000-0000-00004D480000}"/>
    <cellStyle name="千分位 3 3 2 5 2 2 3 2 2" xfId="28613" xr:uid="{BE85F585-A57C-4586-A7A1-40FDD34C1CE5}"/>
    <cellStyle name="千分位 3 3 2 5 2 2 3 3" xfId="18563" xr:uid="{00000000-0005-0000-0000-00004E480000}"/>
    <cellStyle name="千分位 3 3 2 5 2 2 3 3 2" xfId="28614" xr:uid="{4CAFBD70-D4B9-49F7-A108-E766F11FA354}"/>
    <cellStyle name="千分位 3 3 2 5 2 2 3 4" xfId="28612" xr:uid="{D8DCFE84-FBBF-4B6C-B2DA-4713209C70BD}"/>
    <cellStyle name="千分位 3 3 2 5 2 2 4" xfId="18564" xr:uid="{00000000-0005-0000-0000-00004F480000}"/>
    <cellStyle name="千分位 3 3 2 5 2 2 4 2" xfId="28615" xr:uid="{61597948-3171-4795-9E88-B9AB866E6DE7}"/>
    <cellStyle name="千分位 3 3 2 5 2 2 5" xfId="18565" xr:uid="{00000000-0005-0000-0000-000050480000}"/>
    <cellStyle name="千分位 3 3 2 5 2 2 5 2" xfId="28616" xr:uid="{B97DA55F-2580-4284-8497-72012C153958}"/>
    <cellStyle name="千分位 3 3 2 5 2 2 6" xfId="28605" xr:uid="{D8EE446F-BD5E-408A-A131-EFE3E5B63CA5}"/>
    <cellStyle name="千分位 3 3 2 5 2 3" xfId="18566" xr:uid="{00000000-0005-0000-0000-000051480000}"/>
    <cellStyle name="千分位 3 3 2 5 2 3 2" xfId="18567" xr:uid="{00000000-0005-0000-0000-000052480000}"/>
    <cellStyle name="千分位 3 3 2 5 2 3 2 2" xfId="18568" xr:uid="{00000000-0005-0000-0000-000053480000}"/>
    <cellStyle name="千分位 3 3 2 5 2 3 2 2 2" xfId="28619" xr:uid="{F13CAC2B-24C4-4E72-83EC-80712413FF47}"/>
    <cellStyle name="千分位 3 3 2 5 2 3 2 3" xfId="18569" xr:uid="{00000000-0005-0000-0000-000054480000}"/>
    <cellStyle name="千分位 3 3 2 5 2 3 2 3 2" xfId="28620" xr:uid="{851E63FE-F559-45D6-8552-2E1590391407}"/>
    <cellStyle name="千分位 3 3 2 5 2 3 2 4" xfId="28618" xr:uid="{FC6BB9D1-F28B-4235-A669-D362CC3ACB43}"/>
    <cellStyle name="千分位 3 3 2 5 2 3 3" xfId="18570" xr:uid="{00000000-0005-0000-0000-000055480000}"/>
    <cellStyle name="千分位 3 3 2 5 2 3 3 2" xfId="28621" xr:uid="{7A3C5815-10A2-403D-BEF3-10642DB5D934}"/>
    <cellStyle name="千分位 3 3 2 5 2 3 4" xfId="18571" xr:uid="{00000000-0005-0000-0000-000056480000}"/>
    <cellStyle name="千分位 3 3 2 5 2 3 4 2" xfId="28622" xr:uid="{0E1EEC06-E588-476A-BFD2-939FB44B6E61}"/>
    <cellStyle name="千分位 3 3 2 5 2 3 5" xfId="28617" xr:uid="{B8EEF3BF-A6EC-44C7-A2EE-A25741458F6F}"/>
    <cellStyle name="千分位 3 3 2 5 2 4" xfId="18572" xr:uid="{00000000-0005-0000-0000-000057480000}"/>
    <cellStyle name="千分位 3 3 2 5 2 4 2" xfId="18573" xr:uid="{00000000-0005-0000-0000-000058480000}"/>
    <cellStyle name="千分位 3 3 2 5 2 4 2 2" xfId="28624" xr:uid="{5D93D3C0-F975-4829-AEF0-6428EC8E17A2}"/>
    <cellStyle name="千分位 3 3 2 5 2 4 3" xfId="18574" xr:uid="{00000000-0005-0000-0000-000059480000}"/>
    <cellStyle name="千分位 3 3 2 5 2 4 3 2" xfId="28625" xr:uid="{454F990D-3331-4BED-AA87-6771360FFB09}"/>
    <cellStyle name="千分位 3 3 2 5 2 4 4" xfId="28623" xr:uid="{D42558E6-AD9C-420A-A0C5-469BB89AD4B5}"/>
    <cellStyle name="千分位 3 3 2 5 2 5" xfId="18575" xr:uid="{00000000-0005-0000-0000-00005A480000}"/>
    <cellStyle name="千分位 3 3 2 5 2 5 2" xfId="28626" xr:uid="{7913C3C1-AD29-43E2-9CE6-5C8DEAA450F8}"/>
    <cellStyle name="千分位 3 3 2 5 2 6" xfId="18576" xr:uid="{00000000-0005-0000-0000-00005B480000}"/>
    <cellStyle name="千分位 3 3 2 5 2 6 2" xfId="28627" xr:uid="{185DA7FE-A25B-4346-82A8-B4B783095227}"/>
    <cellStyle name="千分位 3 3 2 5 2 7" xfId="28604" xr:uid="{0300C9DA-F0CF-4CF5-845F-98ABC6DD7F7F}"/>
    <cellStyle name="千分位 3 3 2 5 3" xfId="18577" xr:uid="{00000000-0005-0000-0000-00005C480000}"/>
    <cellStyle name="千分位 3 3 2 5 3 2" xfId="18578" xr:uid="{00000000-0005-0000-0000-00005D480000}"/>
    <cellStyle name="千分位 3 3 2 5 3 2 2" xfId="18579" xr:uid="{00000000-0005-0000-0000-00005E480000}"/>
    <cellStyle name="千分位 3 3 2 5 3 2 2 2" xfId="18580" xr:uid="{00000000-0005-0000-0000-00005F480000}"/>
    <cellStyle name="千分位 3 3 2 5 3 2 2 2 2" xfId="28631" xr:uid="{2870E0C8-6B9C-4CC4-95B7-241D11623CF5}"/>
    <cellStyle name="千分位 3 3 2 5 3 2 2 3" xfId="18581" xr:uid="{00000000-0005-0000-0000-000060480000}"/>
    <cellStyle name="千分位 3 3 2 5 3 2 2 3 2" xfId="28632" xr:uid="{2D5F1D12-135A-4CD0-BA88-D32EEE24728A}"/>
    <cellStyle name="千分位 3 3 2 5 3 2 2 4" xfId="28630" xr:uid="{47491BFB-F0BB-4822-AA6C-BEC8D4F6FA89}"/>
    <cellStyle name="千分位 3 3 2 5 3 2 3" xfId="18582" xr:uid="{00000000-0005-0000-0000-000061480000}"/>
    <cellStyle name="千分位 3 3 2 5 3 2 3 2" xfId="28633" xr:uid="{E64455B1-253E-4902-B564-E3723EA96B5E}"/>
    <cellStyle name="千分位 3 3 2 5 3 2 4" xfId="18583" xr:uid="{00000000-0005-0000-0000-000062480000}"/>
    <cellStyle name="千分位 3 3 2 5 3 2 4 2" xfId="28634" xr:uid="{4701777E-4771-4471-97BB-D173048EF8DB}"/>
    <cellStyle name="千分位 3 3 2 5 3 2 5" xfId="28629" xr:uid="{4B18EE73-1976-4401-893F-E668D00B17FE}"/>
    <cellStyle name="千分位 3 3 2 5 3 3" xfId="18584" xr:uid="{00000000-0005-0000-0000-000063480000}"/>
    <cellStyle name="千分位 3 3 2 5 3 3 2" xfId="18585" xr:uid="{00000000-0005-0000-0000-000064480000}"/>
    <cellStyle name="千分位 3 3 2 5 3 3 2 2" xfId="28636" xr:uid="{BFBBF819-0FDB-4AED-BD60-CE533F80A5EA}"/>
    <cellStyle name="千分位 3 3 2 5 3 3 3" xfId="18586" xr:uid="{00000000-0005-0000-0000-000065480000}"/>
    <cellStyle name="千分位 3 3 2 5 3 3 3 2" xfId="28637" xr:uid="{E516AF10-0B25-4A56-BF36-E5FE31B22999}"/>
    <cellStyle name="千分位 3 3 2 5 3 3 4" xfId="28635" xr:uid="{8D697F77-ACD1-48BE-AFF2-C057493A6D59}"/>
    <cellStyle name="千分位 3 3 2 5 3 4" xfId="18587" xr:uid="{00000000-0005-0000-0000-000066480000}"/>
    <cellStyle name="千分位 3 3 2 5 3 4 2" xfId="28638" xr:uid="{80773939-286D-487F-B2E0-5B8B9CC564B4}"/>
    <cellStyle name="千分位 3 3 2 5 3 5" xfId="18588" xr:uid="{00000000-0005-0000-0000-000067480000}"/>
    <cellStyle name="千分位 3 3 2 5 3 5 2" xfId="28639" xr:uid="{E2384096-8A01-46C7-AAA0-2327AE544B48}"/>
    <cellStyle name="千分位 3 3 2 5 3 6" xfId="28628" xr:uid="{49ABAD77-6533-42CF-A324-CF4DF59C9557}"/>
    <cellStyle name="千分位 3 3 2 5 4" xfId="18589" xr:uid="{00000000-0005-0000-0000-000068480000}"/>
    <cellStyle name="千分位 3 3 2 5 4 2" xfId="18590" xr:uid="{00000000-0005-0000-0000-000069480000}"/>
    <cellStyle name="千分位 3 3 2 5 4 2 2" xfId="18591" xr:uid="{00000000-0005-0000-0000-00006A480000}"/>
    <cellStyle name="千分位 3 3 2 5 4 2 2 2" xfId="18592" xr:uid="{00000000-0005-0000-0000-00006B480000}"/>
    <cellStyle name="千分位 3 3 2 5 4 2 2 2 2" xfId="28643" xr:uid="{D42AA908-FE71-4BA4-B4D4-50042D5F7E81}"/>
    <cellStyle name="千分位 3 3 2 5 4 2 2 3" xfId="18593" xr:uid="{00000000-0005-0000-0000-00006C480000}"/>
    <cellStyle name="千分位 3 3 2 5 4 2 2 3 2" xfId="28644" xr:uid="{DED67FFF-0586-4035-831C-AF3D683B68AE}"/>
    <cellStyle name="千分位 3 3 2 5 4 2 2 4" xfId="28642" xr:uid="{8B2B2B4B-069E-49F3-9425-44B95DC8324C}"/>
    <cellStyle name="千分位 3 3 2 5 4 2 3" xfId="18594" xr:uid="{00000000-0005-0000-0000-00006D480000}"/>
    <cellStyle name="千分位 3 3 2 5 4 2 3 2" xfId="28645" xr:uid="{C34DEEC1-B881-4802-91E6-DB99D2A1751C}"/>
    <cellStyle name="千分位 3 3 2 5 4 2 4" xfId="18595" xr:uid="{00000000-0005-0000-0000-00006E480000}"/>
    <cellStyle name="千分位 3 3 2 5 4 2 4 2" xfId="28646" xr:uid="{CEF5B987-2985-4227-A6A4-45F43AFE8AD0}"/>
    <cellStyle name="千分位 3 3 2 5 4 2 5" xfId="28641" xr:uid="{320C68F2-4CA0-434C-A986-FC8F9A2FD38C}"/>
    <cellStyle name="千分位 3 3 2 5 4 3" xfId="18596" xr:uid="{00000000-0005-0000-0000-00006F480000}"/>
    <cellStyle name="千分位 3 3 2 5 4 3 2" xfId="18597" xr:uid="{00000000-0005-0000-0000-000070480000}"/>
    <cellStyle name="千分位 3 3 2 5 4 3 2 2" xfId="28648" xr:uid="{D0EE8F7C-B0BA-4883-A1CD-010539F3C8C2}"/>
    <cellStyle name="千分位 3 3 2 5 4 3 3" xfId="18598" xr:uid="{00000000-0005-0000-0000-000071480000}"/>
    <cellStyle name="千分位 3 3 2 5 4 3 3 2" xfId="28649" xr:uid="{F6711FAC-BD38-4604-A0BB-E35CADF560C1}"/>
    <cellStyle name="千分位 3 3 2 5 4 3 4" xfId="28647" xr:uid="{3BC7963B-6726-4EAC-9592-EEE1376DF00F}"/>
    <cellStyle name="千分位 3 3 2 5 4 4" xfId="18599" xr:uid="{00000000-0005-0000-0000-000072480000}"/>
    <cellStyle name="千分位 3 3 2 5 4 4 2" xfId="28650" xr:uid="{8C94CF3A-DE6B-47B9-A95B-5AD1B7F64549}"/>
    <cellStyle name="千分位 3 3 2 5 4 5" xfId="18600" xr:uid="{00000000-0005-0000-0000-000073480000}"/>
    <cellStyle name="千分位 3 3 2 5 4 5 2" xfId="28651" xr:uid="{2143E6B7-E2B4-4EFA-A841-24FAB74E941E}"/>
    <cellStyle name="千分位 3 3 2 5 4 6" xfId="28640" xr:uid="{514001E6-17FC-4E97-AF88-89E5FC6EB922}"/>
    <cellStyle name="千分位 3 3 2 5 5" xfId="18601" xr:uid="{00000000-0005-0000-0000-000074480000}"/>
    <cellStyle name="千分位 3 3 2 5 5 2" xfId="18602" xr:uid="{00000000-0005-0000-0000-000075480000}"/>
    <cellStyle name="千分位 3 3 2 5 5 2 2" xfId="18603" xr:uid="{00000000-0005-0000-0000-000076480000}"/>
    <cellStyle name="千分位 3 3 2 5 5 2 2 2" xfId="28654" xr:uid="{533DC8E0-B309-44CD-8B11-F08A493C0A6F}"/>
    <cellStyle name="千分位 3 3 2 5 5 2 3" xfId="18604" xr:uid="{00000000-0005-0000-0000-000077480000}"/>
    <cellStyle name="千分位 3 3 2 5 5 2 3 2" xfId="28655" xr:uid="{15C42D7B-041E-4D00-978B-76EFD619A181}"/>
    <cellStyle name="千分位 3 3 2 5 5 2 4" xfId="28653" xr:uid="{1E36B25E-D834-4F35-AEF5-F872CF38B0E6}"/>
    <cellStyle name="千分位 3 3 2 5 5 3" xfId="18605" xr:uid="{00000000-0005-0000-0000-000078480000}"/>
    <cellStyle name="千分位 3 3 2 5 5 3 2" xfId="28656" xr:uid="{3D57FFDA-6489-4BB5-9024-7DCCF74FEB55}"/>
    <cellStyle name="千分位 3 3 2 5 5 4" xfId="18606" xr:uid="{00000000-0005-0000-0000-000079480000}"/>
    <cellStyle name="千分位 3 3 2 5 5 4 2" xfId="28657" xr:uid="{880E3EAD-18F6-4F8A-BDE4-4161704DEE95}"/>
    <cellStyle name="千分位 3 3 2 5 5 5" xfId="28652" xr:uid="{771ABE3D-EC40-437B-BDB8-267DB55DB64A}"/>
    <cellStyle name="千分位 3 3 2 5 6" xfId="18607" xr:uid="{00000000-0005-0000-0000-00007A480000}"/>
    <cellStyle name="千分位 3 3 2 5 6 2" xfId="18608" xr:uid="{00000000-0005-0000-0000-00007B480000}"/>
    <cellStyle name="千分位 3 3 2 5 6 2 2" xfId="28659" xr:uid="{98E296AC-9539-4724-9EEC-2AC004409605}"/>
    <cellStyle name="千分位 3 3 2 5 6 3" xfId="18609" xr:uid="{00000000-0005-0000-0000-00007C480000}"/>
    <cellStyle name="千分位 3 3 2 5 6 3 2" xfId="28660" xr:uid="{04AEC10E-8141-42E3-9F39-CEEA2E43818B}"/>
    <cellStyle name="千分位 3 3 2 5 6 4" xfId="28658" xr:uid="{097CE058-FE00-4031-8AD0-4BAFBB8FDF45}"/>
    <cellStyle name="千分位 3 3 2 5 7" xfId="18610" xr:uid="{00000000-0005-0000-0000-00007D480000}"/>
    <cellStyle name="千分位 3 3 2 5 7 2" xfId="28661" xr:uid="{D151E499-0584-4040-AF04-9AF7FB2CFF91}"/>
    <cellStyle name="千分位 3 3 2 5 8" xfId="18611" xr:uid="{00000000-0005-0000-0000-00007E480000}"/>
    <cellStyle name="千分位 3 3 2 5 8 2" xfId="28662" xr:uid="{30A98456-BF8F-498C-A7FE-B93440808D25}"/>
    <cellStyle name="千分位 3 3 2 5 9" xfId="28603" xr:uid="{9E6544CF-8746-4C2F-A411-018E69EF3C12}"/>
    <cellStyle name="千分位 3 3 2 6" xfId="18612" xr:uid="{00000000-0005-0000-0000-00007F480000}"/>
    <cellStyle name="千分位 3 3 2 6 2" xfId="18613" xr:uid="{00000000-0005-0000-0000-000080480000}"/>
    <cellStyle name="千分位 3 3 2 6 2 2" xfId="18614" xr:uid="{00000000-0005-0000-0000-000081480000}"/>
    <cellStyle name="千分位 3 3 2 6 2 2 2" xfId="18615" xr:uid="{00000000-0005-0000-0000-000082480000}"/>
    <cellStyle name="千分位 3 3 2 6 2 2 2 2" xfId="18616" xr:uid="{00000000-0005-0000-0000-000083480000}"/>
    <cellStyle name="千分位 3 3 2 6 2 2 2 2 2" xfId="28667" xr:uid="{B3EF786D-B115-4193-BEB3-5B4A7A4246DD}"/>
    <cellStyle name="千分位 3 3 2 6 2 2 2 3" xfId="18617" xr:uid="{00000000-0005-0000-0000-000084480000}"/>
    <cellStyle name="千分位 3 3 2 6 2 2 2 3 2" xfId="28668" xr:uid="{55C5E5F4-F5E1-4F79-8DE5-D1BCF2E101B5}"/>
    <cellStyle name="千分位 3 3 2 6 2 2 2 4" xfId="28666" xr:uid="{4C81F7C6-DE31-4AB9-9E9B-548571BA1BEE}"/>
    <cellStyle name="千分位 3 3 2 6 2 2 3" xfId="18618" xr:uid="{00000000-0005-0000-0000-000085480000}"/>
    <cellStyle name="千分位 3 3 2 6 2 2 3 2" xfId="28669" xr:uid="{4C1F80D7-D205-4B4F-AD59-96BD0D5DED2B}"/>
    <cellStyle name="千分位 3 3 2 6 2 2 4" xfId="18619" xr:uid="{00000000-0005-0000-0000-000086480000}"/>
    <cellStyle name="千分位 3 3 2 6 2 2 4 2" xfId="28670" xr:uid="{6F52AF05-0B44-44F6-9234-FAE9D5D85C2B}"/>
    <cellStyle name="千分位 3 3 2 6 2 2 5" xfId="28665" xr:uid="{7633294D-B808-440F-92EE-77218501C906}"/>
    <cellStyle name="千分位 3 3 2 6 2 3" xfId="18620" xr:uid="{00000000-0005-0000-0000-000087480000}"/>
    <cellStyle name="千分位 3 3 2 6 2 3 2" xfId="18621" xr:uid="{00000000-0005-0000-0000-000088480000}"/>
    <cellStyle name="千分位 3 3 2 6 2 3 2 2" xfId="28672" xr:uid="{98909C92-CA6D-4374-9C2F-6E3CF0D1F35F}"/>
    <cellStyle name="千分位 3 3 2 6 2 3 3" xfId="18622" xr:uid="{00000000-0005-0000-0000-000089480000}"/>
    <cellStyle name="千分位 3 3 2 6 2 3 3 2" xfId="28673" xr:uid="{2138D2FF-1DE1-4A57-AEB8-4D139D6B1864}"/>
    <cellStyle name="千分位 3 3 2 6 2 3 4" xfId="28671" xr:uid="{EDCF0BC3-3AD7-43EC-A6A9-17B9C03B080B}"/>
    <cellStyle name="千分位 3 3 2 6 2 4" xfId="18623" xr:uid="{00000000-0005-0000-0000-00008A480000}"/>
    <cellStyle name="千分位 3 3 2 6 2 4 2" xfId="28674" xr:uid="{8274E95C-117D-4067-B662-D80D8ACA876A}"/>
    <cellStyle name="千分位 3 3 2 6 2 5" xfId="18624" xr:uid="{00000000-0005-0000-0000-00008B480000}"/>
    <cellStyle name="千分位 3 3 2 6 2 5 2" xfId="28675" xr:uid="{5A07262D-F298-4D08-AB0C-B27AF3FC5DC5}"/>
    <cellStyle name="千分位 3 3 2 6 2 6" xfId="28664" xr:uid="{51924832-CA7D-4FDB-9383-EEED4CB4C5ED}"/>
    <cellStyle name="千分位 3 3 2 6 3" xfId="18625" xr:uid="{00000000-0005-0000-0000-00008C480000}"/>
    <cellStyle name="千分位 3 3 2 6 3 2" xfId="18626" xr:uid="{00000000-0005-0000-0000-00008D480000}"/>
    <cellStyle name="千分位 3 3 2 6 3 2 2" xfId="18627" xr:uid="{00000000-0005-0000-0000-00008E480000}"/>
    <cellStyle name="千分位 3 3 2 6 3 2 2 2" xfId="18628" xr:uid="{00000000-0005-0000-0000-00008F480000}"/>
    <cellStyle name="千分位 3 3 2 6 3 2 2 2 2" xfId="28679" xr:uid="{BF88AB1E-AF3F-4012-AFE8-11B522F83105}"/>
    <cellStyle name="千分位 3 3 2 6 3 2 2 3" xfId="18629" xr:uid="{00000000-0005-0000-0000-000090480000}"/>
    <cellStyle name="千分位 3 3 2 6 3 2 2 3 2" xfId="28680" xr:uid="{7F258C77-A57D-45A8-B8B4-159A36C952E6}"/>
    <cellStyle name="千分位 3 3 2 6 3 2 2 4" xfId="28678" xr:uid="{155982D0-C97E-4053-AC80-2FB06D7E0B79}"/>
    <cellStyle name="千分位 3 3 2 6 3 2 3" xfId="18630" xr:uid="{00000000-0005-0000-0000-000091480000}"/>
    <cellStyle name="千分位 3 3 2 6 3 2 3 2" xfId="28681" xr:uid="{1BF53CDF-8B89-4125-BBE9-3CEA251240EA}"/>
    <cellStyle name="千分位 3 3 2 6 3 2 4" xfId="18631" xr:uid="{00000000-0005-0000-0000-000092480000}"/>
    <cellStyle name="千分位 3 3 2 6 3 2 4 2" xfId="28682" xr:uid="{5E4890B3-86B1-4E48-8BC7-D89DEDD4360B}"/>
    <cellStyle name="千分位 3 3 2 6 3 2 5" xfId="28677" xr:uid="{E7454584-440B-4819-8D54-2961F3C47A5A}"/>
    <cellStyle name="千分位 3 3 2 6 3 3" xfId="18632" xr:uid="{00000000-0005-0000-0000-000093480000}"/>
    <cellStyle name="千分位 3 3 2 6 3 3 2" xfId="18633" xr:uid="{00000000-0005-0000-0000-000094480000}"/>
    <cellStyle name="千分位 3 3 2 6 3 3 2 2" xfId="28684" xr:uid="{372AF724-C948-47D4-869A-CA90D107772B}"/>
    <cellStyle name="千分位 3 3 2 6 3 3 3" xfId="18634" xr:uid="{00000000-0005-0000-0000-000095480000}"/>
    <cellStyle name="千分位 3 3 2 6 3 3 3 2" xfId="28685" xr:uid="{6CC9E46D-145A-4212-9CAE-3E88315D74FA}"/>
    <cellStyle name="千分位 3 3 2 6 3 3 4" xfId="28683" xr:uid="{31A492D5-4442-4CCE-A654-C4602652737B}"/>
    <cellStyle name="千分位 3 3 2 6 3 4" xfId="18635" xr:uid="{00000000-0005-0000-0000-000096480000}"/>
    <cellStyle name="千分位 3 3 2 6 3 4 2" xfId="28686" xr:uid="{B447821C-05A0-499C-BC36-F82342DC23CD}"/>
    <cellStyle name="千分位 3 3 2 6 3 5" xfId="18636" xr:uid="{00000000-0005-0000-0000-000097480000}"/>
    <cellStyle name="千分位 3 3 2 6 3 5 2" xfId="28687" xr:uid="{48F9ED34-7F00-4173-8951-048B59893F0F}"/>
    <cellStyle name="千分位 3 3 2 6 3 6" xfId="28676" xr:uid="{71DBBC9D-176B-43FE-AA10-6A9A1EE42ECF}"/>
    <cellStyle name="千分位 3 3 2 6 4" xfId="18637" xr:uid="{00000000-0005-0000-0000-000098480000}"/>
    <cellStyle name="千分位 3 3 2 6 4 2" xfId="18638" xr:uid="{00000000-0005-0000-0000-000099480000}"/>
    <cellStyle name="千分位 3 3 2 6 4 2 2" xfId="18639" xr:uid="{00000000-0005-0000-0000-00009A480000}"/>
    <cellStyle name="千分位 3 3 2 6 4 2 2 2" xfId="28690" xr:uid="{09A93BC3-CEDF-486A-A0E4-A46C177FAF94}"/>
    <cellStyle name="千分位 3 3 2 6 4 2 3" xfId="18640" xr:uid="{00000000-0005-0000-0000-00009B480000}"/>
    <cellStyle name="千分位 3 3 2 6 4 2 3 2" xfId="28691" xr:uid="{0789F752-1EB8-4A39-9694-E98041B41CF4}"/>
    <cellStyle name="千分位 3 3 2 6 4 2 4" xfId="28689" xr:uid="{9963E81D-719C-4345-9A9D-00E19F342F14}"/>
    <cellStyle name="千分位 3 3 2 6 4 3" xfId="18641" xr:uid="{00000000-0005-0000-0000-00009C480000}"/>
    <cellStyle name="千分位 3 3 2 6 4 3 2" xfId="28692" xr:uid="{FFAFC622-4880-4242-80C6-7ACE6440EAA6}"/>
    <cellStyle name="千分位 3 3 2 6 4 4" xfId="18642" xr:uid="{00000000-0005-0000-0000-00009D480000}"/>
    <cellStyle name="千分位 3 3 2 6 4 4 2" xfId="28693" xr:uid="{A29F55DC-E73B-485A-B290-2981C2A0CB98}"/>
    <cellStyle name="千分位 3 3 2 6 4 5" xfId="28688" xr:uid="{F63969CA-BE55-48C6-BEDC-B7E56B75AD64}"/>
    <cellStyle name="千分位 3 3 2 6 5" xfId="18643" xr:uid="{00000000-0005-0000-0000-00009E480000}"/>
    <cellStyle name="千分位 3 3 2 6 5 2" xfId="18644" xr:uid="{00000000-0005-0000-0000-00009F480000}"/>
    <cellStyle name="千分位 3 3 2 6 5 2 2" xfId="28695" xr:uid="{921707CB-C8E0-4FA1-B979-53D07D92D3FC}"/>
    <cellStyle name="千分位 3 3 2 6 5 3" xfId="18645" xr:uid="{00000000-0005-0000-0000-0000A0480000}"/>
    <cellStyle name="千分位 3 3 2 6 5 3 2" xfId="28696" xr:uid="{F2FA5123-96D7-4F20-A1A4-FFB114FD79E4}"/>
    <cellStyle name="千分位 3 3 2 6 5 4" xfId="28694" xr:uid="{B0EDE164-1137-4273-B49A-E2DBFE114FF1}"/>
    <cellStyle name="千分位 3 3 2 6 6" xfId="18646" xr:uid="{00000000-0005-0000-0000-0000A1480000}"/>
    <cellStyle name="千分位 3 3 2 6 6 2" xfId="28697" xr:uid="{334799B7-8C5C-4FCF-B7B5-023C5E7F816C}"/>
    <cellStyle name="千分位 3 3 2 6 7" xfId="18647" xr:uid="{00000000-0005-0000-0000-0000A2480000}"/>
    <cellStyle name="千分位 3 3 2 6 7 2" xfId="28698" xr:uid="{33539597-410C-4496-8F4A-05FBEB9686F3}"/>
    <cellStyle name="千分位 3 3 2 6 8" xfId="28663" xr:uid="{0CCB2A99-F43F-4892-94FC-0498A427D44F}"/>
    <cellStyle name="千分位 3 3 2 7" xfId="18648" xr:uid="{00000000-0005-0000-0000-0000A3480000}"/>
    <cellStyle name="千分位 3 3 2 7 2" xfId="18649" xr:uid="{00000000-0005-0000-0000-0000A4480000}"/>
    <cellStyle name="千分位 3 3 2 7 2 2" xfId="18650" xr:uid="{00000000-0005-0000-0000-0000A5480000}"/>
    <cellStyle name="千分位 3 3 2 7 2 2 2" xfId="18651" xr:uid="{00000000-0005-0000-0000-0000A6480000}"/>
    <cellStyle name="千分位 3 3 2 7 2 2 2 2" xfId="18652" xr:uid="{00000000-0005-0000-0000-0000A7480000}"/>
    <cellStyle name="千分位 3 3 2 7 2 2 2 2 2" xfId="28703" xr:uid="{11A0CDD0-1588-4F54-8AB7-BCFFBA325BCA}"/>
    <cellStyle name="千分位 3 3 2 7 2 2 2 3" xfId="18653" xr:uid="{00000000-0005-0000-0000-0000A8480000}"/>
    <cellStyle name="千分位 3 3 2 7 2 2 2 3 2" xfId="28704" xr:uid="{CF0488D4-6C56-41D7-BEFB-09921EF61B5E}"/>
    <cellStyle name="千分位 3 3 2 7 2 2 2 4" xfId="28702" xr:uid="{92059972-9AD8-4E7B-BB91-D36BB43D0106}"/>
    <cellStyle name="千分位 3 3 2 7 2 2 3" xfId="18654" xr:uid="{00000000-0005-0000-0000-0000A9480000}"/>
    <cellStyle name="千分位 3 3 2 7 2 2 3 2" xfId="28705" xr:uid="{AD42A84D-1F2A-4808-91B2-AD73387DBA31}"/>
    <cellStyle name="千分位 3 3 2 7 2 2 4" xfId="18655" xr:uid="{00000000-0005-0000-0000-0000AA480000}"/>
    <cellStyle name="千分位 3 3 2 7 2 2 4 2" xfId="28706" xr:uid="{5B6ECEBD-9D81-4A6F-A095-B5625FD5A8CB}"/>
    <cellStyle name="千分位 3 3 2 7 2 2 5" xfId="28701" xr:uid="{CFFC7B4E-F498-44D0-BD9C-9E4CDD321B50}"/>
    <cellStyle name="千分位 3 3 2 7 2 3" xfId="18656" xr:uid="{00000000-0005-0000-0000-0000AB480000}"/>
    <cellStyle name="千分位 3 3 2 7 2 3 2" xfId="18657" xr:uid="{00000000-0005-0000-0000-0000AC480000}"/>
    <cellStyle name="千分位 3 3 2 7 2 3 2 2" xfId="28708" xr:uid="{0C77605E-9E96-4315-9351-42604C7975D5}"/>
    <cellStyle name="千分位 3 3 2 7 2 3 3" xfId="18658" xr:uid="{00000000-0005-0000-0000-0000AD480000}"/>
    <cellStyle name="千分位 3 3 2 7 2 3 3 2" xfId="28709" xr:uid="{3722E8B3-6261-41FE-8913-9983A6BD7864}"/>
    <cellStyle name="千分位 3 3 2 7 2 3 4" xfId="28707" xr:uid="{59584AAB-CE1C-4B5A-BC98-3E0D419754C4}"/>
    <cellStyle name="千分位 3 3 2 7 2 4" xfId="18659" xr:uid="{00000000-0005-0000-0000-0000AE480000}"/>
    <cellStyle name="千分位 3 3 2 7 2 4 2" xfId="28710" xr:uid="{078F1C0C-0239-4DC7-887D-92D77833FFD1}"/>
    <cellStyle name="千分位 3 3 2 7 2 5" xfId="18660" xr:uid="{00000000-0005-0000-0000-0000AF480000}"/>
    <cellStyle name="千分位 3 3 2 7 2 5 2" xfId="28711" xr:uid="{B3AEDE07-0E18-455C-ABE9-18BA2DBE2991}"/>
    <cellStyle name="千分位 3 3 2 7 2 6" xfId="28700" xr:uid="{FCCD017B-E9AF-4071-B989-185D8DC8D435}"/>
    <cellStyle name="千分位 3 3 2 7 3" xfId="18661" xr:uid="{00000000-0005-0000-0000-0000B0480000}"/>
    <cellStyle name="千分位 3 3 2 7 3 2" xfId="18662" xr:uid="{00000000-0005-0000-0000-0000B1480000}"/>
    <cellStyle name="千分位 3 3 2 7 3 2 2" xfId="18663" xr:uid="{00000000-0005-0000-0000-0000B2480000}"/>
    <cellStyle name="千分位 3 3 2 7 3 2 2 2" xfId="28714" xr:uid="{51A6A725-2906-46B4-B0A7-1078DAD54437}"/>
    <cellStyle name="千分位 3 3 2 7 3 2 3" xfId="18664" xr:uid="{00000000-0005-0000-0000-0000B3480000}"/>
    <cellStyle name="千分位 3 3 2 7 3 2 3 2" xfId="28715" xr:uid="{6F9BE851-0E68-443F-87DB-2E12B6A79DA6}"/>
    <cellStyle name="千分位 3 3 2 7 3 2 4" xfId="28713" xr:uid="{87137A95-E7AC-40BE-804B-212B4530E05C}"/>
    <cellStyle name="千分位 3 3 2 7 3 3" xfId="18665" xr:uid="{00000000-0005-0000-0000-0000B4480000}"/>
    <cellStyle name="千分位 3 3 2 7 3 3 2" xfId="28716" xr:uid="{26F8A234-0716-447D-9D90-12668CE6AB28}"/>
    <cellStyle name="千分位 3 3 2 7 3 4" xfId="18666" xr:uid="{00000000-0005-0000-0000-0000B5480000}"/>
    <cellStyle name="千分位 3 3 2 7 3 4 2" xfId="28717" xr:uid="{712D526E-87A2-4FAB-9C2E-3BDFD560521C}"/>
    <cellStyle name="千分位 3 3 2 7 3 5" xfId="28712" xr:uid="{703F5EEC-13E8-4584-8BD0-3A3D29D4C307}"/>
    <cellStyle name="千分位 3 3 2 7 4" xfId="18667" xr:uid="{00000000-0005-0000-0000-0000B6480000}"/>
    <cellStyle name="千分位 3 3 2 7 4 2" xfId="18668" xr:uid="{00000000-0005-0000-0000-0000B7480000}"/>
    <cellStyle name="千分位 3 3 2 7 4 2 2" xfId="28719" xr:uid="{6726B37B-B60C-4667-9D74-A56F8E43B489}"/>
    <cellStyle name="千分位 3 3 2 7 4 3" xfId="18669" xr:uid="{00000000-0005-0000-0000-0000B8480000}"/>
    <cellStyle name="千分位 3 3 2 7 4 3 2" xfId="28720" xr:uid="{ED28508C-4657-48F5-9418-94C660EF8CEB}"/>
    <cellStyle name="千分位 3 3 2 7 4 4" xfId="28718" xr:uid="{4995D68C-4E3B-414D-BD10-7E3A64CFE3BE}"/>
    <cellStyle name="千分位 3 3 2 7 5" xfId="18670" xr:uid="{00000000-0005-0000-0000-0000B9480000}"/>
    <cellStyle name="千分位 3 3 2 7 5 2" xfId="28721" xr:uid="{A8D95EF0-52B9-4FA2-8315-5456B957745B}"/>
    <cellStyle name="千分位 3 3 2 7 6" xfId="18671" xr:uid="{00000000-0005-0000-0000-0000BA480000}"/>
    <cellStyle name="千分位 3 3 2 7 6 2" xfId="28722" xr:uid="{BE6C698E-AC30-43E2-BEB6-4B1C369B4B3A}"/>
    <cellStyle name="千分位 3 3 2 7 7" xfId="28699" xr:uid="{EE65AE77-7FA9-42D8-9378-D0D146C0E031}"/>
    <cellStyle name="千分位 3 3 2 8" xfId="18672" xr:uid="{00000000-0005-0000-0000-0000BB480000}"/>
    <cellStyle name="千分位 3 3 2 8 2" xfId="18673" xr:uid="{00000000-0005-0000-0000-0000BC480000}"/>
    <cellStyle name="千分位 3 3 2 8 2 2" xfId="18674" xr:uid="{00000000-0005-0000-0000-0000BD480000}"/>
    <cellStyle name="千分位 3 3 2 8 2 2 2" xfId="18675" xr:uid="{00000000-0005-0000-0000-0000BE480000}"/>
    <cellStyle name="千分位 3 3 2 8 2 2 2 2" xfId="28726" xr:uid="{4474C35B-FC4B-4221-B760-5544A4AA64FF}"/>
    <cellStyle name="千分位 3 3 2 8 2 2 3" xfId="18676" xr:uid="{00000000-0005-0000-0000-0000BF480000}"/>
    <cellStyle name="千分位 3 3 2 8 2 2 3 2" xfId="28727" xr:uid="{5C04EC5C-A725-4369-AD0A-0C96CC3E2FC5}"/>
    <cellStyle name="千分位 3 3 2 8 2 2 4" xfId="28725" xr:uid="{F19BFC83-F322-4A8E-915D-321970A93BBC}"/>
    <cellStyle name="千分位 3 3 2 8 2 3" xfId="18677" xr:uid="{00000000-0005-0000-0000-0000C0480000}"/>
    <cellStyle name="千分位 3 3 2 8 2 3 2" xfId="28728" xr:uid="{B92C680C-B31C-48F8-B013-22520FD836CD}"/>
    <cellStyle name="千分位 3 3 2 8 2 4" xfId="18678" xr:uid="{00000000-0005-0000-0000-0000C1480000}"/>
    <cellStyle name="千分位 3 3 2 8 2 4 2" xfId="28729" xr:uid="{37DE33FF-5DE6-402B-889F-9C44BE8854A7}"/>
    <cellStyle name="千分位 3 3 2 8 2 5" xfId="28724" xr:uid="{D8131833-D926-4DC7-8BCA-219AD1593051}"/>
    <cellStyle name="千分位 3 3 2 8 3" xfId="18679" xr:uid="{00000000-0005-0000-0000-0000C2480000}"/>
    <cellStyle name="千分位 3 3 2 8 3 2" xfId="18680" xr:uid="{00000000-0005-0000-0000-0000C3480000}"/>
    <cellStyle name="千分位 3 3 2 8 3 2 2" xfId="28731" xr:uid="{C6012AF2-4AD1-499A-B9FF-4EED713441C3}"/>
    <cellStyle name="千分位 3 3 2 8 3 3" xfId="18681" xr:uid="{00000000-0005-0000-0000-0000C4480000}"/>
    <cellStyle name="千分位 3 3 2 8 3 3 2" xfId="28732" xr:uid="{6FA2F287-96E3-4D59-8E24-77B73F58812A}"/>
    <cellStyle name="千分位 3 3 2 8 3 4" xfId="28730" xr:uid="{13212857-8792-4DAC-A6FE-1A2E7DA7DD3C}"/>
    <cellStyle name="千分位 3 3 2 8 4" xfId="18682" xr:uid="{00000000-0005-0000-0000-0000C5480000}"/>
    <cellStyle name="千分位 3 3 2 8 4 2" xfId="28733" xr:uid="{91558B75-314D-4ED4-9D48-7DB05013323C}"/>
    <cellStyle name="千分位 3 3 2 8 5" xfId="18683" xr:uid="{00000000-0005-0000-0000-0000C6480000}"/>
    <cellStyle name="千分位 3 3 2 8 5 2" xfId="28734" xr:uid="{36DC178C-482F-4E70-86F4-C9311EEAFF1F}"/>
    <cellStyle name="千分位 3 3 2 8 6" xfId="28723" xr:uid="{4462F9AC-0311-48E8-9D4E-DC9D4F4D7C51}"/>
    <cellStyle name="千分位 3 3 2 9" xfId="18684" xr:uid="{00000000-0005-0000-0000-0000C7480000}"/>
    <cellStyle name="千分位 3 3 2 9 2" xfId="18685" xr:uid="{00000000-0005-0000-0000-0000C8480000}"/>
    <cellStyle name="千分位 3 3 2 9 2 2" xfId="18686" xr:uid="{00000000-0005-0000-0000-0000C9480000}"/>
    <cellStyle name="千分位 3 3 2 9 2 2 2" xfId="18687" xr:uid="{00000000-0005-0000-0000-0000CA480000}"/>
    <cellStyle name="千分位 3 3 2 9 2 2 2 2" xfId="28738" xr:uid="{713FEB98-E236-44EB-8813-9D63C84FF08B}"/>
    <cellStyle name="千分位 3 3 2 9 2 2 3" xfId="18688" xr:uid="{00000000-0005-0000-0000-0000CB480000}"/>
    <cellStyle name="千分位 3 3 2 9 2 2 3 2" xfId="28739" xr:uid="{879088DA-F65C-4A66-B473-A767B58D15F8}"/>
    <cellStyle name="千分位 3 3 2 9 2 2 4" xfId="28737" xr:uid="{45DA3BF3-F244-44A5-90B1-846FBD91BD38}"/>
    <cellStyle name="千分位 3 3 2 9 2 3" xfId="18689" xr:uid="{00000000-0005-0000-0000-0000CC480000}"/>
    <cellStyle name="千分位 3 3 2 9 2 3 2" xfId="28740" xr:uid="{807C2653-8055-4A92-9EAB-C73AB21AC7F4}"/>
    <cellStyle name="千分位 3 3 2 9 2 4" xfId="18690" xr:uid="{00000000-0005-0000-0000-0000CD480000}"/>
    <cellStyle name="千分位 3 3 2 9 2 4 2" xfId="28741" xr:uid="{34C94FF9-E66F-4C60-A175-6AD7BD3EF51F}"/>
    <cellStyle name="千分位 3 3 2 9 2 5" xfId="28736" xr:uid="{EB27BB8B-F68B-4ABC-A7DC-4AAADF6CF494}"/>
    <cellStyle name="千分位 3 3 2 9 3" xfId="18691" xr:uid="{00000000-0005-0000-0000-0000CE480000}"/>
    <cellStyle name="千分位 3 3 2 9 3 2" xfId="18692" xr:uid="{00000000-0005-0000-0000-0000CF480000}"/>
    <cellStyle name="千分位 3 3 2 9 3 2 2" xfId="28743" xr:uid="{E942CBD8-7D0A-47BC-97DF-7D195E04E3DA}"/>
    <cellStyle name="千分位 3 3 2 9 3 3" xfId="18693" xr:uid="{00000000-0005-0000-0000-0000D0480000}"/>
    <cellStyle name="千分位 3 3 2 9 3 3 2" xfId="28744" xr:uid="{AD6C8D14-5634-42CD-838D-E58E3811A7FC}"/>
    <cellStyle name="千分位 3 3 2 9 3 4" xfId="28742" xr:uid="{12B0362A-225A-4BC9-A0C8-8075CDDA9A38}"/>
    <cellStyle name="千分位 3 3 2 9 4" xfId="18694" xr:uid="{00000000-0005-0000-0000-0000D1480000}"/>
    <cellStyle name="千分位 3 3 2 9 4 2" xfId="28745" xr:uid="{C537723E-8FDC-47A6-B187-ACC6E95DA7F2}"/>
    <cellStyle name="千分位 3 3 2 9 5" xfId="18695" xr:uid="{00000000-0005-0000-0000-0000D2480000}"/>
    <cellStyle name="千分位 3 3 2 9 5 2" xfId="28746" xr:uid="{21A1C075-A42A-4767-B9F6-8D3B696005EB}"/>
    <cellStyle name="千分位 3 3 2 9 6" xfId="28735" xr:uid="{A76644CF-1935-4474-BA31-1836B43C0F30}"/>
    <cellStyle name="千分位 3 3 3" xfId="372" xr:uid="{00000000-0005-0000-0000-0000D3480000}"/>
    <cellStyle name="千分位 3 3 3 10" xfId="26130" xr:uid="{5D9CA88E-E10C-43B9-9C84-DB13CAFF01FF}"/>
    <cellStyle name="千分位 3 3 3 2" xfId="373" xr:uid="{00000000-0005-0000-0000-0000D4480000}"/>
    <cellStyle name="千分位 3 3 3 2 2" xfId="18696" xr:uid="{00000000-0005-0000-0000-0000D5480000}"/>
    <cellStyle name="千分位 3 3 3 2 2 2" xfId="18697" xr:uid="{00000000-0005-0000-0000-0000D6480000}"/>
    <cellStyle name="千分位 3 3 3 2 2 2 2" xfId="18698" xr:uid="{00000000-0005-0000-0000-0000D7480000}"/>
    <cellStyle name="千分位 3 3 3 2 2 2 2 2" xfId="18699" xr:uid="{00000000-0005-0000-0000-0000D8480000}"/>
    <cellStyle name="千分位 3 3 3 2 2 2 2 2 2" xfId="18700" xr:uid="{00000000-0005-0000-0000-0000D9480000}"/>
    <cellStyle name="千分位 3 3 3 2 2 2 2 2 2 2" xfId="28751" xr:uid="{392F86A3-457E-42D6-8DCC-21466DFC5E91}"/>
    <cellStyle name="千分位 3 3 3 2 2 2 2 2 3" xfId="18701" xr:uid="{00000000-0005-0000-0000-0000DA480000}"/>
    <cellStyle name="千分位 3 3 3 2 2 2 2 2 3 2" xfId="28752" xr:uid="{AB229EB8-9324-440E-AA95-5908022BE956}"/>
    <cellStyle name="千分位 3 3 3 2 2 2 2 2 4" xfId="28750" xr:uid="{146C0021-F00A-44B5-9A87-15FD7A7EA192}"/>
    <cellStyle name="千分位 3 3 3 2 2 2 2 3" xfId="18702" xr:uid="{00000000-0005-0000-0000-0000DB480000}"/>
    <cellStyle name="千分位 3 3 3 2 2 2 2 3 2" xfId="28753" xr:uid="{F75336B0-7E0B-4AF8-8076-70C20EAF5632}"/>
    <cellStyle name="千分位 3 3 3 2 2 2 2 4" xfId="18703" xr:uid="{00000000-0005-0000-0000-0000DC480000}"/>
    <cellStyle name="千分位 3 3 3 2 2 2 2 4 2" xfId="28754" xr:uid="{0D95116B-0FF5-4397-B117-F7D4AC50105F}"/>
    <cellStyle name="千分位 3 3 3 2 2 2 2 5" xfId="28749" xr:uid="{C49E36BE-87B5-4D60-8837-354C0EF90305}"/>
    <cellStyle name="千分位 3 3 3 2 2 2 3" xfId="18704" xr:uid="{00000000-0005-0000-0000-0000DD480000}"/>
    <cellStyle name="千分位 3 3 3 2 2 2 3 2" xfId="18705" xr:uid="{00000000-0005-0000-0000-0000DE480000}"/>
    <cellStyle name="千分位 3 3 3 2 2 2 3 2 2" xfId="28756" xr:uid="{82882EB5-D7D4-45F6-9D3F-2FB5401B0C41}"/>
    <cellStyle name="千分位 3 3 3 2 2 2 3 3" xfId="18706" xr:uid="{00000000-0005-0000-0000-0000DF480000}"/>
    <cellStyle name="千分位 3 3 3 2 2 2 3 3 2" xfId="28757" xr:uid="{E0132BBD-EB1B-458B-8161-972A9EE8247C}"/>
    <cellStyle name="千分位 3 3 3 2 2 2 3 4" xfId="28755" xr:uid="{A13E4C35-DB7E-4E6C-B259-E4603A21519F}"/>
    <cellStyle name="千分位 3 3 3 2 2 2 4" xfId="18707" xr:uid="{00000000-0005-0000-0000-0000E0480000}"/>
    <cellStyle name="千分位 3 3 3 2 2 2 4 2" xfId="28758" xr:uid="{07F8F785-3CFF-468D-9BF3-733BE52110B6}"/>
    <cellStyle name="千分位 3 3 3 2 2 2 5" xfId="18708" xr:uid="{00000000-0005-0000-0000-0000E1480000}"/>
    <cellStyle name="千分位 3 3 3 2 2 2 5 2" xfId="28759" xr:uid="{918C9B02-8628-40C3-9F2C-EACC8B8532D9}"/>
    <cellStyle name="千分位 3 3 3 2 2 2 6" xfId="28748" xr:uid="{BEBBB9A8-DD29-42C2-A43E-D255D81597CD}"/>
    <cellStyle name="千分位 3 3 3 2 2 3" xfId="18709" xr:uid="{00000000-0005-0000-0000-0000E2480000}"/>
    <cellStyle name="千分位 3 3 3 2 2 3 2" xfId="18710" xr:uid="{00000000-0005-0000-0000-0000E3480000}"/>
    <cellStyle name="千分位 3 3 3 2 2 3 2 2" xfId="18711" xr:uid="{00000000-0005-0000-0000-0000E4480000}"/>
    <cellStyle name="千分位 3 3 3 2 2 3 2 2 2" xfId="28762" xr:uid="{2C879A4A-8C87-49AC-A962-FF648B90FDC0}"/>
    <cellStyle name="千分位 3 3 3 2 2 3 2 3" xfId="18712" xr:uid="{00000000-0005-0000-0000-0000E5480000}"/>
    <cellStyle name="千分位 3 3 3 2 2 3 2 3 2" xfId="28763" xr:uid="{4D5E6595-F4A0-41ED-963E-639582E2FAE0}"/>
    <cellStyle name="千分位 3 3 3 2 2 3 2 4" xfId="28761" xr:uid="{CA7D2C04-650A-4172-9B47-43614003ABB0}"/>
    <cellStyle name="千分位 3 3 3 2 2 3 3" xfId="18713" xr:uid="{00000000-0005-0000-0000-0000E6480000}"/>
    <cellStyle name="千分位 3 3 3 2 2 3 3 2" xfId="28764" xr:uid="{F550C9E4-7FE0-48CA-AD3D-4DC72535DEDB}"/>
    <cellStyle name="千分位 3 3 3 2 2 3 4" xfId="18714" xr:uid="{00000000-0005-0000-0000-0000E7480000}"/>
    <cellStyle name="千分位 3 3 3 2 2 3 4 2" xfId="28765" xr:uid="{FF59B6F4-E8BA-4AD9-9BCD-A5385A0E4FBF}"/>
    <cellStyle name="千分位 3 3 3 2 2 3 5" xfId="28760" xr:uid="{8E9E4EE5-50F1-47B1-B39E-E9A2411A426A}"/>
    <cellStyle name="千分位 3 3 3 2 2 4" xfId="18715" xr:uid="{00000000-0005-0000-0000-0000E8480000}"/>
    <cellStyle name="千分位 3 3 3 2 2 4 2" xfId="18716" xr:uid="{00000000-0005-0000-0000-0000E9480000}"/>
    <cellStyle name="千分位 3 3 3 2 2 4 2 2" xfId="28767" xr:uid="{826FA6FA-B7D9-4542-A239-4B7B48824653}"/>
    <cellStyle name="千分位 3 3 3 2 2 4 3" xfId="18717" xr:uid="{00000000-0005-0000-0000-0000EA480000}"/>
    <cellStyle name="千分位 3 3 3 2 2 4 3 2" xfId="28768" xr:uid="{E86443E9-A48A-4483-86F4-EFB15E5C8FA0}"/>
    <cellStyle name="千分位 3 3 3 2 2 4 4" xfId="28766" xr:uid="{66232F0C-C1EE-4040-A244-48D96559215A}"/>
    <cellStyle name="千分位 3 3 3 2 2 5" xfId="18718" xr:uid="{00000000-0005-0000-0000-0000EB480000}"/>
    <cellStyle name="千分位 3 3 3 2 2 5 2" xfId="28769" xr:uid="{AC16A5BD-A42A-4346-B035-E8FC589A882F}"/>
    <cellStyle name="千分位 3 3 3 2 2 6" xfId="18719" xr:uid="{00000000-0005-0000-0000-0000EC480000}"/>
    <cellStyle name="千分位 3 3 3 2 2 6 2" xfId="28770" xr:uid="{A9F78E3E-5844-4010-A14E-1DF92AE02AB7}"/>
    <cellStyle name="千分位 3 3 3 2 2 7" xfId="28747" xr:uid="{05BA1915-5582-40BE-961B-A25A7ECF8749}"/>
    <cellStyle name="千分位 3 3 3 2 3" xfId="18720" xr:uid="{00000000-0005-0000-0000-0000ED480000}"/>
    <cellStyle name="千分位 3 3 3 2 3 2" xfId="18721" xr:uid="{00000000-0005-0000-0000-0000EE480000}"/>
    <cellStyle name="千分位 3 3 3 2 3 2 2" xfId="18722" xr:uid="{00000000-0005-0000-0000-0000EF480000}"/>
    <cellStyle name="千分位 3 3 3 2 3 2 2 2" xfId="18723" xr:uid="{00000000-0005-0000-0000-0000F0480000}"/>
    <cellStyle name="千分位 3 3 3 2 3 2 2 2 2" xfId="28774" xr:uid="{0E19D2C2-E833-4371-A1B8-6700CDE4207F}"/>
    <cellStyle name="千分位 3 3 3 2 3 2 2 3" xfId="18724" xr:uid="{00000000-0005-0000-0000-0000F1480000}"/>
    <cellStyle name="千分位 3 3 3 2 3 2 2 3 2" xfId="28775" xr:uid="{977E798E-7025-46CB-8142-E410574C9251}"/>
    <cellStyle name="千分位 3 3 3 2 3 2 2 4" xfId="28773" xr:uid="{926419C0-2AF6-449A-A103-BFD9F1767304}"/>
    <cellStyle name="千分位 3 3 3 2 3 2 3" xfId="18725" xr:uid="{00000000-0005-0000-0000-0000F2480000}"/>
    <cellStyle name="千分位 3 3 3 2 3 2 3 2" xfId="28776" xr:uid="{2D4DCC98-336D-4B2E-8F0B-C0C7F85176B9}"/>
    <cellStyle name="千分位 3 3 3 2 3 2 4" xfId="18726" xr:uid="{00000000-0005-0000-0000-0000F3480000}"/>
    <cellStyle name="千分位 3 3 3 2 3 2 4 2" xfId="28777" xr:uid="{B1EFD5CB-2100-4A98-A9C1-237B4A7F1457}"/>
    <cellStyle name="千分位 3 3 3 2 3 2 5" xfId="28772" xr:uid="{5B17D072-9DDE-4C06-A471-0FDC8014228A}"/>
    <cellStyle name="千分位 3 3 3 2 3 3" xfId="18727" xr:uid="{00000000-0005-0000-0000-0000F4480000}"/>
    <cellStyle name="千分位 3 3 3 2 3 3 2" xfId="18728" xr:uid="{00000000-0005-0000-0000-0000F5480000}"/>
    <cellStyle name="千分位 3 3 3 2 3 3 2 2" xfId="28779" xr:uid="{7E0117E7-426E-43C1-9B75-E8B11F33D4BB}"/>
    <cellStyle name="千分位 3 3 3 2 3 3 3" xfId="18729" xr:uid="{00000000-0005-0000-0000-0000F6480000}"/>
    <cellStyle name="千分位 3 3 3 2 3 3 3 2" xfId="28780" xr:uid="{53097C7E-5760-4450-B2B2-F54BB032893E}"/>
    <cellStyle name="千分位 3 3 3 2 3 3 4" xfId="28778" xr:uid="{D8C43F96-4100-4848-BBFB-BCE1603B5FED}"/>
    <cellStyle name="千分位 3 3 3 2 3 4" xfId="18730" xr:uid="{00000000-0005-0000-0000-0000F7480000}"/>
    <cellStyle name="千分位 3 3 3 2 3 4 2" xfId="28781" xr:uid="{7057E719-ED85-4A22-9C7A-1B939FD83314}"/>
    <cellStyle name="千分位 3 3 3 2 3 5" xfId="18731" xr:uid="{00000000-0005-0000-0000-0000F8480000}"/>
    <cellStyle name="千分位 3 3 3 2 3 5 2" xfId="28782" xr:uid="{A06B81B0-EA18-432E-BEE6-0A76282A8B6E}"/>
    <cellStyle name="千分位 3 3 3 2 3 6" xfId="28771" xr:uid="{1DCC73D4-5018-4035-B392-26BA815D2F47}"/>
    <cellStyle name="千分位 3 3 3 2 4" xfId="18732" xr:uid="{00000000-0005-0000-0000-0000F9480000}"/>
    <cellStyle name="千分位 3 3 3 2 4 2" xfId="18733" xr:uid="{00000000-0005-0000-0000-0000FA480000}"/>
    <cellStyle name="千分位 3 3 3 2 4 2 2" xfId="18734" xr:uid="{00000000-0005-0000-0000-0000FB480000}"/>
    <cellStyle name="千分位 3 3 3 2 4 2 2 2" xfId="18735" xr:uid="{00000000-0005-0000-0000-0000FC480000}"/>
    <cellStyle name="千分位 3 3 3 2 4 2 2 2 2" xfId="28786" xr:uid="{8650FF88-651F-4CE8-A3C0-E1F508AEDDED}"/>
    <cellStyle name="千分位 3 3 3 2 4 2 2 3" xfId="18736" xr:uid="{00000000-0005-0000-0000-0000FD480000}"/>
    <cellStyle name="千分位 3 3 3 2 4 2 2 3 2" xfId="28787" xr:uid="{4F919F33-6BB4-4ACF-BAA6-40B3470EB5D6}"/>
    <cellStyle name="千分位 3 3 3 2 4 2 2 4" xfId="28785" xr:uid="{A67FA472-A2F9-4D75-9C4D-EF5B340E388B}"/>
    <cellStyle name="千分位 3 3 3 2 4 2 3" xfId="18737" xr:uid="{00000000-0005-0000-0000-0000FE480000}"/>
    <cellStyle name="千分位 3 3 3 2 4 2 3 2" xfId="28788" xr:uid="{30D9ED54-7EFB-4564-89C2-D8D312590D89}"/>
    <cellStyle name="千分位 3 3 3 2 4 2 4" xfId="18738" xr:uid="{00000000-0005-0000-0000-0000FF480000}"/>
    <cellStyle name="千分位 3 3 3 2 4 2 4 2" xfId="28789" xr:uid="{27B2A3F6-43C6-44D9-B2A7-B2D10E64FFDB}"/>
    <cellStyle name="千分位 3 3 3 2 4 2 5" xfId="28784" xr:uid="{B7126DF9-5598-4F22-AD35-F0AF940B0EE8}"/>
    <cellStyle name="千分位 3 3 3 2 4 3" xfId="18739" xr:uid="{00000000-0005-0000-0000-000000490000}"/>
    <cellStyle name="千分位 3 3 3 2 4 3 2" xfId="18740" xr:uid="{00000000-0005-0000-0000-000001490000}"/>
    <cellStyle name="千分位 3 3 3 2 4 3 2 2" xfId="28791" xr:uid="{C58E59BB-7458-4AEC-823D-750B3A484E7B}"/>
    <cellStyle name="千分位 3 3 3 2 4 3 3" xfId="18741" xr:uid="{00000000-0005-0000-0000-000002490000}"/>
    <cellStyle name="千分位 3 3 3 2 4 3 3 2" xfId="28792" xr:uid="{D86AC001-760B-4DDB-B6D9-37D1290DF7FD}"/>
    <cellStyle name="千分位 3 3 3 2 4 3 4" xfId="28790" xr:uid="{29463C76-0A29-46BF-A955-82B5018A4FE9}"/>
    <cellStyle name="千分位 3 3 3 2 4 4" xfId="18742" xr:uid="{00000000-0005-0000-0000-000003490000}"/>
    <cellStyle name="千分位 3 3 3 2 4 4 2" xfId="28793" xr:uid="{15E59848-F19E-42F4-A86C-F50B873F24C8}"/>
    <cellStyle name="千分位 3 3 3 2 4 5" xfId="18743" xr:uid="{00000000-0005-0000-0000-000004490000}"/>
    <cellStyle name="千分位 3 3 3 2 4 5 2" xfId="28794" xr:uid="{2ED62D88-E5B3-4377-BA59-4640D8EAA0F2}"/>
    <cellStyle name="千分位 3 3 3 2 4 6" xfId="28783" xr:uid="{B1CB6667-2CCA-4A78-89FC-E7253CC312BE}"/>
    <cellStyle name="千分位 3 3 3 2 5" xfId="18744" xr:uid="{00000000-0005-0000-0000-000005490000}"/>
    <cellStyle name="千分位 3 3 3 2 5 2" xfId="18745" xr:uid="{00000000-0005-0000-0000-000006490000}"/>
    <cellStyle name="千分位 3 3 3 2 5 2 2" xfId="18746" xr:uid="{00000000-0005-0000-0000-000007490000}"/>
    <cellStyle name="千分位 3 3 3 2 5 2 2 2" xfId="28797" xr:uid="{C832FA32-14A2-4D05-BE2B-90B7D95203E4}"/>
    <cellStyle name="千分位 3 3 3 2 5 2 3" xfId="18747" xr:uid="{00000000-0005-0000-0000-000008490000}"/>
    <cellStyle name="千分位 3 3 3 2 5 2 3 2" xfId="28798" xr:uid="{09A9209F-369E-4957-9847-2461FFBD6C57}"/>
    <cellStyle name="千分位 3 3 3 2 5 2 4" xfId="28796" xr:uid="{DD3762A7-88F6-486C-9321-C5F4BF93A5AB}"/>
    <cellStyle name="千分位 3 3 3 2 5 3" xfId="18748" xr:uid="{00000000-0005-0000-0000-000009490000}"/>
    <cellStyle name="千分位 3 3 3 2 5 3 2" xfId="28799" xr:uid="{C784984E-CF70-42B9-9F88-B2C7AD196C74}"/>
    <cellStyle name="千分位 3 3 3 2 5 4" xfId="18749" xr:uid="{00000000-0005-0000-0000-00000A490000}"/>
    <cellStyle name="千分位 3 3 3 2 5 4 2" xfId="28800" xr:uid="{935B34D6-65EB-427A-984B-9FB39E23B307}"/>
    <cellStyle name="千分位 3 3 3 2 5 5" xfId="28795" xr:uid="{445CA944-EC19-4143-8295-912CDABDE759}"/>
    <cellStyle name="千分位 3 3 3 2 6" xfId="18750" xr:uid="{00000000-0005-0000-0000-00000B490000}"/>
    <cellStyle name="千分位 3 3 3 2 6 2" xfId="18751" xr:uid="{00000000-0005-0000-0000-00000C490000}"/>
    <cellStyle name="千分位 3 3 3 2 6 2 2" xfId="28802" xr:uid="{B3298726-07A7-4C24-ACEF-010B573A2DE6}"/>
    <cellStyle name="千分位 3 3 3 2 6 3" xfId="18752" xr:uid="{00000000-0005-0000-0000-00000D490000}"/>
    <cellStyle name="千分位 3 3 3 2 6 3 2" xfId="28803" xr:uid="{D3AA4C93-DC59-4BB4-92E9-597B35E954F8}"/>
    <cellStyle name="千分位 3 3 3 2 6 4" xfId="28801" xr:uid="{1AE39943-1424-4D68-B7EA-3F157A70F05D}"/>
    <cellStyle name="千分位 3 3 3 2 7" xfId="18753" xr:uid="{00000000-0005-0000-0000-00000E490000}"/>
    <cellStyle name="千分位 3 3 3 2 7 2" xfId="28804" xr:uid="{34E5E98C-989C-40DE-8E0B-BD04FCA29883}"/>
    <cellStyle name="千分位 3 3 3 2 8" xfId="18754" xr:uid="{00000000-0005-0000-0000-00000F490000}"/>
    <cellStyle name="千分位 3 3 3 2 8 2" xfId="28805" xr:uid="{4686EED1-5B8F-4EA4-B7CD-7626720A1B3A}"/>
    <cellStyle name="千分位 3 3 3 2 9" xfId="26131" xr:uid="{6FF40C73-1971-47E0-A4E3-917764EC7C51}"/>
    <cellStyle name="千分位 3 3 3 3" xfId="18755" xr:uid="{00000000-0005-0000-0000-000010490000}"/>
    <cellStyle name="千分位 3 3 3 3 2" xfId="18756" xr:uid="{00000000-0005-0000-0000-000011490000}"/>
    <cellStyle name="千分位 3 3 3 3 2 2" xfId="18757" xr:uid="{00000000-0005-0000-0000-000012490000}"/>
    <cellStyle name="千分位 3 3 3 3 2 2 2" xfId="18758" xr:uid="{00000000-0005-0000-0000-000013490000}"/>
    <cellStyle name="千分位 3 3 3 3 2 2 2 2" xfId="18759" xr:uid="{00000000-0005-0000-0000-000014490000}"/>
    <cellStyle name="千分位 3 3 3 3 2 2 2 2 2" xfId="28810" xr:uid="{DB7DF17D-A25C-4B37-B1BE-E5B3287FA497}"/>
    <cellStyle name="千分位 3 3 3 3 2 2 2 3" xfId="18760" xr:uid="{00000000-0005-0000-0000-000015490000}"/>
    <cellStyle name="千分位 3 3 3 3 2 2 2 3 2" xfId="28811" xr:uid="{69A7A7E5-C060-44CB-ACB1-1C4D0C5BEE61}"/>
    <cellStyle name="千分位 3 3 3 3 2 2 2 4" xfId="28809" xr:uid="{06A41F05-74D7-4492-8E35-9F0697E450B8}"/>
    <cellStyle name="千分位 3 3 3 3 2 2 3" xfId="18761" xr:uid="{00000000-0005-0000-0000-000016490000}"/>
    <cellStyle name="千分位 3 3 3 3 2 2 3 2" xfId="28812" xr:uid="{D699E135-8AA8-4AE0-9FD7-167A0AAF0E41}"/>
    <cellStyle name="千分位 3 3 3 3 2 2 4" xfId="18762" xr:uid="{00000000-0005-0000-0000-000017490000}"/>
    <cellStyle name="千分位 3 3 3 3 2 2 4 2" xfId="28813" xr:uid="{D5EF0826-B536-4000-ABB9-98BCBF03D2C9}"/>
    <cellStyle name="千分位 3 3 3 3 2 2 5" xfId="28808" xr:uid="{1F381676-ADF0-485E-B504-3C4671023706}"/>
    <cellStyle name="千分位 3 3 3 3 2 3" xfId="18763" xr:uid="{00000000-0005-0000-0000-000018490000}"/>
    <cellStyle name="千分位 3 3 3 3 2 3 2" xfId="18764" xr:uid="{00000000-0005-0000-0000-000019490000}"/>
    <cellStyle name="千分位 3 3 3 3 2 3 2 2" xfId="28815" xr:uid="{A3EA1BA4-18DA-43BD-BA82-88C1DC882FE3}"/>
    <cellStyle name="千分位 3 3 3 3 2 3 3" xfId="18765" xr:uid="{00000000-0005-0000-0000-00001A490000}"/>
    <cellStyle name="千分位 3 3 3 3 2 3 3 2" xfId="28816" xr:uid="{8EB61971-0230-408F-823C-5307BD64F391}"/>
    <cellStyle name="千分位 3 3 3 3 2 3 4" xfId="28814" xr:uid="{1465DF38-BAEC-4EBE-B562-5E9BCD19E513}"/>
    <cellStyle name="千分位 3 3 3 3 2 4" xfId="18766" xr:uid="{00000000-0005-0000-0000-00001B490000}"/>
    <cellStyle name="千分位 3 3 3 3 2 4 2" xfId="28817" xr:uid="{9D1651F1-08EA-46CB-9942-118E4674D548}"/>
    <cellStyle name="千分位 3 3 3 3 2 5" xfId="18767" xr:uid="{00000000-0005-0000-0000-00001C490000}"/>
    <cellStyle name="千分位 3 3 3 3 2 5 2" xfId="28818" xr:uid="{CADB1415-3C66-4FC5-A01E-9F37D5D8A558}"/>
    <cellStyle name="千分位 3 3 3 3 2 6" xfId="28807" xr:uid="{5CDDE076-33F5-42CA-9BFA-6D63700B6F02}"/>
    <cellStyle name="千分位 3 3 3 3 3" xfId="18768" xr:uid="{00000000-0005-0000-0000-00001D490000}"/>
    <cellStyle name="千分位 3 3 3 3 3 2" xfId="18769" xr:uid="{00000000-0005-0000-0000-00001E490000}"/>
    <cellStyle name="千分位 3 3 3 3 3 2 2" xfId="18770" xr:uid="{00000000-0005-0000-0000-00001F490000}"/>
    <cellStyle name="千分位 3 3 3 3 3 2 2 2" xfId="28821" xr:uid="{C84E4F7F-82CF-4AD8-85F8-3B2980271AB3}"/>
    <cellStyle name="千分位 3 3 3 3 3 2 3" xfId="18771" xr:uid="{00000000-0005-0000-0000-000020490000}"/>
    <cellStyle name="千分位 3 3 3 3 3 2 3 2" xfId="28822" xr:uid="{6EBFA5C5-0E02-46BF-9325-4D0024F3692C}"/>
    <cellStyle name="千分位 3 3 3 3 3 2 4" xfId="28820" xr:uid="{2294CD8F-022E-407E-A49B-21506D8C0DA9}"/>
    <cellStyle name="千分位 3 3 3 3 3 3" xfId="18772" xr:uid="{00000000-0005-0000-0000-000021490000}"/>
    <cellStyle name="千分位 3 3 3 3 3 3 2" xfId="28823" xr:uid="{6B5A2DAC-CF90-43E6-9530-DF80A0918D94}"/>
    <cellStyle name="千分位 3 3 3 3 3 4" xfId="18773" xr:uid="{00000000-0005-0000-0000-000022490000}"/>
    <cellStyle name="千分位 3 3 3 3 3 4 2" xfId="28824" xr:uid="{FBCF1CEC-BD70-4115-A1AF-82E1D7853B23}"/>
    <cellStyle name="千分位 3 3 3 3 3 5" xfId="28819" xr:uid="{19ADD229-D752-4811-9C51-4FAE79F8194F}"/>
    <cellStyle name="千分位 3 3 3 3 4" xfId="18774" xr:uid="{00000000-0005-0000-0000-000023490000}"/>
    <cellStyle name="千分位 3 3 3 3 4 2" xfId="18775" xr:uid="{00000000-0005-0000-0000-000024490000}"/>
    <cellStyle name="千分位 3 3 3 3 4 2 2" xfId="28826" xr:uid="{106EA150-96C6-420C-9EE5-D031E5417840}"/>
    <cellStyle name="千分位 3 3 3 3 4 3" xfId="18776" xr:uid="{00000000-0005-0000-0000-000025490000}"/>
    <cellStyle name="千分位 3 3 3 3 4 3 2" xfId="28827" xr:uid="{9F41421E-5577-48B3-8AF5-BA9A248894FC}"/>
    <cellStyle name="千分位 3 3 3 3 4 4" xfId="28825" xr:uid="{C27EF623-C363-4A27-92A9-E79D9FBB7388}"/>
    <cellStyle name="千分位 3 3 3 3 5" xfId="18777" xr:uid="{00000000-0005-0000-0000-000026490000}"/>
    <cellStyle name="千分位 3 3 3 3 5 2" xfId="28828" xr:uid="{6FD9F6A7-66B6-4E85-8A5A-A5CCF3A45546}"/>
    <cellStyle name="千分位 3 3 3 3 6" xfId="18778" xr:uid="{00000000-0005-0000-0000-000027490000}"/>
    <cellStyle name="千分位 3 3 3 3 6 2" xfId="28829" xr:uid="{D7E631ED-306E-4E98-81CD-5CC4385B7E61}"/>
    <cellStyle name="千分位 3 3 3 3 7" xfId="28806" xr:uid="{1BB6BF23-9789-4353-9FC5-0FA19E3AF91C}"/>
    <cellStyle name="千分位 3 3 3 4" xfId="18779" xr:uid="{00000000-0005-0000-0000-000028490000}"/>
    <cellStyle name="千分位 3 3 3 4 2" xfId="18780" xr:uid="{00000000-0005-0000-0000-000029490000}"/>
    <cellStyle name="千分位 3 3 3 4 2 2" xfId="18781" xr:uid="{00000000-0005-0000-0000-00002A490000}"/>
    <cellStyle name="千分位 3 3 3 4 2 2 2" xfId="18782" xr:uid="{00000000-0005-0000-0000-00002B490000}"/>
    <cellStyle name="千分位 3 3 3 4 2 2 2 2" xfId="28833" xr:uid="{A545927C-7985-4FCC-9DC4-6B177EE40155}"/>
    <cellStyle name="千分位 3 3 3 4 2 2 3" xfId="18783" xr:uid="{00000000-0005-0000-0000-00002C490000}"/>
    <cellStyle name="千分位 3 3 3 4 2 2 3 2" xfId="28834" xr:uid="{B5CAA40C-2B81-460F-9285-88EF953BC0CC}"/>
    <cellStyle name="千分位 3 3 3 4 2 2 4" xfId="28832" xr:uid="{C8D758D2-BB9A-4EDD-934C-E6ACB5224946}"/>
    <cellStyle name="千分位 3 3 3 4 2 3" xfId="18784" xr:uid="{00000000-0005-0000-0000-00002D490000}"/>
    <cellStyle name="千分位 3 3 3 4 2 3 2" xfId="28835" xr:uid="{EDF7BBB7-BD75-4E9C-B041-9D01D2EC8296}"/>
    <cellStyle name="千分位 3 3 3 4 2 4" xfId="18785" xr:uid="{00000000-0005-0000-0000-00002E490000}"/>
    <cellStyle name="千分位 3 3 3 4 2 4 2" xfId="28836" xr:uid="{887102C4-3D00-4710-AA58-51002B8E92F2}"/>
    <cellStyle name="千分位 3 3 3 4 2 5" xfId="28831" xr:uid="{EE75AD5B-7DCD-4F17-B91A-DC26CB0D067B}"/>
    <cellStyle name="千分位 3 3 3 4 3" xfId="18786" xr:uid="{00000000-0005-0000-0000-00002F490000}"/>
    <cellStyle name="千分位 3 3 3 4 3 2" xfId="18787" xr:uid="{00000000-0005-0000-0000-000030490000}"/>
    <cellStyle name="千分位 3 3 3 4 3 2 2" xfId="28838" xr:uid="{C262BAAC-EEE5-48D9-B339-B95A91323E8A}"/>
    <cellStyle name="千分位 3 3 3 4 3 3" xfId="18788" xr:uid="{00000000-0005-0000-0000-000031490000}"/>
    <cellStyle name="千分位 3 3 3 4 3 3 2" xfId="28839" xr:uid="{CAA2B544-D12F-4EBB-82F0-21C81611F2DE}"/>
    <cellStyle name="千分位 3 3 3 4 3 4" xfId="28837" xr:uid="{5F292D69-71F6-4100-9E35-E33EA7D25620}"/>
    <cellStyle name="千分位 3 3 3 4 4" xfId="18789" xr:uid="{00000000-0005-0000-0000-000032490000}"/>
    <cellStyle name="千分位 3 3 3 4 4 2" xfId="28840" xr:uid="{99BCA90F-D80A-4554-95FA-C0B1DCCB9500}"/>
    <cellStyle name="千分位 3 3 3 4 5" xfId="18790" xr:uid="{00000000-0005-0000-0000-000033490000}"/>
    <cellStyle name="千分位 3 3 3 4 5 2" xfId="28841" xr:uid="{29AB2CDB-51FA-4420-8235-1C4C984EB26A}"/>
    <cellStyle name="千分位 3 3 3 4 6" xfId="28830" xr:uid="{88BE860C-F198-4836-9A10-4365055B9E6C}"/>
    <cellStyle name="千分位 3 3 3 5" xfId="18791" xr:uid="{00000000-0005-0000-0000-000034490000}"/>
    <cellStyle name="千分位 3 3 3 5 2" xfId="18792" xr:uid="{00000000-0005-0000-0000-000035490000}"/>
    <cellStyle name="千分位 3 3 3 5 2 2" xfId="18793" xr:uid="{00000000-0005-0000-0000-000036490000}"/>
    <cellStyle name="千分位 3 3 3 5 2 2 2" xfId="18794" xr:uid="{00000000-0005-0000-0000-000037490000}"/>
    <cellStyle name="千分位 3 3 3 5 2 2 2 2" xfId="28845" xr:uid="{ED658463-9206-4926-8AC3-DD3EC9DAAE2D}"/>
    <cellStyle name="千分位 3 3 3 5 2 2 3" xfId="18795" xr:uid="{00000000-0005-0000-0000-000038490000}"/>
    <cellStyle name="千分位 3 3 3 5 2 2 3 2" xfId="28846" xr:uid="{11E1EDC5-B3F9-4211-A93F-D2B109B78337}"/>
    <cellStyle name="千分位 3 3 3 5 2 2 4" xfId="28844" xr:uid="{E71C50A2-36FD-4190-9CCF-C84CD27E6CCE}"/>
    <cellStyle name="千分位 3 3 3 5 2 3" xfId="18796" xr:uid="{00000000-0005-0000-0000-000039490000}"/>
    <cellStyle name="千分位 3 3 3 5 2 3 2" xfId="28847" xr:uid="{685D2E94-D2DD-49B3-939C-454985B1F7CD}"/>
    <cellStyle name="千分位 3 3 3 5 2 4" xfId="18797" xr:uid="{00000000-0005-0000-0000-00003A490000}"/>
    <cellStyle name="千分位 3 3 3 5 2 4 2" xfId="28848" xr:uid="{AF317500-098F-436E-81DD-F7342EDD40A8}"/>
    <cellStyle name="千分位 3 3 3 5 2 5" xfId="28843" xr:uid="{977AC5F1-6902-4083-BD10-DF11151994FA}"/>
    <cellStyle name="千分位 3 3 3 5 3" xfId="18798" xr:uid="{00000000-0005-0000-0000-00003B490000}"/>
    <cellStyle name="千分位 3 3 3 5 3 2" xfId="18799" xr:uid="{00000000-0005-0000-0000-00003C490000}"/>
    <cellStyle name="千分位 3 3 3 5 3 2 2" xfId="28850" xr:uid="{245C88BA-8C0A-47C4-B0FF-C9EBE411C16C}"/>
    <cellStyle name="千分位 3 3 3 5 3 3" xfId="18800" xr:uid="{00000000-0005-0000-0000-00003D490000}"/>
    <cellStyle name="千分位 3 3 3 5 3 3 2" xfId="28851" xr:uid="{3FCC9926-16F1-49CE-A781-E6F3C44D7F75}"/>
    <cellStyle name="千分位 3 3 3 5 3 4" xfId="28849" xr:uid="{8CD7F39B-F4D0-4E5F-A6A7-0B57DDCCC964}"/>
    <cellStyle name="千分位 3 3 3 5 4" xfId="18801" xr:uid="{00000000-0005-0000-0000-00003E490000}"/>
    <cellStyle name="千分位 3 3 3 5 4 2" xfId="28852" xr:uid="{9B0695E5-8E5F-437A-8CE1-C8B9673EDBC0}"/>
    <cellStyle name="千分位 3 3 3 5 5" xfId="18802" xr:uid="{00000000-0005-0000-0000-00003F490000}"/>
    <cellStyle name="千分位 3 3 3 5 5 2" xfId="28853" xr:uid="{821A89D7-7D10-43C4-8638-8CEA20E70BD5}"/>
    <cellStyle name="千分位 3 3 3 5 6" xfId="28842" xr:uid="{634571B4-2CCA-41BF-B2EE-E4AA79BEABCF}"/>
    <cellStyle name="千分位 3 3 3 6" xfId="18803" xr:uid="{00000000-0005-0000-0000-000040490000}"/>
    <cellStyle name="千分位 3 3 3 6 2" xfId="18804" xr:uid="{00000000-0005-0000-0000-000041490000}"/>
    <cellStyle name="千分位 3 3 3 6 2 2" xfId="18805" xr:uid="{00000000-0005-0000-0000-000042490000}"/>
    <cellStyle name="千分位 3 3 3 6 2 2 2" xfId="28856" xr:uid="{12CBEF5C-0701-4E3C-8472-C6BBE4E7EEDB}"/>
    <cellStyle name="千分位 3 3 3 6 2 3" xfId="18806" xr:uid="{00000000-0005-0000-0000-000043490000}"/>
    <cellStyle name="千分位 3 3 3 6 2 3 2" xfId="28857" xr:uid="{FFBD1FB6-AA66-41A3-84D9-8AF2CE5CCB8D}"/>
    <cellStyle name="千分位 3 3 3 6 2 4" xfId="28855" xr:uid="{144D5AF7-B4BC-4FC1-B3CC-30AC44F1A067}"/>
    <cellStyle name="千分位 3 3 3 6 3" xfId="18807" xr:uid="{00000000-0005-0000-0000-000044490000}"/>
    <cellStyle name="千分位 3 3 3 6 3 2" xfId="28858" xr:uid="{F3BEB515-FF0D-4380-BB23-840E2B9A92C4}"/>
    <cellStyle name="千分位 3 3 3 6 4" xfId="18808" xr:uid="{00000000-0005-0000-0000-000045490000}"/>
    <cellStyle name="千分位 3 3 3 6 4 2" xfId="28859" xr:uid="{844B462F-D035-4B66-943C-080BDA3419D3}"/>
    <cellStyle name="千分位 3 3 3 6 5" xfId="28854" xr:uid="{D4097ACB-EEFC-42D1-AD70-8BD4D190F713}"/>
    <cellStyle name="千分位 3 3 3 7" xfId="18809" xr:uid="{00000000-0005-0000-0000-000046490000}"/>
    <cellStyle name="千分位 3 3 3 7 2" xfId="18810" xr:uid="{00000000-0005-0000-0000-000047490000}"/>
    <cellStyle name="千分位 3 3 3 7 2 2" xfId="28861" xr:uid="{8D9A3F08-2FF7-43E0-8D4B-481F47BB20A7}"/>
    <cellStyle name="千分位 3 3 3 7 3" xfId="18811" xr:uid="{00000000-0005-0000-0000-000048490000}"/>
    <cellStyle name="千分位 3 3 3 7 3 2" xfId="28862" xr:uid="{437C9DA2-C4A4-4256-811A-F02D461F36F2}"/>
    <cellStyle name="千分位 3 3 3 7 4" xfId="28860" xr:uid="{1D336D48-ED34-42A8-BBF6-16D66555FD0A}"/>
    <cellStyle name="千分位 3 3 3 8" xfId="18812" xr:uid="{00000000-0005-0000-0000-000049490000}"/>
    <cellStyle name="千分位 3 3 3 8 2" xfId="28863" xr:uid="{80E81D4D-334E-4969-A7D4-B2681C8E03C3}"/>
    <cellStyle name="千分位 3 3 3 9" xfId="18813" xr:uid="{00000000-0005-0000-0000-00004A490000}"/>
    <cellStyle name="千分位 3 3 3 9 2" xfId="28864" xr:uid="{A03DA2A2-F677-4A86-8565-5E0FB4E2FCD8}"/>
    <cellStyle name="千分位 3 3 4" xfId="374" xr:uid="{00000000-0005-0000-0000-00004B490000}"/>
    <cellStyle name="千分位 3 3 4 10" xfId="26132" xr:uid="{D61B3556-EDF5-4B66-AFC1-C79FFE84D2AD}"/>
    <cellStyle name="千分位 3 3 4 2" xfId="375" xr:uid="{00000000-0005-0000-0000-00004C490000}"/>
    <cellStyle name="千分位 3 3 4 2 2" xfId="18814" xr:uid="{00000000-0005-0000-0000-00004D490000}"/>
    <cellStyle name="千分位 3 3 4 2 2 2" xfId="18815" xr:uid="{00000000-0005-0000-0000-00004E490000}"/>
    <cellStyle name="千分位 3 3 4 2 2 2 2" xfId="18816" xr:uid="{00000000-0005-0000-0000-00004F490000}"/>
    <cellStyle name="千分位 3 3 4 2 2 2 2 2" xfId="18817" xr:uid="{00000000-0005-0000-0000-000050490000}"/>
    <cellStyle name="千分位 3 3 4 2 2 2 2 2 2" xfId="18818" xr:uid="{00000000-0005-0000-0000-000051490000}"/>
    <cellStyle name="千分位 3 3 4 2 2 2 2 2 2 2" xfId="28869" xr:uid="{F85AE048-643D-427D-BA97-77BC00071F14}"/>
    <cellStyle name="千分位 3 3 4 2 2 2 2 2 3" xfId="18819" xr:uid="{00000000-0005-0000-0000-000052490000}"/>
    <cellStyle name="千分位 3 3 4 2 2 2 2 2 3 2" xfId="28870" xr:uid="{47E5E75F-FE41-4CC4-8651-ABEE0E0FFC93}"/>
    <cellStyle name="千分位 3 3 4 2 2 2 2 2 4" xfId="28868" xr:uid="{36825A6B-9B8D-4EFB-904B-34C6D44F530E}"/>
    <cellStyle name="千分位 3 3 4 2 2 2 2 3" xfId="18820" xr:uid="{00000000-0005-0000-0000-000053490000}"/>
    <cellStyle name="千分位 3 3 4 2 2 2 2 3 2" xfId="28871" xr:uid="{C1225433-D38C-45A4-B652-A161A8DF6FBB}"/>
    <cellStyle name="千分位 3 3 4 2 2 2 2 4" xfId="18821" xr:uid="{00000000-0005-0000-0000-000054490000}"/>
    <cellStyle name="千分位 3 3 4 2 2 2 2 4 2" xfId="28872" xr:uid="{D3DC493E-A871-442C-A60D-E61D4100EB74}"/>
    <cellStyle name="千分位 3 3 4 2 2 2 2 5" xfId="28867" xr:uid="{D04A6768-DECF-4419-8A37-C7630E1A59F3}"/>
    <cellStyle name="千分位 3 3 4 2 2 2 3" xfId="18822" xr:uid="{00000000-0005-0000-0000-000055490000}"/>
    <cellStyle name="千分位 3 3 4 2 2 2 3 2" xfId="18823" xr:uid="{00000000-0005-0000-0000-000056490000}"/>
    <cellStyle name="千分位 3 3 4 2 2 2 3 2 2" xfId="28874" xr:uid="{042E96AB-FFB0-4763-934A-1E0168D629F0}"/>
    <cellStyle name="千分位 3 3 4 2 2 2 3 3" xfId="18824" xr:uid="{00000000-0005-0000-0000-000057490000}"/>
    <cellStyle name="千分位 3 3 4 2 2 2 3 3 2" xfId="28875" xr:uid="{B5C0D07D-1A5F-4149-95AC-512E18CAE3E5}"/>
    <cellStyle name="千分位 3 3 4 2 2 2 3 4" xfId="28873" xr:uid="{63AEA70C-A4FB-4265-BA6F-2E93A6158BAC}"/>
    <cellStyle name="千分位 3 3 4 2 2 2 4" xfId="18825" xr:uid="{00000000-0005-0000-0000-000058490000}"/>
    <cellStyle name="千分位 3 3 4 2 2 2 4 2" xfId="28876" xr:uid="{90065646-0078-44C0-80C0-53FE67F41285}"/>
    <cellStyle name="千分位 3 3 4 2 2 2 5" xfId="18826" xr:uid="{00000000-0005-0000-0000-000059490000}"/>
    <cellStyle name="千分位 3 3 4 2 2 2 5 2" xfId="28877" xr:uid="{5DD28363-88CE-44F1-AE2C-C60C48E80E7C}"/>
    <cellStyle name="千分位 3 3 4 2 2 2 6" xfId="28866" xr:uid="{4D20D985-B34F-424F-BBB9-72DB7186A9F3}"/>
    <cellStyle name="千分位 3 3 4 2 2 3" xfId="18827" xr:uid="{00000000-0005-0000-0000-00005A490000}"/>
    <cellStyle name="千分位 3 3 4 2 2 3 2" xfId="18828" xr:uid="{00000000-0005-0000-0000-00005B490000}"/>
    <cellStyle name="千分位 3 3 4 2 2 3 2 2" xfId="18829" xr:uid="{00000000-0005-0000-0000-00005C490000}"/>
    <cellStyle name="千分位 3 3 4 2 2 3 2 2 2" xfId="28880" xr:uid="{D49A1D76-12BD-40AF-A650-2C23452248F4}"/>
    <cellStyle name="千分位 3 3 4 2 2 3 2 3" xfId="18830" xr:uid="{00000000-0005-0000-0000-00005D490000}"/>
    <cellStyle name="千分位 3 3 4 2 2 3 2 3 2" xfId="28881" xr:uid="{E31A0A56-F612-497E-A150-B1A0C5C33CEC}"/>
    <cellStyle name="千分位 3 3 4 2 2 3 2 4" xfId="28879" xr:uid="{5B64FA8C-ABB1-4C83-AFC8-EA8B9BBE97D1}"/>
    <cellStyle name="千分位 3 3 4 2 2 3 3" xfId="18831" xr:uid="{00000000-0005-0000-0000-00005E490000}"/>
    <cellStyle name="千分位 3 3 4 2 2 3 3 2" xfId="28882" xr:uid="{2694A992-A4D7-41F0-92B5-21DBC92687D2}"/>
    <cellStyle name="千分位 3 3 4 2 2 3 4" xfId="18832" xr:uid="{00000000-0005-0000-0000-00005F490000}"/>
    <cellStyle name="千分位 3 3 4 2 2 3 4 2" xfId="28883" xr:uid="{95166025-308F-4E6E-BE43-AE30D7C13637}"/>
    <cellStyle name="千分位 3 3 4 2 2 3 5" xfId="28878" xr:uid="{5AEE555F-722A-49E0-8189-B1D06D4EF118}"/>
    <cellStyle name="千分位 3 3 4 2 2 4" xfId="18833" xr:uid="{00000000-0005-0000-0000-000060490000}"/>
    <cellStyle name="千分位 3 3 4 2 2 4 2" xfId="18834" xr:uid="{00000000-0005-0000-0000-000061490000}"/>
    <cellStyle name="千分位 3 3 4 2 2 4 2 2" xfId="28885" xr:uid="{8D3FCECD-A6A8-4EC7-B48A-384F53C9BC74}"/>
    <cellStyle name="千分位 3 3 4 2 2 4 3" xfId="18835" xr:uid="{00000000-0005-0000-0000-000062490000}"/>
    <cellStyle name="千分位 3 3 4 2 2 4 3 2" xfId="28886" xr:uid="{1EC3266E-AA82-48D1-9B64-2F4F55652546}"/>
    <cellStyle name="千分位 3 3 4 2 2 4 4" xfId="28884" xr:uid="{8F9F6FEC-74A1-45D3-94BE-14B37966F070}"/>
    <cellStyle name="千分位 3 3 4 2 2 5" xfId="18836" xr:uid="{00000000-0005-0000-0000-000063490000}"/>
    <cellStyle name="千分位 3 3 4 2 2 5 2" xfId="28887" xr:uid="{D919C002-A795-426A-A898-DF6D9D5A18A6}"/>
    <cellStyle name="千分位 3 3 4 2 2 6" xfId="18837" xr:uid="{00000000-0005-0000-0000-000064490000}"/>
    <cellStyle name="千分位 3 3 4 2 2 6 2" xfId="28888" xr:uid="{7D91D473-FF35-4A4C-A7E9-29DEF75C864F}"/>
    <cellStyle name="千分位 3 3 4 2 2 7" xfId="28865" xr:uid="{F13D98AE-AE48-47E3-A82C-917E6947122C}"/>
    <cellStyle name="千分位 3 3 4 2 3" xfId="18838" xr:uid="{00000000-0005-0000-0000-000065490000}"/>
    <cellStyle name="千分位 3 3 4 2 3 2" xfId="18839" xr:uid="{00000000-0005-0000-0000-000066490000}"/>
    <cellStyle name="千分位 3 3 4 2 3 2 2" xfId="18840" xr:uid="{00000000-0005-0000-0000-000067490000}"/>
    <cellStyle name="千分位 3 3 4 2 3 2 2 2" xfId="18841" xr:uid="{00000000-0005-0000-0000-000068490000}"/>
    <cellStyle name="千分位 3 3 4 2 3 2 2 2 2" xfId="28892" xr:uid="{81CCB242-386C-4EFD-A84D-933E5766103A}"/>
    <cellStyle name="千分位 3 3 4 2 3 2 2 3" xfId="18842" xr:uid="{00000000-0005-0000-0000-000069490000}"/>
    <cellStyle name="千分位 3 3 4 2 3 2 2 3 2" xfId="28893" xr:uid="{274E6E1D-9713-43FA-88F1-78A6337F9221}"/>
    <cellStyle name="千分位 3 3 4 2 3 2 2 4" xfId="28891" xr:uid="{B532C577-DB62-4108-BE92-4095332734B7}"/>
    <cellStyle name="千分位 3 3 4 2 3 2 3" xfId="18843" xr:uid="{00000000-0005-0000-0000-00006A490000}"/>
    <cellStyle name="千分位 3 3 4 2 3 2 3 2" xfId="28894" xr:uid="{7F13A23D-0195-4293-A94E-497361CAA2D8}"/>
    <cellStyle name="千分位 3 3 4 2 3 2 4" xfId="18844" xr:uid="{00000000-0005-0000-0000-00006B490000}"/>
    <cellStyle name="千分位 3 3 4 2 3 2 4 2" xfId="28895" xr:uid="{49026AB2-22FA-488B-A95E-65B5E8FAD780}"/>
    <cellStyle name="千分位 3 3 4 2 3 2 5" xfId="28890" xr:uid="{45E8DD10-A90B-4D7D-BA37-B0DEDFA3AE41}"/>
    <cellStyle name="千分位 3 3 4 2 3 3" xfId="18845" xr:uid="{00000000-0005-0000-0000-00006C490000}"/>
    <cellStyle name="千分位 3 3 4 2 3 3 2" xfId="18846" xr:uid="{00000000-0005-0000-0000-00006D490000}"/>
    <cellStyle name="千分位 3 3 4 2 3 3 2 2" xfId="28897" xr:uid="{8814BFBC-B9C4-455C-B8D4-D5E0D9B9A1BC}"/>
    <cellStyle name="千分位 3 3 4 2 3 3 3" xfId="18847" xr:uid="{00000000-0005-0000-0000-00006E490000}"/>
    <cellStyle name="千分位 3 3 4 2 3 3 3 2" xfId="28898" xr:uid="{A1A68944-A1F3-42C4-9936-5A4580EC5157}"/>
    <cellStyle name="千分位 3 3 4 2 3 3 4" xfId="28896" xr:uid="{C6113EBD-F7C4-414B-8920-E867D9E27CDC}"/>
    <cellStyle name="千分位 3 3 4 2 3 4" xfId="18848" xr:uid="{00000000-0005-0000-0000-00006F490000}"/>
    <cellStyle name="千分位 3 3 4 2 3 4 2" xfId="28899" xr:uid="{8FAC1FA9-241B-4D21-B58F-735BE640B7B0}"/>
    <cellStyle name="千分位 3 3 4 2 3 5" xfId="18849" xr:uid="{00000000-0005-0000-0000-000070490000}"/>
    <cellStyle name="千分位 3 3 4 2 3 5 2" xfId="28900" xr:uid="{F19EF434-D39A-4D2D-A514-7B1E94CB1CBB}"/>
    <cellStyle name="千分位 3 3 4 2 3 6" xfId="28889" xr:uid="{4B8B1F14-5A68-40A8-A8A7-4A15B66FEC54}"/>
    <cellStyle name="千分位 3 3 4 2 4" xfId="18850" xr:uid="{00000000-0005-0000-0000-000071490000}"/>
    <cellStyle name="千分位 3 3 4 2 4 2" xfId="18851" xr:uid="{00000000-0005-0000-0000-000072490000}"/>
    <cellStyle name="千分位 3 3 4 2 4 2 2" xfId="18852" xr:uid="{00000000-0005-0000-0000-000073490000}"/>
    <cellStyle name="千分位 3 3 4 2 4 2 2 2" xfId="18853" xr:uid="{00000000-0005-0000-0000-000074490000}"/>
    <cellStyle name="千分位 3 3 4 2 4 2 2 2 2" xfId="28904" xr:uid="{44D52E9F-EF8D-4722-9B97-471C406E7030}"/>
    <cellStyle name="千分位 3 3 4 2 4 2 2 3" xfId="18854" xr:uid="{00000000-0005-0000-0000-000075490000}"/>
    <cellStyle name="千分位 3 3 4 2 4 2 2 3 2" xfId="28905" xr:uid="{45461360-C1A7-4687-9B15-E80B7B58FE37}"/>
    <cellStyle name="千分位 3 3 4 2 4 2 2 4" xfId="28903" xr:uid="{36B0BFF7-D2F3-4076-B011-5F48907F004E}"/>
    <cellStyle name="千分位 3 3 4 2 4 2 3" xfId="18855" xr:uid="{00000000-0005-0000-0000-000076490000}"/>
    <cellStyle name="千分位 3 3 4 2 4 2 3 2" xfId="28906" xr:uid="{B742CA5E-B618-455D-A794-78F44DB56CAA}"/>
    <cellStyle name="千分位 3 3 4 2 4 2 4" xfId="18856" xr:uid="{00000000-0005-0000-0000-000077490000}"/>
    <cellStyle name="千分位 3 3 4 2 4 2 4 2" xfId="28907" xr:uid="{7FD949A2-E59F-47C0-A4B2-DBDEB6FE7A68}"/>
    <cellStyle name="千分位 3 3 4 2 4 2 5" xfId="28902" xr:uid="{901D2E22-64EF-428E-964B-FE4EC4401ECD}"/>
    <cellStyle name="千分位 3 3 4 2 4 3" xfId="18857" xr:uid="{00000000-0005-0000-0000-000078490000}"/>
    <cellStyle name="千分位 3 3 4 2 4 3 2" xfId="18858" xr:uid="{00000000-0005-0000-0000-000079490000}"/>
    <cellStyle name="千分位 3 3 4 2 4 3 2 2" xfId="28909" xr:uid="{67568773-688B-4675-A2FE-80C730F0B890}"/>
    <cellStyle name="千分位 3 3 4 2 4 3 3" xfId="18859" xr:uid="{00000000-0005-0000-0000-00007A490000}"/>
    <cellStyle name="千分位 3 3 4 2 4 3 3 2" xfId="28910" xr:uid="{C1A59648-67A1-4F3B-9740-5A91F0873A34}"/>
    <cellStyle name="千分位 3 3 4 2 4 3 4" xfId="28908" xr:uid="{65E919C3-6E2E-46E9-BEBF-CB7273AC6657}"/>
    <cellStyle name="千分位 3 3 4 2 4 4" xfId="18860" xr:uid="{00000000-0005-0000-0000-00007B490000}"/>
    <cellStyle name="千分位 3 3 4 2 4 4 2" xfId="28911" xr:uid="{E0A09DA7-4F21-43DE-9821-CA3C3F96F1F9}"/>
    <cellStyle name="千分位 3 3 4 2 4 5" xfId="18861" xr:uid="{00000000-0005-0000-0000-00007C490000}"/>
    <cellStyle name="千分位 3 3 4 2 4 5 2" xfId="28912" xr:uid="{E1B7B3C5-761F-4740-956B-590083AF7853}"/>
    <cellStyle name="千分位 3 3 4 2 4 6" xfId="28901" xr:uid="{48049F3C-671F-495B-9A3C-08C59A96789B}"/>
    <cellStyle name="千分位 3 3 4 2 5" xfId="18862" xr:uid="{00000000-0005-0000-0000-00007D490000}"/>
    <cellStyle name="千分位 3 3 4 2 5 2" xfId="18863" xr:uid="{00000000-0005-0000-0000-00007E490000}"/>
    <cellStyle name="千分位 3 3 4 2 5 2 2" xfId="18864" xr:uid="{00000000-0005-0000-0000-00007F490000}"/>
    <cellStyle name="千分位 3 3 4 2 5 2 2 2" xfId="28915" xr:uid="{BBB537A5-6E2D-4348-A963-1FD67809A1C6}"/>
    <cellStyle name="千分位 3 3 4 2 5 2 3" xfId="18865" xr:uid="{00000000-0005-0000-0000-000080490000}"/>
    <cellStyle name="千分位 3 3 4 2 5 2 3 2" xfId="28916" xr:uid="{E9129D6D-CB3C-4123-AC7B-2392372188A6}"/>
    <cellStyle name="千分位 3 3 4 2 5 2 4" xfId="28914" xr:uid="{C4D4A9FD-C2D2-4595-85A3-086BB677D522}"/>
    <cellStyle name="千分位 3 3 4 2 5 3" xfId="18866" xr:uid="{00000000-0005-0000-0000-000081490000}"/>
    <cellStyle name="千分位 3 3 4 2 5 3 2" xfId="28917" xr:uid="{72E89090-AFD5-495E-B1FA-1FABB3204BE7}"/>
    <cellStyle name="千分位 3 3 4 2 5 4" xfId="18867" xr:uid="{00000000-0005-0000-0000-000082490000}"/>
    <cellStyle name="千分位 3 3 4 2 5 4 2" xfId="28918" xr:uid="{09A7CEC4-4B7A-45F7-B3DA-E62765670E06}"/>
    <cellStyle name="千分位 3 3 4 2 5 5" xfId="28913" xr:uid="{E2218503-8438-4EDB-BF3F-72EDBBAE707E}"/>
    <cellStyle name="千分位 3 3 4 2 6" xfId="18868" xr:uid="{00000000-0005-0000-0000-000083490000}"/>
    <cellStyle name="千分位 3 3 4 2 6 2" xfId="18869" xr:uid="{00000000-0005-0000-0000-000084490000}"/>
    <cellStyle name="千分位 3 3 4 2 6 2 2" xfId="28920" xr:uid="{003138CC-27B2-4C5D-8E1F-9B29B924DB9D}"/>
    <cellStyle name="千分位 3 3 4 2 6 3" xfId="18870" xr:uid="{00000000-0005-0000-0000-000085490000}"/>
    <cellStyle name="千分位 3 3 4 2 6 3 2" xfId="28921" xr:uid="{87886172-F439-4A42-9013-CC24E0A81147}"/>
    <cellStyle name="千分位 3 3 4 2 6 4" xfId="28919" xr:uid="{0A956ACD-E629-4558-B460-1A8586E12E56}"/>
    <cellStyle name="千分位 3 3 4 2 7" xfId="18871" xr:uid="{00000000-0005-0000-0000-000086490000}"/>
    <cellStyle name="千分位 3 3 4 2 7 2" xfId="28922" xr:uid="{5B53485F-FC45-41A7-8CDC-271950D4CED7}"/>
    <cellStyle name="千分位 3 3 4 2 8" xfId="18872" xr:uid="{00000000-0005-0000-0000-000087490000}"/>
    <cellStyle name="千分位 3 3 4 2 8 2" xfId="28923" xr:uid="{FF33145C-B749-4505-AE6E-B11CC43B6B62}"/>
    <cellStyle name="千分位 3 3 4 2 9" xfId="26133" xr:uid="{8F33128A-980F-43EC-A8D5-004F54755529}"/>
    <cellStyle name="千分位 3 3 4 3" xfId="18873" xr:uid="{00000000-0005-0000-0000-000088490000}"/>
    <cellStyle name="千分位 3 3 4 3 2" xfId="18874" xr:uid="{00000000-0005-0000-0000-000089490000}"/>
    <cellStyle name="千分位 3 3 4 3 2 2" xfId="18875" xr:uid="{00000000-0005-0000-0000-00008A490000}"/>
    <cellStyle name="千分位 3 3 4 3 2 2 2" xfId="18876" xr:uid="{00000000-0005-0000-0000-00008B490000}"/>
    <cellStyle name="千分位 3 3 4 3 2 2 2 2" xfId="18877" xr:uid="{00000000-0005-0000-0000-00008C490000}"/>
    <cellStyle name="千分位 3 3 4 3 2 2 2 2 2" xfId="28928" xr:uid="{0F57EBDD-5BE1-49BB-848C-AD43608CF810}"/>
    <cellStyle name="千分位 3 3 4 3 2 2 2 3" xfId="18878" xr:uid="{00000000-0005-0000-0000-00008D490000}"/>
    <cellStyle name="千分位 3 3 4 3 2 2 2 3 2" xfId="28929" xr:uid="{D202960B-B2BD-4FFD-BB58-B4E0CAE076B2}"/>
    <cellStyle name="千分位 3 3 4 3 2 2 2 4" xfId="28927" xr:uid="{5F9CD5AC-5C1E-4920-8682-91B5506185B3}"/>
    <cellStyle name="千分位 3 3 4 3 2 2 3" xfId="18879" xr:uid="{00000000-0005-0000-0000-00008E490000}"/>
    <cellStyle name="千分位 3 3 4 3 2 2 3 2" xfId="28930" xr:uid="{A04720F6-B536-44F0-8662-DADED95837A8}"/>
    <cellStyle name="千分位 3 3 4 3 2 2 4" xfId="18880" xr:uid="{00000000-0005-0000-0000-00008F490000}"/>
    <cellStyle name="千分位 3 3 4 3 2 2 4 2" xfId="28931" xr:uid="{E65A4017-A30B-437C-A18D-749DECDA41A3}"/>
    <cellStyle name="千分位 3 3 4 3 2 2 5" xfId="28926" xr:uid="{DFF0B925-1527-4AD7-9A90-3245DA7EE31B}"/>
    <cellStyle name="千分位 3 3 4 3 2 3" xfId="18881" xr:uid="{00000000-0005-0000-0000-000090490000}"/>
    <cellStyle name="千分位 3 3 4 3 2 3 2" xfId="18882" xr:uid="{00000000-0005-0000-0000-000091490000}"/>
    <cellStyle name="千分位 3 3 4 3 2 3 2 2" xfId="28933" xr:uid="{EEE74978-7C45-4FBC-A63B-E986014C7CBC}"/>
    <cellStyle name="千分位 3 3 4 3 2 3 3" xfId="18883" xr:uid="{00000000-0005-0000-0000-000092490000}"/>
    <cellStyle name="千分位 3 3 4 3 2 3 3 2" xfId="28934" xr:uid="{379C9BEA-8A5E-49FF-BB42-D2156940DC36}"/>
    <cellStyle name="千分位 3 3 4 3 2 3 4" xfId="28932" xr:uid="{3065FF38-A4A0-4344-AE3E-7A8D54BDCCCB}"/>
    <cellStyle name="千分位 3 3 4 3 2 4" xfId="18884" xr:uid="{00000000-0005-0000-0000-000093490000}"/>
    <cellStyle name="千分位 3 3 4 3 2 4 2" xfId="28935" xr:uid="{4D999631-DAB7-4EB6-96A2-EFB4EBDF55C8}"/>
    <cellStyle name="千分位 3 3 4 3 2 5" xfId="18885" xr:uid="{00000000-0005-0000-0000-000094490000}"/>
    <cellStyle name="千分位 3 3 4 3 2 5 2" xfId="28936" xr:uid="{2B1DDFCA-71C6-435A-99D2-887428672AED}"/>
    <cellStyle name="千分位 3 3 4 3 2 6" xfId="28925" xr:uid="{EEEC553D-9B65-4BC2-911B-FCA34746829F}"/>
    <cellStyle name="千分位 3 3 4 3 3" xfId="18886" xr:uid="{00000000-0005-0000-0000-000095490000}"/>
    <cellStyle name="千分位 3 3 4 3 3 2" xfId="18887" xr:uid="{00000000-0005-0000-0000-000096490000}"/>
    <cellStyle name="千分位 3 3 4 3 3 2 2" xfId="18888" xr:uid="{00000000-0005-0000-0000-000097490000}"/>
    <cellStyle name="千分位 3 3 4 3 3 2 2 2" xfId="28939" xr:uid="{A96A1B3F-B164-4F4A-BAAE-AAF235B6D91A}"/>
    <cellStyle name="千分位 3 3 4 3 3 2 3" xfId="18889" xr:uid="{00000000-0005-0000-0000-000098490000}"/>
    <cellStyle name="千分位 3 3 4 3 3 2 3 2" xfId="28940" xr:uid="{40740763-B96D-4918-A158-E64CEDB9F7C9}"/>
    <cellStyle name="千分位 3 3 4 3 3 2 4" xfId="28938" xr:uid="{178E474A-89E1-4E93-83E3-161EFA2DD3D6}"/>
    <cellStyle name="千分位 3 3 4 3 3 3" xfId="18890" xr:uid="{00000000-0005-0000-0000-000099490000}"/>
    <cellStyle name="千分位 3 3 4 3 3 3 2" xfId="28941" xr:uid="{DEE63964-2A7D-4479-BB2F-794131CAFA26}"/>
    <cellStyle name="千分位 3 3 4 3 3 4" xfId="18891" xr:uid="{00000000-0005-0000-0000-00009A490000}"/>
    <cellStyle name="千分位 3 3 4 3 3 4 2" xfId="28942" xr:uid="{C07CF7F8-C393-4845-991E-FFEF8D316670}"/>
    <cellStyle name="千分位 3 3 4 3 3 5" xfId="28937" xr:uid="{368C22A3-191E-4B1F-8C97-108218977749}"/>
    <cellStyle name="千分位 3 3 4 3 4" xfId="18892" xr:uid="{00000000-0005-0000-0000-00009B490000}"/>
    <cellStyle name="千分位 3 3 4 3 4 2" xfId="18893" xr:uid="{00000000-0005-0000-0000-00009C490000}"/>
    <cellStyle name="千分位 3 3 4 3 4 2 2" xfId="28944" xr:uid="{B10E64BB-8DEF-45BF-86F5-C0D2A30B8EBC}"/>
    <cellStyle name="千分位 3 3 4 3 4 3" xfId="18894" xr:uid="{00000000-0005-0000-0000-00009D490000}"/>
    <cellStyle name="千分位 3 3 4 3 4 3 2" xfId="28945" xr:uid="{C2E051EF-B4D8-440A-8542-5831FD598D73}"/>
    <cellStyle name="千分位 3 3 4 3 4 4" xfId="28943" xr:uid="{B133C460-2FCE-4796-B067-1D2A960A173C}"/>
    <cellStyle name="千分位 3 3 4 3 5" xfId="18895" xr:uid="{00000000-0005-0000-0000-00009E490000}"/>
    <cellStyle name="千分位 3 3 4 3 5 2" xfId="28946" xr:uid="{A20338CF-9795-4FC5-83F7-1AA214F788A2}"/>
    <cellStyle name="千分位 3 3 4 3 6" xfId="18896" xr:uid="{00000000-0005-0000-0000-00009F490000}"/>
    <cellStyle name="千分位 3 3 4 3 6 2" xfId="28947" xr:uid="{C9575F80-1C93-4224-BBDE-0E8F5B936F87}"/>
    <cellStyle name="千分位 3 3 4 3 7" xfId="28924" xr:uid="{60935035-4329-4614-97AA-C85FF91D46B6}"/>
    <cellStyle name="千分位 3 3 4 4" xfId="18897" xr:uid="{00000000-0005-0000-0000-0000A0490000}"/>
    <cellStyle name="千分位 3 3 4 4 2" xfId="18898" xr:uid="{00000000-0005-0000-0000-0000A1490000}"/>
    <cellStyle name="千分位 3 3 4 4 2 2" xfId="18899" xr:uid="{00000000-0005-0000-0000-0000A2490000}"/>
    <cellStyle name="千分位 3 3 4 4 2 2 2" xfId="18900" xr:uid="{00000000-0005-0000-0000-0000A3490000}"/>
    <cellStyle name="千分位 3 3 4 4 2 2 2 2" xfId="28951" xr:uid="{5582F8EA-3A00-4F55-ACF9-50A87C6CE62A}"/>
    <cellStyle name="千分位 3 3 4 4 2 2 3" xfId="18901" xr:uid="{00000000-0005-0000-0000-0000A4490000}"/>
    <cellStyle name="千分位 3 3 4 4 2 2 3 2" xfId="28952" xr:uid="{DB952815-57D9-4CF7-B39C-01F608B87E9F}"/>
    <cellStyle name="千分位 3 3 4 4 2 2 4" xfId="28950" xr:uid="{3E4E0AB8-CD35-47D0-AB0D-2D01A4132CBF}"/>
    <cellStyle name="千分位 3 3 4 4 2 3" xfId="18902" xr:uid="{00000000-0005-0000-0000-0000A5490000}"/>
    <cellStyle name="千分位 3 3 4 4 2 3 2" xfId="28953" xr:uid="{E6D11CA3-8D60-40A3-8F3C-D7AC196EBF31}"/>
    <cellStyle name="千分位 3 3 4 4 2 4" xfId="18903" xr:uid="{00000000-0005-0000-0000-0000A6490000}"/>
    <cellStyle name="千分位 3 3 4 4 2 4 2" xfId="28954" xr:uid="{208484C5-0235-477E-983E-4D71B9062EC2}"/>
    <cellStyle name="千分位 3 3 4 4 2 5" xfId="28949" xr:uid="{56BED7A5-076F-46EC-8BAD-6A5DE14E1E09}"/>
    <cellStyle name="千分位 3 3 4 4 3" xfId="18904" xr:uid="{00000000-0005-0000-0000-0000A7490000}"/>
    <cellStyle name="千分位 3 3 4 4 3 2" xfId="18905" xr:uid="{00000000-0005-0000-0000-0000A8490000}"/>
    <cellStyle name="千分位 3 3 4 4 3 2 2" xfId="28956" xr:uid="{33752667-A357-44EA-A3EA-7B83C68A35F1}"/>
    <cellStyle name="千分位 3 3 4 4 3 3" xfId="18906" xr:uid="{00000000-0005-0000-0000-0000A9490000}"/>
    <cellStyle name="千分位 3 3 4 4 3 3 2" xfId="28957" xr:uid="{92F6DD00-E2D1-459A-A3E9-0BEDC046B207}"/>
    <cellStyle name="千分位 3 3 4 4 3 4" xfId="28955" xr:uid="{297CDEFA-0049-4D56-BFDF-9F081276B542}"/>
    <cellStyle name="千分位 3 3 4 4 4" xfId="18907" xr:uid="{00000000-0005-0000-0000-0000AA490000}"/>
    <cellStyle name="千分位 3 3 4 4 4 2" xfId="28958" xr:uid="{2BCA5B8F-97BA-4D30-AADB-14C691DC6916}"/>
    <cellStyle name="千分位 3 3 4 4 5" xfId="18908" xr:uid="{00000000-0005-0000-0000-0000AB490000}"/>
    <cellStyle name="千分位 3 3 4 4 5 2" xfId="28959" xr:uid="{8FBF12E3-819C-45A4-BEA2-CD9361612775}"/>
    <cellStyle name="千分位 3 3 4 4 6" xfId="28948" xr:uid="{3F76C75B-662F-4F15-BB4A-4DA25BA21828}"/>
    <cellStyle name="千分位 3 3 4 5" xfId="18909" xr:uid="{00000000-0005-0000-0000-0000AC490000}"/>
    <cellStyle name="千分位 3 3 4 5 2" xfId="18910" xr:uid="{00000000-0005-0000-0000-0000AD490000}"/>
    <cellStyle name="千分位 3 3 4 5 2 2" xfId="18911" xr:uid="{00000000-0005-0000-0000-0000AE490000}"/>
    <cellStyle name="千分位 3 3 4 5 2 2 2" xfId="18912" xr:uid="{00000000-0005-0000-0000-0000AF490000}"/>
    <cellStyle name="千分位 3 3 4 5 2 2 2 2" xfId="28963" xr:uid="{455E10CA-1356-454F-A132-69962B12615D}"/>
    <cellStyle name="千分位 3 3 4 5 2 2 3" xfId="18913" xr:uid="{00000000-0005-0000-0000-0000B0490000}"/>
    <cellStyle name="千分位 3 3 4 5 2 2 3 2" xfId="28964" xr:uid="{A74E92D9-800D-4F87-9BA0-8EE0E1C43528}"/>
    <cellStyle name="千分位 3 3 4 5 2 2 4" xfId="28962" xr:uid="{F5D8A602-A115-43F2-AD0B-606992403347}"/>
    <cellStyle name="千分位 3 3 4 5 2 3" xfId="18914" xr:uid="{00000000-0005-0000-0000-0000B1490000}"/>
    <cellStyle name="千分位 3 3 4 5 2 3 2" xfId="28965" xr:uid="{8C257FC9-DBCE-412C-81F4-F6A4E3B3A437}"/>
    <cellStyle name="千分位 3 3 4 5 2 4" xfId="18915" xr:uid="{00000000-0005-0000-0000-0000B2490000}"/>
    <cellStyle name="千分位 3 3 4 5 2 4 2" xfId="28966" xr:uid="{53FE58E3-204A-4B9E-A972-9DD86ED88192}"/>
    <cellStyle name="千分位 3 3 4 5 2 5" xfId="28961" xr:uid="{E0AE54EE-51AB-4AA8-A3A4-2E9F585F0FBF}"/>
    <cellStyle name="千分位 3 3 4 5 3" xfId="18916" xr:uid="{00000000-0005-0000-0000-0000B3490000}"/>
    <cellStyle name="千分位 3 3 4 5 3 2" xfId="18917" xr:uid="{00000000-0005-0000-0000-0000B4490000}"/>
    <cellStyle name="千分位 3 3 4 5 3 2 2" xfId="28968" xr:uid="{0C5617F1-C2BF-4B11-945D-8B55BEDD9A9D}"/>
    <cellStyle name="千分位 3 3 4 5 3 3" xfId="18918" xr:uid="{00000000-0005-0000-0000-0000B5490000}"/>
    <cellStyle name="千分位 3 3 4 5 3 3 2" xfId="28969" xr:uid="{D81E859D-AB66-4571-8976-78759AFDF8D8}"/>
    <cellStyle name="千分位 3 3 4 5 3 4" xfId="28967" xr:uid="{717BFB77-F809-4847-8526-59C4CF7A3851}"/>
    <cellStyle name="千分位 3 3 4 5 4" xfId="18919" xr:uid="{00000000-0005-0000-0000-0000B6490000}"/>
    <cellStyle name="千分位 3 3 4 5 4 2" xfId="28970" xr:uid="{AF3B45C0-109F-42E5-AF67-11FF2D432FD1}"/>
    <cellStyle name="千分位 3 3 4 5 5" xfId="18920" xr:uid="{00000000-0005-0000-0000-0000B7490000}"/>
    <cellStyle name="千分位 3 3 4 5 5 2" xfId="28971" xr:uid="{331D26BD-2D44-4C44-A8F4-9613CA424899}"/>
    <cellStyle name="千分位 3 3 4 5 6" xfId="28960" xr:uid="{A62E52D4-1CDF-43DB-8A03-E3ABF4EF3E4C}"/>
    <cellStyle name="千分位 3 3 4 6" xfId="18921" xr:uid="{00000000-0005-0000-0000-0000B8490000}"/>
    <cellStyle name="千分位 3 3 4 6 2" xfId="18922" xr:uid="{00000000-0005-0000-0000-0000B9490000}"/>
    <cellStyle name="千分位 3 3 4 6 2 2" xfId="18923" xr:uid="{00000000-0005-0000-0000-0000BA490000}"/>
    <cellStyle name="千分位 3 3 4 6 2 2 2" xfId="28974" xr:uid="{BE507970-55D0-453F-871B-9960A70AD3ED}"/>
    <cellStyle name="千分位 3 3 4 6 2 3" xfId="18924" xr:uid="{00000000-0005-0000-0000-0000BB490000}"/>
    <cellStyle name="千分位 3 3 4 6 2 3 2" xfId="28975" xr:uid="{EA06FFD1-B1DE-4B83-92BE-F3F9AED88573}"/>
    <cellStyle name="千分位 3 3 4 6 2 4" xfId="28973" xr:uid="{4E3C2FDF-DADF-4A1C-8C11-66F4EE9F6408}"/>
    <cellStyle name="千分位 3 3 4 6 3" xfId="18925" xr:uid="{00000000-0005-0000-0000-0000BC490000}"/>
    <cellStyle name="千分位 3 3 4 6 3 2" xfId="28976" xr:uid="{CFAB5B59-6C63-433F-8139-9C50D60029F5}"/>
    <cellStyle name="千分位 3 3 4 6 4" xfId="18926" xr:uid="{00000000-0005-0000-0000-0000BD490000}"/>
    <cellStyle name="千分位 3 3 4 6 4 2" xfId="28977" xr:uid="{0AF6910D-40D3-44CF-8071-C9C9C5BA4A23}"/>
    <cellStyle name="千分位 3 3 4 6 5" xfId="28972" xr:uid="{E77E7A4D-829C-4522-AC1E-BF7864409941}"/>
    <cellStyle name="千分位 3 3 4 7" xfId="18927" xr:uid="{00000000-0005-0000-0000-0000BE490000}"/>
    <cellStyle name="千分位 3 3 4 7 2" xfId="18928" xr:uid="{00000000-0005-0000-0000-0000BF490000}"/>
    <cellStyle name="千分位 3 3 4 7 2 2" xfId="28979" xr:uid="{8A82CAEE-DEF6-41D0-BBC2-A6F7F4200279}"/>
    <cellStyle name="千分位 3 3 4 7 3" xfId="18929" xr:uid="{00000000-0005-0000-0000-0000C0490000}"/>
    <cellStyle name="千分位 3 3 4 7 3 2" xfId="28980" xr:uid="{357C78B8-42DB-4683-B444-744F694515DA}"/>
    <cellStyle name="千分位 3 3 4 7 4" xfId="28978" xr:uid="{31067A7F-C679-4260-9367-234A5772E8F2}"/>
    <cellStyle name="千分位 3 3 4 8" xfId="18930" xr:uid="{00000000-0005-0000-0000-0000C1490000}"/>
    <cellStyle name="千分位 3 3 4 8 2" xfId="28981" xr:uid="{9BEB95A6-82FB-41F0-AA9E-46B1C0643E9B}"/>
    <cellStyle name="千分位 3 3 4 9" xfId="18931" xr:uid="{00000000-0005-0000-0000-0000C2490000}"/>
    <cellStyle name="千分位 3 3 4 9 2" xfId="28982" xr:uid="{4F2600E5-92D2-4E28-B409-4C46DB178298}"/>
    <cellStyle name="千分位 3 3 5" xfId="376" xr:uid="{00000000-0005-0000-0000-0000C3490000}"/>
    <cellStyle name="千分位 3 3 5 2" xfId="18932" xr:uid="{00000000-0005-0000-0000-0000C4490000}"/>
    <cellStyle name="千分位 3 3 5 2 2" xfId="18933" xr:uid="{00000000-0005-0000-0000-0000C5490000}"/>
    <cellStyle name="千分位 3 3 5 2 2 2" xfId="18934" xr:uid="{00000000-0005-0000-0000-0000C6490000}"/>
    <cellStyle name="千分位 3 3 5 2 2 2 2" xfId="18935" xr:uid="{00000000-0005-0000-0000-0000C7490000}"/>
    <cellStyle name="千分位 3 3 5 2 2 2 2 2" xfId="18936" xr:uid="{00000000-0005-0000-0000-0000C8490000}"/>
    <cellStyle name="千分位 3 3 5 2 2 2 2 2 2" xfId="28987" xr:uid="{BFBF4FE5-FE0C-45A1-84C3-2159340A9886}"/>
    <cellStyle name="千分位 3 3 5 2 2 2 2 3" xfId="18937" xr:uid="{00000000-0005-0000-0000-0000C9490000}"/>
    <cellStyle name="千分位 3 3 5 2 2 2 2 3 2" xfId="28988" xr:uid="{F676343A-E050-4623-B2AD-DC55A564DC64}"/>
    <cellStyle name="千分位 3 3 5 2 2 2 2 4" xfId="28986" xr:uid="{A2EF4B51-6F51-4030-ADE5-BE84159ED377}"/>
    <cellStyle name="千分位 3 3 5 2 2 2 3" xfId="18938" xr:uid="{00000000-0005-0000-0000-0000CA490000}"/>
    <cellStyle name="千分位 3 3 5 2 2 2 3 2" xfId="28989" xr:uid="{899393BF-04F7-4413-999B-12B5D64697C3}"/>
    <cellStyle name="千分位 3 3 5 2 2 2 4" xfId="18939" xr:uid="{00000000-0005-0000-0000-0000CB490000}"/>
    <cellStyle name="千分位 3 3 5 2 2 2 4 2" xfId="28990" xr:uid="{6BEAC9B4-818A-4CA7-B58C-E0A09536E2BE}"/>
    <cellStyle name="千分位 3 3 5 2 2 2 5" xfId="28985" xr:uid="{8E7CED26-5F24-4587-A634-82E3099A6D0F}"/>
    <cellStyle name="千分位 3 3 5 2 2 3" xfId="18940" xr:uid="{00000000-0005-0000-0000-0000CC490000}"/>
    <cellStyle name="千分位 3 3 5 2 2 3 2" xfId="18941" xr:uid="{00000000-0005-0000-0000-0000CD490000}"/>
    <cellStyle name="千分位 3 3 5 2 2 3 2 2" xfId="28992" xr:uid="{5F9100C2-E7B2-4E71-A86D-C28E2CAAF855}"/>
    <cellStyle name="千分位 3 3 5 2 2 3 3" xfId="18942" xr:uid="{00000000-0005-0000-0000-0000CE490000}"/>
    <cellStyle name="千分位 3 3 5 2 2 3 3 2" xfId="28993" xr:uid="{26FBFE5B-5BCB-4E21-80CB-AC87B43D576E}"/>
    <cellStyle name="千分位 3 3 5 2 2 3 4" xfId="28991" xr:uid="{A83BCCE9-4152-4C67-8F03-B81A57A8FFFA}"/>
    <cellStyle name="千分位 3 3 5 2 2 4" xfId="18943" xr:uid="{00000000-0005-0000-0000-0000CF490000}"/>
    <cellStyle name="千分位 3 3 5 2 2 4 2" xfId="28994" xr:uid="{03235C14-D147-41A4-8C32-4993661B3C56}"/>
    <cellStyle name="千分位 3 3 5 2 2 5" xfId="18944" xr:uid="{00000000-0005-0000-0000-0000D0490000}"/>
    <cellStyle name="千分位 3 3 5 2 2 5 2" xfId="28995" xr:uid="{7D069485-8239-42A6-A196-9C894AE52378}"/>
    <cellStyle name="千分位 3 3 5 2 2 6" xfId="28984" xr:uid="{B3171AEE-3B28-499A-B954-97D280492235}"/>
    <cellStyle name="千分位 3 3 5 2 3" xfId="18945" xr:uid="{00000000-0005-0000-0000-0000D1490000}"/>
    <cellStyle name="千分位 3 3 5 2 3 2" xfId="18946" xr:uid="{00000000-0005-0000-0000-0000D2490000}"/>
    <cellStyle name="千分位 3 3 5 2 3 2 2" xfId="18947" xr:uid="{00000000-0005-0000-0000-0000D3490000}"/>
    <cellStyle name="千分位 3 3 5 2 3 2 2 2" xfId="28998" xr:uid="{06B6E7BA-D87A-42AE-9222-74FC7D6B8AB4}"/>
    <cellStyle name="千分位 3 3 5 2 3 2 3" xfId="18948" xr:uid="{00000000-0005-0000-0000-0000D4490000}"/>
    <cellStyle name="千分位 3 3 5 2 3 2 3 2" xfId="28999" xr:uid="{0F2C0CFB-5DBC-4367-A0EA-32DD56B78519}"/>
    <cellStyle name="千分位 3 3 5 2 3 2 4" xfId="28997" xr:uid="{72868A3F-5F76-4A40-A1D0-372257C8D72E}"/>
    <cellStyle name="千分位 3 3 5 2 3 3" xfId="18949" xr:uid="{00000000-0005-0000-0000-0000D5490000}"/>
    <cellStyle name="千分位 3 3 5 2 3 3 2" xfId="29000" xr:uid="{9773D5CD-6ACA-438D-A44B-2718FDEE6A3A}"/>
    <cellStyle name="千分位 3 3 5 2 3 4" xfId="18950" xr:uid="{00000000-0005-0000-0000-0000D6490000}"/>
    <cellStyle name="千分位 3 3 5 2 3 4 2" xfId="29001" xr:uid="{B4594DCC-DD36-4A6D-BE5F-08EBF8711B45}"/>
    <cellStyle name="千分位 3 3 5 2 3 5" xfId="28996" xr:uid="{2100C896-98DB-442D-937B-493060BE32B6}"/>
    <cellStyle name="千分位 3 3 5 2 4" xfId="18951" xr:uid="{00000000-0005-0000-0000-0000D7490000}"/>
    <cellStyle name="千分位 3 3 5 2 4 2" xfId="18952" xr:uid="{00000000-0005-0000-0000-0000D8490000}"/>
    <cellStyle name="千分位 3 3 5 2 4 2 2" xfId="29003" xr:uid="{7D6D849A-5916-466B-BF6B-4DB4A27E0CB3}"/>
    <cellStyle name="千分位 3 3 5 2 4 3" xfId="18953" xr:uid="{00000000-0005-0000-0000-0000D9490000}"/>
    <cellStyle name="千分位 3 3 5 2 4 3 2" xfId="29004" xr:uid="{B901B212-A607-4F3D-807F-87EF0CA76B28}"/>
    <cellStyle name="千分位 3 3 5 2 4 4" xfId="29002" xr:uid="{31F162C8-0FD6-4654-A0DB-AE9882E403D9}"/>
    <cellStyle name="千分位 3 3 5 2 5" xfId="18954" xr:uid="{00000000-0005-0000-0000-0000DA490000}"/>
    <cellStyle name="千分位 3 3 5 2 5 2" xfId="29005" xr:uid="{CF8B9065-166A-4D30-96FA-19E071D53DB1}"/>
    <cellStyle name="千分位 3 3 5 2 6" xfId="18955" xr:uid="{00000000-0005-0000-0000-0000DB490000}"/>
    <cellStyle name="千分位 3 3 5 2 6 2" xfId="29006" xr:uid="{8340FD24-0B95-4158-9FE1-AD03EF5E03BF}"/>
    <cellStyle name="千分位 3 3 5 2 7" xfId="28983" xr:uid="{DA437579-1952-4CC9-AF07-68754F5CFAFE}"/>
    <cellStyle name="千分位 3 3 5 3" xfId="18956" xr:uid="{00000000-0005-0000-0000-0000DC490000}"/>
    <cellStyle name="千分位 3 3 5 3 2" xfId="18957" xr:uid="{00000000-0005-0000-0000-0000DD490000}"/>
    <cellStyle name="千分位 3 3 5 3 2 2" xfId="18958" xr:uid="{00000000-0005-0000-0000-0000DE490000}"/>
    <cellStyle name="千分位 3 3 5 3 2 2 2" xfId="18959" xr:uid="{00000000-0005-0000-0000-0000DF490000}"/>
    <cellStyle name="千分位 3 3 5 3 2 2 2 2" xfId="29010" xr:uid="{633A45D5-6F20-4AC0-AB6F-F0526BDBFEC8}"/>
    <cellStyle name="千分位 3 3 5 3 2 2 3" xfId="18960" xr:uid="{00000000-0005-0000-0000-0000E0490000}"/>
    <cellStyle name="千分位 3 3 5 3 2 2 3 2" xfId="29011" xr:uid="{0AED172E-E7E2-4F21-AB9D-A2747111383C}"/>
    <cellStyle name="千分位 3 3 5 3 2 2 4" xfId="29009" xr:uid="{820953C9-4C19-4218-A322-0EFC1FD19115}"/>
    <cellStyle name="千分位 3 3 5 3 2 3" xfId="18961" xr:uid="{00000000-0005-0000-0000-0000E1490000}"/>
    <cellStyle name="千分位 3 3 5 3 2 3 2" xfId="29012" xr:uid="{2E926B5A-133C-4906-84F7-10E5C2EA115B}"/>
    <cellStyle name="千分位 3 3 5 3 2 4" xfId="18962" xr:uid="{00000000-0005-0000-0000-0000E2490000}"/>
    <cellStyle name="千分位 3 3 5 3 2 4 2" xfId="29013" xr:uid="{0B868003-2C90-4349-A012-E9D976687752}"/>
    <cellStyle name="千分位 3 3 5 3 2 5" xfId="29008" xr:uid="{2E27C37E-8D46-413C-924C-98022887075E}"/>
    <cellStyle name="千分位 3 3 5 3 3" xfId="18963" xr:uid="{00000000-0005-0000-0000-0000E3490000}"/>
    <cellStyle name="千分位 3 3 5 3 3 2" xfId="18964" xr:uid="{00000000-0005-0000-0000-0000E4490000}"/>
    <cellStyle name="千分位 3 3 5 3 3 2 2" xfId="29015" xr:uid="{DAC3D4D9-BB65-4477-B51E-B4EE69A16FCC}"/>
    <cellStyle name="千分位 3 3 5 3 3 3" xfId="18965" xr:uid="{00000000-0005-0000-0000-0000E5490000}"/>
    <cellStyle name="千分位 3 3 5 3 3 3 2" xfId="29016" xr:uid="{5CCF18A7-9CBD-4EF7-A06A-B5FE539F7BA3}"/>
    <cellStyle name="千分位 3 3 5 3 3 4" xfId="29014" xr:uid="{AA0D4B55-EFC5-4C47-BBB2-D5B45CB1F83E}"/>
    <cellStyle name="千分位 3 3 5 3 4" xfId="18966" xr:uid="{00000000-0005-0000-0000-0000E6490000}"/>
    <cellStyle name="千分位 3 3 5 3 4 2" xfId="29017" xr:uid="{05662871-32DA-43E2-97F2-C40C7CE5847E}"/>
    <cellStyle name="千分位 3 3 5 3 5" xfId="18967" xr:uid="{00000000-0005-0000-0000-0000E7490000}"/>
    <cellStyle name="千分位 3 3 5 3 5 2" xfId="29018" xr:uid="{843D67C6-56A9-4121-ACAB-EFFEE046AE4B}"/>
    <cellStyle name="千分位 3 3 5 3 6" xfId="29007" xr:uid="{ECB887BD-96DF-4DFA-8A48-A16A4C98260C}"/>
    <cellStyle name="千分位 3 3 5 4" xfId="18968" xr:uid="{00000000-0005-0000-0000-0000E8490000}"/>
    <cellStyle name="千分位 3 3 5 4 2" xfId="18969" xr:uid="{00000000-0005-0000-0000-0000E9490000}"/>
    <cellStyle name="千分位 3 3 5 4 2 2" xfId="18970" xr:uid="{00000000-0005-0000-0000-0000EA490000}"/>
    <cellStyle name="千分位 3 3 5 4 2 2 2" xfId="18971" xr:uid="{00000000-0005-0000-0000-0000EB490000}"/>
    <cellStyle name="千分位 3 3 5 4 2 2 2 2" xfId="29022" xr:uid="{DE62997C-87CF-44A3-B45C-0DA50044C568}"/>
    <cellStyle name="千分位 3 3 5 4 2 2 3" xfId="18972" xr:uid="{00000000-0005-0000-0000-0000EC490000}"/>
    <cellStyle name="千分位 3 3 5 4 2 2 3 2" xfId="29023" xr:uid="{05E884D8-3944-4A29-B015-9DE5B7A6CFF8}"/>
    <cellStyle name="千分位 3 3 5 4 2 2 4" xfId="29021" xr:uid="{591FD366-51E2-429D-8A6E-4BD1E8CFC1AD}"/>
    <cellStyle name="千分位 3 3 5 4 2 3" xfId="18973" xr:uid="{00000000-0005-0000-0000-0000ED490000}"/>
    <cellStyle name="千分位 3 3 5 4 2 3 2" xfId="29024" xr:uid="{4150F447-5CE1-4C2D-B477-8BF63E4768B6}"/>
    <cellStyle name="千分位 3 3 5 4 2 4" xfId="18974" xr:uid="{00000000-0005-0000-0000-0000EE490000}"/>
    <cellStyle name="千分位 3 3 5 4 2 4 2" xfId="29025" xr:uid="{3134FA52-A100-4015-90C7-8B82CF9A56A4}"/>
    <cellStyle name="千分位 3 3 5 4 2 5" xfId="29020" xr:uid="{80647811-C347-44D6-AECB-2C28F7D1B817}"/>
    <cellStyle name="千分位 3 3 5 4 3" xfId="18975" xr:uid="{00000000-0005-0000-0000-0000EF490000}"/>
    <cellStyle name="千分位 3 3 5 4 3 2" xfId="18976" xr:uid="{00000000-0005-0000-0000-0000F0490000}"/>
    <cellStyle name="千分位 3 3 5 4 3 2 2" xfId="29027" xr:uid="{A794E57D-43C6-42B0-A056-38749DA0CBED}"/>
    <cellStyle name="千分位 3 3 5 4 3 3" xfId="18977" xr:uid="{00000000-0005-0000-0000-0000F1490000}"/>
    <cellStyle name="千分位 3 3 5 4 3 3 2" xfId="29028" xr:uid="{805B9880-D1AC-4605-A65A-5625CA842EEB}"/>
    <cellStyle name="千分位 3 3 5 4 3 4" xfId="29026" xr:uid="{79AA9586-A873-4376-88EA-861DD5F3EB49}"/>
    <cellStyle name="千分位 3 3 5 4 4" xfId="18978" xr:uid="{00000000-0005-0000-0000-0000F2490000}"/>
    <cellStyle name="千分位 3 3 5 4 4 2" xfId="29029" xr:uid="{7D276A6A-EE8F-437A-A78A-52A547D760D1}"/>
    <cellStyle name="千分位 3 3 5 4 5" xfId="18979" xr:uid="{00000000-0005-0000-0000-0000F3490000}"/>
    <cellStyle name="千分位 3 3 5 4 5 2" xfId="29030" xr:uid="{6E2BFEAD-8CD5-46AD-BD17-673AED3BAA06}"/>
    <cellStyle name="千分位 3 3 5 4 6" xfId="29019" xr:uid="{9A1A526D-76E5-4684-A273-75CDC98F3C99}"/>
    <cellStyle name="千分位 3 3 5 5" xfId="18980" xr:uid="{00000000-0005-0000-0000-0000F4490000}"/>
    <cellStyle name="千分位 3 3 5 5 2" xfId="18981" xr:uid="{00000000-0005-0000-0000-0000F5490000}"/>
    <cellStyle name="千分位 3 3 5 5 2 2" xfId="18982" xr:uid="{00000000-0005-0000-0000-0000F6490000}"/>
    <cellStyle name="千分位 3 3 5 5 2 2 2" xfId="29033" xr:uid="{8DAC5FC4-28FB-4F79-9594-8C158C2F8D70}"/>
    <cellStyle name="千分位 3 3 5 5 2 3" xfId="18983" xr:uid="{00000000-0005-0000-0000-0000F7490000}"/>
    <cellStyle name="千分位 3 3 5 5 2 3 2" xfId="29034" xr:uid="{D37A0482-18AE-406E-A176-EE43D5D8727D}"/>
    <cellStyle name="千分位 3 3 5 5 2 4" xfId="29032" xr:uid="{9DB64F67-FB69-4A29-9198-9BB5DE3594F6}"/>
    <cellStyle name="千分位 3 3 5 5 3" xfId="18984" xr:uid="{00000000-0005-0000-0000-0000F8490000}"/>
    <cellStyle name="千分位 3 3 5 5 3 2" xfId="29035" xr:uid="{AAE22D13-2B6C-4E8B-BE34-45DB942836B8}"/>
    <cellStyle name="千分位 3 3 5 5 4" xfId="18985" xr:uid="{00000000-0005-0000-0000-0000F9490000}"/>
    <cellStyle name="千分位 3 3 5 5 4 2" xfId="29036" xr:uid="{6165F6BA-2AED-491C-B985-ED53227023DA}"/>
    <cellStyle name="千分位 3 3 5 5 5" xfId="29031" xr:uid="{11FD4958-99C8-4755-9305-C7AD3FE792CB}"/>
    <cellStyle name="千分位 3 3 5 6" xfId="18986" xr:uid="{00000000-0005-0000-0000-0000FA490000}"/>
    <cellStyle name="千分位 3 3 5 6 2" xfId="18987" xr:uid="{00000000-0005-0000-0000-0000FB490000}"/>
    <cellStyle name="千分位 3 3 5 6 2 2" xfId="29038" xr:uid="{34A40686-9D9F-43F0-A112-369F746AA410}"/>
    <cellStyle name="千分位 3 3 5 6 3" xfId="18988" xr:uid="{00000000-0005-0000-0000-0000FC490000}"/>
    <cellStyle name="千分位 3 3 5 6 3 2" xfId="29039" xr:uid="{005C6B5E-492B-44ED-8317-A8A02EA6C8A6}"/>
    <cellStyle name="千分位 3 3 5 6 4" xfId="29037" xr:uid="{A53CFD49-7257-4FDF-A200-7A17EA04214C}"/>
    <cellStyle name="千分位 3 3 5 7" xfId="18989" xr:uid="{00000000-0005-0000-0000-0000FD490000}"/>
    <cellStyle name="千分位 3 3 5 7 2" xfId="29040" xr:uid="{DCEA372F-48DC-49C0-9520-1155EDBED427}"/>
    <cellStyle name="千分位 3 3 5 8" xfId="18990" xr:uid="{00000000-0005-0000-0000-0000FE490000}"/>
    <cellStyle name="千分位 3 3 5 8 2" xfId="29041" xr:uid="{FA85F5C7-FF5B-4F00-A1D8-C0233DA94B8B}"/>
    <cellStyle name="千分位 3 3 5 9" xfId="26134" xr:uid="{EA4CEF8A-8A43-4383-93C2-5AC68FD1F2CF}"/>
    <cellStyle name="千分位 3 3 6" xfId="18991" xr:uid="{00000000-0005-0000-0000-0000FF490000}"/>
    <cellStyle name="千分位 3 3 6 2" xfId="18992" xr:uid="{00000000-0005-0000-0000-0000004A0000}"/>
    <cellStyle name="千分位 3 3 6 2 2" xfId="18993" xr:uid="{00000000-0005-0000-0000-0000014A0000}"/>
    <cellStyle name="千分位 3 3 6 2 2 2" xfId="18994" xr:uid="{00000000-0005-0000-0000-0000024A0000}"/>
    <cellStyle name="千分位 3 3 6 2 2 2 2" xfId="18995" xr:uid="{00000000-0005-0000-0000-0000034A0000}"/>
    <cellStyle name="千分位 3 3 6 2 2 2 2 2" xfId="18996" xr:uid="{00000000-0005-0000-0000-0000044A0000}"/>
    <cellStyle name="千分位 3 3 6 2 2 2 2 2 2" xfId="29047" xr:uid="{21BEDC0F-9898-4A95-8A11-E91518826D79}"/>
    <cellStyle name="千分位 3 3 6 2 2 2 2 3" xfId="18997" xr:uid="{00000000-0005-0000-0000-0000054A0000}"/>
    <cellStyle name="千分位 3 3 6 2 2 2 2 3 2" xfId="29048" xr:uid="{111D0C54-1ACD-421E-9906-0C13B8948FCA}"/>
    <cellStyle name="千分位 3 3 6 2 2 2 2 4" xfId="29046" xr:uid="{2478E61B-13FF-4EF7-9E84-4BEBB4E9F1CE}"/>
    <cellStyle name="千分位 3 3 6 2 2 2 3" xfId="18998" xr:uid="{00000000-0005-0000-0000-0000064A0000}"/>
    <cellStyle name="千分位 3 3 6 2 2 2 3 2" xfId="29049" xr:uid="{850E61F8-E868-4D13-A5EA-9B3772312780}"/>
    <cellStyle name="千分位 3 3 6 2 2 2 4" xfId="18999" xr:uid="{00000000-0005-0000-0000-0000074A0000}"/>
    <cellStyle name="千分位 3 3 6 2 2 2 4 2" xfId="29050" xr:uid="{D331B2C4-7E83-4FCF-968D-518595C76471}"/>
    <cellStyle name="千分位 3 3 6 2 2 2 5" xfId="29045" xr:uid="{D729EB5D-18E0-4E1E-A773-CCDDA3602654}"/>
    <cellStyle name="千分位 3 3 6 2 2 3" xfId="19000" xr:uid="{00000000-0005-0000-0000-0000084A0000}"/>
    <cellStyle name="千分位 3 3 6 2 2 3 2" xfId="19001" xr:uid="{00000000-0005-0000-0000-0000094A0000}"/>
    <cellStyle name="千分位 3 3 6 2 2 3 2 2" xfId="29052" xr:uid="{CB38E48F-359F-4537-B41D-19AD2F551069}"/>
    <cellStyle name="千分位 3 3 6 2 2 3 3" xfId="19002" xr:uid="{00000000-0005-0000-0000-00000A4A0000}"/>
    <cellStyle name="千分位 3 3 6 2 2 3 3 2" xfId="29053" xr:uid="{5333DF95-4BDC-4D67-AEA8-C1BB0972D6BC}"/>
    <cellStyle name="千分位 3 3 6 2 2 3 4" xfId="29051" xr:uid="{784DF3D7-3F70-4D33-913A-AC0FCC0F8B72}"/>
    <cellStyle name="千分位 3 3 6 2 2 4" xfId="19003" xr:uid="{00000000-0005-0000-0000-00000B4A0000}"/>
    <cellStyle name="千分位 3 3 6 2 2 4 2" xfId="29054" xr:uid="{E53ACC78-B54B-4E03-A6B1-48A9561F6716}"/>
    <cellStyle name="千分位 3 3 6 2 2 5" xfId="19004" xr:uid="{00000000-0005-0000-0000-00000C4A0000}"/>
    <cellStyle name="千分位 3 3 6 2 2 5 2" xfId="29055" xr:uid="{AF9C33EB-3D23-4421-B19E-096E58F48699}"/>
    <cellStyle name="千分位 3 3 6 2 2 6" xfId="29044" xr:uid="{8B115F2D-6F94-4A16-8F16-D757ECEDD231}"/>
    <cellStyle name="千分位 3 3 6 2 3" xfId="19005" xr:uid="{00000000-0005-0000-0000-00000D4A0000}"/>
    <cellStyle name="千分位 3 3 6 2 3 2" xfId="19006" xr:uid="{00000000-0005-0000-0000-00000E4A0000}"/>
    <cellStyle name="千分位 3 3 6 2 3 2 2" xfId="19007" xr:uid="{00000000-0005-0000-0000-00000F4A0000}"/>
    <cellStyle name="千分位 3 3 6 2 3 2 2 2" xfId="29058" xr:uid="{15AE09AD-A5C2-43D3-B2D1-04A67E4E34CC}"/>
    <cellStyle name="千分位 3 3 6 2 3 2 3" xfId="19008" xr:uid="{00000000-0005-0000-0000-0000104A0000}"/>
    <cellStyle name="千分位 3 3 6 2 3 2 3 2" xfId="29059" xr:uid="{8E53D32F-66FC-4A46-B98B-E6D74A363B29}"/>
    <cellStyle name="千分位 3 3 6 2 3 2 4" xfId="29057" xr:uid="{0DB8067A-B39E-4C55-9316-BE6F501DC919}"/>
    <cellStyle name="千分位 3 3 6 2 3 3" xfId="19009" xr:uid="{00000000-0005-0000-0000-0000114A0000}"/>
    <cellStyle name="千分位 3 3 6 2 3 3 2" xfId="29060" xr:uid="{FB14A68F-556D-4755-B0A4-C39995C78E8A}"/>
    <cellStyle name="千分位 3 3 6 2 3 4" xfId="19010" xr:uid="{00000000-0005-0000-0000-0000124A0000}"/>
    <cellStyle name="千分位 3 3 6 2 3 4 2" xfId="29061" xr:uid="{0E1C4700-3F60-4181-8543-F9004CA42D50}"/>
    <cellStyle name="千分位 3 3 6 2 3 5" xfId="29056" xr:uid="{0F317488-C1A6-41BF-BCD5-916AB21F1A4A}"/>
    <cellStyle name="千分位 3 3 6 2 4" xfId="19011" xr:uid="{00000000-0005-0000-0000-0000134A0000}"/>
    <cellStyle name="千分位 3 3 6 2 4 2" xfId="19012" xr:uid="{00000000-0005-0000-0000-0000144A0000}"/>
    <cellStyle name="千分位 3 3 6 2 4 2 2" xfId="29063" xr:uid="{98E7C3FF-BE1D-4EB4-9F47-5FD504CE40A6}"/>
    <cellStyle name="千分位 3 3 6 2 4 3" xfId="19013" xr:uid="{00000000-0005-0000-0000-0000154A0000}"/>
    <cellStyle name="千分位 3 3 6 2 4 3 2" xfId="29064" xr:uid="{C1FAD8C2-66A0-4477-B418-3D1C9F5D232E}"/>
    <cellStyle name="千分位 3 3 6 2 4 4" xfId="29062" xr:uid="{2C709590-9D9A-4DBB-90A6-5BB893E63350}"/>
    <cellStyle name="千分位 3 3 6 2 5" xfId="19014" xr:uid="{00000000-0005-0000-0000-0000164A0000}"/>
    <cellStyle name="千分位 3 3 6 2 5 2" xfId="29065" xr:uid="{262C366E-B574-42AC-833E-625E9D61523B}"/>
    <cellStyle name="千分位 3 3 6 2 6" xfId="19015" xr:uid="{00000000-0005-0000-0000-0000174A0000}"/>
    <cellStyle name="千分位 3 3 6 2 6 2" xfId="29066" xr:uid="{5D980F1D-7254-4BE4-BBAB-3D7F65F11148}"/>
    <cellStyle name="千分位 3 3 6 2 7" xfId="29043" xr:uid="{E8434377-11E8-4CA6-A1ED-2A8B10424BC7}"/>
    <cellStyle name="千分位 3 3 6 3" xfId="19016" xr:uid="{00000000-0005-0000-0000-0000184A0000}"/>
    <cellStyle name="千分位 3 3 6 3 2" xfId="19017" xr:uid="{00000000-0005-0000-0000-0000194A0000}"/>
    <cellStyle name="千分位 3 3 6 3 2 2" xfId="19018" xr:uid="{00000000-0005-0000-0000-00001A4A0000}"/>
    <cellStyle name="千分位 3 3 6 3 2 2 2" xfId="19019" xr:uid="{00000000-0005-0000-0000-00001B4A0000}"/>
    <cellStyle name="千分位 3 3 6 3 2 2 2 2" xfId="29070" xr:uid="{75BEC886-6689-4A55-B9D5-5A491816F2D4}"/>
    <cellStyle name="千分位 3 3 6 3 2 2 3" xfId="19020" xr:uid="{00000000-0005-0000-0000-00001C4A0000}"/>
    <cellStyle name="千分位 3 3 6 3 2 2 3 2" xfId="29071" xr:uid="{BE4E3C6D-0418-4447-9A8F-DC52282A54AD}"/>
    <cellStyle name="千分位 3 3 6 3 2 2 4" xfId="29069" xr:uid="{12945C58-1C81-477B-8593-A079EF9EC1BA}"/>
    <cellStyle name="千分位 3 3 6 3 2 3" xfId="19021" xr:uid="{00000000-0005-0000-0000-00001D4A0000}"/>
    <cellStyle name="千分位 3 3 6 3 2 3 2" xfId="29072" xr:uid="{D3FF2D8B-EEBE-4E88-8929-5FE3819EEBD9}"/>
    <cellStyle name="千分位 3 3 6 3 2 4" xfId="19022" xr:uid="{00000000-0005-0000-0000-00001E4A0000}"/>
    <cellStyle name="千分位 3 3 6 3 2 4 2" xfId="29073" xr:uid="{2A66D47D-7B47-48B9-BDBF-AB039EA202DB}"/>
    <cellStyle name="千分位 3 3 6 3 2 5" xfId="29068" xr:uid="{ECB3D333-B636-4E98-B5B0-F124C4B449E1}"/>
    <cellStyle name="千分位 3 3 6 3 3" xfId="19023" xr:uid="{00000000-0005-0000-0000-00001F4A0000}"/>
    <cellStyle name="千分位 3 3 6 3 3 2" xfId="19024" xr:uid="{00000000-0005-0000-0000-0000204A0000}"/>
    <cellStyle name="千分位 3 3 6 3 3 2 2" xfId="29075" xr:uid="{1B2BB454-EC82-4FF6-995E-8E2448B90043}"/>
    <cellStyle name="千分位 3 3 6 3 3 3" xfId="19025" xr:uid="{00000000-0005-0000-0000-0000214A0000}"/>
    <cellStyle name="千分位 3 3 6 3 3 3 2" xfId="29076" xr:uid="{97ACB4CD-061C-4A13-A5A8-82B7A3D5ABEA}"/>
    <cellStyle name="千分位 3 3 6 3 3 4" xfId="29074" xr:uid="{630707A7-526A-45A0-8A6C-E9C8680E648F}"/>
    <cellStyle name="千分位 3 3 6 3 4" xfId="19026" xr:uid="{00000000-0005-0000-0000-0000224A0000}"/>
    <cellStyle name="千分位 3 3 6 3 4 2" xfId="29077" xr:uid="{48B8F351-91C0-4343-8203-4BB09FA7BA74}"/>
    <cellStyle name="千分位 3 3 6 3 5" xfId="19027" xr:uid="{00000000-0005-0000-0000-0000234A0000}"/>
    <cellStyle name="千分位 3 3 6 3 5 2" xfId="29078" xr:uid="{683E3BCF-FE78-4DDE-B92E-8A89FD0FC2F3}"/>
    <cellStyle name="千分位 3 3 6 3 6" xfId="29067" xr:uid="{C3FA7F5A-5F0B-44E3-B65C-94F2224CE1AE}"/>
    <cellStyle name="千分位 3 3 6 4" xfId="19028" xr:uid="{00000000-0005-0000-0000-0000244A0000}"/>
    <cellStyle name="千分位 3 3 6 4 2" xfId="19029" xr:uid="{00000000-0005-0000-0000-0000254A0000}"/>
    <cellStyle name="千分位 3 3 6 4 2 2" xfId="19030" xr:uid="{00000000-0005-0000-0000-0000264A0000}"/>
    <cellStyle name="千分位 3 3 6 4 2 2 2" xfId="19031" xr:uid="{00000000-0005-0000-0000-0000274A0000}"/>
    <cellStyle name="千分位 3 3 6 4 2 2 2 2" xfId="29082" xr:uid="{EAD0B266-BE2D-41AD-A78B-7204B9B4E186}"/>
    <cellStyle name="千分位 3 3 6 4 2 2 3" xfId="19032" xr:uid="{00000000-0005-0000-0000-0000284A0000}"/>
    <cellStyle name="千分位 3 3 6 4 2 2 3 2" xfId="29083" xr:uid="{C905AA1D-739A-40DC-B0AB-7A9FD01BE2CB}"/>
    <cellStyle name="千分位 3 3 6 4 2 2 4" xfId="29081" xr:uid="{70C4AE92-5708-4635-A9F7-47F35116D6D8}"/>
    <cellStyle name="千分位 3 3 6 4 2 3" xfId="19033" xr:uid="{00000000-0005-0000-0000-0000294A0000}"/>
    <cellStyle name="千分位 3 3 6 4 2 3 2" xfId="29084" xr:uid="{E0D204C2-0986-441B-B2AA-4BBD3EBDE8E9}"/>
    <cellStyle name="千分位 3 3 6 4 2 4" xfId="19034" xr:uid="{00000000-0005-0000-0000-00002A4A0000}"/>
    <cellStyle name="千分位 3 3 6 4 2 4 2" xfId="29085" xr:uid="{84586AAA-5B45-4856-ACFC-CE45829781C1}"/>
    <cellStyle name="千分位 3 3 6 4 2 5" xfId="29080" xr:uid="{F34C13B6-F418-4199-B143-7BB8246FC99A}"/>
    <cellStyle name="千分位 3 3 6 4 3" xfId="19035" xr:uid="{00000000-0005-0000-0000-00002B4A0000}"/>
    <cellStyle name="千分位 3 3 6 4 3 2" xfId="19036" xr:uid="{00000000-0005-0000-0000-00002C4A0000}"/>
    <cellStyle name="千分位 3 3 6 4 3 2 2" xfId="29087" xr:uid="{40D31B82-20C1-4688-B9B6-47B5C536959C}"/>
    <cellStyle name="千分位 3 3 6 4 3 3" xfId="19037" xr:uid="{00000000-0005-0000-0000-00002D4A0000}"/>
    <cellStyle name="千分位 3 3 6 4 3 3 2" xfId="29088" xr:uid="{F5989F6D-984D-4BD3-8E74-863EFACF1A05}"/>
    <cellStyle name="千分位 3 3 6 4 3 4" xfId="29086" xr:uid="{C870B7F2-58BB-4195-9362-79CFFC178767}"/>
    <cellStyle name="千分位 3 3 6 4 4" xfId="19038" xr:uid="{00000000-0005-0000-0000-00002E4A0000}"/>
    <cellStyle name="千分位 3 3 6 4 4 2" xfId="29089" xr:uid="{D26194FF-53C2-4CC1-9007-A82AFD79EB56}"/>
    <cellStyle name="千分位 3 3 6 4 5" xfId="19039" xr:uid="{00000000-0005-0000-0000-00002F4A0000}"/>
    <cellStyle name="千分位 3 3 6 4 5 2" xfId="29090" xr:uid="{46949996-8247-42AC-8A62-3D7F784927A1}"/>
    <cellStyle name="千分位 3 3 6 4 6" xfId="29079" xr:uid="{8ADA58B4-152F-4283-8557-76CD88BC471C}"/>
    <cellStyle name="千分位 3 3 6 5" xfId="19040" xr:uid="{00000000-0005-0000-0000-0000304A0000}"/>
    <cellStyle name="千分位 3 3 6 5 2" xfId="19041" xr:uid="{00000000-0005-0000-0000-0000314A0000}"/>
    <cellStyle name="千分位 3 3 6 5 2 2" xfId="19042" xr:uid="{00000000-0005-0000-0000-0000324A0000}"/>
    <cellStyle name="千分位 3 3 6 5 2 2 2" xfId="29093" xr:uid="{2CFBD3CE-D9FF-4C70-A80F-C6B1036D6F53}"/>
    <cellStyle name="千分位 3 3 6 5 2 3" xfId="19043" xr:uid="{00000000-0005-0000-0000-0000334A0000}"/>
    <cellStyle name="千分位 3 3 6 5 2 3 2" xfId="29094" xr:uid="{D002E197-2845-4858-8CF2-16C9A4884068}"/>
    <cellStyle name="千分位 3 3 6 5 2 4" xfId="29092" xr:uid="{933C85C7-FC43-4DA1-890E-21799B26A99E}"/>
    <cellStyle name="千分位 3 3 6 5 3" xfId="19044" xr:uid="{00000000-0005-0000-0000-0000344A0000}"/>
    <cellStyle name="千分位 3 3 6 5 3 2" xfId="29095" xr:uid="{C10EE917-9997-4F2E-BF75-B689F907E048}"/>
    <cellStyle name="千分位 3 3 6 5 4" xfId="19045" xr:uid="{00000000-0005-0000-0000-0000354A0000}"/>
    <cellStyle name="千分位 3 3 6 5 4 2" xfId="29096" xr:uid="{DB645551-DA86-4DDD-8E6C-604E7A833831}"/>
    <cellStyle name="千分位 3 3 6 5 5" xfId="29091" xr:uid="{E6EE1E05-845F-4CE2-98DC-4CDD1381EFC3}"/>
    <cellStyle name="千分位 3 3 6 6" xfId="19046" xr:uid="{00000000-0005-0000-0000-0000364A0000}"/>
    <cellStyle name="千分位 3 3 6 6 2" xfId="19047" xr:uid="{00000000-0005-0000-0000-0000374A0000}"/>
    <cellStyle name="千分位 3 3 6 6 2 2" xfId="29098" xr:uid="{FA49A1A3-06DB-4E00-A388-3C0FF024FA18}"/>
    <cellStyle name="千分位 3 3 6 6 3" xfId="19048" xr:uid="{00000000-0005-0000-0000-0000384A0000}"/>
    <cellStyle name="千分位 3 3 6 6 3 2" xfId="29099" xr:uid="{F372B528-160A-41D2-BB25-41EE02ED555E}"/>
    <cellStyle name="千分位 3 3 6 6 4" xfId="29097" xr:uid="{CC077F77-01C0-4985-882A-3F34B4AEB520}"/>
    <cellStyle name="千分位 3 3 6 7" xfId="19049" xr:uid="{00000000-0005-0000-0000-0000394A0000}"/>
    <cellStyle name="千分位 3 3 6 7 2" xfId="29100" xr:uid="{7B99BCD7-8BAB-4B0D-9F59-9249C52CEA04}"/>
    <cellStyle name="千分位 3 3 6 8" xfId="19050" xr:uid="{00000000-0005-0000-0000-00003A4A0000}"/>
    <cellStyle name="千分位 3 3 6 8 2" xfId="29101" xr:uid="{7400F9C8-0A94-47E4-AEB7-CF70A2C2ED49}"/>
    <cellStyle name="千分位 3 3 6 9" xfId="29042" xr:uid="{07EDDCF9-6E8E-4912-ACC5-1543A554803A}"/>
    <cellStyle name="千分位 3 3 7" xfId="19051" xr:uid="{00000000-0005-0000-0000-00003B4A0000}"/>
    <cellStyle name="千分位 3 3 7 2" xfId="19052" xr:uid="{00000000-0005-0000-0000-00003C4A0000}"/>
    <cellStyle name="千分位 3 3 7 2 2" xfId="19053" xr:uid="{00000000-0005-0000-0000-00003D4A0000}"/>
    <cellStyle name="千分位 3 3 7 2 2 2" xfId="19054" xr:uid="{00000000-0005-0000-0000-00003E4A0000}"/>
    <cellStyle name="千分位 3 3 7 2 2 2 2" xfId="19055" xr:uid="{00000000-0005-0000-0000-00003F4A0000}"/>
    <cellStyle name="千分位 3 3 7 2 2 2 2 2" xfId="29106" xr:uid="{3C7AB0D2-120B-441B-B263-D672F1EBF2BC}"/>
    <cellStyle name="千分位 3 3 7 2 2 2 3" xfId="19056" xr:uid="{00000000-0005-0000-0000-0000404A0000}"/>
    <cellStyle name="千分位 3 3 7 2 2 2 3 2" xfId="29107" xr:uid="{EFCB4387-C640-488C-8587-CBDC2C4F5DE5}"/>
    <cellStyle name="千分位 3 3 7 2 2 2 4" xfId="29105" xr:uid="{57A9597F-4982-4284-B524-6B9168751038}"/>
    <cellStyle name="千分位 3 3 7 2 2 3" xfId="19057" xr:uid="{00000000-0005-0000-0000-0000414A0000}"/>
    <cellStyle name="千分位 3 3 7 2 2 3 2" xfId="29108" xr:uid="{3B3EF4F6-D20B-490A-B159-B7C4D19263D4}"/>
    <cellStyle name="千分位 3 3 7 2 2 4" xfId="19058" xr:uid="{00000000-0005-0000-0000-0000424A0000}"/>
    <cellStyle name="千分位 3 3 7 2 2 4 2" xfId="29109" xr:uid="{B0CA465C-DE5A-4001-A84F-1AA9EDDC62BC}"/>
    <cellStyle name="千分位 3 3 7 2 2 5" xfId="29104" xr:uid="{F0CC84AC-956C-4BE8-8075-EFB97738D46D}"/>
    <cellStyle name="千分位 3 3 7 2 3" xfId="19059" xr:uid="{00000000-0005-0000-0000-0000434A0000}"/>
    <cellStyle name="千分位 3 3 7 2 3 2" xfId="19060" xr:uid="{00000000-0005-0000-0000-0000444A0000}"/>
    <cellStyle name="千分位 3 3 7 2 3 2 2" xfId="29111" xr:uid="{7E48C6F8-D364-46F8-B38B-D79CCD312CBD}"/>
    <cellStyle name="千分位 3 3 7 2 3 3" xfId="19061" xr:uid="{00000000-0005-0000-0000-0000454A0000}"/>
    <cellStyle name="千分位 3 3 7 2 3 3 2" xfId="29112" xr:uid="{57B5E4A8-88E3-44D6-A96C-4A8A91FD55EA}"/>
    <cellStyle name="千分位 3 3 7 2 3 4" xfId="29110" xr:uid="{3B6A9322-2189-4B54-8CB6-FF6111927EC3}"/>
    <cellStyle name="千分位 3 3 7 2 4" xfId="19062" xr:uid="{00000000-0005-0000-0000-0000464A0000}"/>
    <cellStyle name="千分位 3 3 7 2 4 2" xfId="29113" xr:uid="{BBE61078-1CAB-4084-9940-87F21F826069}"/>
    <cellStyle name="千分位 3 3 7 2 5" xfId="19063" xr:uid="{00000000-0005-0000-0000-0000474A0000}"/>
    <cellStyle name="千分位 3 3 7 2 5 2" xfId="29114" xr:uid="{190C851E-0AA6-48A2-ADD7-F7F28BAE8716}"/>
    <cellStyle name="千分位 3 3 7 2 6" xfId="29103" xr:uid="{5339584B-EFF6-4090-85C2-26BD22422E15}"/>
    <cellStyle name="千分位 3 3 7 3" xfId="19064" xr:uid="{00000000-0005-0000-0000-0000484A0000}"/>
    <cellStyle name="千分位 3 3 7 3 2" xfId="19065" xr:uid="{00000000-0005-0000-0000-0000494A0000}"/>
    <cellStyle name="千分位 3 3 7 3 2 2" xfId="19066" xr:uid="{00000000-0005-0000-0000-00004A4A0000}"/>
    <cellStyle name="千分位 3 3 7 3 2 2 2" xfId="19067" xr:uid="{00000000-0005-0000-0000-00004B4A0000}"/>
    <cellStyle name="千分位 3 3 7 3 2 2 2 2" xfId="29118" xr:uid="{61552D3B-95DA-466F-AE4F-D2DD134C0A9C}"/>
    <cellStyle name="千分位 3 3 7 3 2 2 3" xfId="19068" xr:uid="{00000000-0005-0000-0000-00004C4A0000}"/>
    <cellStyle name="千分位 3 3 7 3 2 2 3 2" xfId="29119" xr:uid="{8B784F1D-98A6-422B-B0DD-E274C4EA8123}"/>
    <cellStyle name="千分位 3 3 7 3 2 2 4" xfId="29117" xr:uid="{169F6ABE-2069-4A61-ADC2-39D0FF081354}"/>
    <cellStyle name="千分位 3 3 7 3 2 3" xfId="19069" xr:uid="{00000000-0005-0000-0000-00004D4A0000}"/>
    <cellStyle name="千分位 3 3 7 3 2 3 2" xfId="29120" xr:uid="{9A458A1E-27F7-4A47-B534-C4F78AB9535E}"/>
    <cellStyle name="千分位 3 3 7 3 2 4" xfId="19070" xr:uid="{00000000-0005-0000-0000-00004E4A0000}"/>
    <cellStyle name="千分位 3 3 7 3 2 4 2" xfId="29121" xr:uid="{D61442BD-7D22-4681-8F58-15334D9B7C60}"/>
    <cellStyle name="千分位 3 3 7 3 2 5" xfId="29116" xr:uid="{0C94123D-0B4D-4147-B7F6-7F946976B345}"/>
    <cellStyle name="千分位 3 3 7 3 3" xfId="19071" xr:uid="{00000000-0005-0000-0000-00004F4A0000}"/>
    <cellStyle name="千分位 3 3 7 3 3 2" xfId="19072" xr:uid="{00000000-0005-0000-0000-0000504A0000}"/>
    <cellStyle name="千分位 3 3 7 3 3 2 2" xfId="29123" xr:uid="{BC957CD3-D8CB-4C40-967D-186996A8EC7F}"/>
    <cellStyle name="千分位 3 3 7 3 3 3" xfId="19073" xr:uid="{00000000-0005-0000-0000-0000514A0000}"/>
    <cellStyle name="千分位 3 3 7 3 3 3 2" xfId="29124" xr:uid="{7A1F3E87-5ECC-4452-A7EA-F784602333D4}"/>
    <cellStyle name="千分位 3 3 7 3 3 4" xfId="29122" xr:uid="{2C31F71B-A671-4E20-834E-5392028EE988}"/>
    <cellStyle name="千分位 3 3 7 3 4" xfId="19074" xr:uid="{00000000-0005-0000-0000-0000524A0000}"/>
    <cellStyle name="千分位 3 3 7 3 4 2" xfId="29125" xr:uid="{5B2D9344-542F-465E-9E41-AB32CD77987F}"/>
    <cellStyle name="千分位 3 3 7 3 5" xfId="19075" xr:uid="{00000000-0005-0000-0000-0000534A0000}"/>
    <cellStyle name="千分位 3 3 7 3 5 2" xfId="29126" xr:uid="{9E2B8AAD-43C3-4FBA-88AD-88F24379BF70}"/>
    <cellStyle name="千分位 3 3 7 3 6" xfId="29115" xr:uid="{AE0C2C0E-7460-4EF7-AD28-9F7FEB3159D7}"/>
    <cellStyle name="千分位 3 3 7 4" xfId="19076" xr:uid="{00000000-0005-0000-0000-0000544A0000}"/>
    <cellStyle name="千分位 3 3 7 4 2" xfId="19077" xr:uid="{00000000-0005-0000-0000-0000554A0000}"/>
    <cellStyle name="千分位 3 3 7 4 2 2" xfId="19078" xr:uid="{00000000-0005-0000-0000-0000564A0000}"/>
    <cellStyle name="千分位 3 3 7 4 2 2 2" xfId="29129" xr:uid="{82081118-C570-4735-88A3-1C69357FCFE3}"/>
    <cellStyle name="千分位 3 3 7 4 2 3" xfId="19079" xr:uid="{00000000-0005-0000-0000-0000574A0000}"/>
    <cellStyle name="千分位 3 3 7 4 2 3 2" xfId="29130" xr:uid="{918231B0-B646-4A7D-91DC-4853101FE772}"/>
    <cellStyle name="千分位 3 3 7 4 2 4" xfId="29128" xr:uid="{867E832A-92AB-4B63-8143-D13C4E9F8052}"/>
    <cellStyle name="千分位 3 3 7 4 3" xfId="19080" xr:uid="{00000000-0005-0000-0000-0000584A0000}"/>
    <cellStyle name="千分位 3 3 7 4 3 2" xfId="29131" xr:uid="{6061B420-4CD1-44D1-B2AA-C0CDBF3E1CBF}"/>
    <cellStyle name="千分位 3 3 7 4 4" xfId="19081" xr:uid="{00000000-0005-0000-0000-0000594A0000}"/>
    <cellStyle name="千分位 3 3 7 4 4 2" xfId="29132" xr:uid="{5E5C443F-3E27-4CDC-99BE-44CEAE97EC9C}"/>
    <cellStyle name="千分位 3 3 7 4 5" xfId="29127" xr:uid="{5E6AB6CC-9D30-4FF0-802C-159965AF13E7}"/>
    <cellStyle name="千分位 3 3 7 5" xfId="19082" xr:uid="{00000000-0005-0000-0000-00005A4A0000}"/>
    <cellStyle name="千分位 3 3 7 5 2" xfId="19083" xr:uid="{00000000-0005-0000-0000-00005B4A0000}"/>
    <cellStyle name="千分位 3 3 7 5 2 2" xfId="29134" xr:uid="{363CEB33-7C2D-43CF-8272-2CDD1620397B}"/>
    <cellStyle name="千分位 3 3 7 5 3" xfId="19084" xr:uid="{00000000-0005-0000-0000-00005C4A0000}"/>
    <cellStyle name="千分位 3 3 7 5 3 2" xfId="29135" xr:uid="{9AB1E41E-CAC9-4EF3-BF37-55A18F11A522}"/>
    <cellStyle name="千分位 3 3 7 5 4" xfId="29133" xr:uid="{5E06A0FF-EA39-4EDF-A864-6129D6ABAAF3}"/>
    <cellStyle name="千分位 3 3 7 6" xfId="19085" xr:uid="{00000000-0005-0000-0000-00005D4A0000}"/>
    <cellStyle name="千分位 3 3 7 6 2" xfId="29136" xr:uid="{3DD85AC0-F515-4833-BD1B-09696BB0B318}"/>
    <cellStyle name="千分位 3 3 7 7" xfId="19086" xr:uid="{00000000-0005-0000-0000-00005E4A0000}"/>
    <cellStyle name="千分位 3 3 7 7 2" xfId="29137" xr:uid="{D6B3CE3E-2D93-469B-8ABD-BBFD51603687}"/>
    <cellStyle name="千分位 3 3 7 8" xfId="29102" xr:uid="{92231D29-5942-4009-B0A4-221BACDD6788}"/>
    <cellStyle name="千分位 3 3 8" xfId="19087" xr:uid="{00000000-0005-0000-0000-00005F4A0000}"/>
    <cellStyle name="千分位 3 3 8 2" xfId="19088" xr:uid="{00000000-0005-0000-0000-0000604A0000}"/>
    <cellStyle name="千分位 3 3 8 2 2" xfId="19089" xr:uid="{00000000-0005-0000-0000-0000614A0000}"/>
    <cellStyle name="千分位 3 3 8 2 2 2" xfId="19090" xr:uid="{00000000-0005-0000-0000-0000624A0000}"/>
    <cellStyle name="千分位 3 3 8 2 2 2 2" xfId="19091" xr:uid="{00000000-0005-0000-0000-0000634A0000}"/>
    <cellStyle name="千分位 3 3 8 2 2 2 2 2" xfId="29142" xr:uid="{AF99CEDC-3EC8-45F0-9B9D-595823A367FE}"/>
    <cellStyle name="千分位 3 3 8 2 2 2 3" xfId="19092" xr:uid="{00000000-0005-0000-0000-0000644A0000}"/>
    <cellStyle name="千分位 3 3 8 2 2 2 3 2" xfId="29143" xr:uid="{29A7EC9A-A311-4F29-B626-1779A837B5F7}"/>
    <cellStyle name="千分位 3 3 8 2 2 2 4" xfId="29141" xr:uid="{C354F04A-46A6-4C32-B3A1-CC296A16BEED}"/>
    <cellStyle name="千分位 3 3 8 2 2 3" xfId="19093" xr:uid="{00000000-0005-0000-0000-0000654A0000}"/>
    <cellStyle name="千分位 3 3 8 2 2 3 2" xfId="29144" xr:uid="{CBB08755-1757-4FFD-A37A-0DA4459EFB50}"/>
    <cellStyle name="千分位 3 3 8 2 2 4" xfId="19094" xr:uid="{00000000-0005-0000-0000-0000664A0000}"/>
    <cellStyle name="千分位 3 3 8 2 2 4 2" xfId="29145" xr:uid="{1FD89095-C3EA-4199-8527-CAD46D30D9CC}"/>
    <cellStyle name="千分位 3 3 8 2 2 5" xfId="29140" xr:uid="{75603BE0-8374-424B-874A-3A573D472349}"/>
    <cellStyle name="千分位 3 3 8 2 3" xfId="19095" xr:uid="{00000000-0005-0000-0000-0000674A0000}"/>
    <cellStyle name="千分位 3 3 8 2 3 2" xfId="19096" xr:uid="{00000000-0005-0000-0000-0000684A0000}"/>
    <cellStyle name="千分位 3 3 8 2 3 2 2" xfId="29147" xr:uid="{E8BAC5B6-29FD-4F9E-A8DD-94162B783F76}"/>
    <cellStyle name="千分位 3 3 8 2 3 3" xfId="19097" xr:uid="{00000000-0005-0000-0000-0000694A0000}"/>
    <cellStyle name="千分位 3 3 8 2 3 3 2" xfId="29148" xr:uid="{3C35F641-5EC6-4827-B698-74DED9D27BE4}"/>
    <cellStyle name="千分位 3 3 8 2 3 4" xfId="29146" xr:uid="{9439A05D-DDE7-461C-9F46-91036199E23C}"/>
    <cellStyle name="千分位 3 3 8 2 4" xfId="19098" xr:uid="{00000000-0005-0000-0000-00006A4A0000}"/>
    <cellStyle name="千分位 3 3 8 2 4 2" xfId="29149" xr:uid="{04BDCB97-345F-4CF0-964B-01FA9E861DC6}"/>
    <cellStyle name="千分位 3 3 8 2 5" xfId="19099" xr:uid="{00000000-0005-0000-0000-00006B4A0000}"/>
    <cellStyle name="千分位 3 3 8 2 5 2" xfId="29150" xr:uid="{934FEFCB-E9BF-4055-9E24-8AEBB80A3B0F}"/>
    <cellStyle name="千分位 3 3 8 2 6" xfId="29139" xr:uid="{0B2912F8-C54C-450E-9A46-5855EC29A945}"/>
    <cellStyle name="千分位 3 3 8 3" xfId="19100" xr:uid="{00000000-0005-0000-0000-00006C4A0000}"/>
    <cellStyle name="千分位 3 3 8 3 2" xfId="19101" xr:uid="{00000000-0005-0000-0000-00006D4A0000}"/>
    <cellStyle name="千分位 3 3 8 3 2 2" xfId="19102" xr:uid="{00000000-0005-0000-0000-00006E4A0000}"/>
    <cellStyle name="千分位 3 3 8 3 2 2 2" xfId="29153" xr:uid="{6802E671-2D02-4F84-90F3-5BE37E224371}"/>
    <cellStyle name="千分位 3 3 8 3 2 3" xfId="19103" xr:uid="{00000000-0005-0000-0000-00006F4A0000}"/>
    <cellStyle name="千分位 3 3 8 3 2 3 2" xfId="29154" xr:uid="{49245935-4F26-404B-A3DF-E1CD9F93DD26}"/>
    <cellStyle name="千分位 3 3 8 3 2 4" xfId="29152" xr:uid="{9177D6B8-3962-4B57-8407-597C870A83CE}"/>
    <cellStyle name="千分位 3 3 8 3 3" xfId="19104" xr:uid="{00000000-0005-0000-0000-0000704A0000}"/>
    <cellStyle name="千分位 3 3 8 3 3 2" xfId="29155" xr:uid="{A81FBF97-88DE-4603-B92F-AE9F54A8E6E9}"/>
    <cellStyle name="千分位 3 3 8 3 4" xfId="19105" xr:uid="{00000000-0005-0000-0000-0000714A0000}"/>
    <cellStyle name="千分位 3 3 8 3 4 2" xfId="29156" xr:uid="{CEE88030-8399-4CCB-AFFA-1D61C0D1703B}"/>
    <cellStyle name="千分位 3 3 8 3 5" xfId="29151" xr:uid="{D0AA79AC-F1B0-4B4A-B0B8-7D77EE3E3BF4}"/>
    <cellStyle name="千分位 3 3 8 4" xfId="19106" xr:uid="{00000000-0005-0000-0000-0000724A0000}"/>
    <cellStyle name="千分位 3 3 8 4 2" xfId="19107" xr:uid="{00000000-0005-0000-0000-0000734A0000}"/>
    <cellStyle name="千分位 3 3 8 4 2 2" xfId="29158" xr:uid="{1D6E8252-D08C-43FB-93D6-155EDD3E6982}"/>
    <cellStyle name="千分位 3 3 8 4 3" xfId="19108" xr:uid="{00000000-0005-0000-0000-0000744A0000}"/>
    <cellStyle name="千分位 3 3 8 4 3 2" xfId="29159" xr:uid="{86EA8DF3-3609-4348-9EFA-3C5FA52CC033}"/>
    <cellStyle name="千分位 3 3 8 4 4" xfId="29157" xr:uid="{94E3CE0A-E989-4403-B057-1EFB0E5689CB}"/>
    <cellStyle name="千分位 3 3 8 5" xfId="19109" xr:uid="{00000000-0005-0000-0000-0000754A0000}"/>
    <cellStyle name="千分位 3 3 8 5 2" xfId="29160" xr:uid="{97C413C8-9B68-4003-997D-7114122AFA81}"/>
    <cellStyle name="千分位 3 3 8 6" xfId="19110" xr:uid="{00000000-0005-0000-0000-0000764A0000}"/>
    <cellStyle name="千分位 3 3 8 6 2" xfId="29161" xr:uid="{DEDAAA61-586E-43FA-B1AE-77A0A7B4B815}"/>
    <cellStyle name="千分位 3 3 8 7" xfId="29138" xr:uid="{D897E140-0F70-442E-863B-7D969B20D416}"/>
    <cellStyle name="千分位 3 3 9" xfId="19111" xr:uid="{00000000-0005-0000-0000-0000774A0000}"/>
    <cellStyle name="千分位 3 3 9 2" xfId="19112" xr:uid="{00000000-0005-0000-0000-0000784A0000}"/>
    <cellStyle name="千分位 3 3 9 2 2" xfId="19113" xr:uid="{00000000-0005-0000-0000-0000794A0000}"/>
    <cellStyle name="千分位 3 3 9 2 2 2" xfId="19114" xr:uid="{00000000-0005-0000-0000-00007A4A0000}"/>
    <cellStyle name="千分位 3 3 9 2 2 2 2" xfId="29165" xr:uid="{D069E4CC-CF7C-4265-B8E5-56A876068B1F}"/>
    <cellStyle name="千分位 3 3 9 2 2 3" xfId="19115" xr:uid="{00000000-0005-0000-0000-00007B4A0000}"/>
    <cellStyle name="千分位 3 3 9 2 2 3 2" xfId="29166" xr:uid="{42DC1BB9-1535-4D48-9972-B9A1BC8873BB}"/>
    <cellStyle name="千分位 3 3 9 2 2 4" xfId="29164" xr:uid="{859080D6-1155-4990-AF5C-FE355E630539}"/>
    <cellStyle name="千分位 3 3 9 2 3" xfId="19116" xr:uid="{00000000-0005-0000-0000-00007C4A0000}"/>
    <cellStyle name="千分位 3 3 9 2 3 2" xfId="29167" xr:uid="{77964C53-5953-4E83-AF02-B6F1CECF1D14}"/>
    <cellStyle name="千分位 3 3 9 2 4" xfId="19117" xr:uid="{00000000-0005-0000-0000-00007D4A0000}"/>
    <cellStyle name="千分位 3 3 9 2 4 2" xfId="29168" xr:uid="{341C09DE-7508-4BA3-82CC-CA1A4A3C557C}"/>
    <cellStyle name="千分位 3 3 9 2 5" xfId="29163" xr:uid="{1611B34D-2C36-42BC-BBC6-2D95943B1C7B}"/>
    <cellStyle name="千分位 3 3 9 3" xfId="19118" xr:uid="{00000000-0005-0000-0000-00007E4A0000}"/>
    <cellStyle name="千分位 3 3 9 3 2" xfId="19119" xr:uid="{00000000-0005-0000-0000-00007F4A0000}"/>
    <cellStyle name="千分位 3 3 9 3 2 2" xfId="29170" xr:uid="{D6EEBAAF-5872-491E-98CC-3262AB29687F}"/>
    <cellStyle name="千分位 3 3 9 3 3" xfId="19120" xr:uid="{00000000-0005-0000-0000-0000804A0000}"/>
    <cellStyle name="千分位 3 3 9 3 3 2" xfId="29171" xr:uid="{9C5B61B3-2994-49A5-9F8E-54B379896734}"/>
    <cellStyle name="千分位 3 3 9 3 4" xfId="29169" xr:uid="{E135DD78-B343-43C3-8544-A861AC5C9157}"/>
    <cellStyle name="千分位 3 3 9 4" xfId="19121" xr:uid="{00000000-0005-0000-0000-0000814A0000}"/>
    <cellStyle name="千分位 3 3 9 4 2" xfId="29172" xr:uid="{40CA53C4-9FD6-4237-974C-88D7EDF6E778}"/>
    <cellStyle name="千分位 3 3 9 5" xfId="19122" xr:uid="{00000000-0005-0000-0000-0000824A0000}"/>
    <cellStyle name="千分位 3 3 9 5 2" xfId="29173" xr:uid="{56B2689F-45DA-47C1-8AD4-81F459D60A50}"/>
    <cellStyle name="千分位 3 3 9 6" xfId="29162" xr:uid="{67E29909-B1B0-4E1A-AD95-480B51DCC02E}"/>
    <cellStyle name="千分位 3 4" xfId="377" xr:uid="{00000000-0005-0000-0000-0000834A0000}"/>
    <cellStyle name="千分位 3 4 10" xfId="19123" xr:uid="{00000000-0005-0000-0000-0000844A0000}"/>
    <cellStyle name="千分位 3 4 10 2" xfId="19124" xr:uid="{00000000-0005-0000-0000-0000854A0000}"/>
    <cellStyle name="千分位 3 4 10 2 2" xfId="19125" xr:uid="{00000000-0005-0000-0000-0000864A0000}"/>
    <cellStyle name="千分位 3 4 10 2 2 2" xfId="29176" xr:uid="{F3CBBADF-FAA2-4D3A-82E8-17528B4173EA}"/>
    <cellStyle name="千分位 3 4 10 2 3" xfId="19126" xr:uid="{00000000-0005-0000-0000-0000874A0000}"/>
    <cellStyle name="千分位 3 4 10 2 3 2" xfId="29177" xr:uid="{E651BF7C-D671-4D1F-BACA-3A16B098B525}"/>
    <cellStyle name="千分位 3 4 10 2 4" xfId="29175" xr:uid="{2F1358B7-D577-4EB8-AAA3-2C5F940EAF2B}"/>
    <cellStyle name="千分位 3 4 10 3" xfId="19127" xr:uid="{00000000-0005-0000-0000-0000884A0000}"/>
    <cellStyle name="千分位 3 4 10 3 2" xfId="29178" xr:uid="{1E1470FE-F526-4EE1-BEA7-3286525DA94D}"/>
    <cellStyle name="千分位 3 4 10 4" xfId="19128" xr:uid="{00000000-0005-0000-0000-0000894A0000}"/>
    <cellStyle name="千分位 3 4 10 4 2" xfId="29179" xr:uid="{E00F66F6-A7BF-49E0-9BB4-D03AA0C419BC}"/>
    <cellStyle name="千分位 3 4 10 5" xfId="29174" xr:uid="{AF27ACE7-321B-4D1E-85C5-E29697969E20}"/>
    <cellStyle name="千分位 3 4 11" xfId="19129" xr:uid="{00000000-0005-0000-0000-00008A4A0000}"/>
    <cellStyle name="千分位 3 4 11 2" xfId="19130" xr:uid="{00000000-0005-0000-0000-00008B4A0000}"/>
    <cellStyle name="千分位 3 4 11 2 2" xfId="29181" xr:uid="{CC215A84-22A5-4FE0-84FC-9EEEC1AB4745}"/>
    <cellStyle name="千分位 3 4 11 3" xfId="19131" xr:uid="{00000000-0005-0000-0000-00008C4A0000}"/>
    <cellStyle name="千分位 3 4 11 3 2" xfId="29182" xr:uid="{46124755-F497-48A9-ABB8-16C48DD7065C}"/>
    <cellStyle name="千分位 3 4 11 4" xfId="29180" xr:uid="{41CE01B9-340E-4D6B-A4FF-EA91C64E4022}"/>
    <cellStyle name="千分位 3 4 12" xfId="19132" xr:uid="{00000000-0005-0000-0000-00008D4A0000}"/>
    <cellStyle name="千分位 3 4 12 2" xfId="29183" xr:uid="{93AC531C-066E-423F-A3C9-D70AB5FD38FF}"/>
    <cellStyle name="千分位 3 4 13" xfId="19133" xr:uid="{00000000-0005-0000-0000-00008E4A0000}"/>
    <cellStyle name="千分位 3 4 13 2" xfId="29184" xr:uid="{E21551C8-4452-43C5-A67C-EF326CA9FE1C}"/>
    <cellStyle name="千分位 3 4 14" xfId="26135" xr:uid="{13CFE2A9-9562-47CB-8582-2E316676AB63}"/>
    <cellStyle name="千分位 3 4 2" xfId="378" xr:uid="{00000000-0005-0000-0000-00008F4A0000}"/>
    <cellStyle name="千分位 3 4 2 10" xfId="26136" xr:uid="{8AA8A01C-B069-45CA-93EF-023018FD1EF4}"/>
    <cellStyle name="千分位 3 4 2 2" xfId="379" xr:uid="{00000000-0005-0000-0000-0000904A0000}"/>
    <cellStyle name="千分位 3 4 2 2 2" xfId="19134" xr:uid="{00000000-0005-0000-0000-0000914A0000}"/>
    <cellStyle name="千分位 3 4 2 2 2 2" xfId="19135" xr:uid="{00000000-0005-0000-0000-0000924A0000}"/>
    <cellStyle name="千分位 3 4 2 2 2 2 2" xfId="19136" xr:uid="{00000000-0005-0000-0000-0000934A0000}"/>
    <cellStyle name="千分位 3 4 2 2 2 2 2 2" xfId="19137" xr:uid="{00000000-0005-0000-0000-0000944A0000}"/>
    <cellStyle name="千分位 3 4 2 2 2 2 2 2 2" xfId="19138" xr:uid="{00000000-0005-0000-0000-0000954A0000}"/>
    <cellStyle name="千分位 3 4 2 2 2 2 2 2 2 2" xfId="29189" xr:uid="{069407D8-486D-4B56-8A92-3C8F7170712C}"/>
    <cellStyle name="千分位 3 4 2 2 2 2 2 2 3" xfId="19139" xr:uid="{00000000-0005-0000-0000-0000964A0000}"/>
    <cellStyle name="千分位 3 4 2 2 2 2 2 2 3 2" xfId="29190" xr:uid="{6C049342-79C2-470A-84A8-8CA392DCE653}"/>
    <cellStyle name="千分位 3 4 2 2 2 2 2 2 4" xfId="29188" xr:uid="{701D8F17-8011-470D-8100-1CCCCC08860E}"/>
    <cellStyle name="千分位 3 4 2 2 2 2 2 3" xfId="19140" xr:uid="{00000000-0005-0000-0000-0000974A0000}"/>
    <cellStyle name="千分位 3 4 2 2 2 2 2 3 2" xfId="29191" xr:uid="{2C65819B-51EF-4BD3-B375-F31C8F7F4A00}"/>
    <cellStyle name="千分位 3 4 2 2 2 2 2 4" xfId="19141" xr:uid="{00000000-0005-0000-0000-0000984A0000}"/>
    <cellStyle name="千分位 3 4 2 2 2 2 2 4 2" xfId="29192" xr:uid="{98D7FDC0-8D60-4023-ACB8-E079693106D1}"/>
    <cellStyle name="千分位 3 4 2 2 2 2 2 5" xfId="29187" xr:uid="{45679655-1B55-4F33-9D59-7FA83ED06F76}"/>
    <cellStyle name="千分位 3 4 2 2 2 2 3" xfId="19142" xr:uid="{00000000-0005-0000-0000-0000994A0000}"/>
    <cellStyle name="千分位 3 4 2 2 2 2 3 2" xfId="19143" xr:uid="{00000000-0005-0000-0000-00009A4A0000}"/>
    <cellStyle name="千分位 3 4 2 2 2 2 3 2 2" xfId="29194" xr:uid="{3986D96C-DDB3-4486-87D8-8EF82FDA0CB7}"/>
    <cellStyle name="千分位 3 4 2 2 2 2 3 3" xfId="19144" xr:uid="{00000000-0005-0000-0000-00009B4A0000}"/>
    <cellStyle name="千分位 3 4 2 2 2 2 3 3 2" xfId="29195" xr:uid="{D0E977C2-C9E4-4970-94D1-039055562848}"/>
    <cellStyle name="千分位 3 4 2 2 2 2 3 4" xfId="29193" xr:uid="{0BEB008C-9907-43F3-A013-CA75A185CA25}"/>
    <cellStyle name="千分位 3 4 2 2 2 2 4" xfId="19145" xr:uid="{00000000-0005-0000-0000-00009C4A0000}"/>
    <cellStyle name="千分位 3 4 2 2 2 2 4 2" xfId="29196" xr:uid="{D3B6DE2A-4A5E-49D8-A3AE-6BFC331842FE}"/>
    <cellStyle name="千分位 3 4 2 2 2 2 5" xfId="19146" xr:uid="{00000000-0005-0000-0000-00009D4A0000}"/>
    <cellStyle name="千分位 3 4 2 2 2 2 5 2" xfId="29197" xr:uid="{F4152A91-EBEE-4316-8930-74D4FA8F3DF0}"/>
    <cellStyle name="千分位 3 4 2 2 2 2 6" xfId="29186" xr:uid="{7AAB4332-B198-4A8B-8A16-CF6F3B6309F0}"/>
    <cellStyle name="千分位 3 4 2 2 2 3" xfId="19147" xr:uid="{00000000-0005-0000-0000-00009E4A0000}"/>
    <cellStyle name="千分位 3 4 2 2 2 3 2" xfId="19148" xr:uid="{00000000-0005-0000-0000-00009F4A0000}"/>
    <cellStyle name="千分位 3 4 2 2 2 3 2 2" xfId="19149" xr:uid="{00000000-0005-0000-0000-0000A04A0000}"/>
    <cellStyle name="千分位 3 4 2 2 2 3 2 2 2" xfId="29200" xr:uid="{B0A5BC1F-C90F-40D9-A0E7-8AF303BBC4E1}"/>
    <cellStyle name="千分位 3 4 2 2 2 3 2 3" xfId="19150" xr:uid="{00000000-0005-0000-0000-0000A14A0000}"/>
    <cellStyle name="千分位 3 4 2 2 2 3 2 3 2" xfId="29201" xr:uid="{5327FA30-25D0-4F2F-9EFB-394A5ADD25C8}"/>
    <cellStyle name="千分位 3 4 2 2 2 3 2 4" xfId="29199" xr:uid="{13735882-33A0-4BAE-BCC7-EEB5D33D4E77}"/>
    <cellStyle name="千分位 3 4 2 2 2 3 3" xfId="19151" xr:uid="{00000000-0005-0000-0000-0000A24A0000}"/>
    <cellStyle name="千分位 3 4 2 2 2 3 3 2" xfId="29202" xr:uid="{CB38A2D4-564D-4E2D-9FCE-3CE858BE8141}"/>
    <cellStyle name="千分位 3 4 2 2 2 3 4" xfId="19152" xr:uid="{00000000-0005-0000-0000-0000A34A0000}"/>
    <cellStyle name="千分位 3 4 2 2 2 3 4 2" xfId="29203" xr:uid="{70982126-AF67-4D58-BDCC-124D0101EAD8}"/>
    <cellStyle name="千分位 3 4 2 2 2 3 5" xfId="29198" xr:uid="{0ADD2963-7226-4827-AD49-A849FFDA13DF}"/>
    <cellStyle name="千分位 3 4 2 2 2 4" xfId="19153" xr:uid="{00000000-0005-0000-0000-0000A44A0000}"/>
    <cellStyle name="千分位 3 4 2 2 2 4 2" xfId="19154" xr:uid="{00000000-0005-0000-0000-0000A54A0000}"/>
    <cellStyle name="千分位 3 4 2 2 2 4 2 2" xfId="29205" xr:uid="{129B674B-0C79-40F7-BC0B-D6C2020F27C6}"/>
    <cellStyle name="千分位 3 4 2 2 2 4 3" xfId="19155" xr:uid="{00000000-0005-0000-0000-0000A64A0000}"/>
    <cellStyle name="千分位 3 4 2 2 2 4 3 2" xfId="29206" xr:uid="{F0C9BCF9-4F2F-49BA-B380-A2289A7784F0}"/>
    <cellStyle name="千分位 3 4 2 2 2 4 4" xfId="29204" xr:uid="{7DADFA9C-D252-477E-ABDB-A833DF64E099}"/>
    <cellStyle name="千分位 3 4 2 2 2 5" xfId="19156" xr:uid="{00000000-0005-0000-0000-0000A74A0000}"/>
    <cellStyle name="千分位 3 4 2 2 2 5 2" xfId="29207" xr:uid="{C077253F-61B9-4697-A8BB-014684A7EFE9}"/>
    <cellStyle name="千分位 3 4 2 2 2 6" xfId="19157" xr:uid="{00000000-0005-0000-0000-0000A84A0000}"/>
    <cellStyle name="千分位 3 4 2 2 2 6 2" xfId="29208" xr:uid="{1D94AEE2-172D-4BD9-B69C-557BA6627258}"/>
    <cellStyle name="千分位 3 4 2 2 2 7" xfId="29185" xr:uid="{02E01F56-1ED6-4E78-B46A-7B7D4F545B5F}"/>
    <cellStyle name="千分位 3 4 2 2 3" xfId="19158" xr:uid="{00000000-0005-0000-0000-0000A94A0000}"/>
    <cellStyle name="千分位 3 4 2 2 3 2" xfId="19159" xr:uid="{00000000-0005-0000-0000-0000AA4A0000}"/>
    <cellStyle name="千分位 3 4 2 2 3 2 2" xfId="19160" xr:uid="{00000000-0005-0000-0000-0000AB4A0000}"/>
    <cellStyle name="千分位 3 4 2 2 3 2 2 2" xfId="19161" xr:uid="{00000000-0005-0000-0000-0000AC4A0000}"/>
    <cellStyle name="千分位 3 4 2 2 3 2 2 2 2" xfId="29212" xr:uid="{73BB3511-E5AB-4D04-9E7C-EB43C3626810}"/>
    <cellStyle name="千分位 3 4 2 2 3 2 2 3" xfId="19162" xr:uid="{00000000-0005-0000-0000-0000AD4A0000}"/>
    <cellStyle name="千分位 3 4 2 2 3 2 2 3 2" xfId="29213" xr:uid="{876E9237-283D-4AE1-9DA7-0C762A3CCE30}"/>
    <cellStyle name="千分位 3 4 2 2 3 2 2 4" xfId="29211" xr:uid="{F651E9B1-B044-4DA2-920E-F4841F6C0FE9}"/>
    <cellStyle name="千分位 3 4 2 2 3 2 3" xfId="19163" xr:uid="{00000000-0005-0000-0000-0000AE4A0000}"/>
    <cellStyle name="千分位 3 4 2 2 3 2 3 2" xfId="29214" xr:uid="{837E91F3-F5CB-4DEB-9F04-AF32204E6F6B}"/>
    <cellStyle name="千分位 3 4 2 2 3 2 4" xfId="19164" xr:uid="{00000000-0005-0000-0000-0000AF4A0000}"/>
    <cellStyle name="千分位 3 4 2 2 3 2 4 2" xfId="29215" xr:uid="{F2C441C6-78A3-493A-924A-F9AFC0DB4ED6}"/>
    <cellStyle name="千分位 3 4 2 2 3 2 5" xfId="29210" xr:uid="{D009DF5C-5EF3-4417-9E98-A38CB3F2D0AA}"/>
    <cellStyle name="千分位 3 4 2 2 3 3" xfId="19165" xr:uid="{00000000-0005-0000-0000-0000B04A0000}"/>
    <cellStyle name="千分位 3 4 2 2 3 3 2" xfId="19166" xr:uid="{00000000-0005-0000-0000-0000B14A0000}"/>
    <cellStyle name="千分位 3 4 2 2 3 3 2 2" xfId="29217" xr:uid="{1E41A1B0-8AE6-4294-99A9-35D02EC179CF}"/>
    <cellStyle name="千分位 3 4 2 2 3 3 3" xfId="19167" xr:uid="{00000000-0005-0000-0000-0000B24A0000}"/>
    <cellStyle name="千分位 3 4 2 2 3 3 3 2" xfId="29218" xr:uid="{E037875E-DC63-4F21-9DDD-92EF9C5A50AF}"/>
    <cellStyle name="千分位 3 4 2 2 3 3 4" xfId="29216" xr:uid="{2E98B9BF-7107-4D1B-A545-449F9FEFC039}"/>
    <cellStyle name="千分位 3 4 2 2 3 4" xfId="19168" xr:uid="{00000000-0005-0000-0000-0000B34A0000}"/>
    <cellStyle name="千分位 3 4 2 2 3 4 2" xfId="29219" xr:uid="{FF3503ED-9A89-4202-A435-301E5D016537}"/>
    <cellStyle name="千分位 3 4 2 2 3 5" xfId="19169" xr:uid="{00000000-0005-0000-0000-0000B44A0000}"/>
    <cellStyle name="千分位 3 4 2 2 3 5 2" xfId="29220" xr:uid="{EF31F50E-31FF-4062-AE47-AFD6D5663D3B}"/>
    <cellStyle name="千分位 3 4 2 2 3 6" xfId="29209" xr:uid="{93974A21-B645-453F-974A-CA532A164A4B}"/>
    <cellStyle name="千分位 3 4 2 2 4" xfId="19170" xr:uid="{00000000-0005-0000-0000-0000B54A0000}"/>
    <cellStyle name="千分位 3 4 2 2 4 2" xfId="19171" xr:uid="{00000000-0005-0000-0000-0000B64A0000}"/>
    <cellStyle name="千分位 3 4 2 2 4 2 2" xfId="19172" xr:uid="{00000000-0005-0000-0000-0000B74A0000}"/>
    <cellStyle name="千分位 3 4 2 2 4 2 2 2" xfId="19173" xr:uid="{00000000-0005-0000-0000-0000B84A0000}"/>
    <cellStyle name="千分位 3 4 2 2 4 2 2 2 2" xfId="29224" xr:uid="{FF750EC5-4162-4AF8-BDCB-A21115C673D3}"/>
    <cellStyle name="千分位 3 4 2 2 4 2 2 3" xfId="19174" xr:uid="{00000000-0005-0000-0000-0000B94A0000}"/>
    <cellStyle name="千分位 3 4 2 2 4 2 2 3 2" xfId="29225" xr:uid="{20222F22-3C99-4EAD-96E8-3247F7B93BB0}"/>
    <cellStyle name="千分位 3 4 2 2 4 2 2 4" xfId="29223" xr:uid="{514BE555-20F9-4CD8-874E-7A00EB2ADD03}"/>
    <cellStyle name="千分位 3 4 2 2 4 2 3" xfId="19175" xr:uid="{00000000-0005-0000-0000-0000BA4A0000}"/>
    <cellStyle name="千分位 3 4 2 2 4 2 3 2" xfId="29226" xr:uid="{26190EE4-6BA9-4B06-B666-34520E584518}"/>
    <cellStyle name="千分位 3 4 2 2 4 2 4" xfId="19176" xr:uid="{00000000-0005-0000-0000-0000BB4A0000}"/>
    <cellStyle name="千分位 3 4 2 2 4 2 4 2" xfId="29227" xr:uid="{4AC96B35-C0A2-49AE-9A94-71FFF9279D8E}"/>
    <cellStyle name="千分位 3 4 2 2 4 2 5" xfId="29222" xr:uid="{8048DBE7-5F9D-4B18-A9F5-EA84AC234105}"/>
    <cellStyle name="千分位 3 4 2 2 4 3" xfId="19177" xr:uid="{00000000-0005-0000-0000-0000BC4A0000}"/>
    <cellStyle name="千分位 3 4 2 2 4 3 2" xfId="19178" xr:uid="{00000000-0005-0000-0000-0000BD4A0000}"/>
    <cellStyle name="千分位 3 4 2 2 4 3 2 2" xfId="29229" xr:uid="{466B55F9-D2B1-4F4D-85DF-88D747718FBB}"/>
    <cellStyle name="千分位 3 4 2 2 4 3 3" xfId="19179" xr:uid="{00000000-0005-0000-0000-0000BE4A0000}"/>
    <cellStyle name="千分位 3 4 2 2 4 3 3 2" xfId="29230" xr:uid="{C71398BD-6AE2-4894-882B-9C8CBC6EBA6F}"/>
    <cellStyle name="千分位 3 4 2 2 4 3 4" xfId="29228" xr:uid="{90C16196-2A40-4553-9249-AB0F947E1BD9}"/>
    <cellStyle name="千分位 3 4 2 2 4 4" xfId="19180" xr:uid="{00000000-0005-0000-0000-0000BF4A0000}"/>
    <cellStyle name="千分位 3 4 2 2 4 4 2" xfId="29231" xr:uid="{81605F9D-0DC4-4E0D-8983-ED29A75D84E4}"/>
    <cellStyle name="千分位 3 4 2 2 4 5" xfId="19181" xr:uid="{00000000-0005-0000-0000-0000C04A0000}"/>
    <cellStyle name="千分位 3 4 2 2 4 5 2" xfId="29232" xr:uid="{1E75F8FA-F653-434C-9E9A-40AD1BDA7ACA}"/>
    <cellStyle name="千分位 3 4 2 2 4 6" xfId="29221" xr:uid="{3A67BFC1-A5FC-4DBF-ADE5-DEC579283B47}"/>
    <cellStyle name="千分位 3 4 2 2 5" xfId="19182" xr:uid="{00000000-0005-0000-0000-0000C14A0000}"/>
    <cellStyle name="千分位 3 4 2 2 5 2" xfId="19183" xr:uid="{00000000-0005-0000-0000-0000C24A0000}"/>
    <cellStyle name="千分位 3 4 2 2 5 2 2" xfId="19184" xr:uid="{00000000-0005-0000-0000-0000C34A0000}"/>
    <cellStyle name="千分位 3 4 2 2 5 2 2 2" xfId="29235" xr:uid="{B09C424F-EBF1-4B6B-919D-D7086450A624}"/>
    <cellStyle name="千分位 3 4 2 2 5 2 3" xfId="19185" xr:uid="{00000000-0005-0000-0000-0000C44A0000}"/>
    <cellStyle name="千分位 3 4 2 2 5 2 3 2" xfId="29236" xr:uid="{968A470B-BB66-43A8-9B96-981DBB04BC91}"/>
    <cellStyle name="千分位 3 4 2 2 5 2 4" xfId="29234" xr:uid="{603CC4DB-90A9-49B4-8BBC-9BABF9D6B03D}"/>
    <cellStyle name="千分位 3 4 2 2 5 3" xfId="19186" xr:uid="{00000000-0005-0000-0000-0000C54A0000}"/>
    <cellStyle name="千分位 3 4 2 2 5 3 2" xfId="29237" xr:uid="{FEAD9AA7-BBFE-4671-9E8D-1B3BA87D109A}"/>
    <cellStyle name="千分位 3 4 2 2 5 4" xfId="19187" xr:uid="{00000000-0005-0000-0000-0000C64A0000}"/>
    <cellStyle name="千分位 3 4 2 2 5 4 2" xfId="29238" xr:uid="{0C0BE571-BC77-40F1-BABC-099481744FB5}"/>
    <cellStyle name="千分位 3 4 2 2 5 5" xfId="29233" xr:uid="{07A34754-1FC3-4ED7-ABF2-031840D455CA}"/>
    <cellStyle name="千分位 3 4 2 2 6" xfId="19188" xr:uid="{00000000-0005-0000-0000-0000C74A0000}"/>
    <cellStyle name="千分位 3 4 2 2 6 2" xfId="19189" xr:uid="{00000000-0005-0000-0000-0000C84A0000}"/>
    <cellStyle name="千分位 3 4 2 2 6 2 2" xfId="29240" xr:uid="{B5A39A6B-8773-473B-A65B-2AFB311A04D6}"/>
    <cellStyle name="千分位 3 4 2 2 6 3" xfId="19190" xr:uid="{00000000-0005-0000-0000-0000C94A0000}"/>
    <cellStyle name="千分位 3 4 2 2 6 3 2" xfId="29241" xr:uid="{7D568280-E396-4A00-B1E1-430C72C472C6}"/>
    <cellStyle name="千分位 3 4 2 2 6 4" xfId="29239" xr:uid="{07FA1F3B-84FB-46AC-A856-26C3BCF193F8}"/>
    <cellStyle name="千分位 3 4 2 2 7" xfId="19191" xr:uid="{00000000-0005-0000-0000-0000CA4A0000}"/>
    <cellStyle name="千分位 3 4 2 2 7 2" xfId="29242" xr:uid="{6A66890E-B62F-47A7-82F0-C77E6E7A0A33}"/>
    <cellStyle name="千分位 3 4 2 2 8" xfId="19192" xr:uid="{00000000-0005-0000-0000-0000CB4A0000}"/>
    <cellStyle name="千分位 3 4 2 2 8 2" xfId="29243" xr:uid="{20BB2A22-CCD3-42AF-BA5A-C79B8A8B6357}"/>
    <cellStyle name="千分位 3 4 2 2 9" xfId="26137" xr:uid="{E8B54CB3-FF0C-4078-98E2-83B4B9FB8264}"/>
    <cellStyle name="千分位 3 4 2 3" xfId="19193" xr:uid="{00000000-0005-0000-0000-0000CC4A0000}"/>
    <cellStyle name="千分位 3 4 2 3 2" xfId="19194" xr:uid="{00000000-0005-0000-0000-0000CD4A0000}"/>
    <cellStyle name="千分位 3 4 2 3 2 2" xfId="19195" xr:uid="{00000000-0005-0000-0000-0000CE4A0000}"/>
    <cellStyle name="千分位 3 4 2 3 2 2 2" xfId="19196" xr:uid="{00000000-0005-0000-0000-0000CF4A0000}"/>
    <cellStyle name="千分位 3 4 2 3 2 2 2 2" xfId="19197" xr:uid="{00000000-0005-0000-0000-0000D04A0000}"/>
    <cellStyle name="千分位 3 4 2 3 2 2 2 2 2" xfId="29248" xr:uid="{DC5EA3B1-726C-4D98-8264-A61EA14064AC}"/>
    <cellStyle name="千分位 3 4 2 3 2 2 2 3" xfId="19198" xr:uid="{00000000-0005-0000-0000-0000D14A0000}"/>
    <cellStyle name="千分位 3 4 2 3 2 2 2 3 2" xfId="29249" xr:uid="{B15E4C6A-0132-4CF7-9992-0A8361F8FC86}"/>
    <cellStyle name="千分位 3 4 2 3 2 2 2 4" xfId="29247" xr:uid="{F0546814-A9CC-4E19-AD32-69BB5FE23981}"/>
    <cellStyle name="千分位 3 4 2 3 2 2 3" xfId="19199" xr:uid="{00000000-0005-0000-0000-0000D24A0000}"/>
    <cellStyle name="千分位 3 4 2 3 2 2 3 2" xfId="29250" xr:uid="{6205BA8C-CBEA-4999-A61C-2DA3D0957F41}"/>
    <cellStyle name="千分位 3 4 2 3 2 2 4" xfId="19200" xr:uid="{00000000-0005-0000-0000-0000D34A0000}"/>
    <cellStyle name="千分位 3 4 2 3 2 2 4 2" xfId="29251" xr:uid="{F8AA0B26-9BE7-486D-99A2-2A9D55C66B5F}"/>
    <cellStyle name="千分位 3 4 2 3 2 2 5" xfId="29246" xr:uid="{B8FCB8F7-F77B-4605-A04E-F6BEDF30BC8A}"/>
    <cellStyle name="千分位 3 4 2 3 2 3" xfId="19201" xr:uid="{00000000-0005-0000-0000-0000D44A0000}"/>
    <cellStyle name="千分位 3 4 2 3 2 3 2" xfId="19202" xr:uid="{00000000-0005-0000-0000-0000D54A0000}"/>
    <cellStyle name="千分位 3 4 2 3 2 3 2 2" xfId="29253" xr:uid="{2C7B2322-9E05-4C4E-825E-99760E0FAEB7}"/>
    <cellStyle name="千分位 3 4 2 3 2 3 3" xfId="19203" xr:uid="{00000000-0005-0000-0000-0000D64A0000}"/>
    <cellStyle name="千分位 3 4 2 3 2 3 3 2" xfId="29254" xr:uid="{70ED0399-F3D0-4660-9EE4-EBA7C91BFD8C}"/>
    <cellStyle name="千分位 3 4 2 3 2 3 4" xfId="29252" xr:uid="{E28BC55F-8852-4F30-8F1F-0CA380FBB2E3}"/>
    <cellStyle name="千分位 3 4 2 3 2 4" xfId="19204" xr:uid="{00000000-0005-0000-0000-0000D74A0000}"/>
    <cellStyle name="千分位 3 4 2 3 2 4 2" xfId="29255" xr:uid="{D3BFC0F3-A122-4E28-B3C5-056090105502}"/>
    <cellStyle name="千分位 3 4 2 3 2 5" xfId="19205" xr:uid="{00000000-0005-0000-0000-0000D84A0000}"/>
    <cellStyle name="千分位 3 4 2 3 2 5 2" xfId="29256" xr:uid="{CF0A1DFE-1F3B-490E-A450-E4F8801E3E22}"/>
    <cellStyle name="千分位 3 4 2 3 2 6" xfId="29245" xr:uid="{1A9D6D58-5D13-4452-8D70-41144FBA467C}"/>
    <cellStyle name="千分位 3 4 2 3 3" xfId="19206" xr:uid="{00000000-0005-0000-0000-0000D94A0000}"/>
    <cellStyle name="千分位 3 4 2 3 3 2" xfId="19207" xr:uid="{00000000-0005-0000-0000-0000DA4A0000}"/>
    <cellStyle name="千分位 3 4 2 3 3 2 2" xfId="19208" xr:uid="{00000000-0005-0000-0000-0000DB4A0000}"/>
    <cellStyle name="千分位 3 4 2 3 3 2 2 2" xfId="29259" xr:uid="{B0BADB77-900B-4CBB-807A-6CA8E68D2CF9}"/>
    <cellStyle name="千分位 3 4 2 3 3 2 3" xfId="19209" xr:uid="{00000000-0005-0000-0000-0000DC4A0000}"/>
    <cellStyle name="千分位 3 4 2 3 3 2 3 2" xfId="29260" xr:uid="{0E47D084-7979-4AB4-B7EB-62579C166DC0}"/>
    <cellStyle name="千分位 3 4 2 3 3 2 4" xfId="29258" xr:uid="{0D436F7A-8790-46BB-BD8A-C649ED63C22B}"/>
    <cellStyle name="千分位 3 4 2 3 3 3" xfId="19210" xr:uid="{00000000-0005-0000-0000-0000DD4A0000}"/>
    <cellStyle name="千分位 3 4 2 3 3 3 2" xfId="29261" xr:uid="{6AF952E2-D7CC-496C-9875-96E248C8926C}"/>
    <cellStyle name="千分位 3 4 2 3 3 4" xfId="19211" xr:uid="{00000000-0005-0000-0000-0000DE4A0000}"/>
    <cellStyle name="千分位 3 4 2 3 3 4 2" xfId="29262" xr:uid="{EA539A9B-31CC-4E91-9F8D-0660275BCC61}"/>
    <cellStyle name="千分位 3 4 2 3 3 5" xfId="29257" xr:uid="{C4047B17-51E1-45D5-B13D-690996F74D3F}"/>
    <cellStyle name="千分位 3 4 2 3 4" xfId="19212" xr:uid="{00000000-0005-0000-0000-0000DF4A0000}"/>
    <cellStyle name="千分位 3 4 2 3 4 2" xfId="19213" xr:uid="{00000000-0005-0000-0000-0000E04A0000}"/>
    <cellStyle name="千分位 3 4 2 3 4 2 2" xfId="29264" xr:uid="{D7A5FE0A-7615-43A7-BA78-FCE2804E9886}"/>
    <cellStyle name="千分位 3 4 2 3 4 3" xfId="19214" xr:uid="{00000000-0005-0000-0000-0000E14A0000}"/>
    <cellStyle name="千分位 3 4 2 3 4 3 2" xfId="29265" xr:uid="{61A5C37D-0405-4215-917D-FD1811B6EA43}"/>
    <cellStyle name="千分位 3 4 2 3 4 4" xfId="29263" xr:uid="{41273674-DFFB-4667-986C-53BE18DEA7A1}"/>
    <cellStyle name="千分位 3 4 2 3 5" xfId="19215" xr:uid="{00000000-0005-0000-0000-0000E24A0000}"/>
    <cellStyle name="千分位 3 4 2 3 5 2" xfId="29266" xr:uid="{10B549A7-E13C-4A60-857D-708C49C403A8}"/>
    <cellStyle name="千分位 3 4 2 3 6" xfId="19216" xr:uid="{00000000-0005-0000-0000-0000E34A0000}"/>
    <cellStyle name="千分位 3 4 2 3 6 2" xfId="29267" xr:uid="{22DE8DBA-3A7B-4D38-B425-A9383AEF3361}"/>
    <cellStyle name="千分位 3 4 2 3 7" xfId="29244" xr:uid="{9F4E6B45-F48E-4D97-9758-A1D96C643015}"/>
    <cellStyle name="千分位 3 4 2 4" xfId="19217" xr:uid="{00000000-0005-0000-0000-0000E44A0000}"/>
    <cellStyle name="千分位 3 4 2 4 2" xfId="19218" xr:uid="{00000000-0005-0000-0000-0000E54A0000}"/>
    <cellStyle name="千分位 3 4 2 4 2 2" xfId="19219" xr:uid="{00000000-0005-0000-0000-0000E64A0000}"/>
    <cellStyle name="千分位 3 4 2 4 2 2 2" xfId="19220" xr:uid="{00000000-0005-0000-0000-0000E74A0000}"/>
    <cellStyle name="千分位 3 4 2 4 2 2 2 2" xfId="29271" xr:uid="{C86FC157-16AD-40C6-9589-66B05D8D6617}"/>
    <cellStyle name="千分位 3 4 2 4 2 2 3" xfId="19221" xr:uid="{00000000-0005-0000-0000-0000E84A0000}"/>
    <cellStyle name="千分位 3 4 2 4 2 2 3 2" xfId="29272" xr:uid="{7ABFCBD3-DE97-449C-9372-940558DFBE07}"/>
    <cellStyle name="千分位 3 4 2 4 2 2 4" xfId="29270" xr:uid="{5C84A4FE-205B-4B9C-8C69-1E91E638CD11}"/>
    <cellStyle name="千分位 3 4 2 4 2 3" xfId="19222" xr:uid="{00000000-0005-0000-0000-0000E94A0000}"/>
    <cellStyle name="千分位 3 4 2 4 2 3 2" xfId="29273" xr:uid="{59527A38-F33D-4693-81F5-D9B25B1C6247}"/>
    <cellStyle name="千分位 3 4 2 4 2 4" xfId="19223" xr:uid="{00000000-0005-0000-0000-0000EA4A0000}"/>
    <cellStyle name="千分位 3 4 2 4 2 4 2" xfId="29274" xr:uid="{37DCB4DB-ED5E-4BF9-93D6-29AA7F2968C2}"/>
    <cellStyle name="千分位 3 4 2 4 2 5" xfId="29269" xr:uid="{096CB26A-45F4-4C9A-A679-AFFB7B033B5A}"/>
    <cellStyle name="千分位 3 4 2 4 3" xfId="19224" xr:uid="{00000000-0005-0000-0000-0000EB4A0000}"/>
    <cellStyle name="千分位 3 4 2 4 3 2" xfId="19225" xr:uid="{00000000-0005-0000-0000-0000EC4A0000}"/>
    <cellStyle name="千分位 3 4 2 4 3 2 2" xfId="29276" xr:uid="{30A2DA44-EE1C-4AAC-A966-74A7F480EF4B}"/>
    <cellStyle name="千分位 3 4 2 4 3 3" xfId="19226" xr:uid="{00000000-0005-0000-0000-0000ED4A0000}"/>
    <cellStyle name="千分位 3 4 2 4 3 3 2" xfId="29277" xr:uid="{71BE09B4-73AD-4BF7-B92B-FCFCF6262205}"/>
    <cellStyle name="千分位 3 4 2 4 3 4" xfId="29275" xr:uid="{5F9E2787-A6B8-43CB-A65C-56B19DC2D123}"/>
    <cellStyle name="千分位 3 4 2 4 4" xfId="19227" xr:uid="{00000000-0005-0000-0000-0000EE4A0000}"/>
    <cellStyle name="千分位 3 4 2 4 4 2" xfId="29278" xr:uid="{89234FCD-33CE-4749-AF45-63328B51DAD0}"/>
    <cellStyle name="千分位 3 4 2 4 5" xfId="19228" xr:uid="{00000000-0005-0000-0000-0000EF4A0000}"/>
    <cellStyle name="千分位 3 4 2 4 5 2" xfId="29279" xr:uid="{69BD07CF-9642-44C9-AC0F-2E680C3268D0}"/>
    <cellStyle name="千分位 3 4 2 4 6" xfId="29268" xr:uid="{E16E4846-F8F5-40A2-8C43-E6896DBD915E}"/>
    <cellStyle name="千分位 3 4 2 5" xfId="19229" xr:uid="{00000000-0005-0000-0000-0000F04A0000}"/>
    <cellStyle name="千分位 3 4 2 5 2" xfId="19230" xr:uid="{00000000-0005-0000-0000-0000F14A0000}"/>
    <cellStyle name="千分位 3 4 2 5 2 2" xfId="19231" xr:uid="{00000000-0005-0000-0000-0000F24A0000}"/>
    <cellStyle name="千分位 3 4 2 5 2 2 2" xfId="19232" xr:uid="{00000000-0005-0000-0000-0000F34A0000}"/>
    <cellStyle name="千分位 3 4 2 5 2 2 2 2" xfId="29283" xr:uid="{BB722340-050E-4706-8F6F-9BF58A51522D}"/>
    <cellStyle name="千分位 3 4 2 5 2 2 3" xfId="19233" xr:uid="{00000000-0005-0000-0000-0000F44A0000}"/>
    <cellStyle name="千分位 3 4 2 5 2 2 3 2" xfId="29284" xr:uid="{6B9CF2AA-EA7E-46E1-849B-771CD09F6526}"/>
    <cellStyle name="千分位 3 4 2 5 2 2 4" xfId="29282" xr:uid="{EFF27D8A-F6A1-41C1-8922-445095BA7595}"/>
    <cellStyle name="千分位 3 4 2 5 2 3" xfId="19234" xr:uid="{00000000-0005-0000-0000-0000F54A0000}"/>
    <cellStyle name="千分位 3 4 2 5 2 3 2" xfId="29285" xr:uid="{2C57D5E1-CEDE-45C7-A191-C12D7EB8C4E8}"/>
    <cellStyle name="千分位 3 4 2 5 2 4" xfId="19235" xr:uid="{00000000-0005-0000-0000-0000F64A0000}"/>
    <cellStyle name="千分位 3 4 2 5 2 4 2" xfId="29286" xr:uid="{9B8998F1-2DE6-4A10-8D0C-43C94535FB77}"/>
    <cellStyle name="千分位 3 4 2 5 2 5" xfId="29281" xr:uid="{7013986B-5112-45A2-A7C9-E5587ADA2B67}"/>
    <cellStyle name="千分位 3 4 2 5 3" xfId="19236" xr:uid="{00000000-0005-0000-0000-0000F74A0000}"/>
    <cellStyle name="千分位 3 4 2 5 3 2" xfId="19237" xr:uid="{00000000-0005-0000-0000-0000F84A0000}"/>
    <cellStyle name="千分位 3 4 2 5 3 2 2" xfId="29288" xr:uid="{B0144F84-D804-4162-A6AA-03A0E7C70495}"/>
    <cellStyle name="千分位 3 4 2 5 3 3" xfId="19238" xr:uid="{00000000-0005-0000-0000-0000F94A0000}"/>
    <cellStyle name="千分位 3 4 2 5 3 3 2" xfId="29289" xr:uid="{AAB4AC75-14C3-4106-BDE3-CFAF7DADAB96}"/>
    <cellStyle name="千分位 3 4 2 5 3 4" xfId="29287" xr:uid="{44AD9E0A-7D44-4680-90C5-A37305F8E0A5}"/>
    <cellStyle name="千分位 3 4 2 5 4" xfId="19239" xr:uid="{00000000-0005-0000-0000-0000FA4A0000}"/>
    <cellStyle name="千分位 3 4 2 5 4 2" xfId="29290" xr:uid="{BB927954-7163-4561-A20A-DFFE0027DE58}"/>
    <cellStyle name="千分位 3 4 2 5 5" xfId="19240" xr:uid="{00000000-0005-0000-0000-0000FB4A0000}"/>
    <cellStyle name="千分位 3 4 2 5 5 2" xfId="29291" xr:uid="{9082BA53-134F-457A-B254-426823C38BC1}"/>
    <cellStyle name="千分位 3 4 2 5 6" xfId="29280" xr:uid="{C2313F16-22F3-4196-A47E-581F93EA4E81}"/>
    <cellStyle name="千分位 3 4 2 6" xfId="19241" xr:uid="{00000000-0005-0000-0000-0000FC4A0000}"/>
    <cellStyle name="千分位 3 4 2 6 2" xfId="19242" xr:uid="{00000000-0005-0000-0000-0000FD4A0000}"/>
    <cellStyle name="千分位 3 4 2 6 2 2" xfId="19243" xr:uid="{00000000-0005-0000-0000-0000FE4A0000}"/>
    <cellStyle name="千分位 3 4 2 6 2 2 2" xfId="29294" xr:uid="{7CB7B0E2-343C-4D53-8319-1302F2B10077}"/>
    <cellStyle name="千分位 3 4 2 6 2 3" xfId="19244" xr:uid="{00000000-0005-0000-0000-0000FF4A0000}"/>
    <cellStyle name="千分位 3 4 2 6 2 3 2" xfId="29295" xr:uid="{80602C04-A0AA-488D-B2F2-B813E88EB3FB}"/>
    <cellStyle name="千分位 3 4 2 6 2 4" xfId="29293" xr:uid="{468A7B67-7EB4-4A0E-A33B-FC810FDA2CFF}"/>
    <cellStyle name="千分位 3 4 2 6 3" xfId="19245" xr:uid="{00000000-0005-0000-0000-0000004B0000}"/>
    <cellStyle name="千分位 3 4 2 6 3 2" xfId="29296" xr:uid="{BBA369DC-522F-403D-9878-FD480179AA6A}"/>
    <cellStyle name="千分位 3 4 2 6 4" xfId="19246" xr:uid="{00000000-0005-0000-0000-0000014B0000}"/>
    <cellStyle name="千分位 3 4 2 6 4 2" xfId="29297" xr:uid="{A3E54C42-9571-4654-B574-996965A942D4}"/>
    <cellStyle name="千分位 3 4 2 6 5" xfId="29292" xr:uid="{1F29108C-AB46-4376-BCF2-2674DFDAA9EF}"/>
    <cellStyle name="千分位 3 4 2 7" xfId="19247" xr:uid="{00000000-0005-0000-0000-0000024B0000}"/>
    <cellStyle name="千分位 3 4 2 7 2" xfId="19248" xr:uid="{00000000-0005-0000-0000-0000034B0000}"/>
    <cellStyle name="千分位 3 4 2 7 2 2" xfId="29299" xr:uid="{8143AD45-6C46-449C-857A-E1365E00C0A0}"/>
    <cellStyle name="千分位 3 4 2 7 3" xfId="19249" xr:uid="{00000000-0005-0000-0000-0000044B0000}"/>
    <cellStyle name="千分位 3 4 2 7 3 2" xfId="29300" xr:uid="{F917F55C-4E71-4256-91F3-F910E3B6FA90}"/>
    <cellStyle name="千分位 3 4 2 7 4" xfId="29298" xr:uid="{2AA2A9A2-E17E-4218-8AD1-D4447FF9CAF7}"/>
    <cellStyle name="千分位 3 4 2 8" xfId="19250" xr:uid="{00000000-0005-0000-0000-0000054B0000}"/>
    <cellStyle name="千分位 3 4 2 8 2" xfId="29301" xr:uid="{9D629D29-D00F-4CC3-BBDC-F467CEC33D61}"/>
    <cellStyle name="千分位 3 4 2 9" xfId="19251" xr:uid="{00000000-0005-0000-0000-0000064B0000}"/>
    <cellStyle name="千分位 3 4 2 9 2" xfId="29302" xr:uid="{5E33C461-6815-4CCC-9F70-FEFF6BF16A66}"/>
    <cellStyle name="千分位 3 4 3" xfId="380" xr:uid="{00000000-0005-0000-0000-0000074B0000}"/>
    <cellStyle name="千分位 3 4 3 10" xfId="26138" xr:uid="{070D02E0-C698-4C97-A2A8-7FE087CD64C6}"/>
    <cellStyle name="千分位 3 4 3 2" xfId="381" xr:uid="{00000000-0005-0000-0000-0000084B0000}"/>
    <cellStyle name="千分位 3 4 3 2 2" xfId="19252" xr:uid="{00000000-0005-0000-0000-0000094B0000}"/>
    <cellStyle name="千分位 3 4 3 2 2 2" xfId="19253" xr:uid="{00000000-0005-0000-0000-00000A4B0000}"/>
    <cellStyle name="千分位 3 4 3 2 2 2 2" xfId="19254" xr:uid="{00000000-0005-0000-0000-00000B4B0000}"/>
    <cellStyle name="千分位 3 4 3 2 2 2 2 2" xfId="19255" xr:uid="{00000000-0005-0000-0000-00000C4B0000}"/>
    <cellStyle name="千分位 3 4 3 2 2 2 2 2 2" xfId="19256" xr:uid="{00000000-0005-0000-0000-00000D4B0000}"/>
    <cellStyle name="千分位 3 4 3 2 2 2 2 2 2 2" xfId="29307" xr:uid="{779A635C-90B2-49E6-B580-0DAB1ED05226}"/>
    <cellStyle name="千分位 3 4 3 2 2 2 2 2 3" xfId="19257" xr:uid="{00000000-0005-0000-0000-00000E4B0000}"/>
    <cellStyle name="千分位 3 4 3 2 2 2 2 2 3 2" xfId="29308" xr:uid="{129BE32C-9B39-4670-95F0-F856913B4E64}"/>
    <cellStyle name="千分位 3 4 3 2 2 2 2 2 4" xfId="29306" xr:uid="{F4D4081D-7AD3-4AD3-A3D0-EA812F7A1626}"/>
    <cellStyle name="千分位 3 4 3 2 2 2 2 3" xfId="19258" xr:uid="{00000000-0005-0000-0000-00000F4B0000}"/>
    <cellStyle name="千分位 3 4 3 2 2 2 2 3 2" xfId="29309" xr:uid="{CA510217-7DCF-4AE4-8953-BA2C9B681849}"/>
    <cellStyle name="千分位 3 4 3 2 2 2 2 4" xfId="19259" xr:uid="{00000000-0005-0000-0000-0000104B0000}"/>
    <cellStyle name="千分位 3 4 3 2 2 2 2 4 2" xfId="29310" xr:uid="{A933EC01-B4E8-472D-AB6E-B456A7A68AD1}"/>
    <cellStyle name="千分位 3 4 3 2 2 2 2 5" xfId="29305" xr:uid="{02B8D1CB-5196-4F5A-9005-7FF9B8976B3C}"/>
    <cellStyle name="千分位 3 4 3 2 2 2 3" xfId="19260" xr:uid="{00000000-0005-0000-0000-0000114B0000}"/>
    <cellStyle name="千分位 3 4 3 2 2 2 3 2" xfId="19261" xr:uid="{00000000-0005-0000-0000-0000124B0000}"/>
    <cellStyle name="千分位 3 4 3 2 2 2 3 2 2" xfId="29312" xr:uid="{4155F31F-F420-41E6-9FB3-8CFFBD4D517D}"/>
    <cellStyle name="千分位 3 4 3 2 2 2 3 3" xfId="19262" xr:uid="{00000000-0005-0000-0000-0000134B0000}"/>
    <cellStyle name="千分位 3 4 3 2 2 2 3 3 2" xfId="29313" xr:uid="{3E24E137-275A-4EAC-B4A4-99DEBEF74CBF}"/>
    <cellStyle name="千分位 3 4 3 2 2 2 3 4" xfId="29311" xr:uid="{A867CA1B-B48C-45A1-8400-8C8361A4B7B5}"/>
    <cellStyle name="千分位 3 4 3 2 2 2 4" xfId="19263" xr:uid="{00000000-0005-0000-0000-0000144B0000}"/>
    <cellStyle name="千分位 3 4 3 2 2 2 4 2" xfId="29314" xr:uid="{950F3DAF-7860-4409-8750-C55D9A80B8E4}"/>
    <cellStyle name="千分位 3 4 3 2 2 2 5" xfId="19264" xr:uid="{00000000-0005-0000-0000-0000154B0000}"/>
    <cellStyle name="千分位 3 4 3 2 2 2 5 2" xfId="29315" xr:uid="{02ABBBD9-4345-41C7-A885-F013F11E507F}"/>
    <cellStyle name="千分位 3 4 3 2 2 2 6" xfId="29304" xr:uid="{A65AB0E2-8DE3-4092-82F4-53378CBF0CB8}"/>
    <cellStyle name="千分位 3 4 3 2 2 3" xfId="19265" xr:uid="{00000000-0005-0000-0000-0000164B0000}"/>
    <cellStyle name="千分位 3 4 3 2 2 3 2" xfId="19266" xr:uid="{00000000-0005-0000-0000-0000174B0000}"/>
    <cellStyle name="千分位 3 4 3 2 2 3 2 2" xfId="19267" xr:uid="{00000000-0005-0000-0000-0000184B0000}"/>
    <cellStyle name="千分位 3 4 3 2 2 3 2 2 2" xfId="29318" xr:uid="{C17549F9-B40D-45E2-B0AD-D993D8897D63}"/>
    <cellStyle name="千分位 3 4 3 2 2 3 2 3" xfId="19268" xr:uid="{00000000-0005-0000-0000-0000194B0000}"/>
    <cellStyle name="千分位 3 4 3 2 2 3 2 3 2" xfId="29319" xr:uid="{90F87FC5-5570-4C0C-ADCE-D2FA7088264F}"/>
    <cellStyle name="千分位 3 4 3 2 2 3 2 4" xfId="29317" xr:uid="{8AE16718-9EC2-470A-82FE-1D184FF9D960}"/>
    <cellStyle name="千分位 3 4 3 2 2 3 3" xfId="19269" xr:uid="{00000000-0005-0000-0000-00001A4B0000}"/>
    <cellStyle name="千分位 3 4 3 2 2 3 3 2" xfId="29320" xr:uid="{9D0EE24C-C063-4A7E-BA95-A84E9BF90673}"/>
    <cellStyle name="千分位 3 4 3 2 2 3 4" xfId="19270" xr:uid="{00000000-0005-0000-0000-00001B4B0000}"/>
    <cellStyle name="千分位 3 4 3 2 2 3 4 2" xfId="29321" xr:uid="{60A1DC28-F773-4CFD-A7AB-5D2E3547C4EB}"/>
    <cellStyle name="千分位 3 4 3 2 2 3 5" xfId="29316" xr:uid="{FCC845BD-188F-46F0-867B-F709555402C3}"/>
    <cellStyle name="千分位 3 4 3 2 2 4" xfId="19271" xr:uid="{00000000-0005-0000-0000-00001C4B0000}"/>
    <cellStyle name="千分位 3 4 3 2 2 4 2" xfId="19272" xr:uid="{00000000-0005-0000-0000-00001D4B0000}"/>
    <cellStyle name="千分位 3 4 3 2 2 4 2 2" xfId="29323" xr:uid="{99BACA84-4AD4-4F42-8961-6E0DA06A9C5E}"/>
    <cellStyle name="千分位 3 4 3 2 2 4 3" xfId="19273" xr:uid="{00000000-0005-0000-0000-00001E4B0000}"/>
    <cellStyle name="千分位 3 4 3 2 2 4 3 2" xfId="29324" xr:uid="{AE61A26A-CD1B-4396-AAEE-51382EB2780C}"/>
    <cellStyle name="千分位 3 4 3 2 2 4 4" xfId="29322" xr:uid="{42AA48E2-2716-4672-B7E4-1921035EEEB2}"/>
    <cellStyle name="千分位 3 4 3 2 2 5" xfId="19274" xr:uid="{00000000-0005-0000-0000-00001F4B0000}"/>
    <cellStyle name="千分位 3 4 3 2 2 5 2" xfId="29325" xr:uid="{FB04A2E5-C7FE-4B6C-A16A-BF2653C6028C}"/>
    <cellStyle name="千分位 3 4 3 2 2 6" xfId="19275" xr:uid="{00000000-0005-0000-0000-0000204B0000}"/>
    <cellStyle name="千分位 3 4 3 2 2 6 2" xfId="29326" xr:uid="{9DE26D2F-4893-4FBB-9F88-23B25273903B}"/>
    <cellStyle name="千分位 3 4 3 2 2 7" xfId="29303" xr:uid="{DD37C62D-D865-4931-AE2E-E0352C78D8CC}"/>
    <cellStyle name="千分位 3 4 3 2 3" xfId="19276" xr:uid="{00000000-0005-0000-0000-0000214B0000}"/>
    <cellStyle name="千分位 3 4 3 2 3 2" xfId="19277" xr:uid="{00000000-0005-0000-0000-0000224B0000}"/>
    <cellStyle name="千分位 3 4 3 2 3 2 2" xfId="19278" xr:uid="{00000000-0005-0000-0000-0000234B0000}"/>
    <cellStyle name="千分位 3 4 3 2 3 2 2 2" xfId="19279" xr:uid="{00000000-0005-0000-0000-0000244B0000}"/>
    <cellStyle name="千分位 3 4 3 2 3 2 2 2 2" xfId="29330" xr:uid="{D4B09C84-DE32-4E33-8313-4ECFC5C1A0A0}"/>
    <cellStyle name="千分位 3 4 3 2 3 2 2 3" xfId="19280" xr:uid="{00000000-0005-0000-0000-0000254B0000}"/>
    <cellStyle name="千分位 3 4 3 2 3 2 2 3 2" xfId="29331" xr:uid="{59F7B067-C309-42B3-819E-1E3C7D0354DF}"/>
    <cellStyle name="千分位 3 4 3 2 3 2 2 4" xfId="29329" xr:uid="{15AD8FE1-2227-443F-90CF-D8C4E33D124D}"/>
    <cellStyle name="千分位 3 4 3 2 3 2 3" xfId="19281" xr:uid="{00000000-0005-0000-0000-0000264B0000}"/>
    <cellStyle name="千分位 3 4 3 2 3 2 3 2" xfId="29332" xr:uid="{F30C5D5E-2FEF-4E15-A280-C3DBC0B57A68}"/>
    <cellStyle name="千分位 3 4 3 2 3 2 4" xfId="19282" xr:uid="{00000000-0005-0000-0000-0000274B0000}"/>
    <cellStyle name="千分位 3 4 3 2 3 2 4 2" xfId="29333" xr:uid="{C3CFDAC6-E847-4832-8D9D-2875847F9BCE}"/>
    <cellStyle name="千分位 3 4 3 2 3 2 5" xfId="29328" xr:uid="{98A09F73-7198-4879-ACC4-A51057C4396F}"/>
    <cellStyle name="千分位 3 4 3 2 3 3" xfId="19283" xr:uid="{00000000-0005-0000-0000-0000284B0000}"/>
    <cellStyle name="千分位 3 4 3 2 3 3 2" xfId="19284" xr:uid="{00000000-0005-0000-0000-0000294B0000}"/>
    <cellStyle name="千分位 3 4 3 2 3 3 2 2" xfId="29335" xr:uid="{C1098D2C-EA74-4329-8490-B52D8F940E2B}"/>
    <cellStyle name="千分位 3 4 3 2 3 3 3" xfId="19285" xr:uid="{00000000-0005-0000-0000-00002A4B0000}"/>
    <cellStyle name="千分位 3 4 3 2 3 3 3 2" xfId="29336" xr:uid="{67D651AE-B690-4907-BF9B-DBE9ECA9720F}"/>
    <cellStyle name="千分位 3 4 3 2 3 3 4" xfId="29334" xr:uid="{AD885C9D-A178-45AA-95AB-A2DD49C47737}"/>
    <cellStyle name="千分位 3 4 3 2 3 4" xfId="19286" xr:uid="{00000000-0005-0000-0000-00002B4B0000}"/>
    <cellStyle name="千分位 3 4 3 2 3 4 2" xfId="29337" xr:uid="{87C80FFE-6D55-40D2-A98E-CB56F7119946}"/>
    <cellStyle name="千分位 3 4 3 2 3 5" xfId="19287" xr:uid="{00000000-0005-0000-0000-00002C4B0000}"/>
    <cellStyle name="千分位 3 4 3 2 3 5 2" xfId="29338" xr:uid="{E312842D-637F-4565-93E1-DD8E26CE3832}"/>
    <cellStyle name="千分位 3 4 3 2 3 6" xfId="29327" xr:uid="{716D116B-B7A2-4FD1-A63C-0BBB96A720EF}"/>
    <cellStyle name="千分位 3 4 3 2 4" xfId="19288" xr:uid="{00000000-0005-0000-0000-00002D4B0000}"/>
    <cellStyle name="千分位 3 4 3 2 4 2" xfId="19289" xr:uid="{00000000-0005-0000-0000-00002E4B0000}"/>
    <cellStyle name="千分位 3 4 3 2 4 2 2" xfId="19290" xr:uid="{00000000-0005-0000-0000-00002F4B0000}"/>
    <cellStyle name="千分位 3 4 3 2 4 2 2 2" xfId="19291" xr:uid="{00000000-0005-0000-0000-0000304B0000}"/>
    <cellStyle name="千分位 3 4 3 2 4 2 2 2 2" xfId="29342" xr:uid="{C238BB8D-2E72-42A0-A513-9CC99BD563C4}"/>
    <cellStyle name="千分位 3 4 3 2 4 2 2 3" xfId="19292" xr:uid="{00000000-0005-0000-0000-0000314B0000}"/>
    <cellStyle name="千分位 3 4 3 2 4 2 2 3 2" xfId="29343" xr:uid="{1B477EC4-02E1-48FD-87B5-2CEFB5D85CA5}"/>
    <cellStyle name="千分位 3 4 3 2 4 2 2 4" xfId="29341" xr:uid="{543EEEE4-EF18-4B90-AEA6-3160A4FED870}"/>
    <cellStyle name="千分位 3 4 3 2 4 2 3" xfId="19293" xr:uid="{00000000-0005-0000-0000-0000324B0000}"/>
    <cellStyle name="千分位 3 4 3 2 4 2 3 2" xfId="29344" xr:uid="{213CC65F-8203-4AD2-9A65-5C15494F58A3}"/>
    <cellStyle name="千分位 3 4 3 2 4 2 4" xfId="19294" xr:uid="{00000000-0005-0000-0000-0000334B0000}"/>
    <cellStyle name="千分位 3 4 3 2 4 2 4 2" xfId="29345" xr:uid="{216850FD-F130-4BF3-A64B-E07C6F7B8068}"/>
    <cellStyle name="千分位 3 4 3 2 4 2 5" xfId="29340" xr:uid="{41C9D42C-7363-45B8-822D-727C0F9A02E9}"/>
    <cellStyle name="千分位 3 4 3 2 4 3" xfId="19295" xr:uid="{00000000-0005-0000-0000-0000344B0000}"/>
    <cellStyle name="千分位 3 4 3 2 4 3 2" xfId="19296" xr:uid="{00000000-0005-0000-0000-0000354B0000}"/>
    <cellStyle name="千分位 3 4 3 2 4 3 2 2" xfId="29347" xr:uid="{9A3CD0FC-0024-4D3A-A74D-B41436664F88}"/>
    <cellStyle name="千分位 3 4 3 2 4 3 3" xfId="19297" xr:uid="{00000000-0005-0000-0000-0000364B0000}"/>
    <cellStyle name="千分位 3 4 3 2 4 3 3 2" xfId="29348" xr:uid="{EEA8EBFF-CAFA-4736-B1E4-2385A2174986}"/>
    <cellStyle name="千分位 3 4 3 2 4 3 4" xfId="29346" xr:uid="{D4D732AA-CE0A-4D7E-A3C1-090C5A41F2AD}"/>
    <cellStyle name="千分位 3 4 3 2 4 4" xfId="19298" xr:uid="{00000000-0005-0000-0000-0000374B0000}"/>
    <cellStyle name="千分位 3 4 3 2 4 4 2" xfId="29349" xr:uid="{F3D57742-5BC5-437A-B86C-5A20481149F1}"/>
    <cellStyle name="千分位 3 4 3 2 4 5" xfId="19299" xr:uid="{00000000-0005-0000-0000-0000384B0000}"/>
    <cellStyle name="千分位 3 4 3 2 4 5 2" xfId="29350" xr:uid="{B492F3B2-5842-4053-8631-E445034EFDCA}"/>
    <cellStyle name="千分位 3 4 3 2 4 6" xfId="29339" xr:uid="{7A970711-705B-41E7-94AC-2DB9A9E77BC9}"/>
    <cellStyle name="千分位 3 4 3 2 5" xfId="19300" xr:uid="{00000000-0005-0000-0000-0000394B0000}"/>
    <cellStyle name="千分位 3 4 3 2 5 2" xfId="19301" xr:uid="{00000000-0005-0000-0000-00003A4B0000}"/>
    <cellStyle name="千分位 3 4 3 2 5 2 2" xfId="19302" xr:uid="{00000000-0005-0000-0000-00003B4B0000}"/>
    <cellStyle name="千分位 3 4 3 2 5 2 2 2" xfId="29353" xr:uid="{C31BA54E-FE52-4DB3-A7B3-EAFB99D6483F}"/>
    <cellStyle name="千分位 3 4 3 2 5 2 3" xfId="19303" xr:uid="{00000000-0005-0000-0000-00003C4B0000}"/>
    <cellStyle name="千分位 3 4 3 2 5 2 3 2" xfId="29354" xr:uid="{A7593DA6-BA41-468C-8897-E09956121E9B}"/>
    <cellStyle name="千分位 3 4 3 2 5 2 4" xfId="29352" xr:uid="{ADCEAA93-838A-460D-BD86-1CF98AE68087}"/>
    <cellStyle name="千分位 3 4 3 2 5 3" xfId="19304" xr:uid="{00000000-0005-0000-0000-00003D4B0000}"/>
    <cellStyle name="千分位 3 4 3 2 5 3 2" xfId="29355" xr:uid="{8B1D32ED-94EB-434D-A13E-912BEB406706}"/>
    <cellStyle name="千分位 3 4 3 2 5 4" xfId="19305" xr:uid="{00000000-0005-0000-0000-00003E4B0000}"/>
    <cellStyle name="千分位 3 4 3 2 5 4 2" xfId="29356" xr:uid="{D1E5AC4B-BB38-4875-86DA-B6BA73BDC54C}"/>
    <cellStyle name="千分位 3 4 3 2 5 5" xfId="29351" xr:uid="{D3558F93-3AF4-4EC4-ABA2-43C779FD2613}"/>
    <cellStyle name="千分位 3 4 3 2 6" xfId="19306" xr:uid="{00000000-0005-0000-0000-00003F4B0000}"/>
    <cellStyle name="千分位 3 4 3 2 6 2" xfId="19307" xr:uid="{00000000-0005-0000-0000-0000404B0000}"/>
    <cellStyle name="千分位 3 4 3 2 6 2 2" xfId="29358" xr:uid="{CC2A2B6E-45C1-4EDF-94AF-02F45BF2D251}"/>
    <cellStyle name="千分位 3 4 3 2 6 3" xfId="19308" xr:uid="{00000000-0005-0000-0000-0000414B0000}"/>
    <cellStyle name="千分位 3 4 3 2 6 3 2" xfId="29359" xr:uid="{B9DA2CD1-CDED-48AE-9F98-D5D00BED5BA7}"/>
    <cellStyle name="千分位 3 4 3 2 6 4" xfId="29357" xr:uid="{1ACD7249-FB96-41C3-A8ED-962F67281221}"/>
    <cellStyle name="千分位 3 4 3 2 7" xfId="19309" xr:uid="{00000000-0005-0000-0000-0000424B0000}"/>
    <cellStyle name="千分位 3 4 3 2 7 2" xfId="29360" xr:uid="{A09631F0-75B1-4A00-861B-CC261F352EB2}"/>
    <cellStyle name="千分位 3 4 3 2 8" xfId="19310" xr:uid="{00000000-0005-0000-0000-0000434B0000}"/>
    <cellStyle name="千分位 3 4 3 2 8 2" xfId="29361" xr:uid="{894BFBF8-EEC1-41EF-AAC4-AC66B726C016}"/>
    <cellStyle name="千分位 3 4 3 2 9" xfId="26139" xr:uid="{4325C37C-D7FD-4652-85BD-6CF7E6BF1863}"/>
    <cellStyle name="千分位 3 4 3 3" xfId="19311" xr:uid="{00000000-0005-0000-0000-0000444B0000}"/>
    <cellStyle name="千分位 3 4 3 3 2" xfId="19312" xr:uid="{00000000-0005-0000-0000-0000454B0000}"/>
    <cellStyle name="千分位 3 4 3 3 2 2" xfId="19313" xr:uid="{00000000-0005-0000-0000-0000464B0000}"/>
    <cellStyle name="千分位 3 4 3 3 2 2 2" xfId="19314" xr:uid="{00000000-0005-0000-0000-0000474B0000}"/>
    <cellStyle name="千分位 3 4 3 3 2 2 2 2" xfId="19315" xr:uid="{00000000-0005-0000-0000-0000484B0000}"/>
    <cellStyle name="千分位 3 4 3 3 2 2 2 2 2" xfId="29366" xr:uid="{3CE1A53F-59EF-4744-A083-005E8819DE4E}"/>
    <cellStyle name="千分位 3 4 3 3 2 2 2 3" xfId="19316" xr:uid="{00000000-0005-0000-0000-0000494B0000}"/>
    <cellStyle name="千分位 3 4 3 3 2 2 2 3 2" xfId="29367" xr:uid="{DD928A91-3CD2-429F-917D-F6CB716DBE6F}"/>
    <cellStyle name="千分位 3 4 3 3 2 2 2 4" xfId="29365" xr:uid="{3EEBE37D-0DC7-4D3E-B612-4865AFAC2BF6}"/>
    <cellStyle name="千分位 3 4 3 3 2 2 3" xfId="19317" xr:uid="{00000000-0005-0000-0000-00004A4B0000}"/>
    <cellStyle name="千分位 3 4 3 3 2 2 3 2" xfId="29368" xr:uid="{FEC304DC-612D-47DE-B886-868BF72CF87B}"/>
    <cellStyle name="千分位 3 4 3 3 2 2 4" xfId="19318" xr:uid="{00000000-0005-0000-0000-00004B4B0000}"/>
    <cellStyle name="千分位 3 4 3 3 2 2 4 2" xfId="29369" xr:uid="{728C1522-A0D2-4AA8-8442-1F94EA5ABE15}"/>
    <cellStyle name="千分位 3 4 3 3 2 2 5" xfId="29364" xr:uid="{F14EB6F7-48CC-4739-9BEC-09FCE9FDC2AE}"/>
    <cellStyle name="千分位 3 4 3 3 2 3" xfId="19319" xr:uid="{00000000-0005-0000-0000-00004C4B0000}"/>
    <cellStyle name="千分位 3 4 3 3 2 3 2" xfId="19320" xr:uid="{00000000-0005-0000-0000-00004D4B0000}"/>
    <cellStyle name="千分位 3 4 3 3 2 3 2 2" xfId="29371" xr:uid="{9944FF2A-786B-4C28-81D9-B718D46D72E6}"/>
    <cellStyle name="千分位 3 4 3 3 2 3 3" xfId="19321" xr:uid="{00000000-0005-0000-0000-00004E4B0000}"/>
    <cellStyle name="千分位 3 4 3 3 2 3 3 2" xfId="29372" xr:uid="{32646DF7-55C7-46E7-B0D4-12A2615A4FB2}"/>
    <cellStyle name="千分位 3 4 3 3 2 3 4" xfId="29370" xr:uid="{0F71600D-C467-4A89-8382-5EFCF63AD11C}"/>
    <cellStyle name="千分位 3 4 3 3 2 4" xfId="19322" xr:uid="{00000000-0005-0000-0000-00004F4B0000}"/>
    <cellStyle name="千分位 3 4 3 3 2 4 2" xfId="29373" xr:uid="{7AB9FBE2-586C-4EA7-AB6B-7CFCDC7C242E}"/>
    <cellStyle name="千分位 3 4 3 3 2 5" xfId="19323" xr:uid="{00000000-0005-0000-0000-0000504B0000}"/>
    <cellStyle name="千分位 3 4 3 3 2 5 2" xfId="29374" xr:uid="{094CD123-6203-40A1-8913-E928998208F0}"/>
    <cellStyle name="千分位 3 4 3 3 2 6" xfId="29363" xr:uid="{05BFACFF-F0A9-413C-A7C8-206B3ED59F95}"/>
    <cellStyle name="千分位 3 4 3 3 3" xfId="19324" xr:uid="{00000000-0005-0000-0000-0000514B0000}"/>
    <cellStyle name="千分位 3 4 3 3 3 2" xfId="19325" xr:uid="{00000000-0005-0000-0000-0000524B0000}"/>
    <cellStyle name="千分位 3 4 3 3 3 2 2" xfId="19326" xr:uid="{00000000-0005-0000-0000-0000534B0000}"/>
    <cellStyle name="千分位 3 4 3 3 3 2 2 2" xfId="29377" xr:uid="{084EE524-0611-4CD6-A151-AAAFB7E7A7E2}"/>
    <cellStyle name="千分位 3 4 3 3 3 2 3" xfId="19327" xr:uid="{00000000-0005-0000-0000-0000544B0000}"/>
    <cellStyle name="千分位 3 4 3 3 3 2 3 2" xfId="29378" xr:uid="{B1014A54-6BCD-4F40-B030-7E5D08E75CE1}"/>
    <cellStyle name="千分位 3 4 3 3 3 2 4" xfId="29376" xr:uid="{004326D6-2BBC-4E64-949F-1E134AD1950A}"/>
    <cellStyle name="千分位 3 4 3 3 3 3" xfId="19328" xr:uid="{00000000-0005-0000-0000-0000554B0000}"/>
    <cellStyle name="千分位 3 4 3 3 3 3 2" xfId="29379" xr:uid="{E4D81224-E026-468F-92F8-E23E0F5D9FC8}"/>
    <cellStyle name="千分位 3 4 3 3 3 4" xfId="19329" xr:uid="{00000000-0005-0000-0000-0000564B0000}"/>
    <cellStyle name="千分位 3 4 3 3 3 4 2" xfId="29380" xr:uid="{ADB9FA5F-8D5E-40C7-84D0-CAFD38FFFC44}"/>
    <cellStyle name="千分位 3 4 3 3 3 5" xfId="29375" xr:uid="{625B4ED2-C89D-40DD-BF66-355295109F5D}"/>
    <cellStyle name="千分位 3 4 3 3 4" xfId="19330" xr:uid="{00000000-0005-0000-0000-0000574B0000}"/>
    <cellStyle name="千分位 3 4 3 3 4 2" xfId="19331" xr:uid="{00000000-0005-0000-0000-0000584B0000}"/>
    <cellStyle name="千分位 3 4 3 3 4 2 2" xfId="29382" xr:uid="{D4261E81-4014-4ADB-A1EC-4B9FFA4E3A42}"/>
    <cellStyle name="千分位 3 4 3 3 4 3" xfId="19332" xr:uid="{00000000-0005-0000-0000-0000594B0000}"/>
    <cellStyle name="千分位 3 4 3 3 4 3 2" xfId="29383" xr:uid="{0F6F9306-68B1-452E-ADC2-1B847CB279CD}"/>
    <cellStyle name="千分位 3 4 3 3 4 4" xfId="29381" xr:uid="{44B0D75C-85FE-4D60-A8F1-805BA101DC80}"/>
    <cellStyle name="千分位 3 4 3 3 5" xfId="19333" xr:uid="{00000000-0005-0000-0000-00005A4B0000}"/>
    <cellStyle name="千分位 3 4 3 3 5 2" xfId="29384" xr:uid="{229B6C31-7251-4841-A2C5-251A65EE23DD}"/>
    <cellStyle name="千分位 3 4 3 3 6" xfId="19334" xr:uid="{00000000-0005-0000-0000-00005B4B0000}"/>
    <cellStyle name="千分位 3 4 3 3 6 2" xfId="29385" xr:uid="{79908D97-FE08-4309-A30F-2C71CD4AA5DC}"/>
    <cellStyle name="千分位 3 4 3 3 7" xfId="29362" xr:uid="{5617D3BA-589E-46D9-9B8A-FA2D69203409}"/>
    <cellStyle name="千分位 3 4 3 4" xfId="19335" xr:uid="{00000000-0005-0000-0000-00005C4B0000}"/>
    <cellStyle name="千分位 3 4 3 4 2" xfId="19336" xr:uid="{00000000-0005-0000-0000-00005D4B0000}"/>
    <cellStyle name="千分位 3 4 3 4 2 2" xfId="19337" xr:uid="{00000000-0005-0000-0000-00005E4B0000}"/>
    <cellStyle name="千分位 3 4 3 4 2 2 2" xfId="19338" xr:uid="{00000000-0005-0000-0000-00005F4B0000}"/>
    <cellStyle name="千分位 3 4 3 4 2 2 2 2" xfId="29389" xr:uid="{2DD54996-9126-4DC9-9D9F-40CDC6133535}"/>
    <cellStyle name="千分位 3 4 3 4 2 2 3" xfId="19339" xr:uid="{00000000-0005-0000-0000-0000604B0000}"/>
    <cellStyle name="千分位 3 4 3 4 2 2 3 2" xfId="29390" xr:uid="{7C6EABFD-7072-474A-8D8A-1B63F4FB8F00}"/>
    <cellStyle name="千分位 3 4 3 4 2 2 4" xfId="29388" xr:uid="{470346C2-8C37-48A9-A928-ACB3D8A63842}"/>
    <cellStyle name="千分位 3 4 3 4 2 3" xfId="19340" xr:uid="{00000000-0005-0000-0000-0000614B0000}"/>
    <cellStyle name="千分位 3 4 3 4 2 3 2" xfId="29391" xr:uid="{3840C99A-2D12-4649-91AD-B8E8B3B50C10}"/>
    <cellStyle name="千分位 3 4 3 4 2 4" xfId="19341" xr:uid="{00000000-0005-0000-0000-0000624B0000}"/>
    <cellStyle name="千分位 3 4 3 4 2 4 2" xfId="29392" xr:uid="{89F8CDC2-B4E3-48DA-ACD3-58162C97C182}"/>
    <cellStyle name="千分位 3 4 3 4 2 5" xfId="29387" xr:uid="{3727710B-EB5B-4070-B8EC-49EC35FEC4B2}"/>
    <cellStyle name="千分位 3 4 3 4 3" xfId="19342" xr:uid="{00000000-0005-0000-0000-0000634B0000}"/>
    <cellStyle name="千分位 3 4 3 4 3 2" xfId="19343" xr:uid="{00000000-0005-0000-0000-0000644B0000}"/>
    <cellStyle name="千分位 3 4 3 4 3 2 2" xfId="29394" xr:uid="{172B9D89-9FF4-425B-8284-4635D0165CB9}"/>
    <cellStyle name="千分位 3 4 3 4 3 3" xfId="19344" xr:uid="{00000000-0005-0000-0000-0000654B0000}"/>
    <cellStyle name="千分位 3 4 3 4 3 3 2" xfId="29395" xr:uid="{F0AE30F6-3825-43FD-AA56-396F490EE202}"/>
    <cellStyle name="千分位 3 4 3 4 3 4" xfId="29393" xr:uid="{BDE291B6-1C96-492D-83AF-BB4D3A50D458}"/>
    <cellStyle name="千分位 3 4 3 4 4" xfId="19345" xr:uid="{00000000-0005-0000-0000-0000664B0000}"/>
    <cellStyle name="千分位 3 4 3 4 4 2" xfId="29396" xr:uid="{57930CD3-77E2-405B-936A-40B99EBA8341}"/>
    <cellStyle name="千分位 3 4 3 4 5" xfId="19346" xr:uid="{00000000-0005-0000-0000-0000674B0000}"/>
    <cellStyle name="千分位 3 4 3 4 5 2" xfId="29397" xr:uid="{514D7CB5-0B78-4D4D-B6D3-D33496816032}"/>
    <cellStyle name="千分位 3 4 3 4 6" xfId="29386" xr:uid="{D6C328C6-F4D3-4563-98DF-BAAE272C314C}"/>
    <cellStyle name="千分位 3 4 3 5" xfId="19347" xr:uid="{00000000-0005-0000-0000-0000684B0000}"/>
    <cellStyle name="千分位 3 4 3 5 2" xfId="19348" xr:uid="{00000000-0005-0000-0000-0000694B0000}"/>
    <cellStyle name="千分位 3 4 3 5 2 2" xfId="19349" xr:uid="{00000000-0005-0000-0000-00006A4B0000}"/>
    <cellStyle name="千分位 3 4 3 5 2 2 2" xfId="19350" xr:uid="{00000000-0005-0000-0000-00006B4B0000}"/>
    <cellStyle name="千分位 3 4 3 5 2 2 2 2" xfId="29401" xr:uid="{E2AF5143-913A-4877-8766-725861E4DD7E}"/>
    <cellStyle name="千分位 3 4 3 5 2 2 3" xfId="19351" xr:uid="{00000000-0005-0000-0000-00006C4B0000}"/>
    <cellStyle name="千分位 3 4 3 5 2 2 3 2" xfId="29402" xr:uid="{01455FA8-94A6-414C-9DB2-9BA994C9A3B6}"/>
    <cellStyle name="千分位 3 4 3 5 2 2 4" xfId="29400" xr:uid="{3846DE44-F1B1-4C2E-A309-30EFB6EDEEEE}"/>
    <cellStyle name="千分位 3 4 3 5 2 3" xfId="19352" xr:uid="{00000000-0005-0000-0000-00006D4B0000}"/>
    <cellStyle name="千分位 3 4 3 5 2 3 2" xfId="29403" xr:uid="{59FA8ABE-6456-4317-8B63-BCE0D9BEE5BA}"/>
    <cellStyle name="千分位 3 4 3 5 2 4" xfId="19353" xr:uid="{00000000-0005-0000-0000-00006E4B0000}"/>
    <cellStyle name="千分位 3 4 3 5 2 4 2" xfId="29404" xr:uid="{8600E8A5-F958-4132-9707-496CD5E7E69D}"/>
    <cellStyle name="千分位 3 4 3 5 2 5" xfId="29399" xr:uid="{2B8BD3BD-286F-4010-A989-9141FA9AF69A}"/>
    <cellStyle name="千分位 3 4 3 5 3" xfId="19354" xr:uid="{00000000-0005-0000-0000-00006F4B0000}"/>
    <cellStyle name="千分位 3 4 3 5 3 2" xfId="19355" xr:uid="{00000000-0005-0000-0000-0000704B0000}"/>
    <cellStyle name="千分位 3 4 3 5 3 2 2" xfId="29406" xr:uid="{7CA5A8B3-8C57-4E12-970C-8D84491CA19E}"/>
    <cellStyle name="千分位 3 4 3 5 3 3" xfId="19356" xr:uid="{00000000-0005-0000-0000-0000714B0000}"/>
    <cellStyle name="千分位 3 4 3 5 3 3 2" xfId="29407" xr:uid="{BDC28D3E-1388-4291-9763-BD2096D21F8D}"/>
    <cellStyle name="千分位 3 4 3 5 3 4" xfId="29405" xr:uid="{99459229-2A60-470E-B432-BF913BCB3A61}"/>
    <cellStyle name="千分位 3 4 3 5 4" xfId="19357" xr:uid="{00000000-0005-0000-0000-0000724B0000}"/>
    <cellStyle name="千分位 3 4 3 5 4 2" xfId="29408" xr:uid="{86A7EB02-2406-4782-8750-83679407836C}"/>
    <cellStyle name="千分位 3 4 3 5 5" xfId="19358" xr:uid="{00000000-0005-0000-0000-0000734B0000}"/>
    <cellStyle name="千分位 3 4 3 5 5 2" xfId="29409" xr:uid="{4B7F4D87-F5BE-4428-BD32-321E28A9E4B1}"/>
    <cellStyle name="千分位 3 4 3 5 6" xfId="29398" xr:uid="{064A49D4-3528-4DE4-AA0C-F95205B990E7}"/>
    <cellStyle name="千分位 3 4 3 6" xfId="19359" xr:uid="{00000000-0005-0000-0000-0000744B0000}"/>
    <cellStyle name="千分位 3 4 3 6 2" xfId="19360" xr:uid="{00000000-0005-0000-0000-0000754B0000}"/>
    <cellStyle name="千分位 3 4 3 6 2 2" xfId="19361" xr:uid="{00000000-0005-0000-0000-0000764B0000}"/>
    <cellStyle name="千分位 3 4 3 6 2 2 2" xfId="29412" xr:uid="{128A6CE9-C3C1-4F30-BEE3-0530217BC6DE}"/>
    <cellStyle name="千分位 3 4 3 6 2 3" xfId="19362" xr:uid="{00000000-0005-0000-0000-0000774B0000}"/>
    <cellStyle name="千分位 3 4 3 6 2 3 2" xfId="29413" xr:uid="{F3E4D84F-F3DC-468A-9160-94FF2C7AAE23}"/>
    <cellStyle name="千分位 3 4 3 6 2 4" xfId="29411" xr:uid="{8D3BF08B-B456-4682-998B-46756FCF30DC}"/>
    <cellStyle name="千分位 3 4 3 6 3" xfId="19363" xr:uid="{00000000-0005-0000-0000-0000784B0000}"/>
    <cellStyle name="千分位 3 4 3 6 3 2" xfId="29414" xr:uid="{F1AD4EAE-6406-4028-8B9B-C9592512DB16}"/>
    <cellStyle name="千分位 3 4 3 6 4" xfId="19364" xr:uid="{00000000-0005-0000-0000-0000794B0000}"/>
    <cellStyle name="千分位 3 4 3 6 4 2" xfId="29415" xr:uid="{9BAA8D98-D827-4322-B8F3-F8BD27E74D38}"/>
    <cellStyle name="千分位 3 4 3 6 5" xfId="29410" xr:uid="{AB966944-F004-4D33-B188-9D4B5FDD18E1}"/>
    <cellStyle name="千分位 3 4 3 7" xfId="19365" xr:uid="{00000000-0005-0000-0000-00007A4B0000}"/>
    <cellStyle name="千分位 3 4 3 7 2" xfId="19366" xr:uid="{00000000-0005-0000-0000-00007B4B0000}"/>
    <cellStyle name="千分位 3 4 3 7 2 2" xfId="29417" xr:uid="{BCF670EA-B812-44A4-946B-89737DD539D0}"/>
    <cellStyle name="千分位 3 4 3 7 3" xfId="19367" xr:uid="{00000000-0005-0000-0000-00007C4B0000}"/>
    <cellStyle name="千分位 3 4 3 7 3 2" xfId="29418" xr:uid="{F8127BA1-9EBD-4B9C-9BD5-8877A423A434}"/>
    <cellStyle name="千分位 3 4 3 7 4" xfId="29416" xr:uid="{146A5F8E-6CD5-4D07-B1F6-A4F70ED2F3F5}"/>
    <cellStyle name="千分位 3 4 3 8" xfId="19368" xr:uid="{00000000-0005-0000-0000-00007D4B0000}"/>
    <cellStyle name="千分位 3 4 3 8 2" xfId="29419" xr:uid="{CA6E8171-5304-41BB-88C7-32376DECD5AF}"/>
    <cellStyle name="千分位 3 4 3 9" xfId="19369" xr:uid="{00000000-0005-0000-0000-00007E4B0000}"/>
    <cellStyle name="千分位 3 4 3 9 2" xfId="29420" xr:uid="{752F9858-F6D3-4E03-9BD2-FFD46E4AEDA7}"/>
    <cellStyle name="千分位 3 4 4" xfId="382" xr:uid="{00000000-0005-0000-0000-00007F4B0000}"/>
    <cellStyle name="千分位 3 4 4 2" xfId="19370" xr:uid="{00000000-0005-0000-0000-0000804B0000}"/>
    <cellStyle name="千分位 3 4 4 2 2" xfId="19371" xr:uid="{00000000-0005-0000-0000-0000814B0000}"/>
    <cellStyle name="千分位 3 4 4 2 2 2" xfId="19372" xr:uid="{00000000-0005-0000-0000-0000824B0000}"/>
    <cellStyle name="千分位 3 4 4 2 2 2 2" xfId="19373" xr:uid="{00000000-0005-0000-0000-0000834B0000}"/>
    <cellStyle name="千分位 3 4 4 2 2 2 2 2" xfId="19374" xr:uid="{00000000-0005-0000-0000-0000844B0000}"/>
    <cellStyle name="千分位 3 4 4 2 2 2 2 2 2" xfId="29425" xr:uid="{7C243BD2-EE2A-40EE-A615-644E9AE68C98}"/>
    <cellStyle name="千分位 3 4 4 2 2 2 2 3" xfId="19375" xr:uid="{00000000-0005-0000-0000-0000854B0000}"/>
    <cellStyle name="千分位 3 4 4 2 2 2 2 3 2" xfId="29426" xr:uid="{1321C704-66B5-4092-966B-C054E10AAF37}"/>
    <cellStyle name="千分位 3 4 4 2 2 2 2 4" xfId="29424" xr:uid="{6A1236CB-11FA-4A18-8B6F-CF902A1E33BC}"/>
    <cellStyle name="千分位 3 4 4 2 2 2 3" xfId="19376" xr:uid="{00000000-0005-0000-0000-0000864B0000}"/>
    <cellStyle name="千分位 3 4 4 2 2 2 3 2" xfId="29427" xr:uid="{50914553-AF37-4DEA-8DF4-45883CE55376}"/>
    <cellStyle name="千分位 3 4 4 2 2 2 4" xfId="19377" xr:uid="{00000000-0005-0000-0000-0000874B0000}"/>
    <cellStyle name="千分位 3 4 4 2 2 2 4 2" xfId="29428" xr:uid="{745FB613-9566-4E8D-914D-678F530E9CA6}"/>
    <cellStyle name="千分位 3 4 4 2 2 2 5" xfId="29423" xr:uid="{CC99F29C-E4F3-4D46-9E58-EE6C2BE2562A}"/>
    <cellStyle name="千分位 3 4 4 2 2 3" xfId="19378" xr:uid="{00000000-0005-0000-0000-0000884B0000}"/>
    <cellStyle name="千分位 3 4 4 2 2 3 2" xfId="19379" xr:uid="{00000000-0005-0000-0000-0000894B0000}"/>
    <cellStyle name="千分位 3 4 4 2 2 3 2 2" xfId="29430" xr:uid="{A32DEB46-003A-4271-ABD2-E12AAE466297}"/>
    <cellStyle name="千分位 3 4 4 2 2 3 3" xfId="19380" xr:uid="{00000000-0005-0000-0000-00008A4B0000}"/>
    <cellStyle name="千分位 3 4 4 2 2 3 3 2" xfId="29431" xr:uid="{F86D6C4E-D3B2-4F6E-8DE5-89AEBCDFE4F6}"/>
    <cellStyle name="千分位 3 4 4 2 2 3 4" xfId="29429" xr:uid="{47B02485-22A6-4473-A6E5-D54F89E78E5B}"/>
    <cellStyle name="千分位 3 4 4 2 2 4" xfId="19381" xr:uid="{00000000-0005-0000-0000-00008B4B0000}"/>
    <cellStyle name="千分位 3 4 4 2 2 4 2" xfId="29432" xr:uid="{A2C92363-7070-4F7B-8F6A-7E46227CFA0E}"/>
    <cellStyle name="千分位 3 4 4 2 2 5" xfId="19382" xr:uid="{00000000-0005-0000-0000-00008C4B0000}"/>
    <cellStyle name="千分位 3 4 4 2 2 5 2" xfId="29433" xr:uid="{71E5D1DB-799A-4810-AA46-47553BC5DD3E}"/>
    <cellStyle name="千分位 3 4 4 2 2 6" xfId="29422" xr:uid="{8CE0EAF5-31E0-498B-8A99-344F27DBA272}"/>
    <cellStyle name="千分位 3 4 4 2 3" xfId="19383" xr:uid="{00000000-0005-0000-0000-00008D4B0000}"/>
    <cellStyle name="千分位 3 4 4 2 3 2" xfId="19384" xr:uid="{00000000-0005-0000-0000-00008E4B0000}"/>
    <cellStyle name="千分位 3 4 4 2 3 2 2" xfId="19385" xr:uid="{00000000-0005-0000-0000-00008F4B0000}"/>
    <cellStyle name="千分位 3 4 4 2 3 2 2 2" xfId="29436" xr:uid="{E23F916E-4D09-4922-8455-01AB13F321C9}"/>
    <cellStyle name="千分位 3 4 4 2 3 2 3" xfId="19386" xr:uid="{00000000-0005-0000-0000-0000904B0000}"/>
    <cellStyle name="千分位 3 4 4 2 3 2 3 2" xfId="29437" xr:uid="{9F962E5A-C202-421D-B036-C207239C0829}"/>
    <cellStyle name="千分位 3 4 4 2 3 2 4" xfId="29435" xr:uid="{1001C0F9-EA46-437C-B32D-73901F54D588}"/>
    <cellStyle name="千分位 3 4 4 2 3 3" xfId="19387" xr:uid="{00000000-0005-0000-0000-0000914B0000}"/>
    <cellStyle name="千分位 3 4 4 2 3 3 2" xfId="29438" xr:uid="{D094B592-DCFB-4228-A842-B70AF2BFAA2C}"/>
    <cellStyle name="千分位 3 4 4 2 3 4" xfId="19388" xr:uid="{00000000-0005-0000-0000-0000924B0000}"/>
    <cellStyle name="千分位 3 4 4 2 3 4 2" xfId="29439" xr:uid="{65F50C71-8AF5-489A-B71E-22D9EF270C9B}"/>
    <cellStyle name="千分位 3 4 4 2 3 5" xfId="29434" xr:uid="{4032F106-A5E2-4CFB-A0A6-B3714F6E4ABE}"/>
    <cellStyle name="千分位 3 4 4 2 4" xfId="19389" xr:uid="{00000000-0005-0000-0000-0000934B0000}"/>
    <cellStyle name="千分位 3 4 4 2 4 2" xfId="19390" xr:uid="{00000000-0005-0000-0000-0000944B0000}"/>
    <cellStyle name="千分位 3 4 4 2 4 2 2" xfId="29441" xr:uid="{85EA8303-FF64-4F01-9754-189F01AA732C}"/>
    <cellStyle name="千分位 3 4 4 2 4 3" xfId="19391" xr:uid="{00000000-0005-0000-0000-0000954B0000}"/>
    <cellStyle name="千分位 3 4 4 2 4 3 2" xfId="29442" xr:uid="{4202D5B6-CFC8-4DB7-B51E-A94923A2C129}"/>
    <cellStyle name="千分位 3 4 4 2 4 4" xfId="29440" xr:uid="{DCFC6BA3-C5BF-4B12-A705-D5C5E2E25085}"/>
    <cellStyle name="千分位 3 4 4 2 5" xfId="19392" xr:uid="{00000000-0005-0000-0000-0000964B0000}"/>
    <cellStyle name="千分位 3 4 4 2 5 2" xfId="29443" xr:uid="{2FD22E86-73E0-4C7D-90A5-00120CB4B835}"/>
    <cellStyle name="千分位 3 4 4 2 6" xfId="19393" xr:uid="{00000000-0005-0000-0000-0000974B0000}"/>
    <cellStyle name="千分位 3 4 4 2 6 2" xfId="29444" xr:uid="{323685BC-A70F-4784-925A-9D33299B9A5E}"/>
    <cellStyle name="千分位 3 4 4 2 7" xfId="29421" xr:uid="{68C0580A-1D83-463D-AF11-BE059DD74EE1}"/>
    <cellStyle name="千分位 3 4 4 3" xfId="19394" xr:uid="{00000000-0005-0000-0000-0000984B0000}"/>
    <cellStyle name="千分位 3 4 4 3 2" xfId="19395" xr:uid="{00000000-0005-0000-0000-0000994B0000}"/>
    <cellStyle name="千分位 3 4 4 3 2 2" xfId="19396" xr:uid="{00000000-0005-0000-0000-00009A4B0000}"/>
    <cellStyle name="千分位 3 4 4 3 2 2 2" xfId="19397" xr:uid="{00000000-0005-0000-0000-00009B4B0000}"/>
    <cellStyle name="千分位 3 4 4 3 2 2 2 2" xfId="29448" xr:uid="{0C613C06-4B41-4FBB-8A83-5E1D228BB628}"/>
    <cellStyle name="千分位 3 4 4 3 2 2 3" xfId="19398" xr:uid="{00000000-0005-0000-0000-00009C4B0000}"/>
    <cellStyle name="千分位 3 4 4 3 2 2 3 2" xfId="29449" xr:uid="{3547DD6E-D1D3-456C-9D85-4761A9FC957F}"/>
    <cellStyle name="千分位 3 4 4 3 2 2 4" xfId="29447" xr:uid="{0860119C-017C-4C34-BA35-25A6AD73D9EA}"/>
    <cellStyle name="千分位 3 4 4 3 2 3" xfId="19399" xr:uid="{00000000-0005-0000-0000-00009D4B0000}"/>
    <cellStyle name="千分位 3 4 4 3 2 3 2" xfId="29450" xr:uid="{A86197FC-D9EE-4D63-8154-6576FECD2793}"/>
    <cellStyle name="千分位 3 4 4 3 2 4" xfId="19400" xr:uid="{00000000-0005-0000-0000-00009E4B0000}"/>
    <cellStyle name="千分位 3 4 4 3 2 4 2" xfId="29451" xr:uid="{9634F434-62B8-4E20-B9DF-6C850BEF83B8}"/>
    <cellStyle name="千分位 3 4 4 3 2 5" xfId="29446" xr:uid="{09BFC869-C5BA-4080-9A22-4FE9FE7D0C33}"/>
    <cellStyle name="千分位 3 4 4 3 3" xfId="19401" xr:uid="{00000000-0005-0000-0000-00009F4B0000}"/>
    <cellStyle name="千分位 3 4 4 3 3 2" xfId="19402" xr:uid="{00000000-0005-0000-0000-0000A04B0000}"/>
    <cellStyle name="千分位 3 4 4 3 3 2 2" xfId="29453" xr:uid="{9694DE25-5C87-4398-801F-5F59B1CB2732}"/>
    <cellStyle name="千分位 3 4 4 3 3 3" xfId="19403" xr:uid="{00000000-0005-0000-0000-0000A14B0000}"/>
    <cellStyle name="千分位 3 4 4 3 3 3 2" xfId="29454" xr:uid="{DFF532AA-F97B-4476-8D02-19A66014B78E}"/>
    <cellStyle name="千分位 3 4 4 3 3 4" xfId="29452" xr:uid="{2CF45EA7-6E83-4B9A-890D-7B16BFD851FF}"/>
    <cellStyle name="千分位 3 4 4 3 4" xfId="19404" xr:uid="{00000000-0005-0000-0000-0000A24B0000}"/>
    <cellStyle name="千分位 3 4 4 3 4 2" xfId="29455" xr:uid="{5D24C19A-8218-41B6-BEBA-E6E4061555E5}"/>
    <cellStyle name="千分位 3 4 4 3 5" xfId="19405" xr:uid="{00000000-0005-0000-0000-0000A34B0000}"/>
    <cellStyle name="千分位 3 4 4 3 5 2" xfId="29456" xr:uid="{2603E55F-893E-42D9-909E-376DE74F3102}"/>
    <cellStyle name="千分位 3 4 4 3 6" xfId="29445" xr:uid="{56FBB9A2-A7FE-4AC4-8930-808A1867A749}"/>
    <cellStyle name="千分位 3 4 4 4" xfId="19406" xr:uid="{00000000-0005-0000-0000-0000A44B0000}"/>
    <cellStyle name="千分位 3 4 4 4 2" xfId="19407" xr:uid="{00000000-0005-0000-0000-0000A54B0000}"/>
    <cellStyle name="千分位 3 4 4 4 2 2" xfId="19408" xr:uid="{00000000-0005-0000-0000-0000A64B0000}"/>
    <cellStyle name="千分位 3 4 4 4 2 2 2" xfId="19409" xr:uid="{00000000-0005-0000-0000-0000A74B0000}"/>
    <cellStyle name="千分位 3 4 4 4 2 2 2 2" xfId="29460" xr:uid="{97F49A17-C76A-4596-B2AB-23885C268E53}"/>
    <cellStyle name="千分位 3 4 4 4 2 2 3" xfId="19410" xr:uid="{00000000-0005-0000-0000-0000A84B0000}"/>
    <cellStyle name="千分位 3 4 4 4 2 2 3 2" xfId="29461" xr:uid="{A6A06EB6-02F7-4AB8-8405-88911344DED8}"/>
    <cellStyle name="千分位 3 4 4 4 2 2 4" xfId="29459" xr:uid="{E7DB2ACC-C7A3-48DF-AC29-6671AFFAF6D0}"/>
    <cellStyle name="千分位 3 4 4 4 2 3" xfId="19411" xr:uid="{00000000-0005-0000-0000-0000A94B0000}"/>
    <cellStyle name="千分位 3 4 4 4 2 3 2" xfId="29462" xr:uid="{45E3CDE0-D68E-4429-B8F2-2F8479604BC0}"/>
    <cellStyle name="千分位 3 4 4 4 2 4" xfId="19412" xr:uid="{00000000-0005-0000-0000-0000AA4B0000}"/>
    <cellStyle name="千分位 3 4 4 4 2 4 2" xfId="29463" xr:uid="{11B8F19C-5E9A-48AB-AFF1-032B4C62128A}"/>
    <cellStyle name="千分位 3 4 4 4 2 5" xfId="29458" xr:uid="{F8C38582-9F00-4C9B-9062-C63324C84956}"/>
    <cellStyle name="千分位 3 4 4 4 3" xfId="19413" xr:uid="{00000000-0005-0000-0000-0000AB4B0000}"/>
    <cellStyle name="千分位 3 4 4 4 3 2" xfId="19414" xr:uid="{00000000-0005-0000-0000-0000AC4B0000}"/>
    <cellStyle name="千分位 3 4 4 4 3 2 2" xfId="29465" xr:uid="{39272BDE-FE2F-4DB3-AAFE-AE3B8A7523C5}"/>
    <cellStyle name="千分位 3 4 4 4 3 3" xfId="19415" xr:uid="{00000000-0005-0000-0000-0000AD4B0000}"/>
    <cellStyle name="千分位 3 4 4 4 3 3 2" xfId="29466" xr:uid="{F0CE7B22-E1AF-456E-879F-B4E7A147BDD5}"/>
    <cellStyle name="千分位 3 4 4 4 3 4" xfId="29464" xr:uid="{E0ED87EA-DFEF-44BC-99D0-FD5AF878013C}"/>
    <cellStyle name="千分位 3 4 4 4 4" xfId="19416" xr:uid="{00000000-0005-0000-0000-0000AE4B0000}"/>
    <cellStyle name="千分位 3 4 4 4 4 2" xfId="29467" xr:uid="{06D42B5C-D3BA-4D58-B84F-F1A30B879F01}"/>
    <cellStyle name="千分位 3 4 4 4 5" xfId="19417" xr:uid="{00000000-0005-0000-0000-0000AF4B0000}"/>
    <cellStyle name="千分位 3 4 4 4 5 2" xfId="29468" xr:uid="{4752BCCD-EB5C-4001-950B-6F0CC5C7C96C}"/>
    <cellStyle name="千分位 3 4 4 4 6" xfId="29457" xr:uid="{16D27F9E-C6F0-42C3-87D7-61E2CD4081BB}"/>
    <cellStyle name="千分位 3 4 4 5" xfId="19418" xr:uid="{00000000-0005-0000-0000-0000B04B0000}"/>
    <cellStyle name="千分位 3 4 4 5 2" xfId="19419" xr:uid="{00000000-0005-0000-0000-0000B14B0000}"/>
    <cellStyle name="千分位 3 4 4 5 2 2" xfId="19420" xr:uid="{00000000-0005-0000-0000-0000B24B0000}"/>
    <cellStyle name="千分位 3 4 4 5 2 2 2" xfId="29471" xr:uid="{77098BBF-EF9F-4A7F-9DE8-526D5B0F3634}"/>
    <cellStyle name="千分位 3 4 4 5 2 3" xfId="19421" xr:uid="{00000000-0005-0000-0000-0000B34B0000}"/>
    <cellStyle name="千分位 3 4 4 5 2 3 2" xfId="29472" xr:uid="{FB83757E-F220-4A6A-A235-5370312B0370}"/>
    <cellStyle name="千分位 3 4 4 5 2 4" xfId="29470" xr:uid="{B97BDC69-506C-4B54-943E-BD30435799E7}"/>
    <cellStyle name="千分位 3 4 4 5 3" xfId="19422" xr:uid="{00000000-0005-0000-0000-0000B44B0000}"/>
    <cellStyle name="千分位 3 4 4 5 3 2" xfId="29473" xr:uid="{BBA67847-1214-4789-8C62-FC4BC764E796}"/>
    <cellStyle name="千分位 3 4 4 5 4" xfId="19423" xr:uid="{00000000-0005-0000-0000-0000B54B0000}"/>
    <cellStyle name="千分位 3 4 4 5 4 2" xfId="29474" xr:uid="{910C4F3B-A6F9-4035-85CA-3654C191AD5E}"/>
    <cellStyle name="千分位 3 4 4 5 5" xfId="29469" xr:uid="{042E25CD-1D98-4005-B3EA-D3ED48CCFD20}"/>
    <cellStyle name="千分位 3 4 4 6" xfId="19424" xr:uid="{00000000-0005-0000-0000-0000B64B0000}"/>
    <cellStyle name="千分位 3 4 4 6 2" xfId="19425" xr:uid="{00000000-0005-0000-0000-0000B74B0000}"/>
    <cellStyle name="千分位 3 4 4 6 2 2" xfId="29476" xr:uid="{63F0BFB8-A7E9-4081-999A-F01FF5520D70}"/>
    <cellStyle name="千分位 3 4 4 6 3" xfId="19426" xr:uid="{00000000-0005-0000-0000-0000B84B0000}"/>
    <cellStyle name="千分位 3 4 4 6 3 2" xfId="29477" xr:uid="{2718D592-50EE-40E8-83B7-13EDC6D5447B}"/>
    <cellStyle name="千分位 3 4 4 6 4" xfId="29475" xr:uid="{D528ACF7-3711-4706-85D8-98C914B3CD54}"/>
    <cellStyle name="千分位 3 4 4 7" xfId="19427" xr:uid="{00000000-0005-0000-0000-0000B94B0000}"/>
    <cellStyle name="千分位 3 4 4 7 2" xfId="29478" xr:uid="{808D990F-2714-4373-958F-2FA21B247D2C}"/>
    <cellStyle name="千分位 3 4 4 8" xfId="19428" xr:uid="{00000000-0005-0000-0000-0000BA4B0000}"/>
    <cellStyle name="千分位 3 4 4 8 2" xfId="29479" xr:uid="{B2E1A8BB-4624-489B-BFAD-CC01099BF601}"/>
    <cellStyle name="千分位 3 4 4 9" xfId="26140" xr:uid="{4757635C-B1D5-4A8A-8240-24F5CF531ADE}"/>
    <cellStyle name="千分位 3 4 5" xfId="19429" xr:uid="{00000000-0005-0000-0000-0000BB4B0000}"/>
    <cellStyle name="千分位 3 4 5 2" xfId="19430" xr:uid="{00000000-0005-0000-0000-0000BC4B0000}"/>
    <cellStyle name="千分位 3 4 5 2 2" xfId="19431" xr:uid="{00000000-0005-0000-0000-0000BD4B0000}"/>
    <cellStyle name="千分位 3 4 5 2 2 2" xfId="19432" xr:uid="{00000000-0005-0000-0000-0000BE4B0000}"/>
    <cellStyle name="千分位 3 4 5 2 2 2 2" xfId="19433" xr:uid="{00000000-0005-0000-0000-0000BF4B0000}"/>
    <cellStyle name="千分位 3 4 5 2 2 2 2 2" xfId="19434" xr:uid="{00000000-0005-0000-0000-0000C04B0000}"/>
    <cellStyle name="千分位 3 4 5 2 2 2 2 2 2" xfId="29485" xr:uid="{28C6DC2F-7FEB-4F76-BDE0-F55B3D5098F2}"/>
    <cellStyle name="千分位 3 4 5 2 2 2 2 3" xfId="19435" xr:uid="{00000000-0005-0000-0000-0000C14B0000}"/>
    <cellStyle name="千分位 3 4 5 2 2 2 2 3 2" xfId="29486" xr:uid="{BB34BF71-5955-464B-9453-902721C49B97}"/>
    <cellStyle name="千分位 3 4 5 2 2 2 2 4" xfId="29484" xr:uid="{34F8F6F9-5BAB-43D1-B854-3E205D7A4FAC}"/>
    <cellStyle name="千分位 3 4 5 2 2 2 3" xfId="19436" xr:uid="{00000000-0005-0000-0000-0000C24B0000}"/>
    <cellStyle name="千分位 3 4 5 2 2 2 3 2" xfId="29487" xr:uid="{EDF96A5B-59F3-4FF7-BFED-D9003B73E8CC}"/>
    <cellStyle name="千分位 3 4 5 2 2 2 4" xfId="19437" xr:uid="{00000000-0005-0000-0000-0000C34B0000}"/>
    <cellStyle name="千分位 3 4 5 2 2 2 4 2" xfId="29488" xr:uid="{B4FE6EE3-7369-4ACF-9155-790B8A54058E}"/>
    <cellStyle name="千分位 3 4 5 2 2 2 5" xfId="29483" xr:uid="{C21713E9-FCCC-4945-9591-FDBC2238A96F}"/>
    <cellStyle name="千分位 3 4 5 2 2 3" xfId="19438" xr:uid="{00000000-0005-0000-0000-0000C44B0000}"/>
    <cellStyle name="千分位 3 4 5 2 2 3 2" xfId="19439" xr:uid="{00000000-0005-0000-0000-0000C54B0000}"/>
    <cellStyle name="千分位 3 4 5 2 2 3 2 2" xfId="29490" xr:uid="{D5D9736D-F6C6-40F8-8AF3-E95F04CF1F61}"/>
    <cellStyle name="千分位 3 4 5 2 2 3 3" xfId="19440" xr:uid="{00000000-0005-0000-0000-0000C64B0000}"/>
    <cellStyle name="千分位 3 4 5 2 2 3 3 2" xfId="29491" xr:uid="{4D7CE97E-EBEA-45DF-96E3-A92DDF3C930C}"/>
    <cellStyle name="千分位 3 4 5 2 2 3 4" xfId="29489" xr:uid="{5CD77812-7CC4-4600-B461-8B1CFEE9C652}"/>
    <cellStyle name="千分位 3 4 5 2 2 4" xfId="19441" xr:uid="{00000000-0005-0000-0000-0000C74B0000}"/>
    <cellStyle name="千分位 3 4 5 2 2 4 2" xfId="29492" xr:uid="{A8F81FDD-CC24-47B2-A8EF-165279075415}"/>
    <cellStyle name="千分位 3 4 5 2 2 5" xfId="19442" xr:uid="{00000000-0005-0000-0000-0000C84B0000}"/>
    <cellStyle name="千分位 3 4 5 2 2 5 2" xfId="29493" xr:uid="{37C67E91-E09C-4F2F-99FA-37845BAD53D5}"/>
    <cellStyle name="千分位 3 4 5 2 2 6" xfId="29482" xr:uid="{3F9884BD-653F-4D6C-8B44-776E5D6A58F9}"/>
    <cellStyle name="千分位 3 4 5 2 3" xfId="19443" xr:uid="{00000000-0005-0000-0000-0000C94B0000}"/>
    <cellStyle name="千分位 3 4 5 2 3 2" xfId="19444" xr:uid="{00000000-0005-0000-0000-0000CA4B0000}"/>
    <cellStyle name="千分位 3 4 5 2 3 2 2" xfId="19445" xr:uid="{00000000-0005-0000-0000-0000CB4B0000}"/>
    <cellStyle name="千分位 3 4 5 2 3 2 2 2" xfId="29496" xr:uid="{15D0C631-75BF-46DF-B8F9-DDBA7B5A353A}"/>
    <cellStyle name="千分位 3 4 5 2 3 2 3" xfId="19446" xr:uid="{00000000-0005-0000-0000-0000CC4B0000}"/>
    <cellStyle name="千分位 3 4 5 2 3 2 3 2" xfId="29497" xr:uid="{1F4ADAF7-FC8D-4B1E-858B-E5C395CA73A0}"/>
    <cellStyle name="千分位 3 4 5 2 3 2 4" xfId="29495" xr:uid="{157AD5B5-2966-4B11-91B2-74E239415DC8}"/>
    <cellStyle name="千分位 3 4 5 2 3 3" xfId="19447" xr:uid="{00000000-0005-0000-0000-0000CD4B0000}"/>
    <cellStyle name="千分位 3 4 5 2 3 3 2" xfId="29498" xr:uid="{889AC7B2-2155-49CA-ACCC-3F273C3C1507}"/>
    <cellStyle name="千分位 3 4 5 2 3 4" xfId="19448" xr:uid="{00000000-0005-0000-0000-0000CE4B0000}"/>
    <cellStyle name="千分位 3 4 5 2 3 4 2" xfId="29499" xr:uid="{07476A37-9164-444C-8E61-1D967CE52AFD}"/>
    <cellStyle name="千分位 3 4 5 2 3 5" xfId="29494" xr:uid="{4562ABB9-29EA-425E-B0F3-93F279D37367}"/>
    <cellStyle name="千分位 3 4 5 2 4" xfId="19449" xr:uid="{00000000-0005-0000-0000-0000CF4B0000}"/>
    <cellStyle name="千分位 3 4 5 2 4 2" xfId="19450" xr:uid="{00000000-0005-0000-0000-0000D04B0000}"/>
    <cellStyle name="千分位 3 4 5 2 4 2 2" xfId="29501" xr:uid="{7A145784-0D90-42D3-85CF-368846143985}"/>
    <cellStyle name="千分位 3 4 5 2 4 3" xfId="19451" xr:uid="{00000000-0005-0000-0000-0000D14B0000}"/>
    <cellStyle name="千分位 3 4 5 2 4 3 2" xfId="29502" xr:uid="{36587FD8-B91F-4702-AA03-2B6FA596EE05}"/>
    <cellStyle name="千分位 3 4 5 2 4 4" xfId="29500" xr:uid="{B00A16B0-77A3-4CFF-BEFB-AF3751F332CD}"/>
    <cellStyle name="千分位 3 4 5 2 5" xfId="19452" xr:uid="{00000000-0005-0000-0000-0000D24B0000}"/>
    <cellStyle name="千分位 3 4 5 2 5 2" xfId="29503" xr:uid="{9E10BD69-E13C-4F7D-B1A6-6BA8314C4A49}"/>
    <cellStyle name="千分位 3 4 5 2 6" xfId="19453" xr:uid="{00000000-0005-0000-0000-0000D34B0000}"/>
    <cellStyle name="千分位 3 4 5 2 6 2" xfId="29504" xr:uid="{58E0B968-07A0-4197-BB2E-2DC3740F66B0}"/>
    <cellStyle name="千分位 3 4 5 2 7" xfId="29481" xr:uid="{F61E2C03-576B-4FE1-9068-F1784F6B1EB3}"/>
    <cellStyle name="千分位 3 4 5 3" xfId="19454" xr:uid="{00000000-0005-0000-0000-0000D44B0000}"/>
    <cellStyle name="千分位 3 4 5 3 2" xfId="19455" xr:uid="{00000000-0005-0000-0000-0000D54B0000}"/>
    <cellStyle name="千分位 3 4 5 3 2 2" xfId="19456" xr:uid="{00000000-0005-0000-0000-0000D64B0000}"/>
    <cellStyle name="千分位 3 4 5 3 2 2 2" xfId="19457" xr:uid="{00000000-0005-0000-0000-0000D74B0000}"/>
    <cellStyle name="千分位 3 4 5 3 2 2 2 2" xfId="29508" xr:uid="{2A966205-4245-4E7B-9BED-16B1F3D29CA9}"/>
    <cellStyle name="千分位 3 4 5 3 2 2 3" xfId="19458" xr:uid="{00000000-0005-0000-0000-0000D84B0000}"/>
    <cellStyle name="千分位 3 4 5 3 2 2 3 2" xfId="29509" xr:uid="{02D31136-9B3F-464D-870E-5A93328DA0D4}"/>
    <cellStyle name="千分位 3 4 5 3 2 2 4" xfId="29507" xr:uid="{7AFEDC41-0C77-4420-A618-760C19939FFD}"/>
    <cellStyle name="千分位 3 4 5 3 2 3" xfId="19459" xr:uid="{00000000-0005-0000-0000-0000D94B0000}"/>
    <cellStyle name="千分位 3 4 5 3 2 3 2" xfId="29510" xr:uid="{388606DA-CB37-4F3C-9C36-3577B37DA409}"/>
    <cellStyle name="千分位 3 4 5 3 2 4" xfId="19460" xr:uid="{00000000-0005-0000-0000-0000DA4B0000}"/>
    <cellStyle name="千分位 3 4 5 3 2 4 2" xfId="29511" xr:uid="{132FC0F2-102C-4A89-8140-1686C71A1C42}"/>
    <cellStyle name="千分位 3 4 5 3 2 5" xfId="29506" xr:uid="{EA6C7948-38BB-4C28-B9ED-B6EB9546F5C6}"/>
    <cellStyle name="千分位 3 4 5 3 3" xfId="19461" xr:uid="{00000000-0005-0000-0000-0000DB4B0000}"/>
    <cellStyle name="千分位 3 4 5 3 3 2" xfId="19462" xr:uid="{00000000-0005-0000-0000-0000DC4B0000}"/>
    <cellStyle name="千分位 3 4 5 3 3 2 2" xfId="29513" xr:uid="{83E341F0-A2EC-475F-9AF1-F40C5B941F23}"/>
    <cellStyle name="千分位 3 4 5 3 3 3" xfId="19463" xr:uid="{00000000-0005-0000-0000-0000DD4B0000}"/>
    <cellStyle name="千分位 3 4 5 3 3 3 2" xfId="29514" xr:uid="{C8CC6709-DF95-4B76-9D91-220711EBBB48}"/>
    <cellStyle name="千分位 3 4 5 3 3 4" xfId="29512" xr:uid="{92C7D754-5168-4519-A35A-8FAE9D8874E0}"/>
    <cellStyle name="千分位 3 4 5 3 4" xfId="19464" xr:uid="{00000000-0005-0000-0000-0000DE4B0000}"/>
    <cellStyle name="千分位 3 4 5 3 4 2" xfId="29515" xr:uid="{607BC61F-DF4C-468E-AA94-B648870243F7}"/>
    <cellStyle name="千分位 3 4 5 3 5" xfId="19465" xr:uid="{00000000-0005-0000-0000-0000DF4B0000}"/>
    <cellStyle name="千分位 3 4 5 3 5 2" xfId="29516" xr:uid="{AA7A5481-FF38-4A92-8F76-6EF85F5F61C1}"/>
    <cellStyle name="千分位 3 4 5 3 6" xfId="29505" xr:uid="{A81434B7-5D8E-4E96-AC3A-470181EE8CFB}"/>
    <cellStyle name="千分位 3 4 5 4" xfId="19466" xr:uid="{00000000-0005-0000-0000-0000E04B0000}"/>
    <cellStyle name="千分位 3 4 5 4 2" xfId="19467" xr:uid="{00000000-0005-0000-0000-0000E14B0000}"/>
    <cellStyle name="千分位 3 4 5 4 2 2" xfId="19468" xr:uid="{00000000-0005-0000-0000-0000E24B0000}"/>
    <cellStyle name="千分位 3 4 5 4 2 2 2" xfId="19469" xr:uid="{00000000-0005-0000-0000-0000E34B0000}"/>
    <cellStyle name="千分位 3 4 5 4 2 2 2 2" xfId="29520" xr:uid="{A6704F75-E9D1-462D-9C7D-E4BF3CB72379}"/>
    <cellStyle name="千分位 3 4 5 4 2 2 3" xfId="19470" xr:uid="{00000000-0005-0000-0000-0000E44B0000}"/>
    <cellStyle name="千分位 3 4 5 4 2 2 3 2" xfId="29521" xr:uid="{AF40714E-2A7E-419E-880D-DC4918E95563}"/>
    <cellStyle name="千分位 3 4 5 4 2 2 4" xfId="29519" xr:uid="{61A73414-4917-4CDF-9EE6-261B4630FB02}"/>
    <cellStyle name="千分位 3 4 5 4 2 3" xfId="19471" xr:uid="{00000000-0005-0000-0000-0000E54B0000}"/>
    <cellStyle name="千分位 3 4 5 4 2 3 2" xfId="29522" xr:uid="{A8417FBE-82A1-41E6-A86C-C767C983C998}"/>
    <cellStyle name="千分位 3 4 5 4 2 4" xfId="19472" xr:uid="{00000000-0005-0000-0000-0000E64B0000}"/>
    <cellStyle name="千分位 3 4 5 4 2 4 2" xfId="29523" xr:uid="{938728FA-59D0-4635-A5C8-90FF5B9A8764}"/>
    <cellStyle name="千分位 3 4 5 4 2 5" xfId="29518" xr:uid="{C364B13B-56CD-4096-8261-6C6392DFD914}"/>
    <cellStyle name="千分位 3 4 5 4 3" xfId="19473" xr:uid="{00000000-0005-0000-0000-0000E74B0000}"/>
    <cellStyle name="千分位 3 4 5 4 3 2" xfId="19474" xr:uid="{00000000-0005-0000-0000-0000E84B0000}"/>
    <cellStyle name="千分位 3 4 5 4 3 2 2" xfId="29525" xr:uid="{49F06E91-604F-40E9-8EB7-587B5E64713C}"/>
    <cellStyle name="千分位 3 4 5 4 3 3" xfId="19475" xr:uid="{00000000-0005-0000-0000-0000E94B0000}"/>
    <cellStyle name="千分位 3 4 5 4 3 3 2" xfId="29526" xr:uid="{4828FF4C-4FDB-4505-B38D-998DD63F2504}"/>
    <cellStyle name="千分位 3 4 5 4 3 4" xfId="29524" xr:uid="{C2ED6A2A-E592-471B-93BE-F3491E0267CB}"/>
    <cellStyle name="千分位 3 4 5 4 4" xfId="19476" xr:uid="{00000000-0005-0000-0000-0000EA4B0000}"/>
    <cellStyle name="千分位 3 4 5 4 4 2" xfId="29527" xr:uid="{C9C40A5B-A90D-41B4-8D82-D42B23F2BD06}"/>
    <cellStyle name="千分位 3 4 5 4 5" xfId="19477" xr:uid="{00000000-0005-0000-0000-0000EB4B0000}"/>
    <cellStyle name="千分位 3 4 5 4 5 2" xfId="29528" xr:uid="{9734D332-7ED6-4A4D-9E06-1850AF570D73}"/>
    <cellStyle name="千分位 3 4 5 4 6" xfId="29517" xr:uid="{0D81061F-B597-427A-86F0-A9C7A1E6C3FA}"/>
    <cellStyle name="千分位 3 4 5 5" xfId="19478" xr:uid="{00000000-0005-0000-0000-0000EC4B0000}"/>
    <cellStyle name="千分位 3 4 5 5 2" xfId="19479" xr:uid="{00000000-0005-0000-0000-0000ED4B0000}"/>
    <cellStyle name="千分位 3 4 5 5 2 2" xfId="19480" xr:uid="{00000000-0005-0000-0000-0000EE4B0000}"/>
    <cellStyle name="千分位 3 4 5 5 2 2 2" xfId="29531" xr:uid="{03575514-92EE-44BC-8DB6-F4B878E540A8}"/>
    <cellStyle name="千分位 3 4 5 5 2 3" xfId="19481" xr:uid="{00000000-0005-0000-0000-0000EF4B0000}"/>
    <cellStyle name="千分位 3 4 5 5 2 3 2" xfId="29532" xr:uid="{E7501FC0-D1BD-4925-8C59-70F3ABAB63AD}"/>
    <cellStyle name="千分位 3 4 5 5 2 4" xfId="29530" xr:uid="{2AD5D613-156D-49C4-BD8A-2C8511529DFA}"/>
    <cellStyle name="千分位 3 4 5 5 3" xfId="19482" xr:uid="{00000000-0005-0000-0000-0000F04B0000}"/>
    <cellStyle name="千分位 3 4 5 5 3 2" xfId="29533" xr:uid="{90C12D4F-0881-4C3B-B1E0-BE6C43FB8E3B}"/>
    <cellStyle name="千分位 3 4 5 5 4" xfId="19483" xr:uid="{00000000-0005-0000-0000-0000F14B0000}"/>
    <cellStyle name="千分位 3 4 5 5 4 2" xfId="29534" xr:uid="{0F4AE5FB-36A3-4631-960F-FAADC6AC4EA7}"/>
    <cellStyle name="千分位 3 4 5 5 5" xfId="29529" xr:uid="{A8BA5C11-4A9A-4D7B-801A-EF02A55F93F6}"/>
    <cellStyle name="千分位 3 4 5 6" xfId="19484" xr:uid="{00000000-0005-0000-0000-0000F24B0000}"/>
    <cellStyle name="千分位 3 4 5 6 2" xfId="19485" xr:uid="{00000000-0005-0000-0000-0000F34B0000}"/>
    <cellStyle name="千分位 3 4 5 6 2 2" xfId="29536" xr:uid="{F2DD0240-593B-4A83-A110-EF94E694EC5E}"/>
    <cellStyle name="千分位 3 4 5 6 3" xfId="19486" xr:uid="{00000000-0005-0000-0000-0000F44B0000}"/>
    <cellStyle name="千分位 3 4 5 6 3 2" xfId="29537" xr:uid="{865A0D75-E58B-4CB3-A3D5-BFF9F86CF34C}"/>
    <cellStyle name="千分位 3 4 5 6 4" xfId="29535" xr:uid="{BA3FED14-E86E-47F7-B895-AAB97035DF15}"/>
    <cellStyle name="千分位 3 4 5 7" xfId="19487" xr:uid="{00000000-0005-0000-0000-0000F54B0000}"/>
    <cellStyle name="千分位 3 4 5 7 2" xfId="29538" xr:uid="{1F467936-36ED-41B1-8EFC-1A5FFCDFEDA0}"/>
    <cellStyle name="千分位 3 4 5 8" xfId="19488" xr:uid="{00000000-0005-0000-0000-0000F64B0000}"/>
    <cellStyle name="千分位 3 4 5 8 2" xfId="29539" xr:uid="{EB496B2A-E9B2-4DA2-BDE7-9852E2B62DE2}"/>
    <cellStyle name="千分位 3 4 5 9" xfId="29480" xr:uid="{AF04B8CB-CB80-4E50-BD3C-956023016426}"/>
    <cellStyle name="千分位 3 4 6" xfId="19489" xr:uid="{00000000-0005-0000-0000-0000F74B0000}"/>
    <cellStyle name="千分位 3 4 6 2" xfId="19490" xr:uid="{00000000-0005-0000-0000-0000F84B0000}"/>
    <cellStyle name="千分位 3 4 6 2 2" xfId="19491" xr:uid="{00000000-0005-0000-0000-0000F94B0000}"/>
    <cellStyle name="千分位 3 4 6 2 2 2" xfId="19492" xr:uid="{00000000-0005-0000-0000-0000FA4B0000}"/>
    <cellStyle name="千分位 3 4 6 2 2 2 2" xfId="19493" xr:uid="{00000000-0005-0000-0000-0000FB4B0000}"/>
    <cellStyle name="千分位 3 4 6 2 2 2 2 2" xfId="29544" xr:uid="{EAEDBB79-FB4C-41D9-9B18-045C1282CE6F}"/>
    <cellStyle name="千分位 3 4 6 2 2 2 3" xfId="19494" xr:uid="{00000000-0005-0000-0000-0000FC4B0000}"/>
    <cellStyle name="千分位 3 4 6 2 2 2 3 2" xfId="29545" xr:uid="{6EAA146B-5665-4F70-AD93-954127A3402A}"/>
    <cellStyle name="千分位 3 4 6 2 2 2 4" xfId="29543" xr:uid="{D034DA56-CE63-4AD5-B2B7-603EC85B3D7F}"/>
    <cellStyle name="千分位 3 4 6 2 2 3" xfId="19495" xr:uid="{00000000-0005-0000-0000-0000FD4B0000}"/>
    <cellStyle name="千分位 3 4 6 2 2 3 2" xfId="29546" xr:uid="{F40F519F-72FA-4FFE-9BB0-FD0269262FB6}"/>
    <cellStyle name="千分位 3 4 6 2 2 4" xfId="19496" xr:uid="{00000000-0005-0000-0000-0000FE4B0000}"/>
    <cellStyle name="千分位 3 4 6 2 2 4 2" xfId="29547" xr:uid="{154F1977-A2DE-4994-B4F2-D6F47654D04E}"/>
    <cellStyle name="千分位 3 4 6 2 2 5" xfId="29542" xr:uid="{816B74A7-E760-4206-A05F-0EE1A2D863C3}"/>
    <cellStyle name="千分位 3 4 6 2 3" xfId="19497" xr:uid="{00000000-0005-0000-0000-0000FF4B0000}"/>
    <cellStyle name="千分位 3 4 6 2 3 2" xfId="19498" xr:uid="{00000000-0005-0000-0000-0000004C0000}"/>
    <cellStyle name="千分位 3 4 6 2 3 2 2" xfId="29549" xr:uid="{8A282E93-FE61-41D8-A0D1-B5A85BA1C045}"/>
    <cellStyle name="千分位 3 4 6 2 3 3" xfId="19499" xr:uid="{00000000-0005-0000-0000-0000014C0000}"/>
    <cellStyle name="千分位 3 4 6 2 3 3 2" xfId="29550" xr:uid="{8E41105F-051D-4933-BD3C-F24737E4BCE0}"/>
    <cellStyle name="千分位 3 4 6 2 3 4" xfId="29548" xr:uid="{5C7006DB-353A-497C-870F-F99B60639ABC}"/>
    <cellStyle name="千分位 3 4 6 2 4" xfId="19500" xr:uid="{00000000-0005-0000-0000-0000024C0000}"/>
    <cellStyle name="千分位 3 4 6 2 4 2" xfId="29551" xr:uid="{92D07B22-0337-4B77-B93B-AC01B36F134D}"/>
    <cellStyle name="千分位 3 4 6 2 5" xfId="19501" xr:uid="{00000000-0005-0000-0000-0000034C0000}"/>
    <cellStyle name="千分位 3 4 6 2 5 2" xfId="29552" xr:uid="{35EBF4C6-3CF6-49DC-89EE-216BAB118948}"/>
    <cellStyle name="千分位 3 4 6 2 6" xfId="29541" xr:uid="{50AF2873-31E3-4EE9-83E5-C9F67DD068AB}"/>
    <cellStyle name="千分位 3 4 6 3" xfId="19502" xr:uid="{00000000-0005-0000-0000-0000044C0000}"/>
    <cellStyle name="千分位 3 4 6 3 2" xfId="19503" xr:uid="{00000000-0005-0000-0000-0000054C0000}"/>
    <cellStyle name="千分位 3 4 6 3 2 2" xfId="19504" xr:uid="{00000000-0005-0000-0000-0000064C0000}"/>
    <cellStyle name="千分位 3 4 6 3 2 2 2" xfId="19505" xr:uid="{00000000-0005-0000-0000-0000074C0000}"/>
    <cellStyle name="千分位 3 4 6 3 2 2 2 2" xfId="29556" xr:uid="{C7F71659-5E65-4C10-A9D9-1E5BFD5DD4DD}"/>
    <cellStyle name="千分位 3 4 6 3 2 2 3" xfId="19506" xr:uid="{00000000-0005-0000-0000-0000084C0000}"/>
    <cellStyle name="千分位 3 4 6 3 2 2 3 2" xfId="29557" xr:uid="{C3D70E14-6107-451C-B467-797634674462}"/>
    <cellStyle name="千分位 3 4 6 3 2 2 4" xfId="29555" xr:uid="{B83EE508-40A9-4CC9-AE25-C8856A695431}"/>
    <cellStyle name="千分位 3 4 6 3 2 3" xfId="19507" xr:uid="{00000000-0005-0000-0000-0000094C0000}"/>
    <cellStyle name="千分位 3 4 6 3 2 3 2" xfId="29558" xr:uid="{E44C29A8-DB90-4049-8693-AB4718307A53}"/>
    <cellStyle name="千分位 3 4 6 3 2 4" xfId="19508" xr:uid="{00000000-0005-0000-0000-00000A4C0000}"/>
    <cellStyle name="千分位 3 4 6 3 2 4 2" xfId="29559" xr:uid="{08C6C42F-01AE-4DC3-906E-FB577C965220}"/>
    <cellStyle name="千分位 3 4 6 3 2 5" xfId="29554" xr:uid="{BAE27972-4F72-4E1A-AEC4-CC6305CB6025}"/>
    <cellStyle name="千分位 3 4 6 3 3" xfId="19509" xr:uid="{00000000-0005-0000-0000-00000B4C0000}"/>
    <cellStyle name="千分位 3 4 6 3 3 2" xfId="19510" xr:uid="{00000000-0005-0000-0000-00000C4C0000}"/>
    <cellStyle name="千分位 3 4 6 3 3 2 2" xfId="29561" xr:uid="{3C03EC39-37F2-4631-8343-882FC03B6F7B}"/>
    <cellStyle name="千分位 3 4 6 3 3 3" xfId="19511" xr:uid="{00000000-0005-0000-0000-00000D4C0000}"/>
    <cellStyle name="千分位 3 4 6 3 3 3 2" xfId="29562" xr:uid="{3A98E6FD-CA0D-4553-B2FD-29CEDCFB64A4}"/>
    <cellStyle name="千分位 3 4 6 3 3 4" xfId="29560" xr:uid="{1967801C-2622-4F6B-9C40-4E7BBE9374AE}"/>
    <cellStyle name="千分位 3 4 6 3 4" xfId="19512" xr:uid="{00000000-0005-0000-0000-00000E4C0000}"/>
    <cellStyle name="千分位 3 4 6 3 4 2" xfId="29563" xr:uid="{50AF3D58-BF79-4D8A-88DD-FF9F510F7369}"/>
    <cellStyle name="千分位 3 4 6 3 5" xfId="19513" xr:uid="{00000000-0005-0000-0000-00000F4C0000}"/>
    <cellStyle name="千分位 3 4 6 3 5 2" xfId="29564" xr:uid="{E6BDCB7D-042D-40E5-9D60-A51139B26DDB}"/>
    <cellStyle name="千分位 3 4 6 3 6" xfId="29553" xr:uid="{011CCB95-D5BC-42A1-9616-968987A0A791}"/>
    <cellStyle name="千分位 3 4 6 4" xfId="19514" xr:uid="{00000000-0005-0000-0000-0000104C0000}"/>
    <cellStyle name="千分位 3 4 6 4 2" xfId="19515" xr:uid="{00000000-0005-0000-0000-0000114C0000}"/>
    <cellStyle name="千分位 3 4 6 4 2 2" xfId="19516" xr:uid="{00000000-0005-0000-0000-0000124C0000}"/>
    <cellStyle name="千分位 3 4 6 4 2 2 2" xfId="29567" xr:uid="{19E01921-F477-4BF8-B6B8-58B8291F0851}"/>
    <cellStyle name="千分位 3 4 6 4 2 3" xfId="19517" xr:uid="{00000000-0005-0000-0000-0000134C0000}"/>
    <cellStyle name="千分位 3 4 6 4 2 3 2" xfId="29568" xr:uid="{F4D8ACF9-DCC0-4156-9E21-69AE1A4DACC6}"/>
    <cellStyle name="千分位 3 4 6 4 2 4" xfId="29566" xr:uid="{3F769366-5142-4EB7-8F5A-4E326DDCD73D}"/>
    <cellStyle name="千分位 3 4 6 4 3" xfId="19518" xr:uid="{00000000-0005-0000-0000-0000144C0000}"/>
    <cellStyle name="千分位 3 4 6 4 3 2" xfId="29569" xr:uid="{115B7DE5-4F09-45A2-AC94-959E1379EFF8}"/>
    <cellStyle name="千分位 3 4 6 4 4" xfId="19519" xr:uid="{00000000-0005-0000-0000-0000154C0000}"/>
    <cellStyle name="千分位 3 4 6 4 4 2" xfId="29570" xr:uid="{2006640E-20FB-47D3-A8EB-7577A4147C33}"/>
    <cellStyle name="千分位 3 4 6 4 5" xfId="29565" xr:uid="{DDB3C9E5-2B5F-4125-8D45-3018C07CF6C1}"/>
    <cellStyle name="千分位 3 4 6 5" xfId="19520" xr:uid="{00000000-0005-0000-0000-0000164C0000}"/>
    <cellStyle name="千分位 3 4 6 5 2" xfId="19521" xr:uid="{00000000-0005-0000-0000-0000174C0000}"/>
    <cellStyle name="千分位 3 4 6 5 2 2" xfId="29572" xr:uid="{115B391D-0766-4A87-B987-2591198E3AA7}"/>
    <cellStyle name="千分位 3 4 6 5 3" xfId="19522" xr:uid="{00000000-0005-0000-0000-0000184C0000}"/>
    <cellStyle name="千分位 3 4 6 5 3 2" xfId="29573" xr:uid="{19088401-937D-4748-8D35-36FDD09C587D}"/>
    <cellStyle name="千分位 3 4 6 5 4" xfId="29571" xr:uid="{986233A8-9B0B-4998-978A-A22BA6114B7E}"/>
    <cellStyle name="千分位 3 4 6 6" xfId="19523" xr:uid="{00000000-0005-0000-0000-0000194C0000}"/>
    <cellStyle name="千分位 3 4 6 6 2" xfId="29574" xr:uid="{66AE0225-7F9A-4428-B714-94CCEFBC401F}"/>
    <cellStyle name="千分位 3 4 6 7" xfId="19524" xr:uid="{00000000-0005-0000-0000-00001A4C0000}"/>
    <cellStyle name="千分位 3 4 6 7 2" xfId="29575" xr:uid="{22151C67-40AD-4553-A656-A0BB920138DE}"/>
    <cellStyle name="千分位 3 4 6 8" xfId="29540" xr:uid="{CFE2E6EB-7D4C-40C5-8B06-CFF7796EF050}"/>
    <cellStyle name="千分位 3 4 7" xfId="19525" xr:uid="{00000000-0005-0000-0000-00001B4C0000}"/>
    <cellStyle name="千分位 3 4 7 2" xfId="19526" xr:uid="{00000000-0005-0000-0000-00001C4C0000}"/>
    <cellStyle name="千分位 3 4 7 2 2" xfId="19527" xr:uid="{00000000-0005-0000-0000-00001D4C0000}"/>
    <cellStyle name="千分位 3 4 7 2 2 2" xfId="19528" xr:uid="{00000000-0005-0000-0000-00001E4C0000}"/>
    <cellStyle name="千分位 3 4 7 2 2 2 2" xfId="19529" xr:uid="{00000000-0005-0000-0000-00001F4C0000}"/>
    <cellStyle name="千分位 3 4 7 2 2 2 2 2" xfId="29580" xr:uid="{A6973915-005C-487D-931E-4101AC082E2A}"/>
    <cellStyle name="千分位 3 4 7 2 2 2 3" xfId="19530" xr:uid="{00000000-0005-0000-0000-0000204C0000}"/>
    <cellStyle name="千分位 3 4 7 2 2 2 3 2" xfId="29581" xr:uid="{468335D7-FB20-4FD9-ADF0-94B28F14D267}"/>
    <cellStyle name="千分位 3 4 7 2 2 2 4" xfId="29579" xr:uid="{F9225DB0-313B-46F1-A01E-C20ECCA4F8F7}"/>
    <cellStyle name="千分位 3 4 7 2 2 3" xfId="19531" xr:uid="{00000000-0005-0000-0000-0000214C0000}"/>
    <cellStyle name="千分位 3 4 7 2 2 3 2" xfId="29582" xr:uid="{0014EA2B-1175-45B0-9F8E-76EEACCA7365}"/>
    <cellStyle name="千分位 3 4 7 2 2 4" xfId="19532" xr:uid="{00000000-0005-0000-0000-0000224C0000}"/>
    <cellStyle name="千分位 3 4 7 2 2 4 2" xfId="29583" xr:uid="{F42A51E5-4F13-4E23-BC66-ADB78CD390E0}"/>
    <cellStyle name="千分位 3 4 7 2 2 5" xfId="29578" xr:uid="{C4FE7071-7C57-4015-8B2A-AE9289AF4037}"/>
    <cellStyle name="千分位 3 4 7 2 3" xfId="19533" xr:uid="{00000000-0005-0000-0000-0000234C0000}"/>
    <cellStyle name="千分位 3 4 7 2 3 2" xfId="19534" xr:uid="{00000000-0005-0000-0000-0000244C0000}"/>
    <cellStyle name="千分位 3 4 7 2 3 2 2" xfId="29585" xr:uid="{8517FB9F-838E-4547-A073-6C2030797DA0}"/>
    <cellStyle name="千分位 3 4 7 2 3 3" xfId="19535" xr:uid="{00000000-0005-0000-0000-0000254C0000}"/>
    <cellStyle name="千分位 3 4 7 2 3 3 2" xfId="29586" xr:uid="{8046E689-BB91-4682-A6F3-E05FAC138EDB}"/>
    <cellStyle name="千分位 3 4 7 2 3 4" xfId="29584" xr:uid="{E4E79E7C-BDD1-41B1-8001-C1C1AE7D34A3}"/>
    <cellStyle name="千分位 3 4 7 2 4" xfId="19536" xr:uid="{00000000-0005-0000-0000-0000264C0000}"/>
    <cellStyle name="千分位 3 4 7 2 4 2" xfId="29587" xr:uid="{9E836E45-B8E3-4AC2-8691-BAF32CBD42E6}"/>
    <cellStyle name="千分位 3 4 7 2 5" xfId="19537" xr:uid="{00000000-0005-0000-0000-0000274C0000}"/>
    <cellStyle name="千分位 3 4 7 2 5 2" xfId="29588" xr:uid="{FE791F2D-B466-4773-B6DB-F0825353321B}"/>
    <cellStyle name="千分位 3 4 7 2 6" xfId="29577" xr:uid="{2CB61374-7DAE-4ABD-AA07-A591CFC799DA}"/>
    <cellStyle name="千分位 3 4 7 3" xfId="19538" xr:uid="{00000000-0005-0000-0000-0000284C0000}"/>
    <cellStyle name="千分位 3 4 7 3 2" xfId="19539" xr:uid="{00000000-0005-0000-0000-0000294C0000}"/>
    <cellStyle name="千分位 3 4 7 3 2 2" xfId="19540" xr:uid="{00000000-0005-0000-0000-00002A4C0000}"/>
    <cellStyle name="千分位 3 4 7 3 2 2 2" xfId="29591" xr:uid="{936F5979-F3A0-4004-9747-326367299B2E}"/>
    <cellStyle name="千分位 3 4 7 3 2 3" xfId="19541" xr:uid="{00000000-0005-0000-0000-00002B4C0000}"/>
    <cellStyle name="千分位 3 4 7 3 2 3 2" xfId="29592" xr:uid="{29035020-F674-4721-8451-B694DFCDF376}"/>
    <cellStyle name="千分位 3 4 7 3 2 4" xfId="29590" xr:uid="{BE370A61-ACEB-4951-B537-99A8BAE8F67D}"/>
    <cellStyle name="千分位 3 4 7 3 3" xfId="19542" xr:uid="{00000000-0005-0000-0000-00002C4C0000}"/>
    <cellStyle name="千分位 3 4 7 3 3 2" xfId="29593" xr:uid="{7576BB92-E077-4C5D-8919-95DEF4843B25}"/>
    <cellStyle name="千分位 3 4 7 3 4" xfId="19543" xr:uid="{00000000-0005-0000-0000-00002D4C0000}"/>
    <cellStyle name="千分位 3 4 7 3 4 2" xfId="29594" xr:uid="{46EDE727-013F-4EBB-A673-C361EE3B4757}"/>
    <cellStyle name="千分位 3 4 7 3 5" xfId="29589" xr:uid="{F1182F94-89B9-450F-B8AF-E04952AC9525}"/>
    <cellStyle name="千分位 3 4 7 4" xfId="19544" xr:uid="{00000000-0005-0000-0000-00002E4C0000}"/>
    <cellStyle name="千分位 3 4 7 4 2" xfId="19545" xr:uid="{00000000-0005-0000-0000-00002F4C0000}"/>
    <cellStyle name="千分位 3 4 7 4 2 2" xfId="29596" xr:uid="{E379D622-F4CF-4FB7-9770-1061B31C5F0B}"/>
    <cellStyle name="千分位 3 4 7 4 3" xfId="19546" xr:uid="{00000000-0005-0000-0000-0000304C0000}"/>
    <cellStyle name="千分位 3 4 7 4 3 2" xfId="29597" xr:uid="{DDFEB9BF-6684-40D4-AE9C-09E15254700E}"/>
    <cellStyle name="千分位 3 4 7 4 4" xfId="29595" xr:uid="{8118BF0B-F8F3-4EE8-A771-2164F4EC2C02}"/>
    <cellStyle name="千分位 3 4 7 5" xfId="19547" xr:uid="{00000000-0005-0000-0000-0000314C0000}"/>
    <cellStyle name="千分位 3 4 7 5 2" xfId="29598" xr:uid="{13E7752E-6FEB-4D6D-B131-2A97A28ADE43}"/>
    <cellStyle name="千分位 3 4 7 6" xfId="19548" xr:uid="{00000000-0005-0000-0000-0000324C0000}"/>
    <cellStyle name="千分位 3 4 7 6 2" xfId="29599" xr:uid="{A1EABC6E-FD01-4323-B397-0C673C57ED23}"/>
    <cellStyle name="千分位 3 4 7 7" xfId="29576" xr:uid="{96B2E530-43BD-47DE-A3F3-E2B133E3032A}"/>
    <cellStyle name="千分位 3 4 8" xfId="19549" xr:uid="{00000000-0005-0000-0000-0000334C0000}"/>
    <cellStyle name="千分位 3 4 8 2" xfId="19550" xr:uid="{00000000-0005-0000-0000-0000344C0000}"/>
    <cellStyle name="千分位 3 4 8 2 2" xfId="19551" xr:uid="{00000000-0005-0000-0000-0000354C0000}"/>
    <cellStyle name="千分位 3 4 8 2 2 2" xfId="19552" xr:uid="{00000000-0005-0000-0000-0000364C0000}"/>
    <cellStyle name="千分位 3 4 8 2 2 2 2" xfId="29603" xr:uid="{BCDDC75D-740B-431E-A322-2F69826FC121}"/>
    <cellStyle name="千分位 3 4 8 2 2 3" xfId="19553" xr:uid="{00000000-0005-0000-0000-0000374C0000}"/>
    <cellStyle name="千分位 3 4 8 2 2 3 2" xfId="29604" xr:uid="{6FA5920F-6714-4932-A71B-32FA520E10EB}"/>
    <cellStyle name="千分位 3 4 8 2 2 4" xfId="29602" xr:uid="{3723F0A7-C477-4ED0-B6F3-61B90DE97614}"/>
    <cellStyle name="千分位 3 4 8 2 3" xfId="19554" xr:uid="{00000000-0005-0000-0000-0000384C0000}"/>
    <cellStyle name="千分位 3 4 8 2 3 2" xfId="29605" xr:uid="{996274C6-B507-4A3C-900A-4F6455858A42}"/>
    <cellStyle name="千分位 3 4 8 2 4" xfId="19555" xr:uid="{00000000-0005-0000-0000-0000394C0000}"/>
    <cellStyle name="千分位 3 4 8 2 4 2" xfId="29606" xr:uid="{5F8825EF-E821-441E-BC87-115051C6B53D}"/>
    <cellStyle name="千分位 3 4 8 2 5" xfId="29601" xr:uid="{793B7512-C479-4488-A0EF-41785C1C8F0D}"/>
    <cellStyle name="千分位 3 4 8 3" xfId="19556" xr:uid="{00000000-0005-0000-0000-00003A4C0000}"/>
    <cellStyle name="千分位 3 4 8 3 2" xfId="19557" xr:uid="{00000000-0005-0000-0000-00003B4C0000}"/>
    <cellStyle name="千分位 3 4 8 3 2 2" xfId="29608" xr:uid="{1860684A-5B23-4ADF-AD67-D4B8635F2161}"/>
    <cellStyle name="千分位 3 4 8 3 3" xfId="19558" xr:uid="{00000000-0005-0000-0000-00003C4C0000}"/>
    <cellStyle name="千分位 3 4 8 3 3 2" xfId="29609" xr:uid="{0916C3B0-85CF-4B1E-AF2F-CB28AD001819}"/>
    <cellStyle name="千分位 3 4 8 3 4" xfId="29607" xr:uid="{B029FB28-F4EA-4688-A5B6-66A6B20FAEA6}"/>
    <cellStyle name="千分位 3 4 8 4" xfId="19559" xr:uid="{00000000-0005-0000-0000-00003D4C0000}"/>
    <cellStyle name="千分位 3 4 8 4 2" xfId="29610" xr:uid="{9A8C73AB-A4B0-4DDA-A841-85DB82890396}"/>
    <cellStyle name="千分位 3 4 8 5" xfId="19560" xr:uid="{00000000-0005-0000-0000-00003E4C0000}"/>
    <cellStyle name="千分位 3 4 8 5 2" xfId="29611" xr:uid="{4CD986E5-0CF7-41E5-A2EB-BD9FC5BFF87E}"/>
    <cellStyle name="千分位 3 4 8 6" xfId="29600" xr:uid="{A53A9411-D621-4668-BAF0-B143B107C70F}"/>
    <cellStyle name="千分位 3 4 9" xfId="19561" xr:uid="{00000000-0005-0000-0000-00003F4C0000}"/>
    <cellStyle name="千分位 3 4 9 2" xfId="19562" xr:uid="{00000000-0005-0000-0000-0000404C0000}"/>
    <cellStyle name="千分位 3 4 9 2 2" xfId="19563" xr:uid="{00000000-0005-0000-0000-0000414C0000}"/>
    <cellStyle name="千分位 3 4 9 2 2 2" xfId="19564" xr:uid="{00000000-0005-0000-0000-0000424C0000}"/>
    <cellStyle name="千分位 3 4 9 2 2 2 2" xfId="29615" xr:uid="{92BC1636-9645-4067-984A-D8487D44F446}"/>
    <cellStyle name="千分位 3 4 9 2 2 3" xfId="19565" xr:uid="{00000000-0005-0000-0000-0000434C0000}"/>
    <cellStyle name="千分位 3 4 9 2 2 3 2" xfId="29616" xr:uid="{F3A28D3F-FF35-4009-8347-A0501029F94D}"/>
    <cellStyle name="千分位 3 4 9 2 2 4" xfId="29614" xr:uid="{768FF5CB-D4B0-4CFF-AAFD-D99435193090}"/>
    <cellStyle name="千分位 3 4 9 2 3" xfId="19566" xr:uid="{00000000-0005-0000-0000-0000444C0000}"/>
    <cellStyle name="千分位 3 4 9 2 3 2" xfId="29617" xr:uid="{F7826581-7FE3-4244-9C10-280A2448F471}"/>
    <cellStyle name="千分位 3 4 9 2 4" xfId="19567" xr:uid="{00000000-0005-0000-0000-0000454C0000}"/>
    <cellStyle name="千分位 3 4 9 2 4 2" xfId="29618" xr:uid="{16D28EB8-92F4-43F0-B1B6-3567964EA885}"/>
    <cellStyle name="千分位 3 4 9 2 5" xfId="29613" xr:uid="{3B6A4921-6ACB-4ECB-ADD4-D0610939A195}"/>
    <cellStyle name="千分位 3 4 9 3" xfId="19568" xr:uid="{00000000-0005-0000-0000-0000464C0000}"/>
    <cellStyle name="千分位 3 4 9 3 2" xfId="19569" xr:uid="{00000000-0005-0000-0000-0000474C0000}"/>
    <cellStyle name="千分位 3 4 9 3 2 2" xfId="29620" xr:uid="{C2472133-82A4-4E7F-978F-1868253DA66B}"/>
    <cellStyle name="千分位 3 4 9 3 3" xfId="19570" xr:uid="{00000000-0005-0000-0000-0000484C0000}"/>
    <cellStyle name="千分位 3 4 9 3 3 2" xfId="29621" xr:uid="{5545D330-1692-4586-A7E3-DE8F9A76CB9E}"/>
    <cellStyle name="千分位 3 4 9 3 4" xfId="29619" xr:uid="{B14EA01F-A044-485D-A202-12AB7684CD6C}"/>
    <cellStyle name="千分位 3 4 9 4" xfId="19571" xr:uid="{00000000-0005-0000-0000-0000494C0000}"/>
    <cellStyle name="千分位 3 4 9 4 2" xfId="29622" xr:uid="{BA695BC0-EB67-46A7-95AB-B6F1C54F7B28}"/>
    <cellStyle name="千分位 3 4 9 5" xfId="19572" xr:uid="{00000000-0005-0000-0000-00004A4C0000}"/>
    <cellStyle name="千分位 3 4 9 5 2" xfId="29623" xr:uid="{C0E2FA48-3E25-4606-8920-0CFD6119C7DC}"/>
    <cellStyle name="千分位 3 4 9 6" xfId="29612" xr:uid="{5E521EDC-EC29-4F31-B50C-5AEDA79C6682}"/>
    <cellStyle name="千分位 3 5" xfId="383" xr:uid="{00000000-0005-0000-0000-00004B4C0000}"/>
    <cellStyle name="千分位 3 5 10" xfId="26141" xr:uid="{AD3CC2C0-5829-4F21-833E-A323FB137543}"/>
    <cellStyle name="千分位 3 5 2" xfId="384" xr:uid="{00000000-0005-0000-0000-00004C4C0000}"/>
    <cellStyle name="千分位 3 5 2 2" xfId="19573" xr:uid="{00000000-0005-0000-0000-00004D4C0000}"/>
    <cellStyle name="千分位 3 5 2 2 2" xfId="19574" xr:uid="{00000000-0005-0000-0000-00004E4C0000}"/>
    <cellStyle name="千分位 3 5 2 2 2 2" xfId="19575" xr:uid="{00000000-0005-0000-0000-00004F4C0000}"/>
    <cellStyle name="千分位 3 5 2 2 2 2 2" xfId="19576" xr:uid="{00000000-0005-0000-0000-0000504C0000}"/>
    <cellStyle name="千分位 3 5 2 2 2 2 2 2" xfId="19577" xr:uid="{00000000-0005-0000-0000-0000514C0000}"/>
    <cellStyle name="千分位 3 5 2 2 2 2 2 2 2" xfId="29628" xr:uid="{B4F23CA7-24AB-4ED6-AC1A-E77F4A64903E}"/>
    <cellStyle name="千分位 3 5 2 2 2 2 2 3" xfId="19578" xr:uid="{00000000-0005-0000-0000-0000524C0000}"/>
    <cellStyle name="千分位 3 5 2 2 2 2 2 3 2" xfId="29629" xr:uid="{FB2D9FB7-D6BD-41B9-82DF-9F42051BE6B9}"/>
    <cellStyle name="千分位 3 5 2 2 2 2 2 4" xfId="29627" xr:uid="{C7152F6A-B6E4-4D13-B54B-1EDCAC70D093}"/>
    <cellStyle name="千分位 3 5 2 2 2 2 3" xfId="19579" xr:uid="{00000000-0005-0000-0000-0000534C0000}"/>
    <cellStyle name="千分位 3 5 2 2 2 2 3 2" xfId="29630" xr:uid="{94FE69B4-67DC-4FFC-9043-2E2CA7AD39EF}"/>
    <cellStyle name="千分位 3 5 2 2 2 2 4" xfId="19580" xr:uid="{00000000-0005-0000-0000-0000544C0000}"/>
    <cellStyle name="千分位 3 5 2 2 2 2 4 2" xfId="29631" xr:uid="{6CBC8824-D5BB-4206-8305-E026E96AE184}"/>
    <cellStyle name="千分位 3 5 2 2 2 2 5" xfId="29626" xr:uid="{B3130DFB-AE72-4A64-85E0-1233F1D66CB4}"/>
    <cellStyle name="千分位 3 5 2 2 2 3" xfId="19581" xr:uid="{00000000-0005-0000-0000-0000554C0000}"/>
    <cellStyle name="千分位 3 5 2 2 2 3 2" xfId="19582" xr:uid="{00000000-0005-0000-0000-0000564C0000}"/>
    <cellStyle name="千分位 3 5 2 2 2 3 2 2" xfId="29633" xr:uid="{FAEA345C-A995-4D60-80AD-4581E01652B7}"/>
    <cellStyle name="千分位 3 5 2 2 2 3 3" xfId="19583" xr:uid="{00000000-0005-0000-0000-0000574C0000}"/>
    <cellStyle name="千分位 3 5 2 2 2 3 3 2" xfId="29634" xr:uid="{0474079F-5D3E-433A-9791-B6804D20FFC0}"/>
    <cellStyle name="千分位 3 5 2 2 2 3 4" xfId="29632" xr:uid="{49C0136A-7ED1-4718-8BBB-E3FEB667CA42}"/>
    <cellStyle name="千分位 3 5 2 2 2 4" xfId="19584" xr:uid="{00000000-0005-0000-0000-0000584C0000}"/>
    <cellStyle name="千分位 3 5 2 2 2 4 2" xfId="29635" xr:uid="{02FB2116-E76E-432E-9E79-928C27CBA427}"/>
    <cellStyle name="千分位 3 5 2 2 2 5" xfId="19585" xr:uid="{00000000-0005-0000-0000-0000594C0000}"/>
    <cellStyle name="千分位 3 5 2 2 2 5 2" xfId="29636" xr:uid="{78CDC824-EA43-43B6-B1D1-0705D639EC6E}"/>
    <cellStyle name="千分位 3 5 2 2 2 6" xfId="29625" xr:uid="{26015B9C-CB80-469C-A873-1740882E3BF5}"/>
    <cellStyle name="千分位 3 5 2 2 3" xfId="19586" xr:uid="{00000000-0005-0000-0000-00005A4C0000}"/>
    <cellStyle name="千分位 3 5 2 2 3 2" xfId="19587" xr:uid="{00000000-0005-0000-0000-00005B4C0000}"/>
    <cellStyle name="千分位 3 5 2 2 3 2 2" xfId="19588" xr:uid="{00000000-0005-0000-0000-00005C4C0000}"/>
    <cellStyle name="千分位 3 5 2 2 3 2 2 2" xfId="29639" xr:uid="{4788CABA-E4DA-437F-93E5-A623BE11B544}"/>
    <cellStyle name="千分位 3 5 2 2 3 2 3" xfId="19589" xr:uid="{00000000-0005-0000-0000-00005D4C0000}"/>
    <cellStyle name="千分位 3 5 2 2 3 2 3 2" xfId="29640" xr:uid="{65B32F4D-E326-4780-9AD7-56E1DF21E4C2}"/>
    <cellStyle name="千分位 3 5 2 2 3 2 4" xfId="29638" xr:uid="{2F02ABBD-3799-4177-950B-EF500E53C8E6}"/>
    <cellStyle name="千分位 3 5 2 2 3 3" xfId="19590" xr:uid="{00000000-0005-0000-0000-00005E4C0000}"/>
    <cellStyle name="千分位 3 5 2 2 3 3 2" xfId="29641" xr:uid="{DF99E0C9-4451-4C1C-9D61-0A884E258284}"/>
    <cellStyle name="千分位 3 5 2 2 3 4" xfId="19591" xr:uid="{00000000-0005-0000-0000-00005F4C0000}"/>
    <cellStyle name="千分位 3 5 2 2 3 4 2" xfId="29642" xr:uid="{D5480B3F-8590-43D9-B167-9DD970D803D8}"/>
    <cellStyle name="千分位 3 5 2 2 3 5" xfId="29637" xr:uid="{78D238E9-211F-433A-93CD-D8424E12961B}"/>
    <cellStyle name="千分位 3 5 2 2 4" xfId="19592" xr:uid="{00000000-0005-0000-0000-0000604C0000}"/>
    <cellStyle name="千分位 3 5 2 2 4 2" xfId="19593" xr:uid="{00000000-0005-0000-0000-0000614C0000}"/>
    <cellStyle name="千分位 3 5 2 2 4 2 2" xfId="29644" xr:uid="{3DF29CFE-B46E-4CAD-A07D-A35095601E2C}"/>
    <cellStyle name="千分位 3 5 2 2 4 3" xfId="19594" xr:uid="{00000000-0005-0000-0000-0000624C0000}"/>
    <cellStyle name="千分位 3 5 2 2 4 3 2" xfId="29645" xr:uid="{6C294E3B-099E-47A1-8856-DE801CB5A0AE}"/>
    <cellStyle name="千分位 3 5 2 2 4 4" xfId="29643" xr:uid="{FB89047D-15C1-4BA1-A560-9F4B846C81A6}"/>
    <cellStyle name="千分位 3 5 2 2 5" xfId="19595" xr:uid="{00000000-0005-0000-0000-0000634C0000}"/>
    <cellStyle name="千分位 3 5 2 2 5 2" xfId="29646" xr:uid="{D2842D99-18E8-438D-AB9A-0401F60CA33C}"/>
    <cellStyle name="千分位 3 5 2 2 6" xfId="19596" xr:uid="{00000000-0005-0000-0000-0000644C0000}"/>
    <cellStyle name="千分位 3 5 2 2 6 2" xfId="29647" xr:uid="{575F15DE-3195-4441-A4B7-C8776EB20BA3}"/>
    <cellStyle name="千分位 3 5 2 2 7" xfId="29624" xr:uid="{F9B356B2-8CEA-4939-BE44-5E827EFA2B47}"/>
    <cellStyle name="千分位 3 5 2 3" xfId="19597" xr:uid="{00000000-0005-0000-0000-0000654C0000}"/>
    <cellStyle name="千分位 3 5 2 3 2" xfId="19598" xr:uid="{00000000-0005-0000-0000-0000664C0000}"/>
    <cellStyle name="千分位 3 5 2 3 2 2" xfId="19599" xr:uid="{00000000-0005-0000-0000-0000674C0000}"/>
    <cellStyle name="千分位 3 5 2 3 2 2 2" xfId="19600" xr:uid="{00000000-0005-0000-0000-0000684C0000}"/>
    <cellStyle name="千分位 3 5 2 3 2 2 2 2" xfId="29651" xr:uid="{9717355E-248A-472B-9215-7BAFAA60B787}"/>
    <cellStyle name="千分位 3 5 2 3 2 2 3" xfId="19601" xr:uid="{00000000-0005-0000-0000-0000694C0000}"/>
    <cellStyle name="千分位 3 5 2 3 2 2 3 2" xfId="29652" xr:uid="{2CE8B421-1980-439B-8CDD-D341C951C91F}"/>
    <cellStyle name="千分位 3 5 2 3 2 2 4" xfId="29650" xr:uid="{A91DC8D9-CCD5-4B3B-A855-9C11355C5605}"/>
    <cellStyle name="千分位 3 5 2 3 2 3" xfId="19602" xr:uid="{00000000-0005-0000-0000-00006A4C0000}"/>
    <cellStyle name="千分位 3 5 2 3 2 3 2" xfId="29653" xr:uid="{482C2D26-D39B-41A2-A98F-C82E2E78AD37}"/>
    <cellStyle name="千分位 3 5 2 3 2 4" xfId="19603" xr:uid="{00000000-0005-0000-0000-00006B4C0000}"/>
    <cellStyle name="千分位 3 5 2 3 2 4 2" xfId="29654" xr:uid="{C4188BD1-721F-43AC-B7BC-225CC6459037}"/>
    <cellStyle name="千分位 3 5 2 3 2 5" xfId="29649" xr:uid="{D4F5F487-4290-48A1-AFB0-8D4237C6342F}"/>
    <cellStyle name="千分位 3 5 2 3 3" xfId="19604" xr:uid="{00000000-0005-0000-0000-00006C4C0000}"/>
    <cellStyle name="千分位 3 5 2 3 3 2" xfId="19605" xr:uid="{00000000-0005-0000-0000-00006D4C0000}"/>
    <cellStyle name="千分位 3 5 2 3 3 2 2" xfId="29656" xr:uid="{75A85CBC-CC85-4EAA-B889-CAADF2E7A96D}"/>
    <cellStyle name="千分位 3 5 2 3 3 3" xfId="19606" xr:uid="{00000000-0005-0000-0000-00006E4C0000}"/>
    <cellStyle name="千分位 3 5 2 3 3 3 2" xfId="29657" xr:uid="{A891D8B8-3637-4918-A647-935C3491A582}"/>
    <cellStyle name="千分位 3 5 2 3 3 4" xfId="29655" xr:uid="{29652B07-ECB8-4E38-B9FD-9080C941121B}"/>
    <cellStyle name="千分位 3 5 2 3 4" xfId="19607" xr:uid="{00000000-0005-0000-0000-00006F4C0000}"/>
    <cellStyle name="千分位 3 5 2 3 4 2" xfId="29658" xr:uid="{6BD70C9B-BEEC-473B-88F7-5E682CADB609}"/>
    <cellStyle name="千分位 3 5 2 3 5" xfId="19608" xr:uid="{00000000-0005-0000-0000-0000704C0000}"/>
    <cellStyle name="千分位 3 5 2 3 5 2" xfId="29659" xr:uid="{38974614-B037-4013-9CB3-9F57EE58CEFD}"/>
    <cellStyle name="千分位 3 5 2 3 6" xfId="29648" xr:uid="{A2486E4A-A79E-41BD-A036-1E22BF143D74}"/>
    <cellStyle name="千分位 3 5 2 4" xfId="19609" xr:uid="{00000000-0005-0000-0000-0000714C0000}"/>
    <cellStyle name="千分位 3 5 2 4 2" xfId="19610" xr:uid="{00000000-0005-0000-0000-0000724C0000}"/>
    <cellStyle name="千分位 3 5 2 4 2 2" xfId="19611" xr:uid="{00000000-0005-0000-0000-0000734C0000}"/>
    <cellStyle name="千分位 3 5 2 4 2 2 2" xfId="19612" xr:uid="{00000000-0005-0000-0000-0000744C0000}"/>
    <cellStyle name="千分位 3 5 2 4 2 2 2 2" xfId="29663" xr:uid="{8152DF8B-541B-4DD3-A2B5-06BF0A98B9CA}"/>
    <cellStyle name="千分位 3 5 2 4 2 2 3" xfId="19613" xr:uid="{00000000-0005-0000-0000-0000754C0000}"/>
    <cellStyle name="千分位 3 5 2 4 2 2 3 2" xfId="29664" xr:uid="{F11427B1-1A7E-4354-A00A-F96274C0428C}"/>
    <cellStyle name="千分位 3 5 2 4 2 2 4" xfId="29662" xr:uid="{8D922DEB-9FC4-4493-84DB-C3C842D223E8}"/>
    <cellStyle name="千分位 3 5 2 4 2 3" xfId="19614" xr:uid="{00000000-0005-0000-0000-0000764C0000}"/>
    <cellStyle name="千分位 3 5 2 4 2 3 2" xfId="29665" xr:uid="{7E0246EE-2575-4DEE-A68D-921C215AA16B}"/>
    <cellStyle name="千分位 3 5 2 4 2 4" xfId="19615" xr:uid="{00000000-0005-0000-0000-0000774C0000}"/>
    <cellStyle name="千分位 3 5 2 4 2 4 2" xfId="29666" xr:uid="{39E0D035-7D8B-420C-A5D9-70782E0671A4}"/>
    <cellStyle name="千分位 3 5 2 4 2 5" xfId="29661" xr:uid="{D699C8B2-9D7A-4293-91C4-33E0095DAA85}"/>
    <cellStyle name="千分位 3 5 2 4 3" xfId="19616" xr:uid="{00000000-0005-0000-0000-0000784C0000}"/>
    <cellStyle name="千分位 3 5 2 4 3 2" xfId="19617" xr:uid="{00000000-0005-0000-0000-0000794C0000}"/>
    <cellStyle name="千分位 3 5 2 4 3 2 2" xfId="29668" xr:uid="{234E3E2B-90E9-416D-B029-7E5558F20304}"/>
    <cellStyle name="千分位 3 5 2 4 3 3" xfId="19618" xr:uid="{00000000-0005-0000-0000-00007A4C0000}"/>
    <cellStyle name="千分位 3 5 2 4 3 3 2" xfId="29669" xr:uid="{2571AA7F-56A3-4325-9849-632F74DDFA76}"/>
    <cellStyle name="千分位 3 5 2 4 3 4" xfId="29667" xr:uid="{A9660869-65B0-4AD7-B58F-F72100228BA0}"/>
    <cellStyle name="千分位 3 5 2 4 4" xfId="19619" xr:uid="{00000000-0005-0000-0000-00007B4C0000}"/>
    <cellStyle name="千分位 3 5 2 4 4 2" xfId="29670" xr:uid="{4CEF812E-6F64-4DAE-94E6-694FE0404BF7}"/>
    <cellStyle name="千分位 3 5 2 4 5" xfId="19620" xr:uid="{00000000-0005-0000-0000-00007C4C0000}"/>
    <cellStyle name="千分位 3 5 2 4 5 2" xfId="29671" xr:uid="{3FEC4A1D-FC76-49F1-8704-B78A4DEAC931}"/>
    <cellStyle name="千分位 3 5 2 4 6" xfId="29660" xr:uid="{0E6B09E7-06B1-4217-9BE8-A7EC2C88DB3E}"/>
    <cellStyle name="千分位 3 5 2 5" xfId="19621" xr:uid="{00000000-0005-0000-0000-00007D4C0000}"/>
    <cellStyle name="千分位 3 5 2 5 2" xfId="19622" xr:uid="{00000000-0005-0000-0000-00007E4C0000}"/>
    <cellStyle name="千分位 3 5 2 5 2 2" xfId="19623" xr:uid="{00000000-0005-0000-0000-00007F4C0000}"/>
    <cellStyle name="千分位 3 5 2 5 2 2 2" xfId="29674" xr:uid="{9A0B8071-DD81-4B54-97E6-FF24E05E0D08}"/>
    <cellStyle name="千分位 3 5 2 5 2 3" xfId="19624" xr:uid="{00000000-0005-0000-0000-0000804C0000}"/>
    <cellStyle name="千分位 3 5 2 5 2 3 2" xfId="29675" xr:uid="{9D140378-16DD-432B-A9B1-E89362B74134}"/>
    <cellStyle name="千分位 3 5 2 5 2 4" xfId="29673" xr:uid="{299630FF-2085-4F65-9C7A-70FCD6386488}"/>
    <cellStyle name="千分位 3 5 2 5 3" xfId="19625" xr:uid="{00000000-0005-0000-0000-0000814C0000}"/>
    <cellStyle name="千分位 3 5 2 5 3 2" xfId="29676" xr:uid="{7D030F69-24EA-48DC-A54B-1CC980FC8C01}"/>
    <cellStyle name="千分位 3 5 2 5 4" xfId="19626" xr:uid="{00000000-0005-0000-0000-0000824C0000}"/>
    <cellStyle name="千分位 3 5 2 5 4 2" xfId="29677" xr:uid="{5B91637D-B04E-415D-81F9-1B8004093515}"/>
    <cellStyle name="千分位 3 5 2 5 5" xfId="29672" xr:uid="{0FD96B34-D7C9-4069-A7F3-C3025A39DA0B}"/>
    <cellStyle name="千分位 3 5 2 6" xfId="19627" xr:uid="{00000000-0005-0000-0000-0000834C0000}"/>
    <cellStyle name="千分位 3 5 2 6 2" xfId="19628" xr:uid="{00000000-0005-0000-0000-0000844C0000}"/>
    <cellStyle name="千分位 3 5 2 6 2 2" xfId="29679" xr:uid="{04C7303B-B617-453E-92FE-78615B200BF4}"/>
    <cellStyle name="千分位 3 5 2 6 3" xfId="19629" xr:uid="{00000000-0005-0000-0000-0000854C0000}"/>
    <cellStyle name="千分位 3 5 2 6 3 2" xfId="29680" xr:uid="{EE3F1F98-A430-492D-AA6A-CD1148077618}"/>
    <cellStyle name="千分位 3 5 2 6 4" xfId="29678" xr:uid="{A09210DA-CADF-4BDA-8980-71E10A4BAF5E}"/>
    <cellStyle name="千分位 3 5 2 7" xfId="19630" xr:uid="{00000000-0005-0000-0000-0000864C0000}"/>
    <cellStyle name="千分位 3 5 2 7 2" xfId="29681" xr:uid="{059E4F72-3A91-4378-A562-F6916B585163}"/>
    <cellStyle name="千分位 3 5 2 8" xfId="19631" xr:uid="{00000000-0005-0000-0000-0000874C0000}"/>
    <cellStyle name="千分位 3 5 2 8 2" xfId="29682" xr:uid="{3763A739-E16B-4448-8955-928B01278A67}"/>
    <cellStyle name="千分位 3 5 2 9" xfId="26142" xr:uid="{F6DF012D-816F-4D14-8D2A-094D8B04A65A}"/>
    <cellStyle name="千分位 3 5 3" xfId="19632" xr:uid="{00000000-0005-0000-0000-0000884C0000}"/>
    <cellStyle name="千分位 3 5 3 2" xfId="19633" xr:uid="{00000000-0005-0000-0000-0000894C0000}"/>
    <cellStyle name="千分位 3 5 3 2 2" xfId="19634" xr:uid="{00000000-0005-0000-0000-00008A4C0000}"/>
    <cellStyle name="千分位 3 5 3 2 2 2" xfId="19635" xr:uid="{00000000-0005-0000-0000-00008B4C0000}"/>
    <cellStyle name="千分位 3 5 3 2 2 2 2" xfId="19636" xr:uid="{00000000-0005-0000-0000-00008C4C0000}"/>
    <cellStyle name="千分位 3 5 3 2 2 2 2 2" xfId="29687" xr:uid="{4DC7DD48-5536-4DE9-BC6D-E2930A978F3D}"/>
    <cellStyle name="千分位 3 5 3 2 2 2 3" xfId="19637" xr:uid="{00000000-0005-0000-0000-00008D4C0000}"/>
    <cellStyle name="千分位 3 5 3 2 2 2 3 2" xfId="29688" xr:uid="{424E924B-29B3-4B0C-B0AB-4F13226278F2}"/>
    <cellStyle name="千分位 3 5 3 2 2 2 4" xfId="29686" xr:uid="{3D5A0261-0C36-4597-8EEC-1555027BD0C1}"/>
    <cellStyle name="千分位 3 5 3 2 2 3" xfId="19638" xr:uid="{00000000-0005-0000-0000-00008E4C0000}"/>
    <cellStyle name="千分位 3 5 3 2 2 3 2" xfId="29689" xr:uid="{0498C6F7-83CE-402F-AF8D-4A0467BCCBEF}"/>
    <cellStyle name="千分位 3 5 3 2 2 4" xfId="19639" xr:uid="{00000000-0005-0000-0000-00008F4C0000}"/>
    <cellStyle name="千分位 3 5 3 2 2 4 2" xfId="29690" xr:uid="{F167E30F-1FBD-469D-BBAC-8FF43EC1EA96}"/>
    <cellStyle name="千分位 3 5 3 2 2 5" xfId="29685" xr:uid="{5FD5FFAC-6F2A-43B5-88D0-5E86F6A05ED9}"/>
    <cellStyle name="千分位 3 5 3 2 3" xfId="19640" xr:uid="{00000000-0005-0000-0000-0000904C0000}"/>
    <cellStyle name="千分位 3 5 3 2 3 2" xfId="19641" xr:uid="{00000000-0005-0000-0000-0000914C0000}"/>
    <cellStyle name="千分位 3 5 3 2 3 2 2" xfId="29692" xr:uid="{9C8C1454-90AD-4887-9094-CCCD7122801E}"/>
    <cellStyle name="千分位 3 5 3 2 3 3" xfId="19642" xr:uid="{00000000-0005-0000-0000-0000924C0000}"/>
    <cellStyle name="千分位 3 5 3 2 3 3 2" xfId="29693" xr:uid="{3E327C75-B552-4734-8199-1C82B355CE5F}"/>
    <cellStyle name="千分位 3 5 3 2 3 4" xfId="29691" xr:uid="{E447687D-5112-4145-A6A7-C2AC82FB00AC}"/>
    <cellStyle name="千分位 3 5 3 2 4" xfId="19643" xr:uid="{00000000-0005-0000-0000-0000934C0000}"/>
    <cellStyle name="千分位 3 5 3 2 4 2" xfId="29694" xr:uid="{29CFB073-F0FA-41A7-A709-D5A402F5312E}"/>
    <cellStyle name="千分位 3 5 3 2 5" xfId="19644" xr:uid="{00000000-0005-0000-0000-0000944C0000}"/>
    <cellStyle name="千分位 3 5 3 2 5 2" xfId="29695" xr:uid="{C4B894A7-EBA6-461F-81F4-98FD0E912B64}"/>
    <cellStyle name="千分位 3 5 3 2 6" xfId="29684" xr:uid="{17151ACF-97D7-4198-B8D7-C36D65BD4709}"/>
    <cellStyle name="千分位 3 5 3 3" xfId="19645" xr:uid="{00000000-0005-0000-0000-0000954C0000}"/>
    <cellStyle name="千分位 3 5 3 3 2" xfId="19646" xr:uid="{00000000-0005-0000-0000-0000964C0000}"/>
    <cellStyle name="千分位 3 5 3 3 2 2" xfId="19647" xr:uid="{00000000-0005-0000-0000-0000974C0000}"/>
    <cellStyle name="千分位 3 5 3 3 2 2 2" xfId="29698" xr:uid="{6C199CDA-810B-4DD3-A322-20BC0555AD87}"/>
    <cellStyle name="千分位 3 5 3 3 2 3" xfId="19648" xr:uid="{00000000-0005-0000-0000-0000984C0000}"/>
    <cellStyle name="千分位 3 5 3 3 2 3 2" xfId="29699" xr:uid="{1B9B8848-2CF9-4D7F-8E78-7EC635639C85}"/>
    <cellStyle name="千分位 3 5 3 3 2 4" xfId="29697" xr:uid="{6EA7B771-397E-4E07-829E-4EE6BDA4CF22}"/>
    <cellStyle name="千分位 3 5 3 3 3" xfId="19649" xr:uid="{00000000-0005-0000-0000-0000994C0000}"/>
    <cellStyle name="千分位 3 5 3 3 3 2" xfId="29700" xr:uid="{2D5ECC29-7B21-45C2-B52B-932D287C7861}"/>
    <cellStyle name="千分位 3 5 3 3 4" xfId="19650" xr:uid="{00000000-0005-0000-0000-00009A4C0000}"/>
    <cellStyle name="千分位 3 5 3 3 4 2" xfId="29701" xr:uid="{7C7BC0D5-D87D-4C06-9607-CFA1312BF478}"/>
    <cellStyle name="千分位 3 5 3 3 5" xfId="29696" xr:uid="{9822FF5E-0CEA-49A3-AD84-B8519E866B53}"/>
    <cellStyle name="千分位 3 5 3 4" xfId="19651" xr:uid="{00000000-0005-0000-0000-00009B4C0000}"/>
    <cellStyle name="千分位 3 5 3 4 2" xfId="19652" xr:uid="{00000000-0005-0000-0000-00009C4C0000}"/>
    <cellStyle name="千分位 3 5 3 4 2 2" xfId="29703" xr:uid="{AE30C274-B9CA-476B-AA4C-8364269D2CAD}"/>
    <cellStyle name="千分位 3 5 3 4 3" xfId="19653" xr:uid="{00000000-0005-0000-0000-00009D4C0000}"/>
    <cellStyle name="千分位 3 5 3 4 3 2" xfId="29704" xr:uid="{A8F05E2A-B099-4944-AD6F-C3AB2AF53146}"/>
    <cellStyle name="千分位 3 5 3 4 4" xfId="29702" xr:uid="{DDE81269-D99B-4D1C-AF2B-7498F0998D66}"/>
    <cellStyle name="千分位 3 5 3 5" xfId="19654" xr:uid="{00000000-0005-0000-0000-00009E4C0000}"/>
    <cellStyle name="千分位 3 5 3 5 2" xfId="29705" xr:uid="{B1726CFC-253E-4209-A51A-142F3E1F0FB1}"/>
    <cellStyle name="千分位 3 5 3 6" xfId="19655" xr:uid="{00000000-0005-0000-0000-00009F4C0000}"/>
    <cellStyle name="千分位 3 5 3 6 2" xfId="29706" xr:uid="{19796891-84C5-4663-A5A3-220A92755D76}"/>
    <cellStyle name="千分位 3 5 3 7" xfId="29683" xr:uid="{EA9982F8-2A51-4647-B717-AB91998F63A5}"/>
    <cellStyle name="千分位 3 5 4" xfId="19656" xr:uid="{00000000-0005-0000-0000-0000A04C0000}"/>
    <cellStyle name="千分位 3 5 4 2" xfId="19657" xr:uid="{00000000-0005-0000-0000-0000A14C0000}"/>
    <cellStyle name="千分位 3 5 4 2 2" xfId="19658" xr:uid="{00000000-0005-0000-0000-0000A24C0000}"/>
    <cellStyle name="千分位 3 5 4 2 2 2" xfId="19659" xr:uid="{00000000-0005-0000-0000-0000A34C0000}"/>
    <cellStyle name="千分位 3 5 4 2 2 2 2" xfId="29710" xr:uid="{8DA6F8CE-B3C1-486B-BB24-97EB1365BAA9}"/>
    <cellStyle name="千分位 3 5 4 2 2 3" xfId="19660" xr:uid="{00000000-0005-0000-0000-0000A44C0000}"/>
    <cellStyle name="千分位 3 5 4 2 2 3 2" xfId="29711" xr:uid="{2B39F6F9-F603-4763-B330-895884902282}"/>
    <cellStyle name="千分位 3 5 4 2 2 4" xfId="29709" xr:uid="{99C3D97F-6036-49D5-9DD1-D67C5CA65AF7}"/>
    <cellStyle name="千分位 3 5 4 2 3" xfId="19661" xr:uid="{00000000-0005-0000-0000-0000A54C0000}"/>
    <cellStyle name="千分位 3 5 4 2 3 2" xfId="29712" xr:uid="{BE6E6AAB-CBF2-471C-91BF-FC7C5079E5EB}"/>
    <cellStyle name="千分位 3 5 4 2 4" xfId="19662" xr:uid="{00000000-0005-0000-0000-0000A64C0000}"/>
    <cellStyle name="千分位 3 5 4 2 4 2" xfId="29713" xr:uid="{E338C03D-C597-41B5-9C53-1CDCDC75ABFF}"/>
    <cellStyle name="千分位 3 5 4 2 5" xfId="29708" xr:uid="{2F52F249-155E-4DAF-9961-B50142CCE048}"/>
    <cellStyle name="千分位 3 5 4 3" xfId="19663" xr:uid="{00000000-0005-0000-0000-0000A74C0000}"/>
    <cellStyle name="千分位 3 5 4 3 2" xfId="19664" xr:uid="{00000000-0005-0000-0000-0000A84C0000}"/>
    <cellStyle name="千分位 3 5 4 3 2 2" xfId="29715" xr:uid="{319B7FC3-50CE-47C5-B5B0-204ACCB6451E}"/>
    <cellStyle name="千分位 3 5 4 3 3" xfId="19665" xr:uid="{00000000-0005-0000-0000-0000A94C0000}"/>
    <cellStyle name="千分位 3 5 4 3 3 2" xfId="29716" xr:uid="{1BA796F7-B96A-4A2D-BB31-B9027CD215C5}"/>
    <cellStyle name="千分位 3 5 4 3 4" xfId="29714" xr:uid="{C37E5561-101C-465C-A0DC-EBBC9F8691A6}"/>
    <cellStyle name="千分位 3 5 4 4" xfId="19666" xr:uid="{00000000-0005-0000-0000-0000AA4C0000}"/>
    <cellStyle name="千分位 3 5 4 4 2" xfId="29717" xr:uid="{DA46DE3B-60FA-48FE-A3D9-0A7953D3CC02}"/>
    <cellStyle name="千分位 3 5 4 5" xfId="19667" xr:uid="{00000000-0005-0000-0000-0000AB4C0000}"/>
    <cellStyle name="千分位 3 5 4 5 2" xfId="29718" xr:uid="{B9E16DC5-6BA5-4AE6-AB24-78E7DA39549E}"/>
    <cellStyle name="千分位 3 5 4 6" xfId="29707" xr:uid="{F784F065-D12A-4444-A2D0-3AD29F19F56C}"/>
    <cellStyle name="千分位 3 5 5" xfId="19668" xr:uid="{00000000-0005-0000-0000-0000AC4C0000}"/>
    <cellStyle name="千分位 3 5 5 2" xfId="19669" xr:uid="{00000000-0005-0000-0000-0000AD4C0000}"/>
    <cellStyle name="千分位 3 5 5 2 2" xfId="19670" xr:uid="{00000000-0005-0000-0000-0000AE4C0000}"/>
    <cellStyle name="千分位 3 5 5 2 2 2" xfId="19671" xr:uid="{00000000-0005-0000-0000-0000AF4C0000}"/>
    <cellStyle name="千分位 3 5 5 2 2 2 2" xfId="29722" xr:uid="{5682AE98-7186-4769-BE38-C4925049F425}"/>
    <cellStyle name="千分位 3 5 5 2 2 3" xfId="19672" xr:uid="{00000000-0005-0000-0000-0000B04C0000}"/>
    <cellStyle name="千分位 3 5 5 2 2 3 2" xfId="29723" xr:uid="{DF7B62C3-448E-46C6-8DFF-A9F9DEB2CB1F}"/>
    <cellStyle name="千分位 3 5 5 2 2 4" xfId="29721" xr:uid="{D0551AD2-90E8-4877-AF8B-9605DF11E797}"/>
    <cellStyle name="千分位 3 5 5 2 3" xfId="19673" xr:uid="{00000000-0005-0000-0000-0000B14C0000}"/>
    <cellStyle name="千分位 3 5 5 2 3 2" xfId="29724" xr:uid="{E69F2371-1304-49DD-A88F-202B85F19CCB}"/>
    <cellStyle name="千分位 3 5 5 2 4" xfId="19674" xr:uid="{00000000-0005-0000-0000-0000B24C0000}"/>
    <cellStyle name="千分位 3 5 5 2 4 2" xfId="29725" xr:uid="{2C184941-68EB-4DBA-B711-E7ABA9B8DD8A}"/>
    <cellStyle name="千分位 3 5 5 2 5" xfId="29720" xr:uid="{6CA2B199-BD59-4AB8-AC7D-EA5ECBDB559F}"/>
    <cellStyle name="千分位 3 5 5 3" xfId="19675" xr:uid="{00000000-0005-0000-0000-0000B34C0000}"/>
    <cellStyle name="千分位 3 5 5 3 2" xfId="19676" xr:uid="{00000000-0005-0000-0000-0000B44C0000}"/>
    <cellStyle name="千分位 3 5 5 3 2 2" xfId="29727" xr:uid="{2D1368C7-C463-481B-9EDF-8A759A21B180}"/>
    <cellStyle name="千分位 3 5 5 3 3" xfId="19677" xr:uid="{00000000-0005-0000-0000-0000B54C0000}"/>
    <cellStyle name="千分位 3 5 5 3 3 2" xfId="29728" xr:uid="{2EF801D0-51C4-4F45-B103-E39C244E1DE9}"/>
    <cellStyle name="千分位 3 5 5 3 4" xfId="29726" xr:uid="{F879BDA7-F47D-4B24-9BBC-44E42D468879}"/>
    <cellStyle name="千分位 3 5 5 4" xfId="19678" xr:uid="{00000000-0005-0000-0000-0000B64C0000}"/>
    <cellStyle name="千分位 3 5 5 4 2" xfId="29729" xr:uid="{442D41DE-E61B-4DB3-937F-55CBA2026A7A}"/>
    <cellStyle name="千分位 3 5 5 5" xfId="19679" xr:uid="{00000000-0005-0000-0000-0000B74C0000}"/>
    <cellStyle name="千分位 3 5 5 5 2" xfId="29730" xr:uid="{6D3761A3-EA6E-479E-9EE1-32D4395FB198}"/>
    <cellStyle name="千分位 3 5 5 6" xfId="29719" xr:uid="{EC475749-45F6-4AAF-8DF6-B1B61C36ACFB}"/>
    <cellStyle name="千分位 3 5 6" xfId="19680" xr:uid="{00000000-0005-0000-0000-0000B84C0000}"/>
    <cellStyle name="千分位 3 5 6 2" xfId="19681" xr:uid="{00000000-0005-0000-0000-0000B94C0000}"/>
    <cellStyle name="千分位 3 5 6 2 2" xfId="19682" xr:uid="{00000000-0005-0000-0000-0000BA4C0000}"/>
    <cellStyle name="千分位 3 5 6 2 2 2" xfId="29733" xr:uid="{ECBC263A-60C5-482F-823F-7AEFEF22DAB8}"/>
    <cellStyle name="千分位 3 5 6 2 3" xfId="19683" xr:uid="{00000000-0005-0000-0000-0000BB4C0000}"/>
    <cellStyle name="千分位 3 5 6 2 3 2" xfId="29734" xr:uid="{6B82D6A9-9D33-4AF6-8FAA-0B080AD3E8CF}"/>
    <cellStyle name="千分位 3 5 6 2 4" xfId="29732" xr:uid="{7063016C-AA1C-4C15-AB28-2932303BF133}"/>
    <cellStyle name="千分位 3 5 6 3" xfId="19684" xr:uid="{00000000-0005-0000-0000-0000BC4C0000}"/>
    <cellStyle name="千分位 3 5 6 3 2" xfId="29735" xr:uid="{FAC55B18-2182-4AEC-A272-C38F95B49972}"/>
    <cellStyle name="千分位 3 5 6 4" xfId="19685" xr:uid="{00000000-0005-0000-0000-0000BD4C0000}"/>
    <cellStyle name="千分位 3 5 6 4 2" xfId="29736" xr:uid="{AE7E84E1-FBB0-4A88-A1B2-FA8D808A7B23}"/>
    <cellStyle name="千分位 3 5 6 5" xfId="29731" xr:uid="{15F60753-F7EF-4C4A-B5F9-4CC6B08BCEF9}"/>
    <cellStyle name="千分位 3 5 7" xfId="19686" xr:uid="{00000000-0005-0000-0000-0000BE4C0000}"/>
    <cellStyle name="千分位 3 5 7 2" xfId="19687" xr:uid="{00000000-0005-0000-0000-0000BF4C0000}"/>
    <cellStyle name="千分位 3 5 7 2 2" xfId="29738" xr:uid="{0E2A7872-ADE3-4F88-908A-FB8324E613C4}"/>
    <cellStyle name="千分位 3 5 7 3" xfId="19688" xr:uid="{00000000-0005-0000-0000-0000C04C0000}"/>
    <cellStyle name="千分位 3 5 7 3 2" xfId="29739" xr:uid="{109B4C1F-52B1-4347-B3E9-C46447870910}"/>
    <cellStyle name="千分位 3 5 7 4" xfId="29737" xr:uid="{893FBA51-F02B-4067-BE3A-188575A7149C}"/>
    <cellStyle name="千分位 3 5 8" xfId="19689" xr:uid="{00000000-0005-0000-0000-0000C14C0000}"/>
    <cellStyle name="千分位 3 5 8 2" xfId="29740" xr:uid="{0A85DDEE-EFFA-404E-B953-D6D8E20F9E47}"/>
    <cellStyle name="千分位 3 5 9" xfId="19690" xr:uid="{00000000-0005-0000-0000-0000C24C0000}"/>
    <cellStyle name="千分位 3 5 9 2" xfId="29741" xr:uid="{2D9F387B-13D1-4EBB-AC8C-8EA6F94E1134}"/>
    <cellStyle name="千分位 3 6" xfId="385" xr:uid="{00000000-0005-0000-0000-0000C34C0000}"/>
    <cellStyle name="千分位 3 6 10" xfId="26143" xr:uid="{D113BC8F-500D-47C7-9464-0FA0D7F9A066}"/>
    <cellStyle name="千分位 3 6 2" xfId="386" xr:uid="{00000000-0005-0000-0000-0000C44C0000}"/>
    <cellStyle name="千分位 3 6 2 2" xfId="19691" xr:uid="{00000000-0005-0000-0000-0000C54C0000}"/>
    <cellStyle name="千分位 3 6 2 2 2" xfId="19692" xr:uid="{00000000-0005-0000-0000-0000C64C0000}"/>
    <cellStyle name="千分位 3 6 2 2 2 2" xfId="19693" xr:uid="{00000000-0005-0000-0000-0000C74C0000}"/>
    <cellStyle name="千分位 3 6 2 2 2 2 2" xfId="19694" xr:uid="{00000000-0005-0000-0000-0000C84C0000}"/>
    <cellStyle name="千分位 3 6 2 2 2 2 2 2" xfId="19695" xr:uid="{00000000-0005-0000-0000-0000C94C0000}"/>
    <cellStyle name="千分位 3 6 2 2 2 2 2 2 2" xfId="29746" xr:uid="{506FC7E5-D7ED-4651-9FA0-528C4AB4AB35}"/>
    <cellStyle name="千分位 3 6 2 2 2 2 2 3" xfId="19696" xr:uid="{00000000-0005-0000-0000-0000CA4C0000}"/>
    <cellStyle name="千分位 3 6 2 2 2 2 2 3 2" xfId="29747" xr:uid="{E1B1AE81-B68E-4BF6-9300-D98424B242DB}"/>
    <cellStyle name="千分位 3 6 2 2 2 2 2 4" xfId="29745" xr:uid="{B031498A-29AC-4184-83CD-2234285B36B0}"/>
    <cellStyle name="千分位 3 6 2 2 2 2 3" xfId="19697" xr:uid="{00000000-0005-0000-0000-0000CB4C0000}"/>
    <cellStyle name="千分位 3 6 2 2 2 2 3 2" xfId="29748" xr:uid="{6DB840D3-6BBD-4BB2-ACDB-E999EE4F717E}"/>
    <cellStyle name="千分位 3 6 2 2 2 2 4" xfId="19698" xr:uid="{00000000-0005-0000-0000-0000CC4C0000}"/>
    <cellStyle name="千分位 3 6 2 2 2 2 4 2" xfId="29749" xr:uid="{3A323862-9DFF-429B-BEC2-5A5C740F5133}"/>
    <cellStyle name="千分位 3 6 2 2 2 2 5" xfId="29744" xr:uid="{B4839209-B76E-4E1A-ADD6-69FF45596CB6}"/>
    <cellStyle name="千分位 3 6 2 2 2 3" xfId="19699" xr:uid="{00000000-0005-0000-0000-0000CD4C0000}"/>
    <cellStyle name="千分位 3 6 2 2 2 3 2" xfId="19700" xr:uid="{00000000-0005-0000-0000-0000CE4C0000}"/>
    <cellStyle name="千分位 3 6 2 2 2 3 2 2" xfId="29751" xr:uid="{5A9A81E7-3F29-46D1-A61B-AFF193F52180}"/>
    <cellStyle name="千分位 3 6 2 2 2 3 3" xfId="19701" xr:uid="{00000000-0005-0000-0000-0000CF4C0000}"/>
    <cellStyle name="千分位 3 6 2 2 2 3 3 2" xfId="29752" xr:uid="{A52570A3-1607-4E7D-8473-54B85ED5EA64}"/>
    <cellStyle name="千分位 3 6 2 2 2 3 4" xfId="29750" xr:uid="{711E7E66-B7C9-4904-A1F6-3681F18F8411}"/>
    <cellStyle name="千分位 3 6 2 2 2 4" xfId="19702" xr:uid="{00000000-0005-0000-0000-0000D04C0000}"/>
    <cellStyle name="千分位 3 6 2 2 2 4 2" xfId="29753" xr:uid="{85C92AF1-5D63-4F29-BF4E-755100964710}"/>
    <cellStyle name="千分位 3 6 2 2 2 5" xfId="19703" xr:uid="{00000000-0005-0000-0000-0000D14C0000}"/>
    <cellStyle name="千分位 3 6 2 2 2 5 2" xfId="29754" xr:uid="{445AB50F-81C9-415E-A305-573E2A39AFDD}"/>
    <cellStyle name="千分位 3 6 2 2 2 6" xfId="29743" xr:uid="{CF8F4DF8-7534-4425-BEFC-4322D5B25B37}"/>
    <cellStyle name="千分位 3 6 2 2 3" xfId="19704" xr:uid="{00000000-0005-0000-0000-0000D24C0000}"/>
    <cellStyle name="千分位 3 6 2 2 3 2" xfId="19705" xr:uid="{00000000-0005-0000-0000-0000D34C0000}"/>
    <cellStyle name="千分位 3 6 2 2 3 2 2" xfId="19706" xr:uid="{00000000-0005-0000-0000-0000D44C0000}"/>
    <cellStyle name="千分位 3 6 2 2 3 2 2 2" xfId="29757" xr:uid="{A6C5829B-A4BB-43FF-AD17-75B9E2C91886}"/>
    <cellStyle name="千分位 3 6 2 2 3 2 3" xfId="19707" xr:uid="{00000000-0005-0000-0000-0000D54C0000}"/>
    <cellStyle name="千分位 3 6 2 2 3 2 3 2" xfId="29758" xr:uid="{DD4F0069-3D7F-493A-ABBD-AE7040F8A1F5}"/>
    <cellStyle name="千分位 3 6 2 2 3 2 4" xfId="29756" xr:uid="{F95A1190-1DF0-467C-87DF-BE50A3423C90}"/>
    <cellStyle name="千分位 3 6 2 2 3 3" xfId="19708" xr:uid="{00000000-0005-0000-0000-0000D64C0000}"/>
    <cellStyle name="千分位 3 6 2 2 3 3 2" xfId="29759" xr:uid="{6D4A7BC8-94F7-40D3-91C0-87BCFCFBD30C}"/>
    <cellStyle name="千分位 3 6 2 2 3 4" xfId="19709" xr:uid="{00000000-0005-0000-0000-0000D74C0000}"/>
    <cellStyle name="千分位 3 6 2 2 3 4 2" xfId="29760" xr:uid="{02A0D539-650C-4F38-820E-CF8BCD2BEB45}"/>
    <cellStyle name="千分位 3 6 2 2 3 5" xfId="29755" xr:uid="{A14ECDFE-4214-46A3-9A2A-321D11105029}"/>
    <cellStyle name="千分位 3 6 2 2 4" xfId="19710" xr:uid="{00000000-0005-0000-0000-0000D84C0000}"/>
    <cellStyle name="千分位 3 6 2 2 4 2" xfId="19711" xr:uid="{00000000-0005-0000-0000-0000D94C0000}"/>
    <cellStyle name="千分位 3 6 2 2 4 2 2" xfId="29762" xr:uid="{01817FE9-79DE-4AC4-9BD8-BF91EA79E4EA}"/>
    <cellStyle name="千分位 3 6 2 2 4 3" xfId="19712" xr:uid="{00000000-0005-0000-0000-0000DA4C0000}"/>
    <cellStyle name="千分位 3 6 2 2 4 3 2" xfId="29763" xr:uid="{28BB7386-A993-4ECC-8206-7F2A799EDDAF}"/>
    <cellStyle name="千分位 3 6 2 2 4 4" xfId="29761" xr:uid="{030A7D74-BB68-4736-9605-F5EBECED4CA0}"/>
    <cellStyle name="千分位 3 6 2 2 5" xfId="19713" xr:uid="{00000000-0005-0000-0000-0000DB4C0000}"/>
    <cellStyle name="千分位 3 6 2 2 5 2" xfId="29764" xr:uid="{4F9935CB-94E0-469A-B574-162550346A6A}"/>
    <cellStyle name="千分位 3 6 2 2 6" xfId="19714" xr:uid="{00000000-0005-0000-0000-0000DC4C0000}"/>
    <cellStyle name="千分位 3 6 2 2 6 2" xfId="29765" xr:uid="{15D4F764-4733-41A8-8E08-9F86E51CEFC8}"/>
    <cellStyle name="千分位 3 6 2 2 7" xfId="29742" xr:uid="{EF29661D-5159-4BCD-BE6A-BDC7B522ACA5}"/>
    <cellStyle name="千分位 3 6 2 3" xfId="19715" xr:uid="{00000000-0005-0000-0000-0000DD4C0000}"/>
    <cellStyle name="千分位 3 6 2 3 2" xfId="19716" xr:uid="{00000000-0005-0000-0000-0000DE4C0000}"/>
    <cellStyle name="千分位 3 6 2 3 2 2" xfId="19717" xr:uid="{00000000-0005-0000-0000-0000DF4C0000}"/>
    <cellStyle name="千分位 3 6 2 3 2 2 2" xfId="19718" xr:uid="{00000000-0005-0000-0000-0000E04C0000}"/>
    <cellStyle name="千分位 3 6 2 3 2 2 2 2" xfId="29769" xr:uid="{6FA5D521-FD2D-43A8-9402-BF3D8FF4C02D}"/>
    <cellStyle name="千分位 3 6 2 3 2 2 3" xfId="19719" xr:uid="{00000000-0005-0000-0000-0000E14C0000}"/>
    <cellStyle name="千分位 3 6 2 3 2 2 3 2" xfId="29770" xr:uid="{C1D5D56F-96DD-487A-911B-D6B822EE7391}"/>
    <cellStyle name="千分位 3 6 2 3 2 2 4" xfId="29768" xr:uid="{3DD51A6A-B4D8-4D6C-BD8B-E3D61C8D9E45}"/>
    <cellStyle name="千分位 3 6 2 3 2 3" xfId="19720" xr:uid="{00000000-0005-0000-0000-0000E24C0000}"/>
    <cellStyle name="千分位 3 6 2 3 2 3 2" xfId="29771" xr:uid="{906CE696-E226-42E6-B18C-67A9F2F31D3D}"/>
    <cellStyle name="千分位 3 6 2 3 2 4" xfId="19721" xr:uid="{00000000-0005-0000-0000-0000E34C0000}"/>
    <cellStyle name="千分位 3 6 2 3 2 4 2" xfId="29772" xr:uid="{C52DFB4A-319F-40C3-9B12-D08D7CE714E5}"/>
    <cellStyle name="千分位 3 6 2 3 2 5" xfId="29767" xr:uid="{7AE87A34-EB43-4567-B815-B7E05151417B}"/>
    <cellStyle name="千分位 3 6 2 3 3" xfId="19722" xr:uid="{00000000-0005-0000-0000-0000E44C0000}"/>
    <cellStyle name="千分位 3 6 2 3 3 2" xfId="19723" xr:uid="{00000000-0005-0000-0000-0000E54C0000}"/>
    <cellStyle name="千分位 3 6 2 3 3 2 2" xfId="29774" xr:uid="{F9652E04-867A-4B22-8D23-1066AFD44AFC}"/>
    <cellStyle name="千分位 3 6 2 3 3 3" xfId="19724" xr:uid="{00000000-0005-0000-0000-0000E64C0000}"/>
    <cellStyle name="千分位 3 6 2 3 3 3 2" xfId="29775" xr:uid="{4A0ED198-12D5-4F14-BD15-7DDB9DFB5D79}"/>
    <cellStyle name="千分位 3 6 2 3 3 4" xfId="29773" xr:uid="{6FA0B09F-F56E-43DB-9E66-3C1963C261BF}"/>
    <cellStyle name="千分位 3 6 2 3 4" xfId="19725" xr:uid="{00000000-0005-0000-0000-0000E74C0000}"/>
    <cellStyle name="千分位 3 6 2 3 4 2" xfId="29776" xr:uid="{9029E753-B753-445B-AA4E-5C42E149BCBD}"/>
    <cellStyle name="千分位 3 6 2 3 5" xfId="19726" xr:uid="{00000000-0005-0000-0000-0000E84C0000}"/>
    <cellStyle name="千分位 3 6 2 3 5 2" xfId="29777" xr:uid="{2440F2BA-EE44-42A7-94BE-5345841F0E2C}"/>
    <cellStyle name="千分位 3 6 2 3 6" xfId="29766" xr:uid="{98ECD3C1-4204-48C5-A37E-0B4FF149EB97}"/>
    <cellStyle name="千分位 3 6 2 4" xfId="19727" xr:uid="{00000000-0005-0000-0000-0000E94C0000}"/>
    <cellStyle name="千分位 3 6 2 4 2" xfId="19728" xr:uid="{00000000-0005-0000-0000-0000EA4C0000}"/>
    <cellStyle name="千分位 3 6 2 4 2 2" xfId="19729" xr:uid="{00000000-0005-0000-0000-0000EB4C0000}"/>
    <cellStyle name="千分位 3 6 2 4 2 2 2" xfId="19730" xr:uid="{00000000-0005-0000-0000-0000EC4C0000}"/>
    <cellStyle name="千分位 3 6 2 4 2 2 2 2" xfId="29781" xr:uid="{A6F51ABA-8862-44B0-A493-CA675AADC232}"/>
    <cellStyle name="千分位 3 6 2 4 2 2 3" xfId="19731" xr:uid="{00000000-0005-0000-0000-0000ED4C0000}"/>
    <cellStyle name="千分位 3 6 2 4 2 2 3 2" xfId="29782" xr:uid="{4FB269C0-AC0A-4820-9D25-AC44E0371058}"/>
    <cellStyle name="千分位 3 6 2 4 2 2 4" xfId="29780" xr:uid="{C6F7CF25-9187-4C7B-985A-56D24A83C8CB}"/>
    <cellStyle name="千分位 3 6 2 4 2 3" xfId="19732" xr:uid="{00000000-0005-0000-0000-0000EE4C0000}"/>
    <cellStyle name="千分位 3 6 2 4 2 3 2" xfId="29783" xr:uid="{19842E17-3448-43BC-AE76-B678DC8CBF77}"/>
    <cellStyle name="千分位 3 6 2 4 2 4" xfId="19733" xr:uid="{00000000-0005-0000-0000-0000EF4C0000}"/>
    <cellStyle name="千分位 3 6 2 4 2 4 2" xfId="29784" xr:uid="{3D4A6307-A260-4BC2-AF75-02118A04E4C7}"/>
    <cellStyle name="千分位 3 6 2 4 2 5" xfId="29779" xr:uid="{7097FB10-E2EB-472E-906A-DC49BBB47DAA}"/>
    <cellStyle name="千分位 3 6 2 4 3" xfId="19734" xr:uid="{00000000-0005-0000-0000-0000F04C0000}"/>
    <cellStyle name="千分位 3 6 2 4 3 2" xfId="19735" xr:uid="{00000000-0005-0000-0000-0000F14C0000}"/>
    <cellStyle name="千分位 3 6 2 4 3 2 2" xfId="29786" xr:uid="{28CCEF3A-BA82-4DDD-9A75-0C6114C3EF40}"/>
    <cellStyle name="千分位 3 6 2 4 3 3" xfId="19736" xr:uid="{00000000-0005-0000-0000-0000F24C0000}"/>
    <cellStyle name="千分位 3 6 2 4 3 3 2" xfId="29787" xr:uid="{63A3CFD3-7B4B-4708-9922-7EE6AB9303DC}"/>
    <cellStyle name="千分位 3 6 2 4 3 4" xfId="29785" xr:uid="{6F3643D4-C576-49C9-8C18-71E7F27D62FE}"/>
    <cellStyle name="千分位 3 6 2 4 4" xfId="19737" xr:uid="{00000000-0005-0000-0000-0000F34C0000}"/>
    <cellStyle name="千分位 3 6 2 4 4 2" xfId="29788" xr:uid="{43DA0598-8A23-45B2-96E9-39F92D480681}"/>
    <cellStyle name="千分位 3 6 2 4 5" xfId="19738" xr:uid="{00000000-0005-0000-0000-0000F44C0000}"/>
    <cellStyle name="千分位 3 6 2 4 5 2" xfId="29789" xr:uid="{92472462-D0E3-4189-94A7-B567254E77AC}"/>
    <cellStyle name="千分位 3 6 2 4 6" xfId="29778" xr:uid="{E94876ED-843E-42B1-8E54-F97124E119D7}"/>
    <cellStyle name="千分位 3 6 2 5" xfId="19739" xr:uid="{00000000-0005-0000-0000-0000F54C0000}"/>
    <cellStyle name="千分位 3 6 2 5 2" xfId="19740" xr:uid="{00000000-0005-0000-0000-0000F64C0000}"/>
    <cellStyle name="千分位 3 6 2 5 2 2" xfId="19741" xr:uid="{00000000-0005-0000-0000-0000F74C0000}"/>
    <cellStyle name="千分位 3 6 2 5 2 2 2" xfId="29792" xr:uid="{61746B75-BE2A-4BFC-80F0-C7038B784952}"/>
    <cellStyle name="千分位 3 6 2 5 2 3" xfId="19742" xr:uid="{00000000-0005-0000-0000-0000F84C0000}"/>
    <cellStyle name="千分位 3 6 2 5 2 3 2" xfId="29793" xr:uid="{B3CCADD9-4118-4F5E-8B31-8F38D01466D0}"/>
    <cellStyle name="千分位 3 6 2 5 2 4" xfId="29791" xr:uid="{9770E51C-46A7-4BE5-83E6-FB365170D231}"/>
    <cellStyle name="千分位 3 6 2 5 3" xfId="19743" xr:uid="{00000000-0005-0000-0000-0000F94C0000}"/>
    <cellStyle name="千分位 3 6 2 5 3 2" xfId="29794" xr:uid="{4CDBD90A-83C1-41E5-8909-828BBFC5B099}"/>
    <cellStyle name="千分位 3 6 2 5 4" xfId="19744" xr:uid="{00000000-0005-0000-0000-0000FA4C0000}"/>
    <cellStyle name="千分位 3 6 2 5 4 2" xfId="29795" xr:uid="{B092B0D9-1758-486B-9243-0666895D5212}"/>
    <cellStyle name="千分位 3 6 2 5 5" xfId="29790" xr:uid="{6E3F43C1-B78F-4070-9189-586DE65CC83A}"/>
    <cellStyle name="千分位 3 6 2 6" xfId="19745" xr:uid="{00000000-0005-0000-0000-0000FB4C0000}"/>
    <cellStyle name="千分位 3 6 2 6 2" xfId="19746" xr:uid="{00000000-0005-0000-0000-0000FC4C0000}"/>
    <cellStyle name="千分位 3 6 2 6 2 2" xfId="29797" xr:uid="{809B33DA-BF76-43F7-9E13-267974D174B4}"/>
    <cellStyle name="千分位 3 6 2 6 3" xfId="19747" xr:uid="{00000000-0005-0000-0000-0000FD4C0000}"/>
    <cellStyle name="千分位 3 6 2 6 3 2" xfId="29798" xr:uid="{C6AA8944-9F91-4C8C-9BDB-F667069801F4}"/>
    <cellStyle name="千分位 3 6 2 6 4" xfId="29796" xr:uid="{D4F1183B-5E3E-4520-9DCE-A7A543467108}"/>
    <cellStyle name="千分位 3 6 2 7" xfId="19748" xr:uid="{00000000-0005-0000-0000-0000FE4C0000}"/>
    <cellStyle name="千分位 3 6 2 7 2" xfId="29799" xr:uid="{A4955F4D-B7A6-4B4D-9384-6610AD24EE14}"/>
    <cellStyle name="千分位 3 6 2 8" xfId="19749" xr:uid="{00000000-0005-0000-0000-0000FF4C0000}"/>
    <cellStyle name="千分位 3 6 2 8 2" xfId="29800" xr:uid="{E29BA169-1C1F-4800-AA89-9797705174B2}"/>
    <cellStyle name="千分位 3 6 2 9" xfId="26144" xr:uid="{7225079A-9297-4663-8E4A-C3248E81F3A4}"/>
    <cellStyle name="千分位 3 6 3" xfId="19750" xr:uid="{00000000-0005-0000-0000-0000004D0000}"/>
    <cellStyle name="千分位 3 6 3 2" xfId="19751" xr:uid="{00000000-0005-0000-0000-0000014D0000}"/>
    <cellStyle name="千分位 3 6 3 2 2" xfId="19752" xr:uid="{00000000-0005-0000-0000-0000024D0000}"/>
    <cellStyle name="千分位 3 6 3 2 2 2" xfId="19753" xr:uid="{00000000-0005-0000-0000-0000034D0000}"/>
    <cellStyle name="千分位 3 6 3 2 2 2 2" xfId="19754" xr:uid="{00000000-0005-0000-0000-0000044D0000}"/>
    <cellStyle name="千分位 3 6 3 2 2 2 2 2" xfId="29805" xr:uid="{33D71F11-827A-4248-B8C8-82F384D0FD56}"/>
    <cellStyle name="千分位 3 6 3 2 2 2 3" xfId="19755" xr:uid="{00000000-0005-0000-0000-0000054D0000}"/>
    <cellStyle name="千分位 3 6 3 2 2 2 3 2" xfId="29806" xr:uid="{DE16043F-A746-4E5A-A51C-812FB7C3F02D}"/>
    <cellStyle name="千分位 3 6 3 2 2 2 4" xfId="29804" xr:uid="{9DBEB17C-F04E-4175-962C-1E45493A1CC8}"/>
    <cellStyle name="千分位 3 6 3 2 2 3" xfId="19756" xr:uid="{00000000-0005-0000-0000-0000064D0000}"/>
    <cellStyle name="千分位 3 6 3 2 2 3 2" xfId="29807" xr:uid="{6C362A57-F3D9-4F10-87CF-F99C621F58FF}"/>
    <cellStyle name="千分位 3 6 3 2 2 4" xfId="19757" xr:uid="{00000000-0005-0000-0000-0000074D0000}"/>
    <cellStyle name="千分位 3 6 3 2 2 4 2" xfId="29808" xr:uid="{50EB81E6-B227-4AD8-B595-4CB6B248A586}"/>
    <cellStyle name="千分位 3 6 3 2 2 5" xfId="29803" xr:uid="{2D1DE762-134D-4D1F-B26E-4A32530B3CCE}"/>
    <cellStyle name="千分位 3 6 3 2 3" xfId="19758" xr:uid="{00000000-0005-0000-0000-0000084D0000}"/>
    <cellStyle name="千分位 3 6 3 2 3 2" xfId="19759" xr:uid="{00000000-0005-0000-0000-0000094D0000}"/>
    <cellStyle name="千分位 3 6 3 2 3 2 2" xfId="29810" xr:uid="{CF46D695-0994-4188-A53C-98C42855D824}"/>
    <cellStyle name="千分位 3 6 3 2 3 3" xfId="19760" xr:uid="{00000000-0005-0000-0000-00000A4D0000}"/>
    <cellStyle name="千分位 3 6 3 2 3 3 2" xfId="29811" xr:uid="{BFADD4F5-E06C-4912-8A6E-50835F5CE184}"/>
    <cellStyle name="千分位 3 6 3 2 3 4" xfId="29809" xr:uid="{EE498AAD-7E96-422B-A2E3-F988C2BBA128}"/>
    <cellStyle name="千分位 3 6 3 2 4" xfId="19761" xr:uid="{00000000-0005-0000-0000-00000B4D0000}"/>
    <cellStyle name="千分位 3 6 3 2 4 2" xfId="29812" xr:uid="{2C5ED0A5-DB51-4270-8F46-E7BD8CAA7543}"/>
    <cellStyle name="千分位 3 6 3 2 5" xfId="19762" xr:uid="{00000000-0005-0000-0000-00000C4D0000}"/>
    <cellStyle name="千分位 3 6 3 2 5 2" xfId="29813" xr:uid="{E9C87BA9-1969-4A1F-8428-93B7EFE90E1A}"/>
    <cellStyle name="千分位 3 6 3 2 6" xfId="29802" xr:uid="{9EF37E87-EBE4-4A58-85C6-24EE57BE8365}"/>
    <cellStyle name="千分位 3 6 3 3" xfId="19763" xr:uid="{00000000-0005-0000-0000-00000D4D0000}"/>
    <cellStyle name="千分位 3 6 3 3 2" xfId="19764" xr:uid="{00000000-0005-0000-0000-00000E4D0000}"/>
    <cellStyle name="千分位 3 6 3 3 2 2" xfId="19765" xr:uid="{00000000-0005-0000-0000-00000F4D0000}"/>
    <cellStyle name="千分位 3 6 3 3 2 2 2" xfId="29816" xr:uid="{66159B7A-9F78-4CEE-BFFD-CE8B93B51FFB}"/>
    <cellStyle name="千分位 3 6 3 3 2 3" xfId="19766" xr:uid="{00000000-0005-0000-0000-0000104D0000}"/>
    <cellStyle name="千分位 3 6 3 3 2 3 2" xfId="29817" xr:uid="{0A7D4A22-5DEA-407B-88CF-ED418D560A87}"/>
    <cellStyle name="千分位 3 6 3 3 2 4" xfId="29815" xr:uid="{29EFD269-7A02-4701-871B-901B43F567FF}"/>
    <cellStyle name="千分位 3 6 3 3 3" xfId="19767" xr:uid="{00000000-0005-0000-0000-0000114D0000}"/>
    <cellStyle name="千分位 3 6 3 3 3 2" xfId="29818" xr:uid="{3EBE3D99-DC98-4FEF-BB8C-7373A408CEBE}"/>
    <cellStyle name="千分位 3 6 3 3 4" xfId="19768" xr:uid="{00000000-0005-0000-0000-0000124D0000}"/>
    <cellStyle name="千分位 3 6 3 3 4 2" xfId="29819" xr:uid="{49C612D7-EF64-41A4-87E6-0943E16471AC}"/>
    <cellStyle name="千分位 3 6 3 3 5" xfId="29814" xr:uid="{9655E0BB-5FE8-4205-80A6-39B65FD0D84F}"/>
    <cellStyle name="千分位 3 6 3 4" xfId="19769" xr:uid="{00000000-0005-0000-0000-0000134D0000}"/>
    <cellStyle name="千分位 3 6 3 4 2" xfId="19770" xr:uid="{00000000-0005-0000-0000-0000144D0000}"/>
    <cellStyle name="千分位 3 6 3 4 2 2" xfId="29821" xr:uid="{6A8B40A3-7A46-49B1-8B57-FA003BF86D57}"/>
    <cellStyle name="千分位 3 6 3 4 3" xfId="19771" xr:uid="{00000000-0005-0000-0000-0000154D0000}"/>
    <cellStyle name="千分位 3 6 3 4 3 2" xfId="29822" xr:uid="{8DA405AA-722B-4477-9B83-EE558898836B}"/>
    <cellStyle name="千分位 3 6 3 4 4" xfId="29820" xr:uid="{7451E99D-3E3C-489C-87EC-E29A2CAA0065}"/>
    <cellStyle name="千分位 3 6 3 5" xfId="19772" xr:uid="{00000000-0005-0000-0000-0000164D0000}"/>
    <cellStyle name="千分位 3 6 3 5 2" xfId="29823" xr:uid="{03719B2B-0046-4705-BEAA-FBBAB3D84ED1}"/>
    <cellStyle name="千分位 3 6 3 6" xfId="19773" xr:uid="{00000000-0005-0000-0000-0000174D0000}"/>
    <cellStyle name="千分位 3 6 3 6 2" xfId="29824" xr:uid="{5272C42A-0FD9-470C-94C1-D6EB477A7014}"/>
    <cellStyle name="千分位 3 6 3 7" xfId="29801" xr:uid="{57124C5C-8873-4D89-8EA7-D32E21C9F38F}"/>
    <cellStyle name="千分位 3 6 4" xfId="19774" xr:uid="{00000000-0005-0000-0000-0000184D0000}"/>
    <cellStyle name="千分位 3 6 4 2" xfId="19775" xr:uid="{00000000-0005-0000-0000-0000194D0000}"/>
    <cellStyle name="千分位 3 6 4 2 2" xfId="19776" xr:uid="{00000000-0005-0000-0000-00001A4D0000}"/>
    <cellStyle name="千分位 3 6 4 2 2 2" xfId="19777" xr:uid="{00000000-0005-0000-0000-00001B4D0000}"/>
    <cellStyle name="千分位 3 6 4 2 2 2 2" xfId="29828" xr:uid="{1E3B1453-3AF5-4E3C-A32B-A58363561BD2}"/>
    <cellStyle name="千分位 3 6 4 2 2 3" xfId="19778" xr:uid="{00000000-0005-0000-0000-00001C4D0000}"/>
    <cellStyle name="千分位 3 6 4 2 2 3 2" xfId="29829" xr:uid="{D51F6A0D-55C3-494A-84A6-F09711B82899}"/>
    <cellStyle name="千分位 3 6 4 2 2 4" xfId="29827" xr:uid="{E1A052DC-E714-4E63-B664-3875A09529FA}"/>
    <cellStyle name="千分位 3 6 4 2 3" xfId="19779" xr:uid="{00000000-0005-0000-0000-00001D4D0000}"/>
    <cellStyle name="千分位 3 6 4 2 3 2" xfId="29830" xr:uid="{21BCC4DC-5849-4B9C-B6D4-E740AADCFC9F}"/>
    <cellStyle name="千分位 3 6 4 2 4" xfId="19780" xr:uid="{00000000-0005-0000-0000-00001E4D0000}"/>
    <cellStyle name="千分位 3 6 4 2 4 2" xfId="29831" xr:uid="{9807800A-E1B6-4B09-BCFC-DC20C3EFB83D}"/>
    <cellStyle name="千分位 3 6 4 2 5" xfId="29826" xr:uid="{6814664D-2FA4-4D1C-996A-B378656C2094}"/>
    <cellStyle name="千分位 3 6 4 3" xfId="19781" xr:uid="{00000000-0005-0000-0000-00001F4D0000}"/>
    <cellStyle name="千分位 3 6 4 3 2" xfId="19782" xr:uid="{00000000-0005-0000-0000-0000204D0000}"/>
    <cellStyle name="千分位 3 6 4 3 2 2" xfId="29833" xr:uid="{B19E7F74-6684-4A56-8AE3-AEEF4EE3F8B8}"/>
    <cellStyle name="千分位 3 6 4 3 3" xfId="19783" xr:uid="{00000000-0005-0000-0000-0000214D0000}"/>
    <cellStyle name="千分位 3 6 4 3 3 2" xfId="29834" xr:uid="{425BF2E0-570F-4458-A5A0-436BFBAA15F6}"/>
    <cellStyle name="千分位 3 6 4 3 4" xfId="29832" xr:uid="{76F0B770-400D-4EBB-A477-D356A9DA2C81}"/>
    <cellStyle name="千分位 3 6 4 4" xfId="19784" xr:uid="{00000000-0005-0000-0000-0000224D0000}"/>
    <cellStyle name="千分位 3 6 4 4 2" xfId="29835" xr:uid="{866F2214-C45A-46F0-906E-D75FA7DC5C87}"/>
    <cellStyle name="千分位 3 6 4 5" xfId="19785" xr:uid="{00000000-0005-0000-0000-0000234D0000}"/>
    <cellStyle name="千分位 3 6 4 5 2" xfId="29836" xr:uid="{45E37093-B2B2-4EB3-87FD-968547D9A78B}"/>
    <cellStyle name="千分位 3 6 4 6" xfId="29825" xr:uid="{0998CC8B-27FF-4899-9F3C-C48E479F857D}"/>
    <cellStyle name="千分位 3 6 5" xfId="19786" xr:uid="{00000000-0005-0000-0000-0000244D0000}"/>
    <cellStyle name="千分位 3 6 5 2" xfId="19787" xr:uid="{00000000-0005-0000-0000-0000254D0000}"/>
    <cellStyle name="千分位 3 6 5 2 2" xfId="19788" xr:uid="{00000000-0005-0000-0000-0000264D0000}"/>
    <cellStyle name="千分位 3 6 5 2 2 2" xfId="19789" xr:uid="{00000000-0005-0000-0000-0000274D0000}"/>
    <cellStyle name="千分位 3 6 5 2 2 2 2" xfId="29840" xr:uid="{F68802D5-97DB-4F1A-910C-61E479E281C2}"/>
    <cellStyle name="千分位 3 6 5 2 2 3" xfId="19790" xr:uid="{00000000-0005-0000-0000-0000284D0000}"/>
    <cellStyle name="千分位 3 6 5 2 2 3 2" xfId="29841" xr:uid="{B39A8422-4ADC-40D3-A633-39594AF24845}"/>
    <cellStyle name="千分位 3 6 5 2 2 4" xfId="29839" xr:uid="{3009505F-03F5-478C-966D-A0B5CEFB6879}"/>
    <cellStyle name="千分位 3 6 5 2 3" xfId="19791" xr:uid="{00000000-0005-0000-0000-0000294D0000}"/>
    <cellStyle name="千分位 3 6 5 2 3 2" xfId="29842" xr:uid="{D24418A7-9646-49D5-8F38-D56A96C73987}"/>
    <cellStyle name="千分位 3 6 5 2 4" xfId="19792" xr:uid="{00000000-0005-0000-0000-00002A4D0000}"/>
    <cellStyle name="千分位 3 6 5 2 4 2" xfId="29843" xr:uid="{820C73A2-BA37-49AD-AAD6-5078728B90C6}"/>
    <cellStyle name="千分位 3 6 5 2 5" xfId="29838" xr:uid="{8F2AB482-FFA5-4733-AB93-E4D29F2539C6}"/>
    <cellStyle name="千分位 3 6 5 3" xfId="19793" xr:uid="{00000000-0005-0000-0000-00002B4D0000}"/>
    <cellStyle name="千分位 3 6 5 3 2" xfId="19794" xr:uid="{00000000-0005-0000-0000-00002C4D0000}"/>
    <cellStyle name="千分位 3 6 5 3 2 2" xfId="29845" xr:uid="{CB525493-3CFD-4DB0-BB67-A9334205AFBA}"/>
    <cellStyle name="千分位 3 6 5 3 3" xfId="19795" xr:uid="{00000000-0005-0000-0000-00002D4D0000}"/>
    <cellStyle name="千分位 3 6 5 3 3 2" xfId="29846" xr:uid="{9B3FD975-B5D8-43DD-BD26-A4E436DCA92C}"/>
    <cellStyle name="千分位 3 6 5 3 4" xfId="29844" xr:uid="{FEE67BF0-0934-4A7A-AF17-F423D387D198}"/>
    <cellStyle name="千分位 3 6 5 4" xfId="19796" xr:uid="{00000000-0005-0000-0000-00002E4D0000}"/>
    <cellStyle name="千分位 3 6 5 4 2" xfId="29847" xr:uid="{FA812591-2CD7-4B44-988D-7A1A58AD17C5}"/>
    <cellStyle name="千分位 3 6 5 5" xfId="19797" xr:uid="{00000000-0005-0000-0000-00002F4D0000}"/>
    <cellStyle name="千分位 3 6 5 5 2" xfId="29848" xr:uid="{96F24DCD-517D-4236-AE37-B1DAF3B665A6}"/>
    <cellStyle name="千分位 3 6 5 6" xfId="29837" xr:uid="{9685128B-32E3-473F-8348-4296B10128FF}"/>
    <cellStyle name="千分位 3 6 6" xfId="19798" xr:uid="{00000000-0005-0000-0000-0000304D0000}"/>
    <cellStyle name="千分位 3 6 6 2" xfId="19799" xr:uid="{00000000-0005-0000-0000-0000314D0000}"/>
    <cellStyle name="千分位 3 6 6 2 2" xfId="19800" xr:uid="{00000000-0005-0000-0000-0000324D0000}"/>
    <cellStyle name="千分位 3 6 6 2 2 2" xfId="29851" xr:uid="{C215B0BB-B2E7-4AE6-9087-A5F14722B399}"/>
    <cellStyle name="千分位 3 6 6 2 3" xfId="19801" xr:uid="{00000000-0005-0000-0000-0000334D0000}"/>
    <cellStyle name="千分位 3 6 6 2 3 2" xfId="29852" xr:uid="{4F7856FB-A5D2-40A9-A993-381E07AE3382}"/>
    <cellStyle name="千分位 3 6 6 2 4" xfId="29850" xr:uid="{4D77EB36-D1A2-47B2-87A5-26F075B8ED6C}"/>
    <cellStyle name="千分位 3 6 6 3" xfId="19802" xr:uid="{00000000-0005-0000-0000-0000344D0000}"/>
    <cellStyle name="千分位 3 6 6 3 2" xfId="29853" xr:uid="{4090C7DD-397A-4223-A3E0-EC11B73AC3EB}"/>
    <cellStyle name="千分位 3 6 6 4" xfId="19803" xr:uid="{00000000-0005-0000-0000-0000354D0000}"/>
    <cellStyle name="千分位 3 6 6 4 2" xfId="29854" xr:uid="{36A1DF5E-3B05-4E63-BD57-ED89AB075CD7}"/>
    <cellStyle name="千分位 3 6 6 5" xfId="29849" xr:uid="{AA6B63FD-22C6-45AE-8184-6165A313C0CF}"/>
    <cellStyle name="千分位 3 6 7" xfId="19804" xr:uid="{00000000-0005-0000-0000-0000364D0000}"/>
    <cellStyle name="千分位 3 6 7 2" xfId="19805" xr:uid="{00000000-0005-0000-0000-0000374D0000}"/>
    <cellStyle name="千分位 3 6 7 2 2" xfId="29856" xr:uid="{C0CD9968-BBEE-4058-AD75-19EC4FB32160}"/>
    <cellStyle name="千分位 3 6 7 3" xfId="19806" xr:uid="{00000000-0005-0000-0000-0000384D0000}"/>
    <cellStyle name="千分位 3 6 7 3 2" xfId="29857" xr:uid="{B41FF8F3-E16B-4D31-B75A-2B0FF452F1D9}"/>
    <cellStyle name="千分位 3 6 7 4" xfId="29855" xr:uid="{0F2D5A04-DB99-4F33-A53E-E69E45B71842}"/>
    <cellStyle name="千分位 3 6 8" xfId="19807" xr:uid="{00000000-0005-0000-0000-0000394D0000}"/>
    <cellStyle name="千分位 3 6 8 2" xfId="29858" xr:uid="{FBB26C99-0B63-4FAA-BA9B-EA1A0B54BA73}"/>
    <cellStyle name="千分位 3 6 9" xfId="19808" xr:uid="{00000000-0005-0000-0000-00003A4D0000}"/>
    <cellStyle name="千分位 3 6 9 2" xfId="29859" xr:uid="{E806C1E9-C797-424B-B6D3-80BF5B70F498}"/>
    <cellStyle name="千分位 3 7" xfId="387" xr:uid="{00000000-0005-0000-0000-00003B4D0000}"/>
    <cellStyle name="千分位 3 7 2" xfId="19809" xr:uid="{00000000-0005-0000-0000-00003C4D0000}"/>
    <cellStyle name="千分位 3 7 2 2" xfId="19810" xr:uid="{00000000-0005-0000-0000-00003D4D0000}"/>
    <cellStyle name="千分位 3 7 2 2 2" xfId="19811" xr:uid="{00000000-0005-0000-0000-00003E4D0000}"/>
    <cellStyle name="千分位 3 7 2 2 2 2" xfId="19812" xr:uid="{00000000-0005-0000-0000-00003F4D0000}"/>
    <cellStyle name="千分位 3 7 2 2 2 2 2" xfId="19813" xr:uid="{00000000-0005-0000-0000-0000404D0000}"/>
    <cellStyle name="千分位 3 7 2 2 2 2 2 2" xfId="29864" xr:uid="{67E4A5CC-9D24-44D4-93D3-FBECCA7AA0B7}"/>
    <cellStyle name="千分位 3 7 2 2 2 2 3" xfId="19814" xr:uid="{00000000-0005-0000-0000-0000414D0000}"/>
    <cellStyle name="千分位 3 7 2 2 2 2 3 2" xfId="29865" xr:uid="{038874DD-2F31-456A-A2A4-6D069A55EB49}"/>
    <cellStyle name="千分位 3 7 2 2 2 2 4" xfId="29863" xr:uid="{224DE71A-05B4-42CD-92B0-5DC197A504B7}"/>
    <cellStyle name="千分位 3 7 2 2 2 3" xfId="19815" xr:uid="{00000000-0005-0000-0000-0000424D0000}"/>
    <cellStyle name="千分位 3 7 2 2 2 3 2" xfId="29866" xr:uid="{14CAEF26-D184-4AD0-8A80-C6C77C4D9167}"/>
    <cellStyle name="千分位 3 7 2 2 2 4" xfId="19816" xr:uid="{00000000-0005-0000-0000-0000434D0000}"/>
    <cellStyle name="千分位 3 7 2 2 2 4 2" xfId="29867" xr:uid="{7F1D721C-F302-4BC2-BF53-7BBA34CDFF3D}"/>
    <cellStyle name="千分位 3 7 2 2 2 5" xfId="29862" xr:uid="{F6E7F128-7381-4A40-BA12-F64978A7B2B1}"/>
    <cellStyle name="千分位 3 7 2 2 3" xfId="19817" xr:uid="{00000000-0005-0000-0000-0000444D0000}"/>
    <cellStyle name="千分位 3 7 2 2 3 2" xfId="19818" xr:uid="{00000000-0005-0000-0000-0000454D0000}"/>
    <cellStyle name="千分位 3 7 2 2 3 2 2" xfId="29869" xr:uid="{36A0EC17-C700-4F30-BDED-BD0556FC5BBC}"/>
    <cellStyle name="千分位 3 7 2 2 3 3" xfId="19819" xr:uid="{00000000-0005-0000-0000-0000464D0000}"/>
    <cellStyle name="千分位 3 7 2 2 3 3 2" xfId="29870" xr:uid="{B1437B83-9557-4704-BC30-B9A3529498CA}"/>
    <cellStyle name="千分位 3 7 2 2 3 4" xfId="29868" xr:uid="{353C2016-0EC3-4B2C-867B-D164784A68DA}"/>
    <cellStyle name="千分位 3 7 2 2 4" xfId="19820" xr:uid="{00000000-0005-0000-0000-0000474D0000}"/>
    <cellStyle name="千分位 3 7 2 2 4 2" xfId="29871" xr:uid="{B2708518-6D46-4808-995E-5A098BAEEAF3}"/>
    <cellStyle name="千分位 3 7 2 2 5" xfId="19821" xr:uid="{00000000-0005-0000-0000-0000484D0000}"/>
    <cellStyle name="千分位 3 7 2 2 5 2" xfId="29872" xr:uid="{70A4897D-4807-4B81-B122-7A6F72681158}"/>
    <cellStyle name="千分位 3 7 2 2 6" xfId="29861" xr:uid="{B202581E-CDA0-4C30-A11F-10CCC47E2F6B}"/>
    <cellStyle name="千分位 3 7 2 3" xfId="19822" xr:uid="{00000000-0005-0000-0000-0000494D0000}"/>
    <cellStyle name="千分位 3 7 2 3 2" xfId="19823" xr:uid="{00000000-0005-0000-0000-00004A4D0000}"/>
    <cellStyle name="千分位 3 7 2 3 2 2" xfId="19824" xr:uid="{00000000-0005-0000-0000-00004B4D0000}"/>
    <cellStyle name="千分位 3 7 2 3 2 2 2" xfId="29875" xr:uid="{7B5DDF4A-9CBD-4655-A567-BAD5E5509C02}"/>
    <cellStyle name="千分位 3 7 2 3 2 3" xfId="19825" xr:uid="{00000000-0005-0000-0000-00004C4D0000}"/>
    <cellStyle name="千分位 3 7 2 3 2 3 2" xfId="29876" xr:uid="{CE16BD1A-2396-4AAA-9021-A6E0A67B386C}"/>
    <cellStyle name="千分位 3 7 2 3 2 4" xfId="29874" xr:uid="{3534EE5A-06C5-4322-9E21-17A527FAA834}"/>
    <cellStyle name="千分位 3 7 2 3 3" xfId="19826" xr:uid="{00000000-0005-0000-0000-00004D4D0000}"/>
    <cellStyle name="千分位 3 7 2 3 3 2" xfId="29877" xr:uid="{5B8BE206-4FFB-4F2A-B283-3943DC90DCDE}"/>
    <cellStyle name="千分位 3 7 2 3 4" xfId="19827" xr:uid="{00000000-0005-0000-0000-00004E4D0000}"/>
    <cellStyle name="千分位 3 7 2 3 4 2" xfId="29878" xr:uid="{5FFCA5E0-3651-435F-825F-B28E00D597FE}"/>
    <cellStyle name="千分位 3 7 2 3 5" xfId="29873" xr:uid="{2B76698F-397C-4CCE-8837-47AD834C4310}"/>
    <cellStyle name="千分位 3 7 2 4" xfId="19828" xr:uid="{00000000-0005-0000-0000-00004F4D0000}"/>
    <cellStyle name="千分位 3 7 2 4 2" xfId="19829" xr:uid="{00000000-0005-0000-0000-0000504D0000}"/>
    <cellStyle name="千分位 3 7 2 4 2 2" xfId="29880" xr:uid="{EB5E6CA9-BC75-44FE-B22C-6764BD0C1148}"/>
    <cellStyle name="千分位 3 7 2 4 3" xfId="19830" xr:uid="{00000000-0005-0000-0000-0000514D0000}"/>
    <cellStyle name="千分位 3 7 2 4 3 2" xfId="29881" xr:uid="{5844AD86-5008-4AA5-9D0D-39E4E8F88BC2}"/>
    <cellStyle name="千分位 3 7 2 4 4" xfId="29879" xr:uid="{F5A5C8D4-197C-4C20-8210-6F8EA6BEF9B2}"/>
    <cellStyle name="千分位 3 7 2 5" xfId="19831" xr:uid="{00000000-0005-0000-0000-0000524D0000}"/>
    <cellStyle name="千分位 3 7 2 5 2" xfId="29882" xr:uid="{9E9865B2-99A1-4229-8D25-A52A604274EB}"/>
    <cellStyle name="千分位 3 7 2 6" xfId="19832" xr:uid="{00000000-0005-0000-0000-0000534D0000}"/>
    <cellStyle name="千分位 3 7 2 6 2" xfId="29883" xr:uid="{02F87216-F987-40D3-A269-D90CB7C025F3}"/>
    <cellStyle name="千分位 3 7 2 7" xfId="29860" xr:uid="{B60C27C5-CB9D-4B9B-ACDF-997A083AA2D1}"/>
    <cellStyle name="千分位 3 7 3" xfId="19833" xr:uid="{00000000-0005-0000-0000-0000544D0000}"/>
    <cellStyle name="千分位 3 7 3 2" xfId="19834" xr:uid="{00000000-0005-0000-0000-0000554D0000}"/>
    <cellStyle name="千分位 3 7 3 2 2" xfId="19835" xr:uid="{00000000-0005-0000-0000-0000564D0000}"/>
    <cellStyle name="千分位 3 7 3 2 2 2" xfId="19836" xr:uid="{00000000-0005-0000-0000-0000574D0000}"/>
    <cellStyle name="千分位 3 7 3 2 2 2 2" xfId="29887" xr:uid="{71B995CD-DB99-4A79-BB20-867878823A6E}"/>
    <cellStyle name="千分位 3 7 3 2 2 3" xfId="19837" xr:uid="{00000000-0005-0000-0000-0000584D0000}"/>
    <cellStyle name="千分位 3 7 3 2 2 3 2" xfId="29888" xr:uid="{CE4FAF39-3A0D-46DD-9CBD-6CF29B44FCF8}"/>
    <cellStyle name="千分位 3 7 3 2 2 4" xfId="29886" xr:uid="{B45FCC78-E12C-4852-8F74-9000F29150BA}"/>
    <cellStyle name="千分位 3 7 3 2 3" xfId="19838" xr:uid="{00000000-0005-0000-0000-0000594D0000}"/>
    <cellStyle name="千分位 3 7 3 2 3 2" xfId="29889" xr:uid="{CEAE1A4F-4E6B-411F-AFDA-A2AF1F9595E8}"/>
    <cellStyle name="千分位 3 7 3 2 4" xfId="19839" xr:uid="{00000000-0005-0000-0000-00005A4D0000}"/>
    <cellStyle name="千分位 3 7 3 2 4 2" xfId="29890" xr:uid="{9E4623FF-01F2-47E5-A62D-2163766A412A}"/>
    <cellStyle name="千分位 3 7 3 2 5" xfId="29885" xr:uid="{0B13FD3D-0BDB-44D4-9094-654963BF3D30}"/>
    <cellStyle name="千分位 3 7 3 3" xfId="19840" xr:uid="{00000000-0005-0000-0000-00005B4D0000}"/>
    <cellStyle name="千分位 3 7 3 3 2" xfId="19841" xr:uid="{00000000-0005-0000-0000-00005C4D0000}"/>
    <cellStyle name="千分位 3 7 3 3 2 2" xfId="29892" xr:uid="{A29D55DF-74C7-454D-8B4A-62F0B545F4C0}"/>
    <cellStyle name="千分位 3 7 3 3 3" xfId="19842" xr:uid="{00000000-0005-0000-0000-00005D4D0000}"/>
    <cellStyle name="千分位 3 7 3 3 3 2" xfId="29893" xr:uid="{F14DFE13-4D91-4F52-B2AB-97807F440D5F}"/>
    <cellStyle name="千分位 3 7 3 3 4" xfId="29891" xr:uid="{50936CE7-B2E6-40B0-8AF5-3CB27BFCE9DF}"/>
    <cellStyle name="千分位 3 7 3 4" xfId="19843" xr:uid="{00000000-0005-0000-0000-00005E4D0000}"/>
    <cellStyle name="千分位 3 7 3 4 2" xfId="29894" xr:uid="{00517D5C-9D5C-46C0-8DD3-2AC562C939CE}"/>
    <cellStyle name="千分位 3 7 3 5" xfId="19844" xr:uid="{00000000-0005-0000-0000-00005F4D0000}"/>
    <cellStyle name="千分位 3 7 3 5 2" xfId="29895" xr:uid="{B6AEFC96-2A09-4E00-8EA9-D55F71BC70A4}"/>
    <cellStyle name="千分位 3 7 3 6" xfId="29884" xr:uid="{72308D6E-977F-4DBB-891A-E6CDCCEDC6A3}"/>
    <cellStyle name="千分位 3 7 4" xfId="19845" xr:uid="{00000000-0005-0000-0000-0000604D0000}"/>
    <cellStyle name="千分位 3 7 4 2" xfId="19846" xr:uid="{00000000-0005-0000-0000-0000614D0000}"/>
    <cellStyle name="千分位 3 7 4 2 2" xfId="19847" xr:uid="{00000000-0005-0000-0000-0000624D0000}"/>
    <cellStyle name="千分位 3 7 4 2 2 2" xfId="19848" xr:uid="{00000000-0005-0000-0000-0000634D0000}"/>
    <cellStyle name="千分位 3 7 4 2 2 2 2" xfId="29899" xr:uid="{DCD8E504-2B12-4CE8-8CAA-DF3DE99F9172}"/>
    <cellStyle name="千分位 3 7 4 2 2 3" xfId="19849" xr:uid="{00000000-0005-0000-0000-0000644D0000}"/>
    <cellStyle name="千分位 3 7 4 2 2 3 2" xfId="29900" xr:uid="{1F49B844-0202-4D0F-BAAB-0F83201E6AFB}"/>
    <cellStyle name="千分位 3 7 4 2 2 4" xfId="29898" xr:uid="{96DF700F-A10D-4710-9D6E-87A1F6F26CCB}"/>
    <cellStyle name="千分位 3 7 4 2 3" xfId="19850" xr:uid="{00000000-0005-0000-0000-0000654D0000}"/>
    <cellStyle name="千分位 3 7 4 2 3 2" xfId="29901" xr:uid="{45631C71-1372-444B-B71B-618BDB4B93E8}"/>
    <cellStyle name="千分位 3 7 4 2 4" xfId="19851" xr:uid="{00000000-0005-0000-0000-0000664D0000}"/>
    <cellStyle name="千分位 3 7 4 2 4 2" xfId="29902" xr:uid="{0F737485-54B2-4619-8743-D67225C6BE09}"/>
    <cellStyle name="千分位 3 7 4 2 5" xfId="29897" xr:uid="{F11DDEF7-E3AA-4890-B460-9F4F58A825DF}"/>
    <cellStyle name="千分位 3 7 4 3" xfId="19852" xr:uid="{00000000-0005-0000-0000-0000674D0000}"/>
    <cellStyle name="千分位 3 7 4 3 2" xfId="19853" xr:uid="{00000000-0005-0000-0000-0000684D0000}"/>
    <cellStyle name="千分位 3 7 4 3 2 2" xfId="29904" xr:uid="{83E0791B-A255-480D-BC2C-452FAFFCEBFD}"/>
    <cellStyle name="千分位 3 7 4 3 3" xfId="19854" xr:uid="{00000000-0005-0000-0000-0000694D0000}"/>
    <cellStyle name="千分位 3 7 4 3 3 2" xfId="29905" xr:uid="{C221BCD4-E675-4D3D-9AF3-4F8CA418EA0B}"/>
    <cellStyle name="千分位 3 7 4 3 4" xfId="29903" xr:uid="{9048DFB9-A15F-4312-8A9B-D1F22FD5FDAE}"/>
    <cellStyle name="千分位 3 7 4 4" xfId="19855" xr:uid="{00000000-0005-0000-0000-00006A4D0000}"/>
    <cellStyle name="千分位 3 7 4 4 2" xfId="29906" xr:uid="{EA2D342A-9807-4579-ADAF-D3B42E996D0F}"/>
    <cellStyle name="千分位 3 7 4 5" xfId="19856" xr:uid="{00000000-0005-0000-0000-00006B4D0000}"/>
    <cellStyle name="千分位 3 7 4 5 2" xfId="29907" xr:uid="{6D8E8DDF-DA22-44B2-AA46-8473C5771FDA}"/>
    <cellStyle name="千分位 3 7 4 6" xfId="29896" xr:uid="{334CBBEE-BFD5-44B4-B8E4-3623E54C3B2F}"/>
    <cellStyle name="千分位 3 7 5" xfId="19857" xr:uid="{00000000-0005-0000-0000-00006C4D0000}"/>
    <cellStyle name="千分位 3 7 5 2" xfId="19858" xr:uid="{00000000-0005-0000-0000-00006D4D0000}"/>
    <cellStyle name="千分位 3 7 5 2 2" xfId="19859" xr:uid="{00000000-0005-0000-0000-00006E4D0000}"/>
    <cellStyle name="千分位 3 7 5 2 2 2" xfId="29910" xr:uid="{37C48193-C22F-489B-BFEA-B3BD8B00BCB0}"/>
    <cellStyle name="千分位 3 7 5 2 3" xfId="19860" xr:uid="{00000000-0005-0000-0000-00006F4D0000}"/>
    <cellStyle name="千分位 3 7 5 2 3 2" xfId="29911" xr:uid="{291AF50A-B24D-46EF-9F71-60EB07FE7435}"/>
    <cellStyle name="千分位 3 7 5 2 4" xfId="29909" xr:uid="{E3F7ECB2-B8C7-4FB5-B6E3-D889E63BB90A}"/>
    <cellStyle name="千分位 3 7 5 3" xfId="19861" xr:uid="{00000000-0005-0000-0000-0000704D0000}"/>
    <cellStyle name="千分位 3 7 5 3 2" xfId="29912" xr:uid="{6271626A-EBD4-4C98-B49C-D68158E5DF8E}"/>
    <cellStyle name="千分位 3 7 5 4" xfId="19862" xr:uid="{00000000-0005-0000-0000-0000714D0000}"/>
    <cellStyle name="千分位 3 7 5 4 2" xfId="29913" xr:uid="{94225785-57B7-431C-9065-363B7E22A07E}"/>
    <cellStyle name="千分位 3 7 5 5" xfId="29908" xr:uid="{C8717613-AE35-47CC-B169-2CD8F0A799FC}"/>
    <cellStyle name="千分位 3 7 6" xfId="19863" xr:uid="{00000000-0005-0000-0000-0000724D0000}"/>
    <cellStyle name="千分位 3 7 6 2" xfId="19864" xr:uid="{00000000-0005-0000-0000-0000734D0000}"/>
    <cellStyle name="千分位 3 7 6 2 2" xfId="29915" xr:uid="{35B2FE92-2815-489E-9F83-BBA116F4D090}"/>
    <cellStyle name="千分位 3 7 6 3" xfId="19865" xr:uid="{00000000-0005-0000-0000-0000744D0000}"/>
    <cellStyle name="千分位 3 7 6 3 2" xfId="29916" xr:uid="{D1C94A8E-4975-46EA-8B31-DDB8ECC59D64}"/>
    <cellStyle name="千分位 3 7 6 4" xfId="29914" xr:uid="{1E320333-00B3-485F-AF1E-E94BAF1582B8}"/>
    <cellStyle name="千分位 3 7 7" xfId="19866" xr:uid="{00000000-0005-0000-0000-0000754D0000}"/>
    <cellStyle name="千分位 3 7 7 2" xfId="29917" xr:uid="{8027D74E-C24D-4B02-8C47-9A4FF17957BB}"/>
    <cellStyle name="千分位 3 7 8" xfId="19867" xr:uid="{00000000-0005-0000-0000-0000764D0000}"/>
    <cellStyle name="千分位 3 7 8 2" xfId="29918" xr:uid="{C51F8E94-175F-4128-ABD2-CF970EA34E8D}"/>
    <cellStyle name="千分位 3 7 9" xfId="26145" xr:uid="{B178AEA5-DE06-4E29-A758-60DF264AB3E4}"/>
    <cellStyle name="千分位 3 8" xfId="522" xr:uid="{00000000-0005-0000-0000-0000774D0000}"/>
    <cellStyle name="千分位 3 8 2" xfId="19868" xr:uid="{00000000-0005-0000-0000-0000784D0000}"/>
    <cellStyle name="千分位 3 8 2 2" xfId="19869" xr:uid="{00000000-0005-0000-0000-0000794D0000}"/>
    <cellStyle name="千分位 3 8 2 2 2" xfId="19870" xr:uid="{00000000-0005-0000-0000-00007A4D0000}"/>
    <cellStyle name="千分位 3 8 2 2 2 2" xfId="19871" xr:uid="{00000000-0005-0000-0000-00007B4D0000}"/>
    <cellStyle name="千分位 3 8 2 2 2 2 2" xfId="19872" xr:uid="{00000000-0005-0000-0000-00007C4D0000}"/>
    <cellStyle name="千分位 3 8 2 2 2 2 2 2" xfId="29923" xr:uid="{8CAB9C41-95A3-40BA-BB36-582365E0CBCC}"/>
    <cellStyle name="千分位 3 8 2 2 2 2 3" xfId="19873" xr:uid="{00000000-0005-0000-0000-00007D4D0000}"/>
    <cellStyle name="千分位 3 8 2 2 2 2 3 2" xfId="29924" xr:uid="{47F03923-CA7A-41A9-8885-3EC4BD77AB11}"/>
    <cellStyle name="千分位 3 8 2 2 2 2 4" xfId="29922" xr:uid="{89A2FB99-4151-4555-923A-D71DC9E6F5F2}"/>
    <cellStyle name="千分位 3 8 2 2 2 3" xfId="19874" xr:uid="{00000000-0005-0000-0000-00007E4D0000}"/>
    <cellStyle name="千分位 3 8 2 2 2 3 2" xfId="29925" xr:uid="{271E8219-7FFA-42F8-AA0A-BB9B91A80683}"/>
    <cellStyle name="千分位 3 8 2 2 2 4" xfId="19875" xr:uid="{00000000-0005-0000-0000-00007F4D0000}"/>
    <cellStyle name="千分位 3 8 2 2 2 4 2" xfId="29926" xr:uid="{5447E24F-5EE5-4540-824A-50C17ABFA6E7}"/>
    <cellStyle name="千分位 3 8 2 2 2 5" xfId="29921" xr:uid="{1E7F4C6B-8411-4C43-88D5-8F1E1BAFEB27}"/>
    <cellStyle name="千分位 3 8 2 2 3" xfId="19876" xr:uid="{00000000-0005-0000-0000-0000804D0000}"/>
    <cellStyle name="千分位 3 8 2 2 3 2" xfId="19877" xr:uid="{00000000-0005-0000-0000-0000814D0000}"/>
    <cellStyle name="千分位 3 8 2 2 3 2 2" xfId="29928" xr:uid="{05F1FB25-4B52-4DAE-9DB0-BBF7B1668085}"/>
    <cellStyle name="千分位 3 8 2 2 3 3" xfId="19878" xr:uid="{00000000-0005-0000-0000-0000824D0000}"/>
    <cellStyle name="千分位 3 8 2 2 3 3 2" xfId="29929" xr:uid="{C26D4E7A-FFFA-4583-8DA3-AC0E3693DC12}"/>
    <cellStyle name="千分位 3 8 2 2 3 4" xfId="29927" xr:uid="{7EF4C239-2FB8-4EF2-86B4-B58848C5482C}"/>
    <cellStyle name="千分位 3 8 2 2 4" xfId="19879" xr:uid="{00000000-0005-0000-0000-0000834D0000}"/>
    <cellStyle name="千分位 3 8 2 2 4 2" xfId="29930" xr:uid="{B0413422-9677-4392-8FEA-AFEF37E57802}"/>
    <cellStyle name="千分位 3 8 2 2 5" xfId="19880" xr:uid="{00000000-0005-0000-0000-0000844D0000}"/>
    <cellStyle name="千分位 3 8 2 2 5 2" xfId="29931" xr:uid="{4A408E26-4B1F-48CA-B723-A605AA34990F}"/>
    <cellStyle name="千分位 3 8 2 2 6" xfId="29920" xr:uid="{F3DFC1F1-A9D5-4D12-A07B-7E751264C064}"/>
    <cellStyle name="千分位 3 8 2 3" xfId="19881" xr:uid="{00000000-0005-0000-0000-0000854D0000}"/>
    <cellStyle name="千分位 3 8 2 3 2" xfId="19882" xr:uid="{00000000-0005-0000-0000-0000864D0000}"/>
    <cellStyle name="千分位 3 8 2 3 2 2" xfId="19883" xr:uid="{00000000-0005-0000-0000-0000874D0000}"/>
    <cellStyle name="千分位 3 8 2 3 2 2 2" xfId="29934" xr:uid="{67C996FF-1483-4E1C-819D-BD135E35ADB8}"/>
    <cellStyle name="千分位 3 8 2 3 2 3" xfId="19884" xr:uid="{00000000-0005-0000-0000-0000884D0000}"/>
    <cellStyle name="千分位 3 8 2 3 2 3 2" xfId="29935" xr:uid="{97A91EEF-3C0A-4F5F-AF4C-B059650723AD}"/>
    <cellStyle name="千分位 3 8 2 3 2 4" xfId="29933" xr:uid="{C5817E6D-D217-42F4-82BC-0A936EB771E4}"/>
    <cellStyle name="千分位 3 8 2 3 3" xfId="19885" xr:uid="{00000000-0005-0000-0000-0000894D0000}"/>
    <cellStyle name="千分位 3 8 2 3 3 2" xfId="29936" xr:uid="{A28A662C-7A4D-4414-B5AA-3219AA22496E}"/>
    <cellStyle name="千分位 3 8 2 3 4" xfId="19886" xr:uid="{00000000-0005-0000-0000-00008A4D0000}"/>
    <cellStyle name="千分位 3 8 2 3 4 2" xfId="29937" xr:uid="{20A8861C-1F3B-429A-8959-9CDCCF813CCC}"/>
    <cellStyle name="千分位 3 8 2 3 5" xfId="29932" xr:uid="{F9BD8688-1C59-4645-90FE-F763D66A9BD6}"/>
    <cellStyle name="千分位 3 8 2 4" xfId="19887" xr:uid="{00000000-0005-0000-0000-00008B4D0000}"/>
    <cellStyle name="千分位 3 8 2 4 2" xfId="19888" xr:uid="{00000000-0005-0000-0000-00008C4D0000}"/>
    <cellStyle name="千分位 3 8 2 4 2 2" xfId="29939" xr:uid="{D7783B2A-F1D6-4D5C-8D9E-FAFB9378DE8F}"/>
    <cellStyle name="千分位 3 8 2 4 3" xfId="19889" xr:uid="{00000000-0005-0000-0000-00008D4D0000}"/>
    <cellStyle name="千分位 3 8 2 4 3 2" xfId="29940" xr:uid="{7C3D4311-478C-4D20-BCA4-42267179BA02}"/>
    <cellStyle name="千分位 3 8 2 4 4" xfId="29938" xr:uid="{7CA171CC-A958-486F-9F71-5A0B7A817E22}"/>
    <cellStyle name="千分位 3 8 2 5" xfId="19890" xr:uid="{00000000-0005-0000-0000-00008E4D0000}"/>
    <cellStyle name="千分位 3 8 2 5 2" xfId="29941" xr:uid="{DAA16311-FB04-42B5-8FC7-A035498220BA}"/>
    <cellStyle name="千分位 3 8 2 6" xfId="19891" xr:uid="{00000000-0005-0000-0000-00008F4D0000}"/>
    <cellStyle name="千分位 3 8 2 6 2" xfId="29942" xr:uid="{073071A9-61DA-4EE4-A453-55AA01E5A226}"/>
    <cellStyle name="千分位 3 8 2 7" xfId="29919" xr:uid="{79F23A4C-B24D-4202-AA0D-2F29FCBC6489}"/>
    <cellStyle name="千分位 3 8 3" xfId="19892" xr:uid="{00000000-0005-0000-0000-0000904D0000}"/>
    <cellStyle name="千分位 3 8 3 2" xfId="19893" xr:uid="{00000000-0005-0000-0000-0000914D0000}"/>
    <cellStyle name="千分位 3 8 3 2 2" xfId="19894" xr:uid="{00000000-0005-0000-0000-0000924D0000}"/>
    <cellStyle name="千分位 3 8 3 2 2 2" xfId="19895" xr:uid="{00000000-0005-0000-0000-0000934D0000}"/>
    <cellStyle name="千分位 3 8 3 2 2 2 2" xfId="29946" xr:uid="{BC964055-EF0F-4716-A553-1CDB32EA00FB}"/>
    <cellStyle name="千分位 3 8 3 2 2 3" xfId="19896" xr:uid="{00000000-0005-0000-0000-0000944D0000}"/>
    <cellStyle name="千分位 3 8 3 2 2 3 2" xfId="29947" xr:uid="{864F2C73-B74A-4B20-9BAF-C92F627A88DF}"/>
    <cellStyle name="千分位 3 8 3 2 2 4" xfId="29945" xr:uid="{DE1074E0-5AE2-4FCD-B8CE-193F976A4CF4}"/>
    <cellStyle name="千分位 3 8 3 2 3" xfId="19897" xr:uid="{00000000-0005-0000-0000-0000954D0000}"/>
    <cellStyle name="千分位 3 8 3 2 3 2" xfId="29948" xr:uid="{58512C14-89F3-4E04-8E83-EC13518963DD}"/>
    <cellStyle name="千分位 3 8 3 2 4" xfId="19898" xr:uid="{00000000-0005-0000-0000-0000964D0000}"/>
    <cellStyle name="千分位 3 8 3 2 4 2" xfId="29949" xr:uid="{010736D9-DF0D-413C-82CC-CB2892731030}"/>
    <cellStyle name="千分位 3 8 3 2 5" xfId="29944" xr:uid="{27327053-34F5-4054-8BCC-59F536163E9B}"/>
    <cellStyle name="千分位 3 8 3 3" xfId="19899" xr:uid="{00000000-0005-0000-0000-0000974D0000}"/>
    <cellStyle name="千分位 3 8 3 3 2" xfId="19900" xr:uid="{00000000-0005-0000-0000-0000984D0000}"/>
    <cellStyle name="千分位 3 8 3 3 2 2" xfId="29951" xr:uid="{74A06D09-C84B-486B-99C8-E4D8B42B22A0}"/>
    <cellStyle name="千分位 3 8 3 3 3" xfId="19901" xr:uid="{00000000-0005-0000-0000-0000994D0000}"/>
    <cellStyle name="千分位 3 8 3 3 3 2" xfId="29952" xr:uid="{CD953274-EDC9-441C-B84A-27ED51B3D85D}"/>
    <cellStyle name="千分位 3 8 3 3 4" xfId="29950" xr:uid="{2C3E04AA-3CE3-4A9D-8C40-CB8C8851D97A}"/>
    <cellStyle name="千分位 3 8 3 4" xfId="19902" xr:uid="{00000000-0005-0000-0000-00009A4D0000}"/>
    <cellStyle name="千分位 3 8 3 4 2" xfId="29953" xr:uid="{CA0534A1-8216-4DCA-9DE2-032768DE8A25}"/>
    <cellStyle name="千分位 3 8 3 5" xfId="19903" xr:uid="{00000000-0005-0000-0000-00009B4D0000}"/>
    <cellStyle name="千分位 3 8 3 5 2" xfId="29954" xr:uid="{A3672787-BD95-4284-8B54-954C14A80B33}"/>
    <cellStyle name="千分位 3 8 3 6" xfId="29943" xr:uid="{7D05EC7E-E61E-46E1-BB3E-C1BB80AEC1BD}"/>
    <cellStyle name="千分位 3 8 4" xfId="19904" xr:uid="{00000000-0005-0000-0000-00009C4D0000}"/>
    <cellStyle name="千分位 3 8 4 2" xfId="19905" xr:uid="{00000000-0005-0000-0000-00009D4D0000}"/>
    <cellStyle name="千分位 3 8 4 2 2" xfId="19906" xr:uid="{00000000-0005-0000-0000-00009E4D0000}"/>
    <cellStyle name="千分位 3 8 4 2 2 2" xfId="19907" xr:uid="{00000000-0005-0000-0000-00009F4D0000}"/>
    <cellStyle name="千分位 3 8 4 2 2 2 2" xfId="29958" xr:uid="{DBF5BE00-F90C-4B01-9C01-55F7ABADA302}"/>
    <cellStyle name="千分位 3 8 4 2 2 3" xfId="19908" xr:uid="{00000000-0005-0000-0000-0000A04D0000}"/>
    <cellStyle name="千分位 3 8 4 2 2 3 2" xfId="29959" xr:uid="{13F27DD4-9DDB-42CE-9CAB-AED48BF6D3FC}"/>
    <cellStyle name="千分位 3 8 4 2 2 4" xfId="29957" xr:uid="{937A8D9E-E0C4-421B-9AC9-40F499ED043D}"/>
    <cellStyle name="千分位 3 8 4 2 3" xfId="19909" xr:uid="{00000000-0005-0000-0000-0000A14D0000}"/>
    <cellStyle name="千分位 3 8 4 2 3 2" xfId="29960" xr:uid="{15F4AAE4-74CD-4B8D-BA8C-8ED969696108}"/>
    <cellStyle name="千分位 3 8 4 2 4" xfId="19910" xr:uid="{00000000-0005-0000-0000-0000A24D0000}"/>
    <cellStyle name="千分位 3 8 4 2 4 2" xfId="29961" xr:uid="{EE7FFF45-0188-4E6C-A477-29469BCFA95E}"/>
    <cellStyle name="千分位 3 8 4 2 5" xfId="29956" xr:uid="{605CAC58-8DD7-42FE-B254-5780205BF87C}"/>
    <cellStyle name="千分位 3 8 4 3" xfId="19911" xr:uid="{00000000-0005-0000-0000-0000A34D0000}"/>
    <cellStyle name="千分位 3 8 4 3 2" xfId="19912" xr:uid="{00000000-0005-0000-0000-0000A44D0000}"/>
    <cellStyle name="千分位 3 8 4 3 2 2" xfId="29963" xr:uid="{658E0D0F-26CE-4F9E-A08D-863C15B443CA}"/>
    <cellStyle name="千分位 3 8 4 3 3" xfId="19913" xr:uid="{00000000-0005-0000-0000-0000A54D0000}"/>
    <cellStyle name="千分位 3 8 4 3 3 2" xfId="29964" xr:uid="{F519642B-588F-4B31-8A14-AD35D9A36DD2}"/>
    <cellStyle name="千分位 3 8 4 3 4" xfId="29962" xr:uid="{F4F2138F-4090-40CE-8073-A4794D0A13B0}"/>
    <cellStyle name="千分位 3 8 4 4" xfId="19914" xr:uid="{00000000-0005-0000-0000-0000A64D0000}"/>
    <cellStyle name="千分位 3 8 4 4 2" xfId="29965" xr:uid="{3CEE3D10-EC48-4580-8298-067B1FC58069}"/>
    <cellStyle name="千分位 3 8 4 5" xfId="19915" xr:uid="{00000000-0005-0000-0000-0000A74D0000}"/>
    <cellStyle name="千分位 3 8 4 5 2" xfId="29966" xr:uid="{FBDAAFB6-B28C-4B58-99CB-0D00405F531D}"/>
    <cellStyle name="千分位 3 8 4 6" xfId="29955" xr:uid="{90E8FDB7-A6B6-461D-BCF3-1E537381682A}"/>
    <cellStyle name="千分位 3 8 5" xfId="19916" xr:uid="{00000000-0005-0000-0000-0000A84D0000}"/>
    <cellStyle name="千分位 3 8 5 2" xfId="19917" xr:uid="{00000000-0005-0000-0000-0000A94D0000}"/>
    <cellStyle name="千分位 3 8 5 2 2" xfId="19918" xr:uid="{00000000-0005-0000-0000-0000AA4D0000}"/>
    <cellStyle name="千分位 3 8 5 2 2 2" xfId="29969" xr:uid="{2BD120BC-ACB6-4E0F-848A-F5FD94174E3E}"/>
    <cellStyle name="千分位 3 8 5 2 3" xfId="19919" xr:uid="{00000000-0005-0000-0000-0000AB4D0000}"/>
    <cellStyle name="千分位 3 8 5 2 3 2" xfId="29970" xr:uid="{28EC81E9-6F31-4771-875C-7D83FEC460B2}"/>
    <cellStyle name="千分位 3 8 5 2 4" xfId="29968" xr:uid="{81850D79-EE2B-4D5C-AC4E-F5B41AFFA40B}"/>
    <cellStyle name="千分位 3 8 5 3" xfId="19920" xr:uid="{00000000-0005-0000-0000-0000AC4D0000}"/>
    <cellStyle name="千分位 3 8 5 3 2" xfId="29971" xr:uid="{679A33D5-9C15-47E6-9421-8862E0F903A3}"/>
    <cellStyle name="千分位 3 8 5 4" xfId="19921" xr:uid="{00000000-0005-0000-0000-0000AD4D0000}"/>
    <cellStyle name="千分位 3 8 5 4 2" xfId="29972" xr:uid="{F9D2044C-5929-4E82-ACD5-9B9BFB54775F}"/>
    <cellStyle name="千分位 3 8 5 5" xfId="29967" xr:uid="{1FEFCFA2-3C75-4000-B799-ECCACA46656B}"/>
    <cellStyle name="千分位 3 8 6" xfId="19922" xr:uid="{00000000-0005-0000-0000-0000AE4D0000}"/>
    <cellStyle name="千分位 3 8 6 2" xfId="19923" xr:uid="{00000000-0005-0000-0000-0000AF4D0000}"/>
    <cellStyle name="千分位 3 8 6 2 2" xfId="29974" xr:uid="{71EBA41C-EBCE-41C5-9F71-1CB22DFBE77F}"/>
    <cellStyle name="千分位 3 8 6 3" xfId="19924" xr:uid="{00000000-0005-0000-0000-0000B04D0000}"/>
    <cellStyle name="千分位 3 8 6 3 2" xfId="29975" xr:uid="{A1D2A1BF-1E5C-42CA-BAB9-200C10048E9F}"/>
    <cellStyle name="千分位 3 8 6 4" xfId="29973" xr:uid="{2F17EC0F-8992-4657-AE8F-3D20E582C6D8}"/>
    <cellStyle name="千分位 3 8 7" xfId="19925" xr:uid="{00000000-0005-0000-0000-0000B14D0000}"/>
    <cellStyle name="千分位 3 8 7 2" xfId="29976" xr:uid="{FADD4AE9-EBBF-4F36-A1CC-4AD56CF70D66}"/>
    <cellStyle name="千分位 3 8 8" xfId="19926" xr:uid="{00000000-0005-0000-0000-0000B24D0000}"/>
    <cellStyle name="千分位 3 8 8 2" xfId="29977" xr:uid="{337FC7C4-7BE2-401A-8CD1-FA6683220A47}"/>
    <cellStyle name="千分位 3 8 9" xfId="26196" xr:uid="{C7633898-0D33-4D93-AE22-757C736C966B}"/>
    <cellStyle name="千分位 3 9" xfId="19927" xr:uid="{00000000-0005-0000-0000-0000B34D0000}"/>
    <cellStyle name="千分位 3 9 2" xfId="19928" xr:uid="{00000000-0005-0000-0000-0000B44D0000}"/>
    <cellStyle name="千分位 3 9 2 2" xfId="19929" xr:uid="{00000000-0005-0000-0000-0000B54D0000}"/>
    <cellStyle name="千分位 3 9 2 2 2" xfId="19930" xr:uid="{00000000-0005-0000-0000-0000B64D0000}"/>
    <cellStyle name="千分位 3 9 2 2 2 2" xfId="19931" xr:uid="{00000000-0005-0000-0000-0000B74D0000}"/>
    <cellStyle name="千分位 3 9 2 2 2 2 2" xfId="29982" xr:uid="{B8CD999F-A8DF-4556-AEA9-3310F7557A94}"/>
    <cellStyle name="千分位 3 9 2 2 2 3" xfId="19932" xr:uid="{00000000-0005-0000-0000-0000B84D0000}"/>
    <cellStyle name="千分位 3 9 2 2 2 3 2" xfId="29983" xr:uid="{F9C1E6DC-876F-4DDE-81C5-69D335552A17}"/>
    <cellStyle name="千分位 3 9 2 2 2 4" xfId="29981" xr:uid="{0AD1F1A3-EB50-4E8D-85D7-385F3BAE8B1D}"/>
    <cellStyle name="千分位 3 9 2 2 3" xfId="19933" xr:uid="{00000000-0005-0000-0000-0000B94D0000}"/>
    <cellStyle name="千分位 3 9 2 2 3 2" xfId="29984" xr:uid="{38EC47E6-CEE6-4270-BEF6-32EF2FD6F49D}"/>
    <cellStyle name="千分位 3 9 2 2 4" xfId="19934" xr:uid="{00000000-0005-0000-0000-0000BA4D0000}"/>
    <cellStyle name="千分位 3 9 2 2 4 2" xfId="29985" xr:uid="{75F55AEE-AA39-433C-AC70-997229433E6F}"/>
    <cellStyle name="千分位 3 9 2 2 5" xfId="29980" xr:uid="{03AB7050-D771-4620-B391-23BFDB0802DB}"/>
    <cellStyle name="千分位 3 9 2 3" xfId="19935" xr:uid="{00000000-0005-0000-0000-0000BB4D0000}"/>
    <cellStyle name="千分位 3 9 2 3 2" xfId="19936" xr:uid="{00000000-0005-0000-0000-0000BC4D0000}"/>
    <cellStyle name="千分位 3 9 2 3 2 2" xfId="29987" xr:uid="{53901E34-1B15-461A-8C4D-86D75C7F6BCF}"/>
    <cellStyle name="千分位 3 9 2 3 3" xfId="19937" xr:uid="{00000000-0005-0000-0000-0000BD4D0000}"/>
    <cellStyle name="千分位 3 9 2 3 3 2" xfId="29988" xr:uid="{82E81A97-9137-46DE-BF2E-94EBA1127B44}"/>
    <cellStyle name="千分位 3 9 2 3 4" xfId="29986" xr:uid="{9C3AD728-BB98-4311-9E0F-9E8DFF5D573F}"/>
    <cellStyle name="千分位 3 9 2 4" xfId="19938" xr:uid="{00000000-0005-0000-0000-0000BE4D0000}"/>
    <cellStyle name="千分位 3 9 2 4 2" xfId="29989" xr:uid="{AB207605-6475-465B-9932-1AB8A5BB4C7E}"/>
    <cellStyle name="千分位 3 9 2 5" xfId="19939" xr:uid="{00000000-0005-0000-0000-0000BF4D0000}"/>
    <cellStyle name="千分位 3 9 2 5 2" xfId="29990" xr:uid="{7CF7CDCF-D55D-4275-9161-153DC33AD672}"/>
    <cellStyle name="千分位 3 9 2 6" xfId="29979" xr:uid="{B33AA30E-ABA6-47F5-B83B-3BED1C689547}"/>
    <cellStyle name="千分位 3 9 3" xfId="19940" xr:uid="{00000000-0005-0000-0000-0000C04D0000}"/>
    <cellStyle name="千分位 3 9 3 2" xfId="19941" xr:uid="{00000000-0005-0000-0000-0000C14D0000}"/>
    <cellStyle name="千分位 3 9 3 2 2" xfId="19942" xr:uid="{00000000-0005-0000-0000-0000C24D0000}"/>
    <cellStyle name="千分位 3 9 3 2 2 2" xfId="19943" xr:uid="{00000000-0005-0000-0000-0000C34D0000}"/>
    <cellStyle name="千分位 3 9 3 2 2 2 2" xfId="29994" xr:uid="{8EC0F8C2-6F4B-4E01-866D-8649736CDFDE}"/>
    <cellStyle name="千分位 3 9 3 2 2 3" xfId="19944" xr:uid="{00000000-0005-0000-0000-0000C44D0000}"/>
    <cellStyle name="千分位 3 9 3 2 2 3 2" xfId="29995" xr:uid="{9428A199-93F0-479C-950A-D58EF6A002D3}"/>
    <cellStyle name="千分位 3 9 3 2 2 4" xfId="29993" xr:uid="{35BE0A05-BB92-4AF0-BBD7-11869727CAF6}"/>
    <cellStyle name="千分位 3 9 3 2 3" xfId="19945" xr:uid="{00000000-0005-0000-0000-0000C54D0000}"/>
    <cellStyle name="千分位 3 9 3 2 3 2" xfId="29996" xr:uid="{3E609B96-2831-451A-9282-1D7DA42F4F9A}"/>
    <cellStyle name="千分位 3 9 3 2 4" xfId="19946" xr:uid="{00000000-0005-0000-0000-0000C64D0000}"/>
    <cellStyle name="千分位 3 9 3 2 4 2" xfId="29997" xr:uid="{8F9A1144-BA18-4B6D-81E5-F397B9743EEC}"/>
    <cellStyle name="千分位 3 9 3 2 5" xfId="29992" xr:uid="{4ACF01CD-CEA9-42C0-A56A-7BFD91172AC4}"/>
    <cellStyle name="千分位 3 9 3 3" xfId="19947" xr:uid="{00000000-0005-0000-0000-0000C74D0000}"/>
    <cellStyle name="千分位 3 9 3 3 2" xfId="19948" xr:uid="{00000000-0005-0000-0000-0000C84D0000}"/>
    <cellStyle name="千分位 3 9 3 3 2 2" xfId="29999" xr:uid="{EA79087F-8C66-41A4-A0E4-BC85D7D61895}"/>
    <cellStyle name="千分位 3 9 3 3 3" xfId="19949" xr:uid="{00000000-0005-0000-0000-0000C94D0000}"/>
    <cellStyle name="千分位 3 9 3 3 3 2" xfId="30000" xr:uid="{405DB58C-12BF-4F47-B7B4-4AA5E61F6CB7}"/>
    <cellStyle name="千分位 3 9 3 3 4" xfId="29998" xr:uid="{227ECC0A-6B52-4E13-AEE6-3828E3AA6010}"/>
    <cellStyle name="千分位 3 9 3 4" xfId="19950" xr:uid="{00000000-0005-0000-0000-0000CA4D0000}"/>
    <cellStyle name="千分位 3 9 3 4 2" xfId="30001" xr:uid="{64F116C8-D339-47F2-8154-A8E4F7577979}"/>
    <cellStyle name="千分位 3 9 3 5" xfId="19951" xr:uid="{00000000-0005-0000-0000-0000CB4D0000}"/>
    <cellStyle name="千分位 3 9 3 5 2" xfId="30002" xr:uid="{FAF2C53D-0607-44D5-BFC8-80A1B4223EE7}"/>
    <cellStyle name="千分位 3 9 3 6" xfId="29991" xr:uid="{DD4595C8-4371-4C3A-A383-254FDB35E65E}"/>
    <cellStyle name="千分位 3 9 4" xfId="19952" xr:uid="{00000000-0005-0000-0000-0000CC4D0000}"/>
    <cellStyle name="千分位 3 9 4 2" xfId="19953" xr:uid="{00000000-0005-0000-0000-0000CD4D0000}"/>
    <cellStyle name="千分位 3 9 4 2 2" xfId="19954" xr:uid="{00000000-0005-0000-0000-0000CE4D0000}"/>
    <cellStyle name="千分位 3 9 4 2 2 2" xfId="30005" xr:uid="{B6FC4C21-E911-4C96-A49C-851AD0050D83}"/>
    <cellStyle name="千分位 3 9 4 2 3" xfId="19955" xr:uid="{00000000-0005-0000-0000-0000CF4D0000}"/>
    <cellStyle name="千分位 3 9 4 2 3 2" xfId="30006" xr:uid="{07A9CFB2-8F68-4193-A0D3-D38DAB7C7088}"/>
    <cellStyle name="千分位 3 9 4 2 4" xfId="30004" xr:uid="{3C5016C9-EA3A-40C8-9313-54CEAA57AEFA}"/>
    <cellStyle name="千分位 3 9 4 3" xfId="19956" xr:uid="{00000000-0005-0000-0000-0000D04D0000}"/>
    <cellStyle name="千分位 3 9 4 3 2" xfId="30007" xr:uid="{F7A50769-1A77-4F5C-9ED9-308AB38583CE}"/>
    <cellStyle name="千分位 3 9 4 4" xfId="19957" xr:uid="{00000000-0005-0000-0000-0000D14D0000}"/>
    <cellStyle name="千分位 3 9 4 4 2" xfId="30008" xr:uid="{601CD65F-B69D-4149-A45A-C98039CFF23C}"/>
    <cellStyle name="千分位 3 9 4 5" xfId="30003" xr:uid="{8391E44B-A963-461D-A577-C415FF3E37D2}"/>
    <cellStyle name="千分位 3 9 5" xfId="19958" xr:uid="{00000000-0005-0000-0000-0000D24D0000}"/>
    <cellStyle name="千分位 3 9 5 2" xfId="19959" xr:uid="{00000000-0005-0000-0000-0000D34D0000}"/>
    <cellStyle name="千分位 3 9 5 2 2" xfId="30010" xr:uid="{6A68F006-7C22-41A9-8BE7-90D62D9C3C28}"/>
    <cellStyle name="千分位 3 9 5 3" xfId="19960" xr:uid="{00000000-0005-0000-0000-0000D44D0000}"/>
    <cellStyle name="千分位 3 9 5 3 2" xfId="30011" xr:uid="{C4553307-D3C1-4A04-B09D-F9FB49E84DDD}"/>
    <cellStyle name="千分位 3 9 5 4" xfId="30009" xr:uid="{5D0124A4-A724-4D10-B612-EE743BC6D3BB}"/>
    <cellStyle name="千分位 3 9 6" xfId="19961" xr:uid="{00000000-0005-0000-0000-0000D54D0000}"/>
    <cellStyle name="千分位 3 9 6 2" xfId="30012" xr:uid="{4191096D-D17D-40D6-940A-87DE18451167}"/>
    <cellStyle name="千分位 3 9 7" xfId="19962" xr:uid="{00000000-0005-0000-0000-0000D64D0000}"/>
    <cellStyle name="千分位 3 9 7 2" xfId="30013" xr:uid="{69B32ABF-026C-438A-818A-9D59C1C94043}"/>
    <cellStyle name="千分位 3 9 8" xfId="29978" xr:uid="{036DAA4F-D3C0-4D75-8081-C618856D03BE}"/>
    <cellStyle name="千分位 4" xfId="56" xr:uid="{00000000-0005-0000-0000-0000D74D0000}"/>
    <cellStyle name="千分位 4 2" xfId="388" xr:uid="{00000000-0005-0000-0000-0000D84D0000}"/>
    <cellStyle name="千分位 4 2 2" xfId="389" xr:uid="{00000000-0005-0000-0000-0000D94D0000}"/>
    <cellStyle name="千分位 4 2 2 2" xfId="390" xr:uid="{00000000-0005-0000-0000-0000DA4D0000}"/>
    <cellStyle name="千分位 4 2 2 2 2" xfId="19963" xr:uid="{00000000-0005-0000-0000-0000DB4D0000}"/>
    <cellStyle name="千分位 4 2 2 2 2 2" xfId="30014" xr:uid="{4DAEF7CF-5AD9-48F2-AAD5-632426509BD6}"/>
    <cellStyle name="千分位 4 2 2 2 3" xfId="19964" xr:uid="{00000000-0005-0000-0000-0000DC4D0000}"/>
    <cellStyle name="千分位 4 2 2 2 3 2" xfId="30015" xr:uid="{AC72A2F4-6F09-4F2F-A5AA-5E3D8602473F}"/>
    <cellStyle name="千分位 4 2 2 2 4" xfId="26148" xr:uid="{A84DD361-A996-4D0A-A785-4D1EBB7FF8BF}"/>
    <cellStyle name="千分位 4 2 2 3" xfId="19965" xr:uid="{00000000-0005-0000-0000-0000DD4D0000}"/>
    <cellStyle name="千分位 4 2 2 3 2" xfId="30016" xr:uid="{4A08D13A-0B3C-47D1-A820-31CA0DA58840}"/>
    <cellStyle name="千分位 4 2 2 4" xfId="19966" xr:uid="{00000000-0005-0000-0000-0000DE4D0000}"/>
    <cellStyle name="千分位 4 2 2 4 2" xfId="30017" xr:uid="{1E36DD73-AEE7-4B89-9813-85A4C19B2CC9}"/>
    <cellStyle name="千分位 4 2 2 5" xfId="26147" xr:uid="{3D9485B3-AA14-4405-B9A0-5C66CD796BAB}"/>
    <cellStyle name="千分位 4 2 3" xfId="391" xr:uid="{00000000-0005-0000-0000-0000DF4D0000}"/>
    <cellStyle name="千分位 4 2 3 2" xfId="392" xr:uid="{00000000-0005-0000-0000-0000E04D0000}"/>
    <cellStyle name="千分位 4 2 3 2 2" xfId="19967" xr:uid="{00000000-0005-0000-0000-0000E14D0000}"/>
    <cellStyle name="千分位 4 2 3 2 2 2" xfId="30018" xr:uid="{826087DB-2216-4586-92A0-F7A1B75519D0}"/>
    <cellStyle name="千分位 4 2 3 2 3" xfId="19968" xr:uid="{00000000-0005-0000-0000-0000E24D0000}"/>
    <cellStyle name="千分位 4 2 3 2 3 2" xfId="30019" xr:uid="{6CB5E787-FB98-4BAD-92AA-16A636C747A9}"/>
    <cellStyle name="千分位 4 2 3 2 4" xfId="26150" xr:uid="{0AEA2060-7F35-4DED-9CA6-732E2349FB8A}"/>
    <cellStyle name="千分位 4 2 3 3" xfId="19969" xr:uid="{00000000-0005-0000-0000-0000E34D0000}"/>
    <cellStyle name="千分位 4 2 3 3 2" xfId="30020" xr:uid="{E2D2A087-7C61-4CCD-8A08-B578451472F3}"/>
    <cellStyle name="千分位 4 2 3 4" xfId="19970" xr:uid="{00000000-0005-0000-0000-0000E44D0000}"/>
    <cellStyle name="千分位 4 2 3 4 2" xfId="30021" xr:uid="{96DE38D7-3186-4202-8DAD-B7521CA98637}"/>
    <cellStyle name="千分位 4 2 3 5" xfId="26149" xr:uid="{A680E329-03E1-4903-A877-66973CD5233D}"/>
    <cellStyle name="千分位 4 2 4" xfId="393" xr:uid="{00000000-0005-0000-0000-0000E54D0000}"/>
    <cellStyle name="千分位 4 2 4 2" xfId="19971" xr:uid="{00000000-0005-0000-0000-0000E64D0000}"/>
    <cellStyle name="千分位 4 2 4 2 2" xfId="30022" xr:uid="{BB4B479A-D9CB-4435-A3D9-E7976C5283A0}"/>
    <cellStyle name="千分位 4 2 4 3" xfId="19972" xr:uid="{00000000-0005-0000-0000-0000E74D0000}"/>
    <cellStyle name="千分位 4 2 4 3 2" xfId="30023" xr:uid="{BA3DA887-1163-4FFC-BB34-ACFFBA45C34E}"/>
    <cellStyle name="千分位 4 2 4 4" xfId="26151" xr:uid="{89671B3D-8BA8-4F94-B5DD-3F7E46C57CDF}"/>
    <cellStyle name="千分位 4 2 5" xfId="19973" xr:uid="{00000000-0005-0000-0000-0000E84D0000}"/>
    <cellStyle name="千分位 4 2 5 2" xfId="30024" xr:uid="{1275ED90-F496-4A75-A9DE-4760D92C4D83}"/>
    <cellStyle name="千分位 4 2 6" xfId="19974" xr:uid="{00000000-0005-0000-0000-0000E94D0000}"/>
    <cellStyle name="千分位 4 2 6 2" xfId="30025" xr:uid="{89455AB6-A496-4F8A-9323-C67EEF493770}"/>
    <cellStyle name="千分位 4 2 7" xfId="26146" xr:uid="{D295A138-6EC6-4DB2-BC2E-6A3A53899C18}"/>
    <cellStyle name="千分位 4 3" xfId="394" xr:uid="{00000000-0005-0000-0000-0000EA4D0000}"/>
    <cellStyle name="千分位 4 3 2" xfId="395" xr:uid="{00000000-0005-0000-0000-0000EB4D0000}"/>
    <cellStyle name="千分位 4 3 2 2" xfId="19975" xr:uid="{00000000-0005-0000-0000-0000EC4D0000}"/>
    <cellStyle name="千分位 4 3 2 2 2" xfId="30026" xr:uid="{AB842415-A2E4-4F9A-B744-33AFBE005FCD}"/>
    <cellStyle name="千分位 4 3 2 3" xfId="19976" xr:uid="{00000000-0005-0000-0000-0000ED4D0000}"/>
    <cellStyle name="千分位 4 3 2 3 2" xfId="30027" xr:uid="{C0E2A77D-AB4A-476E-803A-927D2BBFFE47}"/>
    <cellStyle name="千分位 4 3 2 4" xfId="26153" xr:uid="{812F363F-DFD8-43C3-B1A7-643E11E9C3ED}"/>
    <cellStyle name="千分位 4 3 3" xfId="19977" xr:uid="{00000000-0005-0000-0000-0000EE4D0000}"/>
    <cellStyle name="千分位 4 3 3 2" xfId="30028" xr:uid="{0553FCB9-7199-47DC-81E9-0E0ABA0EB4EE}"/>
    <cellStyle name="千分位 4 3 4" xfId="19978" xr:uid="{00000000-0005-0000-0000-0000EF4D0000}"/>
    <cellStyle name="千分位 4 3 4 2" xfId="30029" xr:uid="{54607D70-F476-47A3-9E73-F7CE10EE5E8E}"/>
    <cellStyle name="千分位 4 3 5" xfId="26152" xr:uid="{D19803F1-DCA4-44C7-B961-E4C91879E893}"/>
    <cellStyle name="千分位 4 4" xfId="396" xr:uid="{00000000-0005-0000-0000-0000F04D0000}"/>
    <cellStyle name="千分位 4 4 2" xfId="397" xr:uid="{00000000-0005-0000-0000-0000F14D0000}"/>
    <cellStyle name="千分位 4 4 2 2" xfId="19979" xr:uid="{00000000-0005-0000-0000-0000F24D0000}"/>
    <cellStyle name="千分位 4 4 2 2 2" xfId="30030" xr:uid="{04A05519-71FC-4138-8071-04CE87E568CE}"/>
    <cellStyle name="千分位 4 4 2 3" xfId="19980" xr:uid="{00000000-0005-0000-0000-0000F34D0000}"/>
    <cellStyle name="千分位 4 4 2 3 2" xfId="30031" xr:uid="{FFEA3579-56A3-4897-8F94-0588C9DBEB50}"/>
    <cellStyle name="千分位 4 4 2 4" xfId="26155" xr:uid="{EEB3EABE-5DF7-4CB3-BB73-AF6073D8471F}"/>
    <cellStyle name="千分位 4 4 3" xfId="19981" xr:uid="{00000000-0005-0000-0000-0000F44D0000}"/>
    <cellStyle name="千分位 4 4 3 2" xfId="30032" xr:uid="{95882781-E978-49E1-9098-C51135642FB9}"/>
    <cellStyle name="千分位 4 4 4" xfId="19982" xr:uid="{00000000-0005-0000-0000-0000F54D0000}"/>
    <cellStyle name="千分位 4 4 4 2" xfId="30033" xr:uid="{E83F9684-7DD7-4284-A015-45ECEF859544}"/>
    <cellStyle name="千分位 4 4 5" xfId="26154" xr:uid="{2CF220CC-D240-43DD-BE3D-F527104AD6D4}"/>
    <cellStyle name="千分位 4 5" xfId="398" xr:uid="{00000000-0005-0000-0000-0000F64D0000}"/>
    <cellStyle name="千分位 4 5 2" xfId="19983" xr:uid="{00000000-0005-0000-0000-0000F74D0000}"/>
    <cellStyle name="千分位 4 5 2 2" xfId="30034" xr:uid="{6A8FE7BB-0E03-43FF-8EED-C214E9A54F15}"/>
    <cellStyle name="千分位 4 5 3" xfId="19984" xr:uid="{00000000-0005-0000-0000-0000F84D0000}"/>
    <cellStyle name="千分位 4 5 3 2" xfId="30035" xr:uid="{0CDE5871-37A3-42F7-8A02-A18356063BA1}"/>
    <cellStyle name="千分位 4 5 4" xfId="26156" xr:uid="{7910CD1E-7913-4BEB-B568-D9E93E6D96E3}"/>
    <cellStyle name="千分位 4 6" xfId="19985" xr:uid="{00000000-0005-0000-0000-0000F94D0000}"/>
    <cellStyle name="千分位 4 6 2" xfId="30036" xr:uid="{8A9BD989-9476-4135-8D5A-B521C717A0C2}"/>
    <cellStyle name="千分位 4 7" xfId="19986" xr:uid="{00000000-0005-0000-0000-0000FA4D0000}"/>
    <cellStyle name="千分位 4 7 2" xfId="30037" xr:uid="{6B49EB91-2C17-4F51-B438-AB44816D177C}"/>
    <cellStyle name="千分位 4 8" xfId="26078" xr:uid="{CDFC5E6E-67AA-4F0D-9DA1-EAAC17298A40}"/>
    <cellStyle name="千分位 5" xfId="58" xr:uid="{00000000-0005-0000-0000-0000FB4D0000}"/>
    <cellStyle name="千分位 5 10" xfId="26080" xr:uid="{8AB27152-7128-433A-9ECE-B9FE28CBFB7C}"/>
    <cellStyle name="千分位 5 2" xfId="399" xr:uid="{00000000-0005-0000-0000-0000FC4D0000}"/>
    <cellStyle name="千分位 5 2 2" xfId="400" xr:uid="{00000000-0005-0000-0000-0000FD4D0000}"/>
    <cellStyle name="千分位 5 2 2 2" xfId="401" xr:uid="{00000000-0005-0000-0000-0000FE4D0000}"/>
    <cellStyle name="千分位 5 2 2 2 2" xfId="19987" xr:uid="{00000000-0005-0000-0000-0000FF4D0000}"/>
    <cellStyle name="千分位 5 2 2 2 2 2" xfId="30038" xr:uid="{31ED8B1F-AB3C-4FCA-8D17-FB5C88B4FF45}"/>
    <cellStyle name="千分位 5 2 2 2 3" xfId="19988" xr:uid="{00000000-0005-0000-0000-0000004E0000}"/>
    <cellStyle name="千分位 5 2 2 2 3 2" xfId="30039" xr:uid="{8350AE88-22A4-4FD1-A470-74655A9B85E8}"/>
    <cellStyle name="千分位 5 2 2 2 4" xfId="26159" xr:uid="{F6A31360-3A30-456E-B372-B9FF122EFBB3}"/>
    <cellStyle name="千分位 5 2 2 3" xfId="19989" xr:uid="{00000000-0005-0000-0000-0000014E0000}"/>
    <cellStyle name="千分位 5 2 2 3 2" xfId="30040" xr:uid="{071D2316-DBE4-47AA-8002-33D22B6A9F1A}"/>
    <cellStyle name="千分位 5 2 2 4" xfId="19990" xr:uid="{00000000-0005-0000-0000-0000024E0000}"/>
    <cellStyle name="千分位 5 2 2 4 2" xfId="30041" xr:uid="{BCC85EDE-EB5B-41DC-A27D-B700952A7818}"/>
    <cellStyle name="千分位 5 2 2 5" xfId="26158" xr:uid="{87ED604B-06C3-42E4-944F-5041E5548CA2}"/>
    <cellStyle name="千分位 5 2 3" xfId="402" xr:uid="{00000000-0005-0000-0000-0000034E0000}"/>
    <cellStyle name="千分位 5 2 3 2" xfId="403" xr:uid="{00000000-0005-0000-0000-0000044E0000}"/>
    <cellStyle name="千分位 5 2 3 2 2" xfId="19991" xr:uid="{00000000-0005-0000-0000-0000054E0000}"/>
    <cellStyle name="千分位 5 2 3 2 2 2" xfId="30042" xr:uid="{CDAF29ED-7598-458E-A051-F61AC2FCD07D}"/>
    <cellStyle name="千分位 5 2 3 2 3" xfId="19992" xr:uid="{00000000-0005-0000-0000-0000064E0000}"/>
    <cellStyle name="千分位 5 2 3 2 3 2" xfId="30043" xr:uid="{D795F3DB-0E33-435F-A26B-CCAFD5EA8C96}"/>
    <cellStyle name="千分位 5 2 3 2 4" xfId="26161" xr:uid="{B3415774-0D19-4F3F-AD07-1D65A784D420}"/>
    <cellStyle name="千分位 5 2 3 3" xfId="19993" xr:uid="{00000000-0005-0000-0000-0000074E0000}"/>
    <cellStyle name="千分位 5 2 3 3 2" xfId="30044" xr:uid="{C40AD1B0-4312-4C77-896C-405263B3F73A}"/>
    <cellStyle name="千分位 5 2 3 4" xfId="19994" xr:uid="{00000000-0005-0000-0000-0000084E0000}"/>
    <cellStyle name="千分位 5 2 3 4 2" xfId="30045" xr:uid="{E7841CD9-8116-4B2A-A97A-00EF3FB7541B}"/>
    <cellStyle name="千分位 5 2 3 5" xfId="26160" xr:uid="{2342B324-A28B-464E-B3DB-394C65997AD3}"/>
    <cellStyle name="千分位 5 2 4" xfId="404" xr:uid="{00000000-0005-0000-0000-0000094E0000}"/>
    <cellStyle name="千分位 5 2 4 2" xfId="19995" xr:uid="{00000000-0005-0000-0000-00000A4E0000}"/>
    <cellStyle name="千分位 5 2 4 2 2" xfId="30046" xr:uid="{47A811B5-8B4A-478E-B3A8-35B150BB2A31}"/>
    <cellStyle name="千分位 5 2 4 3" xfId="19996" xr:uid="{00000000-0005-0000-0000-00000B4E0000}"/>
    <cellStyle name="千分位 5 2 4 3 2" xfId="30047" xr:uid="{48B0D0BD-B84B-4977-9CC2-BEDAE74B8791}"/>
    <cellStyle name="千分位 5 2 4 4" xfId="26162" xr:uid="{B76729A0-DF4B-425B-A259-DF0EB8940F81}"/>
    <cellStyle name="千分位 5 2 5" xfId="19997" xr:uid="{00000000-0005-0000-0000-00000C4E0000}"/>
    <cellStyle name="千分位 5 2 5 2" xfId="30048" xr:uid="{F2341E28-3D64-4041-B45A-0F3EFC8486B8}"/>
    <cellStyle name="千分位 5 2 6" xfId="19998" xr:uid="{00000000-0005-0000-0000-00000D4E0000}"/>
    <cellStyle name="千分位 5 2 6 2" xfId="30049" xr:uid="{297B6310-A33B-46F8-ACE9-DCEDAACF294A}"/>
    <cellStyle name="千分位 5 2 7" xfId="26157" xr:uid="{851502A2-15EE-4790-8355-4F88C5D9DE94}"/>
    <cellStyle name="千分位 5 3" xfId="405" xr:uid="{00000000-0005-0000-0000-00000E4E0000}"/>
    <cellStyle name="千分位 5 3 2" xfId="406" xr:uid="{00000000-0005-0000-0000-00000F4E0000}"/>
    <cellStyle name="千分位 5 3 2 2" xfId="19999" xr:uid="{00000000-0005-0000-0000-0000104E0000}"/>
    <cellStyle name="千分位 5 3 2 2 2" xfId="30050" xr:uid="{7002D718-019A-4D67-8B93-C69C882894C4}"/>
    <cellStyle name="千分位 5 3 2 3" xfId="20000" xr:uid="{00000000-0005-0000-0000-0000114E0000}"/>
    <cellStyle name="千分位 5 3 2 3 2" xfId="30051" xr:uid="{5589D18F-8664-44BB-9802-CC13427088AE}"/>
    <cellStyle name="千分位 5 3 2 4" xfId="20001" xr:uid="{00000000-0005-0000-0000-0000124E0000}"/>
    <cellStyle name="千分位 5 3 2 4 2" xfId="30052" xr:uid="{603CFC03-B6CF-43C7-B392-AF34C5F90FC2}"/>
    <cellStyle name="千分位 5 3 2 5" xfId="20002" xr:uid="{00000000-0005-0000-0000-0000134E0000}"/>
    <cellStyle name="千分位 5 3 2 5 2" xfId="30053" xr:uid="{7CC28432-D497-4465-995A-FC0B86B0338C}"/>
    <cellStyle name="千分位 5 3 2 6" xfId="26164" xr:uid="{2D9A56A3-35D0-4C9F-A2DC-902FC5B8E92F}"/>
    <cellStyle name="千分位 5 3 3" xfId="20003" xr:uid="{00000000-0005-0000-0000-0000144E0000}"/>
    <cellStyle name="千分位 5 3 3 2" xfId="30054" xr:uid="{A6050BC4-D63F-451D-A3E0-0C638D72123E}"/>
    <cellStyle name="千分位 5 3 4" xfId="20004" xr:uid="{00000000-0005-0000-0000-0000154E0000}"/>
    <cellStyle name="千分位 5 3 4 2" xfId="30055" xr:uid="{35880016-BC7F-48CE-A610-DAB864E79714}"/>
    <cellStyle name="千分位 5 3 5" xfId="20005" xr:uid="{00000000-0005-0000-0000-0000164E0000}"/>
    <cellStyle name="千分位 5 3 5 2" xfId="30056" xr:uid="{F151856C-FB94-4A63-80FB-157FAEC32505}"/>
    <cellStyle name="千分位 5 3 6" xfId="20006" xr:uid="{00000000-0005-0000-0000-0000174E0000}"/>
    <cellStyle name="千分位 5 3 6 2" xfId="30057" xr:uid="{EC725137-1C46-49A4-84A3-8FC1BC5BAB86}"/>
    <cellStyle name="千分位 5 3 7" xfId="26163" xr:uid="{D8F24C1F-9EDE-43FF-BB78-CC3FE3767DF2}"/>
    <cellStyle name="千分位 5 4" xfId="407" xr:uid="{00000000-0005-0000-0000-0000184E0000}"/>
    <cellStyle name="千分位 5 4 2" xfId="408" xr:uid="{00000000-0005-0000-0000-0000194E0000}"/>
    <cellStyle name="千分位 5 4 2 2" xfId="20007" xr:uid="{00000000-0005-0000-0000-00001A4E0000}"/>
    <cellStyle name="千分位 5 4 2 2 2" xfId="30058" xr:uid="{901BC5C7-5B0E-4C45-99C2-CCA993040CB1}"/>
    <cellStyle name="千分位 5 4 2 3" xfId="20008" xr:uid="{00000000-0005-0000-0000-00001B4E0000}"/>
    <cellStyle name="千分位 5 4 2 3 2" xfId="30059" xr:uid="{A9E8858F-DA0F-49FA-B530-AF750114489E}"/>
    <cellStyle name="千分位 5 4 2 4" xfId="20009" xr:uid="{00000000-0005-0000-0000-00001C4E0000}"/>
    <cellStyle name="千分位 5 4 2 4 2" xfId="30060" xr:uid="{52E25E1B-5569-4783-AB63-64065EB6CB4D}"/>
    <cellStyle name="千分位 5 4 2 5" xfId="20010" xr:uid="{00000000-0005-0000-0000-00001D4E0000}"/>
    <cellStyle name="千分位 5 4 2 5 2" xfId="30061" xr:uid="{0CAB5C54-FF18-4FC9-89CB-BA054EF48C9F}"/>
    <cellStyle name="千分位 5 4 2 6" xfId="26166" xr:uid="{7CC06BB8-A6C2-43D0-9D77-0DAB27D452AC}"/>
    <cellStyle name="千分位 5 4 3" xfId="20011" xr:uid="{00000000-0005-0000-0000-00001E4E0000}"/>
    <cellStyle name="千分位 5 4 3 2" xfId="30062" xr:uid="{812EA8A0-63EA-446F-96B9-8C88190DC6C4}"/>
    <cellStyle name="千分位 5 4 4" xfId="20012" xr:uid="{00000000-0005-0000-0000-00001F4E0000}"/>
    <cellStyle name="千分位 5 4 4 2" xfId="30063" xr:uid="{DFF88CA0-7471-4C3C-85A7-8F262535C5C7}"/>
    <cellStyle name="千分位 5 4 5" xfId="20013" xr:uid="{00000000-0005-0000-0000-0000204E0000}"/>
    <cellStyle name="千分位 5 4 5 2" xfId="30064" xr:uid="{BC75A3A7-B928-409B-A519-EF1DA0C34F3D}"/>
    <cellStyle name="千分位 5 4 6" xfId="20014" xr:uid="{00000000-0005-0000-0000-0000214E0000}"/>
    <cellStyle name="千分位 5 4 6 2" xfId="30065" xr:uid="{07661887-5846-4B9E-A45F-A676A7467BC8}"/>
    <cellStyle name="千分位 5 4 7" xfId="26165" xr:uid="{AE2C379D-A0D4-4CFE-82B4-055B38957078}"/>
    <cellStyle name="千分位 5 5" xfId="409" xr:uid="{00000000-0005-0000-0000-0000224E0000}"/>
    <cellStyle name="千分位 5 5 2" xfId="20015" xr:uid="{00000000-0005-0000-0000-0000234E0000}"/>
    <cellStyle name="千分位 5 5 2 2" xfId="30066" xr:uid="{EB994514-DCCF-43EE-8880-D0F20B98B308}"/>
    <cellStyle name="千分位 5 5 3" xfId="20016" xr:uid="{00000000-0005-0000-0000-0000244E0000}"/>
    <cellStyle name="千分位 5 5 3 2" xfId="30067" xr:uid="{04313A1A-A9EC-4709-A8A8-BEF293BB64D1}"/>
    <cellStyle name="千分位 5 5 4" xfId="20017" xr:uid="{00000000-0005-0000-0000-0000254E0000}"/>
    <cellStyle name="千分位 5 5 4 2" xfId="30068" xr:uid="{B730400F-754B-445F-9064-2B427C674148}"/>
    <cellStyle name="千分位 5 5 5" xfId="20018" xr:uid="{00000000-0005-0000-0000-0000264E0000}"/>
    <cellStyle name="千分位 5 5 5 2" xfId="30069" xr:uid="{FDBCC003-8AB1-4DC4-A7E3-033A6169DE47}"/>
    <cellStyle name="千分位 5 5 6" xfId="26167" xr:uid="{7B9E72CB-17D4-4E0C-AEC4-D9467E079C6E}"/>
    <cellStyle name="千分位 5 6" xfId="20019" xr:uid="{00000000-0005-0000-0000-0000274E0000}"/>
    <cellStyle name="千分位 5 6 2" xfId="30070" xr:uid="{9808B004-095A-42F7-8755-43EB822C9AC0}"/>
    <cellStyle name="千分位 5 7" xfId="20020" xr:uid="{00000000-0005-0000-0000-0000284E0000}"/>
    <cellStyle name="千分位 5 7 2" xfId="30071" xr:uid="{DB8DBD31-6920-494F-9055-0071D5CD9285}"/>
    <cellStyle name="千分位 5 8" xfId="20021" xr:uid="{00000000-0005-0000-0000-0000294E0000}"/>
    <cellStyle name="千分位 5 8 2" xfId="30072" xr:uid="{BCACF931-988D-4755-AF9C-A36AEA165EA7}"/>
    <cellStyle name="千分位 5 9" xfId="20022" xr:uid="{00000000-0005-0000-0000-00002A4E0000}"/>
    <cellStyle name="千分位 5 9 2" xfId="30073" xr:uid="{CA21430A-1C25-4FA9-BCD7-0750E5FCE37E}"/>
    <cellStyle name="千分位 6" xfId="410" xr:uid="{00000000-0005-0000-0000-00002B4E0000}"/>
    <cellStyle name="千分位 6 2" xfId="411" xr:uid="{00000000-0005-0000-0000-00002C4E0000}"/>
    <cellStyle name="千分位 6 2 2" xfId="412" xr:uid="{00000000-0005-0000-0000-00002D4E0000}"/>
    <cellStyle name="千分位 6 2 2 2" xfId="20023" xr:uid="{00000000-0005-0000-0000-00002E4E0000}"/>
    <cellStyle name="千分位 6 2 2 2 2" xfId="30074" xr:uid="{EBBF4737-AE68-4EA3-ACEF-B8E4ECB693D3}"/>
    <cellStyle name="千分位 6 2 2 3" xfId="20024" xr:uid="{00000000-0005-0000-0000-00002F4E0000}"/>
    <cellStyle name="千分位 6 2 2 3 2" xfId="30075" xr:uid="{E39E6320-D27B-4678-A863-A04DCD6E4F74}"/>
    <cellStyle name="千分位 6 2 2 4" xfId="26170" xr:uid="{992B4752-68BF-48F2-A2FD-B70859CC3ED6}"/>
    <cellStyle name="千分位 6 2 3" xfId="20025" xr:uid="{00000000-0005-0000-0000-0000304E0000}"/>
    <cellStyle name="千分位 6 2 3 2" xfId="30076" xr:uid="{EB381F8A-0B4F-4071-BC82-30C45E8405CC}"/>
    <cellStyle name="千分位 6 2 4" xfId="20026" xr:uid="{00000000-0005-0000-0000-0000314E0000}"/>
    <cellStyle name="千分位 6 2 4 2" xfId="30077" xr:uid="{7A4F4D4F-3C4A-4576-926B-526C2350BEF1}"/>
    <cellStyle name="千分位 6 2 5" xfId="26169" xr:uid="{4C84F417-65BB-4A88-8395-97202884E12F}"/>
    <cellStyle name="千分位 6 3" xfId="413" xr:uid="{00000000-0005-0000-0000-0000324E0000}"/>
    <cellStyle name="千分位 6 3 2" xfId="414" xr:uid="{00000000-0005-0000-0000-0000334E0000}"/>
    <cellStyle name="千分位 6 3 2 2" xfId="20027" xr:uid="{00000000-0005-0000-0000-0000344E0000}"/>
    <cellStyle name="千分位 6 3 2 2 2" xfId="30078" xr:uid="{C86280B3-137B-4B0B-8E66-19CC5C03B96F}"/>
    <cellStyle name="千分位 6 3 2 3" xfId="20028" xr:uid="{00000000-0005-0000-0000-0000354E0000}"/>
    <cellStyle name="千分位 6 3 2 3 2" xfId="30079" xr:uid="{A7A0656A-C5A5-499E-B409-203F03AE31AA}"/>
    <cellStyle name="千分位 6 3 2 4" xfId="26172" xr:uid="{54B1E941-E13B-46AC-A8C4-7B497AE2039D}"/>
    <cellStyle name="千分位 6 3 3" xfId="20029" xr:uid="{00000000-0005-0000-0000-0000364E0000}"/>
    <cellStyle name="千分位 6 3 3 2" xfId="30080" xr:uid="{65576AAD-179F-4296-851B-8D55EAADF26E}"/>
    <cellStyle name="千分位 6 3 4" xfId="20030" xr:uid="{00000000-0005-0000-0000-0000374E0000}"/>
    <cellStyle name="千分位 6 3 4 2" xfId="30081" xr:uid="{38EE16F6-F385-4AE0-8033-B02D1FD6F055}"/>
    <cellStyle name="千分位 6 3 5" xfId="26171" xr:uid="{544D585C-D371-4923-B45E-643B8D27816F}"/>
    <cellStyle name="千分位 6 4" xfId="415" xr:uid="{00000000-0005-0000-0000-0000384E0000}"/>
    <cellStyle name="千分位 6 4 2" xfId="20031" xr:uid="{00000000-0005-0000-0000-0000394E0000}"/>
    <cellStyle name="千分位 6 4 2 2" xfId="30082" xr:uid="{34C0E984-803D-4417-A3A5-DC97B6A735D5}"/>
    <cellStyle name="千分位 6 4 3" xfId="20032" xr:uid="{00000000-0005-0000-0000-00003A4E0000}"/>
    <cellStyle name="千分位 6 4 3 2" xfId="30083" xr:uid="{D43B3929-5367-4828-8940-DF6621DB6198}"/>
    <cellStyle name="千分位 6 4 4" xfId="26173" xr:uid="{BC3A18DF-5AAB-4DAB-9161-79136A9C1B00}"/>
    <cellStyle name="千分位 6 5" xfId="524" xr:uid="{00000000-0005-0000-0000-00003B4E0000}"/>
    <cellStyle name="千分位 6 5 2" xfId="26198" xr:uid="{61F7528E-82D1-404E-94DA-E86D0044DEEF}"/>
    <cellStyle name="千分位 6 6" xfId="523" xr:uid="{00000000-0005-0000-0000-00003C4E0000}"/>
    <cellStyle name="千分位 6 6 2" xfId="20033" xr:uid="{00000000-0005-0000-0000-00003D4E0000}"/>
    <cellStyle name="千分位 6 6 2 2" xfId="30084" xr:uid="{6EE5AF49-96F4-47BE-8289-41EEA10EE1D4}"/>
    <cellStyle name="千分位 6 6 3" xfId="26197" xr:uid="{4318B5E1-8DB2-4DCC-90EE-4B0439B0F438}"/>
    <cellStyle name="千分位 6 7" xfId="26168" xr:uid="{078D9E13-C6BC-4472-807C-A3DA0F2A8DC1}"/>
    <cellStyle name="千分位 7" xfId="416" xr:uid="{00000000-0005-0000-0000-00003E4E0000}"/>
    <cellStyle name="千分位 7 10" xfId="20034" xr:uid="{00000000-0005-0000-0000-00003F4E0000}"/>
    <cellStyle name="千分位 7 10 2" xfId="20035" xr:uid="{00000000-0005-0000-0000-0000404E0000}"/>
    <cellStyle name="千分位 7 10 2 2" xfId="20036" xr:uid="{00000000-0005-0000-0000-0000414E0000}"/>
    <cellStyle name="千分位 7 10 2 2 2" xfId="30087" xr:uid="{A0C31622-3373-439A-B4CF-B962DA2FCA35}"/>
    <cellStyle name="千分位 7 10 2 3" xfId="20037" xr:uid="{00000000-0005-0000-0000-0000424E0000}"/>
    <cellStyle name="千分位 7 10 2 3 2" xfId="30088" xr:uid="{3A2577FC-D257-4AA3-A4B3-95FEDB07A370}"/>
    <cellStyle name="千分位 7 10 2 4" xfId="30086" xr:uid="{3570CA72-7E74-4470-8182-35EE216C62CD}"/>
    <cellStyle name="千分位 7 10 3" xfId="20038" xr:uid="{00000000-0005-0000-0000-0000434E0000}"/>
    <cellStyle name="千分位 7 10 3 2" xfId="30089" xr:uid="{71B6DEF7-A37F-4E23-AA4D-8961953BB056}"/>
    <cellStyle name="千分位 7 10 4" xfId="20039" xr:uid="{00000000-0005-0000-0000-0000444E0000}"/>
    <cellStyle name="千分位 7 10 4 2" xfId="30090" xr:uid="{382C5C5A-5A8A-43BE-865B-C5DCACBB7AE6}"/>
    <cellStyle name="千分位 7 10 5" xfId="30085" xr:uid="{6FFF9EDA-FB47-48D7-ACD8-84422217FDEE}"/>
    <cellStyle name="千分位 7 11" xfId="20040" xr:uid="{00000000-0005-0000-0000-0000454E0000}"/>
    <cellStyle name="千分位 7 11 2" xfId="20041" xr:uid="{00000000-0005-0000-0000-0000464E0000}"/>
    <cellStyle name="千分位 7 11 2 2" xfId="30092" xr:uid="{50FCC2B5-9165-4D8C-A715-8C2E5631E128}"/>
    <cellStyle name="千分位 7 11 3" xfId="20042" xr:uid="{00000000-0005-0000-0000-0000474E0000}"/>
    <cellStyle name="千分位 7 11 3 2" xfId="30093" xr:uid="{A6322CFC-0B57-4B77-91A8-A22B04D8170E}"/>
    <cellStyle name="千分位 7 11 4" xfId="30091" xr:uid="{2F81B1E1-5E20-4F70-99FD-0CE450B5375B}"/>
    <cellStyle name="千分位 7 12" xfId="20043" xr:uid="{00000000-0005-0000-0000-0000484E0000}"/>
    <cellStyle name="千分位 7 12 2" xfId="30094" xr:uid="{1D9BAAC7-2E8A-409D-9021-319E398441DB}"/>
    <cellStyle name="千分位 7 13" xfId="20044" xr:uid="{00000000-0005-0000-0000-0000494E0000}"/>
    <cellStyle name="千分位 7 13 2" xfId="30095" xr:uid="{D3E6BDCC-60BD-402B-8B46-BB272B411C36}"/>
    <cellStyle name="千分位 7 14" xfId="26174" xr:uid="{1E0871A7-FE22-48EC-8213-98345BB3F624}"/>
    <cellStyle name="千分位 7 2" xfId="417" xr:uid="{00000000-0005-0000-0000-00004A4E0000}"/>
    <cellStyle name="千分位 7 2 10" xfId="26175" xr:uid="{4B5CE7D3-389A-47F6-BA1E-238BA4BD2EC0}"/>
    <cellStyle name="千分位 7 2 2" xfId="418" xr:uid="{00000000-0005-0000-0000-00004B4E0000}"/>
    <cellStyle name="千分位 7 2 2 2" xfId="20045" xr:uid="{00000000-0005-0000-0000-00004C4E0000}"/>
    <cellStyle name="千分位 7 2 2 2 2" xfId="20046" xr:uid="{00000000-0005-0000-0000-00004D4E0000}"/>
    <cellStyle name="千分位 7 2 2 2 2 2" xfId="20047" xr:uid="{00000000-0005-0000-0000-00004E4E0000}"/>
    <cellStyle name="千分位 7 2 2 2 2 2 2" xfId="20048" xr:uid="{00000000-0005-0000-0000-00004F4E0000}"/>
    <cellStyle name="千分位 7 2 2 2 2 2 2 2" xfId="20049" xr:uid="{00000000-0005-0000-0000-0000504E0000}"/>
    <cellStyle name="千分位 7 2 2 2 2 2 2 2 2" xfId="30100" xr:uid="{F51016EE-15F2-4E92-91A1-2EB7BE9ECD38}"/>
    <cellStyle name="千分位 7 2 2 2 2 2 2 3" xfId="20050" xr:uid="{00000000-0005-0000-0000-0000514E0000}"/>
    <cellStyle name="千分位 7 2 2 2 2 2 2 3 2" xfId="30101" xr:uid="{B7CE71E8-8345-460B-A561-460240C76442}"/>
    <cellStyle name="千分位 7 2 2 2 2 2 2 4" xfId="30099" xr:uid="{C71A0482-5E16-4E1C-84AC-50CC371AAAA9}"/>
    <cellStyle name="千分位 7 2 2 2 2 2 3" xfId="20051" xr:uid="{00000000-0005-0000-0000-0000524E0000}"/>
    <cellStyle name="千分位 7 2 2 2 2 2 3 2" xfId="30102" xr:uid="{260B6D9D-60FB-46AB-B237-1738CC9B7D92}"/>
    <cellStyle name="千分位 7 2 2 2 2 2 4" xfId="20052" xr:uid="{00000000-0005-0000-0000-0000534E0000}"/>
    <cellStyle name="千分位 7 2 2 2 2 2 4 2" xfId="30103" xr:uid="{F3C35538-3A56-411F-ADA7-6441C19A5360}"/>
    <cellStyle name="千分位 7 2 2 2 2 2 5" xfId="30098" xr:uid="{4ABDEF97-980F-484F-9C2F-F48BC3E3F6CA}"/>
    <cellStyle name="千分位 7 2 2 2 2 3" xfId="20053" xr:uid="{00000000-0005-0000-0000-0000544E0000}"/>
    <cellStyle name="千分位 7 2 2 2 2 3 2" xfId="20054" xr:uid="{00000000-0005-0000-0000-0000554E0000}"/>
    <cellStyle name="千分位 7 2 2 2 2 3 2 2" xfId="30105" xr:uid="{23C1F81C-F6F9-4B09-8059-6FB50F4061F4}"/>
    <cellStyle name="千分位 7 2 2 2 2 3 3" xfId="20055" xr:uid="{00000000-0005-0000-0000-0000564E0000}"/>
    <cellStyle name="千分位 7 2 2 2 2 3 3 2" xfId="30106" xr:uid="{19BB104F-9050-49BB-8A62-4A9DE779D447}"/>
    <cellStyle name="千分位 7 2 2 2 2 3 4" xfId="30104" xr:uid="{A891BE57-6074-4CE0-B3D9-F3213594662F}"/>
    <cellStyle name="千分位 7 2 2 2 2 4" xfId="20056" xr:uid="{00000000-0005-0000-0000-0000574E0000}"/>
    <cellStyle name="千分位 7 2 2 2 2 4 2" xfId="30107" xr:uid="{1EF62AA9-C1E4-40EE-B9A7-BFE3AC62304B}"/>
    <cellStyle name="千分位 7 2 2 2 2 5" xfId="20057" xr:uid="{00000000-0005-0000-0000-0000584E0000}"/>
    <cellStyle name="千分位 7 2 2 2 2 5 2" xfId="30108" xr:uid="{B41FEC46-F41D-4048-B78E-D6276B02ED0B}"/>
    <cellStyle name="千分位 7 2 2 2 2 6" xfId="30097" xr:uid="{8EAC117A-0B3D-4782-8D51-0394A8B0A871}"/>
    <cellStyle name="千分位 7 2 2 2 3" xfId="20058" xr:uid="{00000000-0005-0000-0000-0000594E0000}"/>
    <cellStyle name="千分位 7 2 2 2 3 2" xfId="20059" xr:uid="{00000000-0005-0000-0000-00005A4E0000}"/>
    <cellStyle name="千分位 7 2 2 2 3 2 2" xfId="20060" xr:uid="{00000000-0005-0000-0000-00005B4E0000}"/>
    <cellStyle name="千分位 7 2 2 2 3 2 2 2" xfId="30111" xr:uid="{BB4C3EE7-EE8C-4C3D-B80E-11C81299FA88}"/>
    <cellStyle name="千分位 7 2 2 2 3 2 3" xfId="20061" xr:uid="{00000000-0005-0000-0000-00005C4E0000}"/>
    <cellStyle name="千分位 7 2 2 2 3 2 3 2" xfId="30112" xr:uid="{DDDD13B3-E21A-4755-8555-D909DB8735D1}"/>
    <cellStyle name="千分位 7 2 2 2 3 2 4" xfId="30110" xr:uid="{0BF1A500-71D1-4DFA-A170-9463C3EC0A61}"/>
    <cellStyle name="千分位 7 2 2 2 3 3" xfId="20062" xr:uid="{00000000-0005-0000-0000-00005D4E0000}"/>
    <cellStyle name="千分位 7 2 2 2 3 3 2" xfId="30113" xr:uid="{2CBF3A84-B938-4BB1-BC83-39D0E909777D}"/>
    <cellStyle name="千分位 7 2 2 2 3 4" xfId="20063" xr:uid="{00000000-0005-0000-0000-00005E4E0000}"/>
    <cellStyle name="千分位 7 2 2 2 3 4 2" xfId="30114" xr:uid="{51D2EE75-BADF-4D2D-9011-DF3375B44FB1}"/>
    <cellStyle name="千分位 7 2 2 2 3 5" xfId="30109" xr:uid="{A2AF5575-E89B-405C-A09D-78D327F79B7C}"/>
    <cellStyle name="千分位 7 2 2 2 4" xfId="20064" xr:uid="{00000000-0005-0000-0000-00005F4E0000}"/>
    <cellStyle name="千分位 7 2 2 2 4 2" xfId="20065" xr:uid="{00000000-0005-0000-0000-0000604E0000}"/>
    <cellStyle name="千分位 7 2 2 2 4 2 2" xfId="30116" xr:uid="{6767340F-1864-45BA-97C4-F235332681EF}"/>
    <cellStyle name="千分位 7 2 2 2 4 3" xfId="20066" xr:uid="{00000000-0005-0000-0000-0000614E0000}"/>
    <cellStyle name="千分位 7 2 2 2 4 3 2" xfId="30117" xr:uid="{AA74DF0C-C141-464C-ABB6-B846EA19045D}"/>
    <cellStyle name="千分位 7 2 2 2 4 4" xfId="30115" xr:uid="{CC684BBE-D1B0-4630-AE49-CB8CD0E2CAC3}"/>
    <cellStyle name="千分位 7 2 2 2 5" xfId="20067" xr:uid="{00000000-0005-0000-0000-0000624E0000}"/>
    <cellStyle name="千分位 7 2 2 2 5 2" xfId="30118" xr:uid="{9FF50A88-A848-4661-BD54-55226EBB4AEB}"/>
    <cellStyle name="千分位 7 2 2 2 6" xfId="20068" xr:uid="{00000000-0005-0000-0000-0000634E0000}"/>
    <cellStyle name="千分位 7 2 2 2 6 2" xfId="30119" xr:uid="{4FF7B5E6-1F3F-4F95-81C1-0ED730B16BB6}"/>
    <cellStyle name="千分位 7 2 2 2 7" xfId="30096" xr:uid="{DDEC8851-3D03-4B60-AD05-3E8E6BBA4E31}"/>
    <cellStyle name="千分位 7 2 2 3" xfId="20069" xr:uid="{00000000-0005-0000-0000-0000644E0000}"/>
    <cellStyle name="千分位 7 2 2 3 2" xfId="20070" xr:uid="{00000000-0005-0000-0000-0000654E0000}"/>
    <cellStyle name="千分位 7 2 2 3 2 2" xfId="20071" xr:uid="{00000000-0005-0000-0000-0000664E0000}"/>
    <cellStyle name="千分位 7 2 2 3 2 2 2" xfId="20072" xr:uid="{00000000-0005-0000-0000-0000674E0000}"/>
    <cellStyle name="千分位 7 2 2 3 2 2 2 2" xfId="30123" xr:uid="{018D81F4-7F07-4C57-A493-590501D71B31}"/>
    <cellStyle name="千分位 7 2 2 3 2 2 3" xfId="20073" xr:uid="{00000000-0005-0000-0000-0000684E0000}"/>
    <cellStyle name="千分位 7 2 2 3 2 2 3 2" xfId="30124" xr:uid="{723956DF-D8D3-48E7-B57C-23CB3BB898F9}"/>
    <cellStyle name="千分位 7 2 2 3 2 2 4" xfId="30122" xr:uid="{D3E5A7E5-01B0-4EE0-874D-05FD3FEAC9C7}"/>
    <cellStyle name="千分位 7 2 2 3 2 3" xfId="20074" xr:uid="{00000000-0005-0000-0000-0000694E0000}"/>
    <cellStyle name="千分位 7 2 2 3 2 3 2" xfId="30125" xr:uid="{162D503B-5686-40C1-B587-18414A413263}"/>
    <cellStyle name="千分位 7 2 2 3 2 4" xfId="20075" xr:uid="{00000000-0005-0000-0000-00006A4E0000}"/>
    <cellStyle name="千分位 7 2 2 3 2 4 2" xfId="30126" xr:uid="{3575142B-4420-47CC-95CA-4A6CCD697739}"/>
    <cellStyle name="千分位 7 2 2 3 2 5" xfId="30121" xr:uid="{C31BAF98-A731-424F-9FDE-685146C38B92}"/>
    <cellStyle name="千分位 7 2 2 3 3" xfId="20076" xr:uid="{00000000-0005-0000-0000-00006B4E0000}"/>
    <cellStyle name="千分位 7 2 2 3 3 2" xfId="20077" xr:uid="{00000000-0005-0000-0000-00006C4E0000}"/>
    <cellStyle name="千分位 7 2 2 3 3 2 2" xfId="30128" xr:uid="{2B3B0A8D-D6A0-41EB-B536-AD306FE67E03}"/>
    <cellStyle name="千分位 7 2 2 3 3 3" xfId="20078" xr:uid="{00000000-0005-0000-0000-00006D4E0000}"/>
    <cellStyle name="千分位 7 2 2 3 3 3 2" xfId="30129" xr:uid="{43F0422A-5222-40B2-9C52-060C6814BDEB}"/>
    <cellStyle name="千分位 7 2 2 3 3 4" xfId="30127" xr:uid="{789D7CBC-6929-40B7-91D9-07A1485AE602}"/>
    <cellStyle name="千分位 7 2 2 3 4" xfId="20079" xr:uid="{00000000-0005-0000-0000-00006E4E0000}"/>
    <cellStyle name="千分位 7 2 2 3 4 2" xfId="30130" xr:uid="{C8A8F9F6-023C-4B40-BFF7-6517DC987840}"/>
    <cellStyle name="千分位 7 2 2 3 5" xfId="20080" xr:uid="{00000000-0005-0000-0000-00006F4E0000}"/>
    <cellStyle name="千分位 7 2 2 3 5 2" xfId="30131" xr:uid="{0660E9B7-D08C-479F-AC12-A32769846BC7}"/>
    <cellStyle name="千分位 7 2 2 3 6" xfId="30120" xr:uid="{4B44FE6B-FD79-459E-B0A9-78DCD65A537E}"/>
    <cellStyle name="千分位 7 2 2 4" xfId="20081" xr:uid="{00000000-0005-0000-0000-0000704E0000}"/>
    <cellStyle name="千分位 7 2 2 4 2" xfId="20082" xr:uid="{00000000-0005-0000-0000-0000714E0000}"/>
    <cellStyle name="千分位 7 2 2 4 2 2" xfId="20083" xr:uid="{00000000-0005-0000-0000-0000724E0000}"/>
    <cellStyle name="千分位 7 2 2 4 2 2 2" xfId="20084" xr:uid="{00000000-0005-0000-0000-0000734E0000}"/>
    <cellStyle name="千分位 7 2 2 4 2 2 2 2" xfId="30135" xr:uid="{7D9915B5-495C-4772-A886-244F15AD9E6A}"/>
    <cellStyle name="千分位 7 2 2 4 2 2 3" xfId="20085" xr:uid="{00000000-0005-0000-0000-0000744E0000}"/>
    <cellStyle name="千分位 7 2 2 4 2 2 3 2" xfId="30136" xr:uid="{7253B122-D135-4532-A940-63CE8650CA05}"/>
    <cellStyle name="千分位 7 2 2 4 2 2 4" xfId="30134" xr:uid="{F99BEA59-7C98-486E-9EFF-52AFB5A12A70}"/>
    <cellStyle name="千分位 7 2 2 4 2 3" xfId="20086" xr:uid="{00000000-0005-0000-0000-0000754E0000}"/>
    <cellStyle name="千分位 7 2 2 4 2 3 2" xfId="30137" xr:uid="{11EBE627-3CEA-4657-9E70-69B9B3D0244E}"/>
    <cellStyle name="千分位 7 2 2 4 2 4" xfId="20087" xr:uid="{00000000-0005-0000-0000-0000764E0000}"/>
    <cellStyle name="千分位 7 2 2 4 2 4 2" xfId="30138" xr:uid="{91D63280-06E4-4A54-B7B7-A312DF6E6236}"/>
    <cellStyle name="千分位 7 2 2 4 2 5" xfId="30133" xr:uid="{8C4DFA42-A2AE-4C1D-90E4-D92C38749F19}"/>
    <cellStyle name="千分位 7 2 2 4 3" xfId="20088" xr:uid="{00000000-0005-0000-0000-0000774E0000}"/>
    <cellStyle name="千分位 7 2 2 4 3 2" xfId="20089" xr:uid="{00000000-0005-0000-0000-0000784E0000}"/>
    <cellStyle name="千分位 7 2 2 4 3 2 2" xfId="30140" xr:uid="{C7AC7E91-0163-4859-B12A-E4ACC1D46E2E}"/>
    <cellStyle name="千分位 7 2 2 4 3 3" xfId="20090" xr:uid="{00000000-0005-0000-0000-0000794E0000}"/>
    <cellStyle name="千分位 7 2 2 4 3 3 2" xfId="30141" xr:uid="{28D17024-C7C0-4472-91FD-C3B9BF95ADC0}"/>
    <cellStyle name="千分位 7 2 2 4 3 4" xfId="30139" xr:uid="{EEA307BE-010F-4031-A972-90C55F3FEC33}"/>
    <cellStyle name="千分位 7 2 2 4 4" xfId="20091" xr:uid="{00000000-0005-0000-0000-00007A4E0000}"/>
    <cellStyle name="千分位 7 2 2 4 4 2" xfId="30142" xr:uid="{EF40C0F9-93A9-47CD-AFD9-4C9DDCC04D22}"/>
    <cellStyle name="千分位 7 2 2 4 5" xfId="20092" xr:uid="{00000000-0005-0000-0000-00007B4E0000}"/>
    <cellStyle name="千分位 7 2 2 4 5 2" xfId="30143" xr:uid="{9A7EDA02-7376-4990-86B7-710FD0F14D41}"/>
    <cellStyle name="千分位 7 2 2 4 6" xfId="30132" xr:uid="{1050DA35-BA4D-4836-9A09-4EC4B29EDFC1}"/>
    <cellStyle name="千分位 7 2 2 5" xfId="20093" xr:uid="{00000000-0005-0000-0000-00007C4E0000}"/>
    <cellStyle name="千分位 7 2 2 5 2" xfId="20094" xr:uid="{00000000-0005-0000-0000-00007D4E0000}"/>
    <cellStyle name="千分位 7 2 2 5 2 2" xfId="20095" xr:uid="{00000000-0005-0000-0000-00007E4E0000}"/>
    <cellStyle name="千分位 7 2 2 5 2 2 2" xfId="30146" xr:uid="{64BC2B89-AABC-47A0-8629-F2B99F7163DD}"/>
    <cellStyle name="千分位 7 2 2 5 2 3" xfId="20096" xr:uid="{00000000-0005-0000-0000-00007F4E0000}"/>
    <cellStyle name="千分位 7 2 2 5 2 3 2" xfId="30147" xr:uid="{82F09DDE-DC15-48E1-99A1-FFD14AD7A1C2}"/>
    <cellStyle name="千分位 7 2 2 5 2 4" xfId="30145" xr:uid="{7BDF62DA-8702-4C6C-BF95-A9CCBBAABE37}"/>
    <cellStyle name="千分位 7 2 2 5 3" xfId="20097" xr:uid="{00000000-0005-0000-0000-0000804E0000}"/>
    <cellStyle name="千分位 7 2 2 5 3 2" xfId="30148" xr:uid="{3064973F-0FBA-4512-9834-01DE0E48D217}"/>
    <cellStyle name="千分位 7 2 2 5 4" xfId="20098" xr:uid="{00000000-0005-0000-0000-0000814E0000}"/>
    <cellStyle name="千分位 7 2 2 5 4 2" xfId="30149" xr:uid="{79DB582B-70AA-463D-838D-335D4C78A6EC}"/>
    <cellStyle name="千分位 7 2 2 5 5" xfId="30144" xr:uid="{89EBE345-9A99-4CFB-9C3C-264B78215B1F}"/>
    <cellStyle name="千分位 7 2 2 6" xfId="20099" xr:uid="{00000000-0005-0000-0000-0000824E0000}"/>
    <cellStyle name="千分位 7 2 2 6 2" xfId="20100" xr:uid="{00000000-0005-0000-0000-0000834E0000}"/>
    <cellStyle name="千分位 7 2 2 6 2 2" xfId="30151" xr:uid="{346514BC-CD33-4BF2-9DE0-93A22E7E2CA7}"/>
    <cellStyle name="千分位 7 2 2 6 3" xfId="20101" xr:uid="{00000000-0005-0000-0000-0000844E0000}"/>
    <cellStyle name="千分位 7 2 2 6 3 2" xfId="30152" xr:uid="{A6DC3C79-3652-4705-9E1D-405891535A58}"/>
    <cellStyle name="千分位 7 2 2 6 4" xfId="30150" xr:uid="{B5D93D38-A5AC-47F4-AEE4-A7AA571CE600}"/>
    <cellStyle name="千分位 7 2 2 7" xfId="20102" xr:uid="{00000000-0005-0000-0000-0000854E0000}"/>
    <cellStyle name="千分位 7 2 2 7 2" xfId="30153" xr:uid="{C442147C-1E96-41B3-9CFA-3D31F45D5BA1}"/>
    <cellStyle name="千分位 7 2 2 8" xfId="20103" xr:uid="{00000000-0005-0000-0000-0000864E0000}"/>
    <cellStyle name="千分位 7 2 2 8 2" xfId="30154" xr:uid="{DDFDE94D-FCA4-4EF1-9CA8-706A69723482}"/>
    <cellStyle name="千分位 7 2 2 9" xfId="26176" xr:uid="{C2457EB4-B351-4160-B314-F036947B89F2}"/>
    <cellStyle name="千分位 7 2 3" xfId="20104" xr:uid="{00000000-0005-0000-0000-0000874E0000}"/>
    <cellStyle name="千分位 7 2 3 2" xfId="20105" xr:uid="{00000000-0005-0000-0000-0000884E0000}"/>
    <cellStyle name="千分位 7 2 3 2 2" xfId="20106" xr:uid="{00000000-0005-0000-0000-0000894E0000}"/>
    <cellStyle name="千分位 7 2 3 2 2 2" xfId="20107" xr:uid="{00000000-0005-0000-0000-00008A4E0000}"/>
    <cellStyle name="千分位 7 2 3 2 2 2 2" xfId="20108" xr:uid="{00000000-0005-0000-0000-00008B4E0000}"/>
    <cellStyle name="千分位 7 2 3 2 2 2 2 2" xfId="30159" xr:uid="{DF638EE9-6E8F-433B-A579-F9BC4B77BBDA}"/>
    <cellStyle name="千分位 7 2 3 2 2 2 3" xfId="20109" xr:uid="{00000000-0005-0000-0000-00008C4E0000}"/>
    <cellStyle name="千分位 7 2 3 2 2 2 3 2" xfId="30160" xr:uid="{DDB86D6F-2A60-4600-82C3-18324E4F8D0E}"/>
    <cellStyle name="千分位 7 2 3 2 2 2 4" xfId="30158" xr:uid="{6C0AD8B8-A179-4451-B92D-C72613EE8570}"/>
    <cellStyle name="千分位 7 2 3 2 2 3" xfId="20110" xr:uid="{00000000-0005-0000-0000-00008D4E0000}"/>
    <cellStyle name="千分位 7 2 3 2 2 3 2" xfId="30161" xr:uid="{2A36947A-7AD1-4E9E-A982-68A6A89C2B94}"/>
    <cellStyle name="千分位 7 2 3 2 2 4" xfId="20111" xr:uid="{00000000-0005-0000-0000-00008E4E0000}"/>
    <cellStyle name="千分位 7 2 3 2 2 4 2" xfId="30162" xr:uid="{48790B30-5A18-49ED-AB24-4D3E98C21EE2}"/>
    <cellStyle name="千分位 7 2 3 2 2 5" xfId="30157" xr:uid="{DCB179DF-50CF-4EBE-A907-ACE960A5E621}"/>
    <cellStyle name="千分位 7 2 3 2 3" xfId="20112" xr:uid="{00000000-0005-0000-0000-00008F4E0000}"/>
    <cellStyle name="千分位 7 2 3 2 3 2" xfId="20113" xr:uid="{00000000-0005-0000-0000-0000904E0000}"/>
    <cellStyle name="千分位 7 2 3 2 3 2 2" xfId="30164" xr:uid="{0CA1F895-43FE-4531-80AA-1B2480CE5EA4}"/>
    <cellStyle name="千分位 7 2 3 2 3 3" xfId="20114" xr:uid="{00000000-0005-0000-0000-0000914E0000}"/>
    <cellStyle name="千分位 7 2 3 2 3 3 2" xfId="30165" xr:uid="{E5AA701F-758D-467B-86DD-61AEF718507A}"/>
    <cellStyle name="千分位 7 2 3 2 3 4" xfId="30163" xr:uid="{EF226B7A-6807-4B29-860A-6E437F94E02F}"/>
    <cellStyle name="千分位 7 2 3 2 4" xfId="20115" xr:uid="{00000000-0005-0000-0000-0000924E0000}"/>
    <cellStyle name="千分位 7 2 3 2 4 2" xfId="30166" xr:uid="{4C98E7FA-4AE4-44F5-ABFB-72331109909F}"/>
    <cellStyle name="千分位 7 2 3 2 5" xfId="20116" xr:uid="{00000000-0005-0000-0000-0000934E0000}"/>
    <cellStyle name="千分位 7 2 3 2 5 2" xfId="30167" xr:uid="{1F71FDB0-7B60-4832-86BA-52F4C927F879}"/>
    <cellStyle name="千分位 7 2 3 2 6" xfId="30156" xr:uid="{74BA2CD0-6AAA-47ED-82BA-744A6F57813C}"/>
    <cellStyle name="千分位 7 2 3 3" xfId="20117" xr:uid="{00000000-0005-0000-0000-0000944E0000}"/>
    <cellStyle name="千分位 7 2 3 3 2" xfId="20118" xr:uid="{00000000-0005-0000-0000-0000954E0000}"/>
    <cellStyle name="千分位 7 2 3 3 2 2" xfId="20119" xr:uid="{00000000-0005-0000-0000-0000964E0000}"/>
    <cellStyle name="千分位 7 2 3 3 2 2 2" xfId="30170" xr:uid="{E8032F0B-30CD-4CF9-ABD5-328BCCBDDABB}"/>
    <cellStyle name="千分位 7 2 3 3 2 3" xfId="20120" xr:uid="{00000000-0005-0000-0000-0000974E0000}"/>
    <cellStyle name="千分位 7 2 3 3 2 3 2" xfId="30171" xr:uid="{4CE85EC9-F0A9-4AF7-AF70-2C7FB948A0D9}"/>
    <cellStyle name="千分位 7 2 3 3 2 4" xfId="30169" xr:uid="{16FF0F09-F488-4470-B5B1-7DC6854C1247}"/>
    <cellStyle name="千分位 7 2 3 3 3" xfId="20121" xr:uid="{00000000-0005-0000-0000-0000984E0000}"/>
    <cellStyle name="千分位 7 2 3 3 3 2" xfId="30172" xr:uid="{297D20C0-79AA-44E9-9068-E8BF79D2435B}"/>
    <cellStyle name="千分位 7 2 3 3 4" xfId="20122" xr:uid="{00000000-0005-0000-0000-0000994E0000}"/>
    <cellStyle name="千分位 7 2 3 3 4 2" xfId="30173" xr:uid="{791D4C65-36E3-4E61-B70A-BC86DCD75A3D}"/>
    <cellStyle name="千分位 7 2 3 3 5" xfId="30168" xr:uid="{D68E23C9-4113-4C2D-B532-675E15B2B501}"/>
    <cellStyle name="千分位 7 2 3 4" xfId="20123" xr:uid="{00000000-0005-0000-0000-00009A4E0000}"/>
    <cellStyle name="千分位 7 2 3 4 2" xfId="20124" xr:uid="{00000000-0005-0000-0000-00009B4E0000}"/>
    <cellStyle name="千分位 7 2 3 4 2 2" xfId="30175" xr:uid="{131592C8-49F7-454D-A631-16261458060C}"/>
    <cellStyle name="千分位 7 2 3 4 3" xfId="20125" xr:uid="{00000000-0005-0000-0000-00009C4E0000}"/>
    <cellStyle name="千分位 7 2 3 4 3 2" xfId="30176" xr:uid="{5A8EACD9-C4AF-496C-B1CD-EE82173F0A35}"/>
    <cellStyle name="千分位 7 2 3 4 4" xfId="30174" xr:uid="{4794AA59-AEC5-4E0C-861E-289DDD4BA544}"/>
    <cellStyle name="千分位 7 2 3 5" xfId="20126" xr:uid="{00000000-0005-0000-0000-00009D4E0000}"/>
    <cellStyle name="千分位 7 2 3 5 2" xfId="30177" xr:uid="{AB5431FD-2794-48F9-8DD1-00686CDE1CF2}"/>
    <cellStyle name="千分位 7 2 3 6" xfId="20127" xr:uid="{00000000-0005-0000-0000-00009E4E0000}"/>
    <cellStyle name="千分位 7 2 3 6 2" xfId="30178" xr:uid="{8BE4A58F-8412-4A38-9263-618E0CCDDA3B}"/>
    <cellStyle name="千分位 7 2 3 7" xfId="30155" xr:uid="{58CBA8F6-7085-4B50-88CB-9843ED084613}"/>
    <cellStyle name="千分位 7 2 4" xfId="20128" xr:uid="{00000000-0005-0000-0000-00009F4E0000}"/>
    <cellStyle name="千分位 7 2 4 2" xfId="20129" xr:uid="{00000000-0005-0000-0000-0000A04E0000}"/>
    <cellStyle name="千分位 7 2 4 2 2" xfId="20130" xr:uid="{00000000-0005-0000-0000-0000A14E0000}"/>
    <cellStyle name="千分位 7 2 4 2 2 2" xfId="20131" xr:uid="{00000000-0005-0000-0000-0000A24E0000}"/>
    <cellStyle name="千分位 7 2 4 2 2 2 2" xfId="30182" xr:uid="{585752EA-8F76-49E0-AF7A-71A9A462C669}"/>
    <cellStyle name="千分位 7 2 4 2 2 3" xfId="20132" xr:uid="{00000000-0005-0000-0000-0000A34E0000}"/>
    <cellStyle name="千分位 7 2 4 2 2 3 2" xfId="30183" xr:uid="{6B94F500-63C3-4F5D-8CE2-B88DBD927B7C}"/>
    <cellStyle name="千分位 7 2 4 2 2 4" xfId="30181" xr:uid="{C0BE8618-F65D-4C85-A9C0-09B757F037DF}"/>
    <cellStyle name="千分位 7 2 4 2 3" xfId="20133" xr:uid="{00000000-0005-0000-0000-0000A44E0000}"/>
    <cellStyle name="千分位 7 2 4 2 3 2" xfId="30184" xr:uid="{C1F4E55E-9CE6-4D5B-A7E5-9520DEBC07E0}"/>
    <cellStyle name="千分位 7 2 4 2 4" xfId="20134" xr:uid="{00000000-0005-0000-0000-0000A54E0000}"/>
    <cellStyle name="千分位 7 2 4 2 4 2" xfId="30185" xr:uid="{9EC09794-1B73-4E6F-A51D-876ED720617F}"/>
    <cellStyle name="千分位 7 2 4 2 5" xfId="30180" xr:uid="{4ADE7C22-0794-48C5-A84F-C4C707F7EBC7}"/>
    <cellStyle name="千分位 7 2 4 3" xfId="20135" xr:uid="{00000000-0005-0000-0000-0000A64E0000}"/>
    <cellStyle name="千分位 7 2 4 3 2" xfId="20136" xr:uid="{00000000-0005-0000-0000-0000A74E0000}"/>
    <cellStyle name="千分位 7 2 4 3 2 2" xfId="30187" xr:uid="{AD550AEB-67D0-4651-9B9A-55CF7824A5D0}"/>
    <cellStyle name="千分位 7 2 4 3 3" xfId="20137" xr:uid="{00000000-0005-0000-0000-0000A84E0000}"/>
    <cellStyle name="千分位 7 2 4 3 3 2" xfId="30188" xr:uid="{DE33E939-2863-4609-9F32-9EC04CB71ACA}"/>
    <cellStyle name="千分位 7 2 4 3 4" xfId="30186" xr:uid="{0ED2417D-D4A8-4D86-9814-847914958184}"/>
    <cellStyle name="千分位 7 2 4 4" xfId="20138" xr:uid="{00000000-0005-0000-0000-0000A94E0000}"/>
    <cellStyle name="千分位 7 2 4 4 2" xfId="30189" xr:uid="{2201EC51-7493-4CC7-8B72-FB822F0CB9D0}"/>
    <cellStyle name="千分位 7 2 4 5" xfId="20139" xr:uid="{00000000-0005-0000-0000-0000AA4E0000}"/>
    <cellStyle name="千分位 7 2 4 5 2" xfId="30190" xr:uid="{BD8BB7B0-E956-4650-814B-A6BC31E0DE72}"/>
    <cellStyle name="千分位 7 2 4 6" xfId="30179" xr:uid="{5C15200E-6541-4196-92E7-B273A8D51F5F}"/>
    <cellStyle name="千分位 7 2 5" xfId="20140" xr:uid="{00000000-0005-0000-0000-0000AB4E0000}"/>
    <cellStyle name="千分位 7 2 5 2" xfId="20141" xr:uid="{00000000-0005-0000-0000-0000AC4E0000}"/>
    <cellStyle name="千分位 7 2 5 2 2" xfId="20142" xr:uid="{00000000-0005-0000-0000-0000AD4E0000}"/>
    <cellStyle name="千分位 7 2 5 2 2 2" xfId="20143" xr:uid="{00000000-0005-0000-0000-0000AE4E0000}"/>
    <cellStyle name="千分位 7 2 5 2 2 2 2" xfId="30194" xr:uid="{9DB80560-D5D8-44A2-B44A-0C657D028661}"/>
    <cellStyle name="千分位 7 2 5 2 2 3" xfId="20144" xr:uid="{00000000-0005-0000-0000-0000AF4E0000}"/>
    <cellStyle name="千分位 7 2 5 2 2 3 2" xfId="30195" xr:uid="{6D4D1371-BF71-49F9-B2CC-B5BD1797DA99}"/>
    <cellStyle name="千分位 7 2 5 2 2 4" xfId="30193" xr:uid="{D2A9A8FF-E251-40C2-8CF2-8F06350F0FFC}"/>
    <cellStyle name="千分位 7 2 5 2 3" xfId="20145" xr:uid="{00000000-0005-0000-0000-0000B04E0000}"/>
    <cellStyle name="千分位 7 2 5 2 3 2" xfId="30196" xr:uid="{E005324C-1123-40EA-9CC5-FACB09727C59}"/>
    <cellStyle name="千分位 7 2 5 2 4" xfId="20146" xr:uid="{00000000-0005-0000-0000-0000B14E0000}"/>
    <cellStyle name="千分位 7 2 5 2 4 2" xfId="30197" xr:uid="{4E42C9D2-9851-4862-AF9B-4B8E13E6A327}"/>
    <cellStyle name="千分位 7 2 5 2 5" xfId="30192" xr:uid="{700CB001-CCEF-46A4-8F7B-9A3200FC4D88}"/>
    <cellStyle name="千分位 7 2 5 3" xfId="20147" xr:uid="{00000000-0005-0000-0000-0000B24E0000}"/>
    <cellStyle name="千分位 7 2 5 3 2" xfId="20148" xr:uid="{00000000-0005-0000-0000-0000B34E0000}"/>
    <cellStyle name="千分位 7 2 5 3 2 2" xfId="30199" xr:uid="{95B16028-ACBE-492E-BBC1-70655DCC291D}"/>
    <cellStyle name="千分位 7 2 5 3 3" xfId="20149" xr:uid="{00000000-0005-0000-0000-0000B44E0000}"/>
    <cellStyle name="千分位 7 2 5 3 3 2" xfId="30200" xr:uid="{E4164E62-8F44-4C2F-BB57-945242BE398B}"/>
    <cellStyle name="千分位 7 2 5 3 4" xfId="30198" xr:uid="{649CE9EB-4167-4D40-9150-0D7CE267F8CA}"/>
    <cellStyle name="千分位 7 2 5 4" xfId="20150" xr:uid="{00000000-0005-0000-0000-0000B54E0000}"/>
    <cellStyle name="千分位 7 2 5 4 2" xfId="30201" xr:uid="{177C49D2-762D-4FBB-9247-EB56E28B83D1}"/>
    <cellStyle name="千分位 7 2 5 5" xfId="20151" xr:uid="{00000000-0005-0000-0000-0000B64E0000}"/>
    <cellStyle name="千分位 7 2 5 5 2" xfId="30202" xr:uid="{0108725A-60A5-48E3-B719-98B08915ABEB}"/>
    <cellStyle name="千分位 7 2 5 6" xfId="30191" xr:uid="{772A52F7-0099-48E8-807A-083DE2E267A6}"/>
    <cellStyle name="千分位 7 2 6" xfId="20152" xr:uid="{00000000-0005-0000-0000-0000B74E0000}"/>
    <cellStyle name="千分位 7 2 6 2" xfId="20153" xr:uid="{00000000-0005-0000-0000-0000B84E0000}"/>
    <cellStyle name="千分位 7 2 6 2 2" xfId="20154" xr:uid="{00000000-0005-0000-0000-0000B94E0000}"/>
    <cellStyle name="千分位 7 2 6 2 2 2" xfId="30205" xr:uid="{D9E8544E-CEC1-4A18-9300-6E0E01E66193}"/>
    <cellStyle name="千分位 7 2 6 2 3" xfId="20155" xr:uid="{00000000-0005-0000-0000-0000BA4E0000}"/>
    <cellStyle name="千分位 7 2 6 2 3 2" xfId="30206" xr:uid="{1C2DDB91-E8A8-4791-83FC-3ACF87EE2484}"/>
    <cellStyle name="千分位 7 2 6 2 4" xfId="30204" xr:uid="{0F527315-AA30-4666-BAA1-B0EF9FF9FAB8}"/>
    <cellStyle name="千分位 7 2 6 3" xfId="20156" xr:uid="{00000000-0005-0000-0000-0000BB4E0000}"/>
    <cellStyle name="千分位 7 2 6 3 2" xfId="30207" xr:uid="{8F18DC24-BEA6-4993-BCAF-AB90DE446832}"/>
    <cellStyle name="千分位 7 2 6 4" xfId="20157" xr:uid="{00000000-0005-0000-0000-0000BC4E0000}"/>
    <cellStyle name="千分位 7 2 6 4 2" xfId="30208" xr:uid="{68717D22-64B8-4BB1-88EC-F2DE43818945}"/>
    <cellStyle name="千分位 7 2 6 5" xfId="30203" xr:uid="{FFEDDD0F-ABC1-42A7-9D4F-E0B8E326869C}"/>
    <cellStyle name="千分位 7 2 7" xfId="20158" xr:uid="{00000000-0005-0000-0000-0000BD4E0000}"/>
    <cellStyle name="千分位 7 2 7 2" xfId="20159" xr:uid="{00000000-0005-0000-0000-0000BE4E0000}"/>
    <cellStyle name="千分位 7 2 7 2 2" xfId="30210" xr:uid="{DE36D64D-6F4D-4D97-8767-2B3BD3B1DC26}"/>
    <cellStyle name="千分位 7 2 7 3" xfId="20160" xr:uid="{00000000-0005-0000-0000-0000BF4E0000}"/>
    <cellStyle name="千分位 7 2 7 3 2" xfId="30211" xr:uid="{394B9587-0305-4C97-8297-9156597C895C}"/>
    <cellStyle name="千分位 7 2 7 4" xfId="30209" xr:uid="{A6DAF73C-DAC7-470D-9146-3A71CA3A7636}"/>
    <cellStyle name="千分位 7 2 8" xfId="20161" xr:uid="{00000000-0005-0000-0000-0000C04E0000}"/>
    <cellStyle name="千分位 7 2 8 2" xfId="30212" xr:uid="{545D6F71-3FFF-4E59-9626-00F476412419}"/>
    <cellStyle name="千分位 7 2 9" xfId="20162" xr:uid="{00000000-0005-0000-0000-0000C14E0000}"/>
    <cellStyle name="千分位 7 2 9 2" xfId="30213" xr:uid="{797815E7-B2DA-4349-AB4F-708A7B507047}"/>
    <cellStyle name="千分位 7 3" xfId="419" xr:uid="{00000000-0005-0000-0000-0000C24E0000}"/>
    <cellStyle name="千分位 7 3 10" xfId="26177" xr:uid="{1BF35D0B-D2EB-4C09-8D78-6A1FDD3B32C0}"/>
    <cellStyle name="千分位 7 3 2" xfId="420" xr:uid="{00000000-0005-0000-0000-0000C34E0000}"/>
    <cellStyle name="千分位 7 3 2 2" xfId="20163" xr:uid="{00000000-0005-0000-0000-0000C44E0000}"/>
    <cellStyle name="千分位 7 3 2 2 2" xfId="20164" xr:uid="{00000000-0005-0000-0000-0000C54E0000}"/>
    <cellStyle name="千分位 7 3 2 2 2 2" xfId="20165" xr:uid="{00000000-0005-0000-0000-0000C64E0000}"/>
    <cellStyle name="千分位 7 3 2 2 2 2 2" xfId="20166" xr:uid="{00000000-0005-0000-0000-0000C74E0000}"/>
    <cellStyle name="千分位 7 3 2 2 2 2 2 2" xfId="20167" xr:uid="{00000000-0005-0000-0000-0000C84E0000}"/>
    <cellStyle name="千分位 7 3 2 2 2 2 2 2 2" xfId="30218" xr:uid="{EDD76383-02E9-4428-9236-459B506258C7}"/>
    <cellStyle name="千分位 7 3 2 2 2 2 2 3" xfId="20168" xr:uid="{00000000-0005-0000-0000-0000C94E0000}"/>
    <cellStyle name="千分位 7 3 2 2 2 2 2 3 2" xfId="30219" xr:uid="{9F7D8564-19F1-42A8-A876-602EE95644B7}"/>
    <cellStyle name="千分位 7 3 2 2 2 2 2 4" xfId="30217" xr:uid="{1339FD1F-9A0E-4EA3-871F-86C51263917C}"/>
    <cellStyle name="千分位 7 3 2 2 2 2 3" xfId="20169" xr:uid="{00000000-0005-0000-0000-0000CA4E0000}"/>
    <cellStyle name="千分位 7 3 2 2 2 2 3 2" xfId="30220" xr:uid="{D2DB5A78-E413-4A08-86D7-29058BD7F13D}"/>
    <cellStyle name="千分位 7 3 2 2 2 2 4" xfId="20170" xr:uid="{00000000-0005-0000-0000-0000CB4E0000}"/>
    <cellStyle name="千分位 7 3 2 2 2 2 4 2" xfId="30221" xr:uid="{539F5A25-18AF-448F-9A8F-17230377D683}"/>
    <cellStyle name="千分位 7 3 2 2 2 2 5" xfId="30216" xr:uid="{4AA91CD6-D5A7-43BC-B09E-A4C19FA34A84}"/>
    <cellStyle name="千分位 7 3 2 2 2 3" xfId="20171" xr:uid="{00000000-0005-0000-0000-0000CC4E0000}"/>
    <cellStyle name="千分位 7 3 2 2 2 3 2" xfId="20172" xr:uid="{00000000-0005-0000-0000-0000CD4E0000}"/>
    <cellStyle name="千分位 7 3 2 2 2 3 2 2" xfId="30223" xr:uid="{1AE84482-DD86-440B-AAEC-7C90FD13A593}"/>
    <cellStyle name="千分位 7 3 2 2 2 3 3" xfId="20173" xr:uid="{00000000-0005-0000-0000-0000CE4E0000}"/>
    <cellStyle name="千分位 7 3 2 2 2 3 3 2" xfId="30224" xr:uid="{9A8AC048-9E6A-4B14-BC18-16C490C637E7}"/>
    <cellStyle name="千分位 7 3 2 2 2 3 4" xfId="30222" xr:uid="{1F0A0309-A38E-42A5-B9C9-0D8FAF4B5BDA}"/>
    <cellStyle name="千分位 7 3 2 2 2 4" xfId="20174" xr:uid="{00000000-0005-0000-0000-0000CF4E0000}"/>
    <cellStyle name="千分位 7 3 2 2 2 4 2" xfId="30225" xr:uid="{843D62DB-1979-44AA-8C50-9C9E0116F8B8}"/>
    <cellStyle name="千分位 7 3 2 2 2 5" xfId="20175" xr:uid="{00000000-0005-0000-0000-0000D04E0000}"/>
    <cellStyle name="千分位 7 3 2 2 2 5 2" xfId="30226" xr:uid="{70E036A2-BABF-47F1-9843-EB6A94259E8B}"/>
    <cellStyle name="千分位 7 3 2 2 2 6" xfId="30215" xr:uid="{733C7145-7A50-4514-BB51-36EA9114AE78}"/>
    <cellStyle name="千分位 7 3 2 2 3" xfId="20176" xr:uid="{00000000-0005-0000-0000-0000D14E0000}"/>
    <cellStyle name="千分位 7 3 2 2 3 2" xfId="20177" xr:uid="{00000000-0005-0000-0000-0000D24E0000}"/>
    <cellStyle name="千分位 7 3 2 2 3 2 2" xfId="20178" xr:uid="{00000000-0005-0000-0000-0000D34E0000}"/>
    <cellStyle name="千分位 7 3 2 2 3 2 2 2" xfId="30229" xr:uid="{9E69C510-BB73-4269-A498-CE928848E3D7}"/>
    <cellStyle name="千分位 7 3 2 2 3 2 3" xfId="20179" xr:uid="{00000000-0005-0000-0000-0000D44E0000}"/>
    <cellStyle name="千分位 7 3 2 2 3 2 3 2" xfId="30230" xr:uid="{9158A0C2-71EC-4138-9986-F0043DC2C0B3}"/>
    <cellStyle name="千分位 7 3 2 2 3 2 4" xfId="30228" xr:uid="{25127960-26A8-4639-A8C9-82580A82B2AF}"/>
    <cellStyle name="千分位 7 3 2 2 3 3" xfId="20180" xr:uid="{00000000-0005-0000-0000-0000D54E0000}"/>
    <cellStyle name="千分位 7 3 2 2 3 3 2" xfId="30231" xr:uid="{943A0F37-888C-4FFA-A2E9-251FBF6029F3}"/>
    <cellStyle name="千分位 7 3 2 2 3 4" xfId="20181" xr:uid="{00000000-0005-0000-0000-0000D64E0000}"/>
    <cellStyle name="千分位 7 3 2 2 3 4 2" xfId="30232" xr:uid="{A4EDD019-23BA-4EDB-8E48-70FB91B16BEA}"/>
    <cellStyle name="千分位 7 3 2 2 3 5" xfId="30227" xr:uid="{36EDB837-097E-4581-B90D-5890CABF0129}"/>
    <cellStyle name="千分位 7 3 2 2 4" xfId="20182" xr:uid="{00000000-0005-0000-0000-0000D74E0000}"/>
    <cellStyle name="千分位 7 3 2 2 4 2" xfId="20183" xr:uid="{00000000-0005-0000-0000-0000D84E0000}"/>
    <cellStyle name="千分位 7 3 2 2 4 2 2" xfId="30234" xr:uid="{E34DD589-863F-41A7-80F2-44E0562EB260}"/>
    <cellStyle name="千分位 7 3 2 2 4 3" xfId="20184" xr:uid="{00000000-0005-0000-0000-0000D94E0000}"/>
    <cellStyle name="千分位 7 3 2 2 4 3 2" xfId="30235" xr:uid="{E6E9BBD6-36E9-4B10-9659-D74E2F9D74CD}"/>
    <cellStyle name="千分位 7 3 2 2 4 4" xfId="30233" xr:uid="{71C7B801-219E-4C19-AEB7-0DB7C35D35C6}"/>
    <cellStyle name="千分位 7 3 2 2 5" xfId="20185" xr:uid="{00000000-0005-0000-0000-0000DA4E0000}"/>
    <cellStyle name="千分位 7 3 2 2 5 2" xfId="30236" xr:uid="{EE99FFB8-0424-4F74-AF22-1B7B45FA949A}"/>
    <cellStyle name="千分位 7 3 2 2 6" xfId="20186" xr:uid="{00000000-0005-0000-0000-0000DB4E0000}"/>
    <cellStyle name="千分位 7 3 2 2 6 2" xfId="30237" xr:uid="{AB168104-1B9F-4818-8425-1C5829A04D2E}"/>
    <cellStyle name="千分位 7 3 2 2 7" xfId="30214" xr:uid="{072F516A-4680-485C-90F0-0F626103F4F0}"/>
    <cellStyle name="千分位 7 3 2 3" xfId="20187" xr:uid="{00000000-0005-0000-0000-0000DC4E0000}"/>
    <cellStyle name="千分位 7 3 2 3 2" xfId="20188" xr:uid="{00000000-0005-0000-0000-0000DD4E0000}"/>
    <cellStyle name="千分位 7 3 2 3 2 2" xfId="20189" xr:uid="{00000000-0005-0000-0000-0000DE4E0000}"/>
    <cellStyle name="千分位 7 3 2 3 2 2 2" xfId="20190" xr:uid="{00000000-0005-0000-0000-0000DF4E0000}"/>
    <cellStyle name="千分位 7 3 2 3 2 2 2 2" xfId="30241" xr:uid="{ABE28EC0-6FEB-49E8-9AF7-D24A8FDA9F46}"/>
    <cellStyle name="千分位 7 3 2 3 2 2 3" xfId="20191" xr:uid="{00000000-0005-0000-0000-0000E04E0000}"/>
    <cellStyle name="千分位 7 3 2 3 2 2 3 2" xfId="30242" xr:uid="{ADBFCD14-53FA-45E7-AE2C-18BD487E19CE}"/>
    <cellStyle name="千分位 7 3 2 3 2 2 4" xfId="30240" xr:uid="{39CF4D83-3E6A-4ADA-A451-3E1C8BEA8BD3}"/>
    <cellStyle name="千分位 7 3 2 3 2 3" xfId="20192" xr:uid="{00000000-0005-0000-0000-0000E14E0000}"/>
    <cellStyle name="千分位 7 3 2 3 2 3 2" xfId="30243" xr:uid="{ABF5F671-177B-4027-9089-26CF0A9A49D4}"/>
    <cellStyle name="千分位 7 3 2 3 2 4" xfId="20193" xr:uid="{00000000-0005-0000-0000-0000E24E0000}"/>
    <cellStyle name="千分位 7 3 2 3 2 4 2" xfId="30244" xr:uid="{02F5F969-AFAC-4D2F-A6E5-97C14A516177}"/>
    <cellStyle name="千分位 7 3 2 3 2 5" xfId="30239" xr:uid="{39137C8B-EE43-48EF-9B63-93BE79B71197}"/>
    <cellStyle name="千分位 7 3 2 3 3" xfId="20194" xr:uid="{00000000-0005-0000-0000-0000E34E0000}"/>
    <cellStyle name="千分位 7 3 2 3 3 2" xfId="20195" xr:uid="{00000000-0005-0000-0000-0000E44E0000}"/>
    <cellStyle name="千分位 7 3 2 3 3 2 2" xfId="30246" xr:uid="{54C76E05-0495-4DF5-9A88-6A28C11E9B21}"/>
    <cellStyle name="千分位 7 3 2 3 3 3" xfId="20196" xr:uid="{00000000-0005-0000-0000-0000E54E0000}"/>
    <cellStyle name="千分位 7 3 2 3 3 3 2" xfId="30247" xr:uid="{7AE5130A-C0E1-48A6-99AE-C63372F2D666}"/>
    <cellStyle name="千分位 7 3 2 3 3 4" xfId="30245" xr:uid="{B9C7BB4C-C486-4CD7-A8DF-7543A03A4341}"/>
    <cellStyle name="千分位 7 3 2 3 4" xfId="20197" xr:uid="{00000000-0005-0000-0000-0000E64E0000}"/>
    <cellStyle name="千分位 7 3 2 3 4 2" xfId="30248" xr:uid="{E9C903FE-793D-4003-BE9B-207B1A8392DE}"/>
    <cellStyle name="千分位 7 3 2 3 5" xfId="20198" xr:uid="{00000000-0005-0000-0000-0000E74E0000}"/>
    <cellStyle name="千分位 7 3 2 3 5 2" xfId="30249" xr:uid="{C9E2D3D0-75EA-42DC-9C8E-0C79391F4A79}"/>
    <cellStyle name="千分位 7 3 2 3 6" xfId="30238" xr:uid="{66D39F2E-A326-42D5-97F4-0FA23664643D}"/>
    <cellStyle name="千分位 7 3 2 4" xfId="20199" xr:uid="{00000000-0005-0000-0000-0000E84E0000}"/>
    <cellStyle name="千分位 7 3 2 4 2" xfId="20200" xr:uid="{00000000-0005-0000-0000-0000E94E0000}"/>
    <cellStyle name="千分位 7 3 2 4 2 2" xfId="20201" xr:uid="{00000000-0005-0000-0000-0000EA4E0000}"/>
    <cellStyle name="千分位 7 3 2 4 2 2 2" xfId="20202" xr:uid="{00000000-0005-0000-0000-0000EB4E0000}"/>
    <cellStyle name="千分位 7 3 2 4 2 2 2 2" xfId="30253" xr:uid="{F70104FB-0F2C-4F2E-989D-E39BD73D5B16}"/>
    <cellStyle name="千分位 7 3 2 4 2 2 3" xfId="20203" xr:uid="{00000000-0005-0000-0000-0000EC4E0000}"/>
    <cellStyle name="千分位 7 3 2 4 2 2 3 2" xfId="30254" xr:uid="{733AA5F1-565A-4D34-96CD-6F9A7B7AAF26}"/>
    <cellStyle name="千分位 7 3 2 4 2 2 4" xfId="30252" xr:uid="{A9FDFE2E-4C41-49DD-BFAC-355C75A959FB}"/>
    <cellStyle name="千分位 7 3 2 4 2 3" xfId="20204" xr:uid="{00000000-0005-0000-0000-0000ED4E0000}"/>
    <cellStyle name="千分位 7 3 2 4 2 3 2" xfId="30255" xr:uid="{45D4246B-0F61-48CC-A64E-3E9BAAFC7883}"/>
    <cellStyle name="千分位 7 3 2 4 2 4" xfId="20205" xr:uid="{00000000-0005-0000-0000-0000EE4E0000}"/>
    <cellStyle name="千分位 7 3 2 4 2 4 2" xfId="30256" xr:uid="{60237716-C2A3-4884-B586-B83024D6CF88}"/>
    <cellStyle name="千分位 7 3 2 4 2 5" xfId="30251" xr:uid="{A19902B2-8BD6-4EE4-B872-2453FF4EDEF5}"/>
    <cellStyle name="千分位 7 3 2 4 3" xfId="20206" xr:uid="{00000000-0005-0000-0000-0000EF4E0000}"/>
    <cellStyle name="千分位 7 3 2 4 3 2" xfId="20207" xr:uid="{00000000-0005-0000-0000-0000F04E0000}"/>
    <cellStyle name="千分位 7 3 2 4 3 2 2" xfId="30258" xr:uid="{4AE2D301-6BF8-484C-98C5-B5D067C135E5}"/>
    <cellStyle name="千分位 7 3 2 4 3 3" xfId="20208" xr:uid="{00000000-0005-0000-0000-0000F14E0000}"/>
    <cellStyle name="千分位 7 3 2 4 3 3 2" xfId="30259" xr:uid="{1A106389-E95D-4983-9DAD-B6BA771D4C26}"/>
    <cellStyle name="千分位 7 3 2 4 3 4" xfId="30257" xr:uid="{B41BFD29-1B3A-41D2-8B25-12CF7652F6A8}"/>
    <cellStyle name="千分位 7 3 2 4 4" xfId="20209" xr:uid="{00000000-0005-0000-0000-0000F24E0000}"/>
    <cellStyle name="千分位 7 3 2 4 4 2" xfId="30260" xr:uid="{5B7DEEE9-4BFB-401F-98D1-D0E39A7026E0}"/>
    <cellStyle name="千分位 7 3 2 4 5" xfId="20210" xr:uid="{00000000-0005-0000-0000-0000F34E0000}"/>
    <cellStyle name="千分位 7 3 2 4 5 2" xfId="30261" xr:uid="{51912BE0-4132-49D4-A2CF-2E5A9BB2CEB6}"/>
    <cellStyle name="千分位 7 3 2 4 6" xfId="30250" xr:uid="{E8A5A197-D818-4CDC-8111-CE5D9DFB9816}"/>
    <cellStyle name="千分位 7 3 2 5" xfId="20211" xr:uid="{00000000-0005-0000-0000-0000F44E0000}"/>
    <cellStyle name="千分位 7 3 2 5 2" xfId="20212" xr:uid="{00000000-0005-0000-0000-0000F54E0000}"/>
    <cellStyle name="千分位 7 3 2 5 2 2" xfId="20213" xr:uid="{00000000-0005-0000-0000-0000F64E0000}"/>
    <cellStyle name="千分位 7 3 2 5 2 2 2" xfId="30264" xr:uid="{094E412B-272E-43C8-A746-2AB51D3BB39C}"/>
    <cellStyle name="千分位 7 3 2 5 2 3" xfId="20214" xr:uid="{00000000-0005-0000-0000-0000F74E0000}"/>
    <cellStyle name="千分位 7 3 2 5 2 3 2" xfId="30265" xr:uid="{A09791D7-D6F1-4D25-8299-B8EBB61EBA26}"/>
    <cellStyle name="千分位 7 3 2 5 2 4" xfId="30263" xr:uid="{2AC223A3-3F35-4E20-AD87-6BAD0AFCCB3B}"/>
    <cellStyle name="千分位 7 3 2 5 3" xfId="20215" xr:uid="{00000000-0005-0000-0000-0000F84E0000}"/>
    <cellStyle name="千分位 7 3 2 5 3 2" xfId="30266" xr:uid="{425FED27-320C-49C0-9FDA-35098152EF48}"/>
    <cellStyle name="千分位 7 3 2 5 4" xfId="20216" xr:uid="{00000000-0005-0000-0000-0000F94E0000}"/>
    <cellStyle name="千分位 7 3 2 5 4 2" xfId="30267" xr:uid="{3F76D6EB-7E45-4D94-A308-C777D01CE4F3}"/>
    <cellStyle name="千分位 7 3 2 5 5" xfId="30262" xr:uid="{BDA8195F-8934-45CB-8A3B-78777B358976}"/>
    <cellStyle name="千分位 7 3 2 6" xfId="20217" xr:uid="{00000000-0005-0000-0000-0000FA4E0000}"/>
    <cellStyle name="千分位 7 3 2 6 2" xfId="20218" xr:uid="{00000000-0005-0000-0000-0000FB4E0000}"/>
    <cellStyle name="千分位 7 3 2 6 2 2" xfId="30269" xr:uid="{1ED74620-D5A7-42D2-959C-C235A5CE7261}"/>
    <cellStyle name="千分位 7 3 2 6 3" xfId="20219" xr:uid="{00000000-0005-0000-0000-0000FC4E0000}"/>
    <cellStyle name="千分位 7 3 2 6 3 2" xfId="30270" xr:uid="{A807542E-421B-4CF5-A394-1BA8A4DC2155}"/>
    <cellStyle name="千分位 7 3 2 6 4" xfId="30268" xr:uid="{FD9A4EB6-5DEB-422F-B3AA-9CF425EE76B1}"/>
    <cellStyle name="千分位 7 3 2 7" xfId="20220" xr:uid="{00000000-0005-0000-0000-0000FD4E0000}"/>
    <cellStyle name="千分位 7 3 2 7 2" xfId="30271" xr:uid="{121B0208-0892-4C27-A741-944BD1E6C53A}"/>
    <cellStyle name="千分位 7 3 2 8" xfId="20221" xr:uid="{00000000-0005-0000-0000-0000FE4E0000}"/>
    <cellStyle name="千分位 7 3 2 8 2" xfId="30272" xr:uid="{C1B6B5EB-C721-4FDA-AF28-C87BAE32CBEA}"/>
    <cellStyle name="千分位 7 3 2 9" xfId="26178" xr:uid="{D69C4C12-A359-4771-97CB-AB25405F9A01}"/>
    <cellStyle name="千分位 7 3 3" xfId="20222" xr:uid="{00000000-0005-0000-0000-0000FF4E0000}"/>
    <cellStyle name="千分位 7 3 3 2" xfId="20223" xr:uid="{00000000-0005-0000-0000-0000004F0000}"/>
    <cellStyle name="千分位 7 3 3 2 2" xfId="20224" xr:uid="{00000000-0005-0000-0000-0000014F0000}"/>
    <cellStyle name="千分位 7 3 3 2 2 2" xfId="20225" xr:uid="{00000000-0005-0000-0000-0000024F0000}"/>
    <cellStyle name="千分位 7 3 3 2 2 2 2" xfId="20226" xr:uid="{00000000-0005-0000-0000-0000034F0000}"/>
    <cellStyle name="千分位 7 3 3 2 2 2 2 2" xfId="30277" xr:uid="{87D7E99A-2BD4-41F2-AB57-14F5557A5491}"/>
    <cellStyle name="千分位 7 3 3 2 2 2 3" xfId="20227" xr:uid="{00000000-0005-0000-0000-0000044F0000}"/>
    <cellStyle name="千分位 7 3 3 2 2 2 3 2" xfId="30278" xr:uid="{CF777A12-ADD9-472F-9EBF-C6C06DF01606}"/>
    <cellStyle name="千分位 7 3 3 2 2 2 4" xfId="30276" xr:uid="{9CD5D7FD-A9E4-46D7-9069-F89E0FC5D56F}"/>
    <cellStyle name="千分位 7 3 3 2 2 3" xfId="20228" xr:uid="{00000000-0005-0000-0000-0000054F0000}"/>
    <cellStyle name="千分位 7 3 3 2 2 3 2" xfId="30279" xr:uid="{1609767B-244A-4E0B-B7A7-F689F70AB4DF}"/>
    <cellStyle name="千分位 7 3 3 2 2 4" xfId="20229" xr:uid="{00000000-0005-0000-0000-0000064F0000}"/>
    <cellStyle name="千分位 7 3 3 2 2 4 2" xfId="30280" xr:uid="{0699CAB1-4821-4C33-813F-F657DED658C2}"/>
    <cellStyle name="千分位 7 3 3 2 2 5" xfId="30275" xr:uid="{94941E65-771A-4D74-AA57-9D7EB5BF9F62}"/>
    <cellStyle name="千分位 7 3 3 2 3" xfId="20230" xr:uid="{00000000-0005-0000-0000-0000074F0000}"/>
    <cellStyle name="千分位 7 3 3 2 3 2" xfId="20231" xr:uid="{00000000-0005-0000-0000-0000084F0000}"/>
    <cellStyle name="千分位 7 3 3 2 3 2 2" xfId="30282" xr:uid="{68E3008F-7878-4881-89D1-55ED6331DCCE}"/>
    <cellStyle name="千分位 7 3 3 2 3 3" xfId="20232" xr:uid="{00000000-0005-0000-0000-0000094F0000}"/>
    <cellStyle name="千分位 7 3 3 2 3 3 2" xfId="30283" xr:uid="{5E01F167-CAFE-49F9-8CCC-812E58E73E90}"/>
    <cellStyle name="千分位 7 3 3 2 3 4" xfId="30281" xr:uid="{869A721E-97BE-4AF3-AD51-D55F5106EC08}"/>
    <cellStyle name="千分位 7 3 3 2 4" xfId="20233" xr:uid="{00000000-0005-0000-0000-00000A4F0000}"/>
    <cellStyle name="千分位 7 3 3 2 4 2" xfId="30284" xr:uid="{CA9249D9-75A3-46CA-BB02-F8AA72DEEA79}"/>
    <cellStyle name="千分位 7 3 3 2 5" xfId="20234" xr:uid="{00000000-0005-0000-0000-00000B4F0000}"/>
    <cellStyle name="千分位 7 3 3 2 5 2" xfId="30285" xr:uid="{42F11187-1FA3-46DB-8FDA-EB9D75D3C48D}"/>
    <cellStyle name="千分位 7 3 3 2 6" xfId="30274" xr:uid="{4C28CF36-B919-460D-AF80-2FDA9E9102D0}"/>
    <cellStyle name="千分位 7 3 3 3" xfId="20235" xr:uid="{00000000-0005-0000-0000-00000C4F0000}"/>
    <cellStyle name="千分位 7 3 3 3 2" xfId="20236" xr:uid="{00000000-0005-0000-0000-00000D4F0000}"/>
    <cellStyle name="千分位 7 3 3 3 2 2" xfId="20237" xr:uid="{00000000-0005-0000-0000-00000E4F0000}"/>
    <cellStyle name="千分位 7 3 3 3 2 2 2" xfId="30288" xr:uid="{E9EE55C3-F9AB-49B4-AA19-63AC6F7330B6}"/>
    <cellStyle name="千分位 7 3 3 3 2 3" xfId="20238" xr:uid="{00000000-0005-0000-0000-00000F4F0000}"/>
    <cellStyle name="千分位 7 3 3 3 2 3 2" xfId="30289" xr:uid="{FF822A2E-AF6B-4213-BD37-B15C8EB18A60}"/>
    <cellStyle name="千分位 7 3 3 3 2 4" xfId="30287" xr:uid="{8A75046A-40F5-4BA7-AEAB-521F41A5EF22}"/>
    <cellStyle name="千分位 7 3 3 3 3" xfId="20239" xr:uid="{00000000-0005-0000-0000-0000104F0000}"/>
    <cellStyle name="千分位 7 3 3 3 3 2" xfId="30290" xr:uid="{C647138F-96BB-467B-AD37-5043E534152A}"/>
    <cellStyle name="千分位 7 3 3 3 4" xfId="20240" xr:uid="{00000000-0005-0000-0000-0000114F0000}"/>
    <cellStyle name="千分位 7 3 3 3 4 2" xfId="30291" xr:uid="{104D1E05-96AB-48F9-8D42-88BFB423764D}"/>
    <cellStyle name="千分位 7 3 3 3 5" xfId="30286" xr:uid="{35C37497-4A56-4FA3-B9FD-210A46F4CCF6}"/>
    <cellStyle name="千分位 7 3 3 4" xfId="20241" xr:uid="{00000000-0005-0000-0000-0000124F0000}"/>
    <cellStyle name="千分位 7 3 3 4 2" xfId="20242" xr:uid="{00000000-0005-0000-0000-0000134F0000}"/>
    <cellStyle name="千分位 7 3 3 4 2 2" xfId="30293" xr:uid="{2FC9EFB4-F6C7-48CD-9D1A-862B600BCDE5}"/>
    <cellStyle name="千分位 7 3 3 4 3" xfId="20243" xr:uid="{00000000-0005-0000-0000-0000144F0000}"/>
    <cellStyle name="千分位 7 3 3 4 3 2" xfId="30294" xr:uid="{359045F4-FF5F-4EC1-AA61-F5D6D779C1A0}"/>
    <cellStyle name="千分位 7 3 3 4 4" xfId="30292" xr:uid="{F76E3F57-014F-4BC2-9E56-89D8E7E7487F}"/>
    <cellStyle name="千分位 7 3 3 5" xfId="20244" xr:uid="{00000000-0005-0000-0000-0000154F0000}"/>
    <cellStyle name="千分位 7 3 3 5 2" xfId="30295" xr:uid="{091DB1E0-EBF9-481F-B97A-A9A92F583A46}"/>
    <cellStyle name="千分位 7 3 3 6" xfId="20245" xr:uid="{00000000-0005-0000-0000-0000164F0000}"/>
    <cellStyle name="千分位 7 3 3 6 2" xfId="30296" xr:uid="{C96F013C-FEF7-4D99-9DD3-557B3A910FCD}"/>
    <cellStyle name="千分位 7 3 3 7" xfId="30273" xr:uid="{B7C71DD2-18CA-4812-9CF5-8E43FB6D27FA}"/>
    <cellStyle name="千分位 7 3 4" xfId="20246" xr:uid="{00000000-0005-0000-0000-0000174F0000}"/>
    <cellStyle name="千分位 7 3 4 2" xfId="20247" xr:uid="{00000000-0005-0000-0000-0000184F0000}"/>
    <cellStyle name="千分位 7 3 4 2 2" xfId="20248" xr:uid="{00000000-0005-0000-0000-0000194F0000}"/>
    <cellStyle name="千分位 7 3 4 2 2 2" xfId="20249" xr:uid="{00000000-0005-0000-0000-00001A4F0000}"/>
    <cellStyle name="千分位 7 3 4 2 2 2 2" xfId="30300" xr:uid="{C89F4D99-C2DA-4C8E-BBFF-8C0BE778EFE0}"/>
    <cellStyle name="千分位 7 3 4 2 2 3" xfId="20250" xr:uid="{00000000-0005-0000-0000-00001B4F0000}"/>
    <cellStyle name="千分位 7 3 4 2 2 3 2" xfId="30301" xr:uid="{7102C049-EDBF-44E8-ADBB-E2E5BB38EB40}"/>
    <cellStyle name="千分位 7 3 4 2 2 4" xfId="30299" xr:uid="{1F577208-D307-4095-BD77-206F80804766}"/>
    <cellStyle name="千分位 7 3 4 2 3" xfId="20251" xr:uid="{00000000-0005-0000-0000-00001C4F0000}"/>
    <cellStyle name="千分位 7 3 4 2 3 2" xfId="30302" xr:uid="{D57F1C0A-C26A-4938-A8E2-4391C04DC39D}"/>
    <cellStyle name="千分位 7 3 4 2 4" xfId="20252" xr:uid="{00000000-0005-0000-0000-00001D4F0000}"/>
    <cellStyle name="千分位 7 3 4 2 4 2" xfId="30303" xr:uid="{8F46B684-CE1E-4A8C-B195-0B24658F7079}"/>
    <cellStyle name="千分位 7 3 4 2 5" xfId="30298" xr:uid="{53DA112D-D7BC-4F20-80D3-7CB6DDE065FD}"/>
    <cellStyle name="千分位 7 3 4 3" xfId="20253" xr:uid="{00000000-0005-0000-0000-00001E4F0000}"/>
    <cellStyle name="千分位 7 3 4 3 2" xfId="20254" xr:uid="{00000000-0005-0000-0000-00001F4F0000}"/>
    <cellStyle name="千分位 7 3 4 3 2 2" xfId="30305" xr:uid="{4EC7D2C6-618B-4453-97F1-30B5096201A5}"/>
    <cellStyle name="千分位 7 3 4 3 3" xfId="20255" xr:uid="{00000000-0005-0000-0000-0000204F0000}"/>
    <cellStyle name="千分位 7 3 4 3 3 2" xfId="30306" xr:uid="{FE07D3D6-F018-4609-8E4C-1B9AA3EF1C4D}"/>
    <cellStyle name="千分位 7 3 4 3 4" xfId="30304" xr:uid="{EBDDD23A-947B-41E8-8E81-1148121DFDB6}"/>
    <cellStyle name="千分位 7 3 4 4" xfId="20256" xr:uid="{00000000-0005-0000-0000-0000214F0000}"/>
    <cellStyle name="千分位 7 3 4 4 2" xfId="30307" xr:uid="{85B1970F-AF9C-4088-AEC4-48ACBF63A935}"/>
    <cellStyle name="千分位 7 3 4 5" xfId="20257" xr:uid="{00000000-0005-0000-0000-0000224F0000}"/>
    <cellStyle name="千分位 7 3 4 5 2" xfId="30308" xr:uid="{2F896E80-140F-40D4-BE31-7863ED228FF8}"/>
    <cellStyle name="千分位 7 3 4 6" xfId="30297" xr:uid="{79096663-8D7D-4EF4-BDAE-826ABE8952AA}"/>
    <cellStyle name="千分位 7 3 5" xfId="20258" xr:uid="{00000000-0005-0000-0000-0000234F0000}"/>
    <cellStyle name="千分位 7 3 5 2" xfId="20259" xr:uid="{00000000-0005-0000-0000-0000244F0000}"/>
    <cellStyle name="千分位 7 3 5 2 2" xfId="20260" xr:uid="{00000000-0005-0000-0000-0000254F0000}"/>
    <cellStyle name="千分位 7 3 5 2 2 2" xfId="20261" xr:uid="{00000000-0005-0000-0000-0000264F0000}"/>
    <cellStyle name="千分位 7 3 5 2 2 2 2" xfId="30312" xr:uid="{45AD7383-3ACE-49D8-A0F0-B9F7DDC34A96}"/>
    <cellStyle name="千分位 7 3 5 2 2 3" xfId="20262" xr:uid="{00000000-0005-0000-0000-0000274F0000}"/>
    <cellStyle name="千分位 7 3 5 2 2 3 2" xfId="30313" xr:uid="{A498ADC2-0B43-4D9E-AAFD-F37AF9DF6965}"/>
    <cellStyle name="千分位 7 3 5 2 2 4" xfId="30311" xr:uid="{AE04F41E-3F79-4CDA-A79A-2D2E05222CEB}"/>
    <cellStyle name="千分位 7 3 5 2 3" xfId="20263" xr:uid="{00000000-0005-0000-0000-0000284F0000}"/>
    <cellStyle name="千分位 7 3 5 2 3 2" xfId="30314" xr:uid="{DD20AEF2-379A-4491-9A69-E77131DA5727}"/>
    <cellStyle name="千分位 7 3 5 2 4" xfId="20264" xr:uid="{00000000-0005-0000-0000-0000294F0000}"/>
    <cellStyle name="千分位 7 3 5 2 4 2" xfId="30315" xr:uid="{FA6839F9-268E-46B1-A98A-D4226DAC96A8}"/>
    <cellStyle name="千分位 7 3 5 2 5" xfId="30310" xr:uid="{9B38E314-B187-4A6F-991E-08E05CB294D0}"/>
    <cellStyle name="千分位 7 3 5 3" xfId="20265" xr:uid="{00000000-0005-0000-0000-00002A4F0000}"/>
    <cellStyle name="千分位 7 3 5 3 2" xfId="20266" xr:uid="{00000000-0005-0000-0000-00002B4F0000}"/>
    <cellStyle name="千分位 7 3 5 3 2 2" xfId="30317" xr:uid="{C53A9306-8EC6-445C-8F73-1CD962178B12}"/>
    <cellStyle name="千分位 7 3 5 3 3" xfId="20267" xr:uid="{00000000-0005-0000-0000-00002C4F0000}"/>
    <cellStyle name="千分位 7 3 5 3 3 2" xfId="30318" xr:uid="{7B42EA4B-6345-4C8F-AFE6-1397C57682AF}"/>
    <cellStyle name="千分位 7 3 5 3 4" xfId="30316" xr:uid="{B04AD989-0F01-494F-BFDE-BBF91F173CEE}"/>
    <cellStyle name="千分位 7 3 5 4" xfId="20268" xr:uid="{00000000-0005-0000-0000-00002D4F0000}"/>
    <cellStyle name="千分位 7 3 5 4 2" xfId="30319" xr:uid="{323466D6-4D5D-4012-A85D-7EC4CF4A4913}"/>
    <cellStyle name="千分位 7 3 5 5" xfId="20269" xr:uid="{00000000-0005-0000-0000-00002E4F0000}"/>
    <cellStyle name="千分位 7 3 5 5 2" xfId="30320" xr:uid="{B42A36C7-ADC8-439F-AA1C-9B28A65E76EC}"/>
    <cellStyle name="千分位 7 3 5 6" xfId="30309" xr:uid="{14110710-F3BB-46A1-8261-C576D348D09F}"/>
    <cellStyle name="千分位 7 3 6" xfId="20270" xr:uid="{00000000-0005-0000-0000-00002F4F0000}"/>
    <cellStyle name="千分位 7 3 6 2" xfId="20271" xr:uid="{00000000-0005-0000-0000-0000304F0000}"/>
    <cellStyle name="千分位 7 3 6 2 2" xfId="20272" xr:uid="{00000000-0005-0000-0000-0000314F0000}"/>
    <cellStyle name="千分位 7 3 6 2 2 2" xfId="30323" xr:uid="{32CF23DB-157C-433F-970B-5C2CF7B8B17B}"/>
    <cellStyle name="千分位 7 3 6 2 3" xfId="20273" xr:uid="{00000000-0005-0000-0000-0000324F0000}"/>
    <cellStyle name="千分位 7 3 6 2 3 2" xfId="30324" xr:uid="{80836E1D-094C-43E0-92BA-1BB5D74CEC81}"/>
    <cellStyle name="千分位 7 3 6 2 4" xfId="30322" xr:uid="{9610A0BE-B59A-4381-AA74-0EAED1A16184}"/>
    <cellStyle name="千分位 7 3 6 3" xfId="20274" xr:uid="{00000000-0005-0000-0000-0000334F0000}"/>
    <cellStyle name="千分位 7 3 6 3 2" xfId="30325" xr:uid="{C8E76CA3-9790-427A-B39F-62DBC7728536}"/>
    <cellStyle name="千分位 7 3 6 4" xfId="20275" xr:uid="{00000000-0005-0000-0000-0000344F0000}"/>
    <cellStyle name="千分位 7 3 6 4 2" xfId="30326" xr:uid="{0E618875-2C08-4DE2-BD0E-3E3062FC935E}"/>
    <cellStyle name="千分位 7 3 6 5" xfId="30321" xr:uid="{884811C0-EEE1-4BBD-8391-3C1D75E7CB88}"/>
    <cellStyle name="千分位 7 3 7" xfId="20276" xr:uid="{00000000-0005-0000-0000-0000354F0000}"/>
    <cellStyle name="千分位 7 3 7 2" xfId="20277" xr:uid="{00000000-0005-0000-0000-0000364F0000}"/>
    <cellStyle name="千分位 7 3 7 2 2" xfId="30328" xr:uid="{545E8F66-9ACF-471D-BBA3-7EC1154D6629}"/>
    <cellStyle name="千分位 7 3 7 3" xfId="20278" xr:uid="{00000000-0005-0000-0000-0000374F0000}"/>
    <cellStyle name="千分位 7 3 7 3 2" xfId="30329" xr:uid="{2C871CD7-5806-4A42-BFEC-2CA20D4A380A}"/>
    <cellStyle name="千分位 7 3 7 4" xfId="30327" xr:uid="{E0975613-9656-4B1F-B864-3E68A835FD6E}"/>
    <cellStyle name="千分位 7 3 8" xfId="20279" xr:uid="{00000000-0005-0000-0000-0000384F0000}"/>
    <cellStyle name="千分位 7 3 8 2" xfId="30330" xr:uid="{340CE59B-D43A-4E1B-B109-28B0CF03A4EA}"/>
    <cellStyle name="千分位 7 3 9" xfId="20280" xr:uid="{00000000-0005-0000-0000-0000394F0000}"/>
    <cellStyle name="千分位 7 3 9 2" xfId="30331" xr:uid="{A594D0FC-5E67-46B6-9F28-7951373A6526}"/>
    <cellStyle name="千分位 7 4" xfId="421" xr:uid="{00000000-0005-0000-0000-00003A4F0000}"/>
    <cellStyle name="千分位 7 4 2" xfId="20281" xr:uid="{00000000-0005-0000-0000-00003B4F0000}"/>
    <cellStyle name="千分位 7 4 2 2" xfId="20282" xr:uid="{00000000-0005-0000-0000-00003C4F0000}"/>
    <cellStyle name="千分位 7 4 2 2 2" xfId="20283" xr:uid="{00000000-0005-0000-0000-00003D4F0000}"/>
    <cellStyle name="千分位 7 4 2 2 2 2" xfId="20284" xr:uid="{00000000-0005-0000-0000-00003E4F0000}"/>
    <cellStyle name="千分位 7 4 2 2 2 2 2" xfId="20285" xr:uid="{00000000-0005-0000-0000-00003F4F0000}"/>
    <cellStyle name="千分位 7 4 2 2 2 2 2 2" xfId="30336" xr:uid="{DD56C2D8-06FF-4C7B-9223-D2F76463D390}"/>
    <cellStyle name="千分位 7 4 2 2 2 2 3" xfId="20286" xr:uid="{00000000-0005-0000-0000-0000404F0000}"/>
    <cellStyle name="千分位 7 4 2 2 2 2 3 2" xfId="30337" xr:uid="{3B38B619-2A04-4BC0-8AC3-FA29427AF1A7}"/>
    <cellStyle name="千分位 7 4 2 2 2 2 4" xfId="30335" xr:uid="{F9735113-D691-4702-A6F0-B5AAE559DCED}"/>
    <cellStyle name="千分位 7 4 2 2 2 3" xfId="20287" xr:uid="{00000000-0005-0000-0000-0000414F0000}"/>
    <cellStyle name="千分位 7 4 2 2 2 3 2" xfId="30338" xr:uid="{880E20B3-2944-4432-9141-429EED094C73}"/>
    <cellStyle name="千分位 7 4 2 2 2 4" xfId="20288" xr:uid="{00000000-0005-0000-0000-0000424F0000}"/>
    <cellStyle name="千分位 7 4 2 2 2 4 2" xfId="30339" xr:uid="{C3FBF1D7-14C2-4FA0-83F6-C104C0BFD5E0}"/>
    <cellStyle name="千分位 7 4 2 2 2 5" xfId="30334" xr:uid="{CEEB2494-4439-46FA-AC84-8FE2212B8F03}"/>
    <cellStyle name="千分位 7 4 2 2 3" xfId="20289" xr:uid="{00000000-0005-0000-0000-0000434F0000}"/>
    <cellStyle name="千分位 7 4 2 2 3 2" xfId="20290" xr:uid="{00000000-0005-0000-0000-0000444F0000}"/>
    <cellStyle name="千分位 7 4 2 2 3 2 2" xfId="30341" xr:uid="{FE0DB431-4800-44AE-B644-A8D891744920}"/>
    <cellStyle name="千分位 7 4 2 2 3 3" xfId="20291" xr:uid="{00000000-0005-0000-0000-0000454F0000}"/>
    <cellStyle name="千分位 7 4 2 2 3 3 2" xfId="30342" xr:uid="{E52098FB-C804-4D44-A85A-D5440CE9B2BD}"/>
    <cellStyle name="千分位 7 4 2 2 3 4" xfId="30340" xr:uid="{9C25B2FC-07FB-4F40-ADD2-0547053C4F98}"/>
    <cellStyle name="千分位 7 4 2 2 4" xfId="20292" xr:uid="{00000000-0005-0000-0000-0000464F0000}"/>
    <cellStyle name="千分位 7 4 2 2 4 2" xfId="30343" xr:uid="{B7B06486-E768-470F-8B1F-F28ADF6153CE}"/>
    <cellStyle name="千分位 7 4 2 2 5" xfId="20293" xr:uid="{00000000-0005-0000-0000-0000474F0000}"/>
    <cellStyle name="千分位 7 4 2 2 5 2" xfId="30344" xr:uid="{36ED2F48-6ECB-4F6B-95D2-BB60ECFF401C}"/>
    <cellStyle name="千分位 7 4 2 2 6" xfId="30333" xr:uid="{BF0F86C1-782C-4BAF-8F1B-9EB140397D22}"/>
    <cellStyle name="千分位 7 4 2 3" xfId="20294" xr:uid="{00000000-0005-0000-0000-0000484F0000}"/>
    <cellStyle name="千分位 7 4 2 3 2" xfId="20295" xr:uid="{00000000-0005-0000-0000-0000494F0000}"/>
    <cellStyle name="千分位 7 4 2 3 2 2" xfId="20296" xr:uid="{00000000-0005-0000-0000-00004A4F0000}"/>
    <cellStyle name="千分位 7 4 2 3 2 2 2" xfId="30347" xr:uid="{7F862E47-F46F-4DE5-A50E-8A15F2CB206E}"/>
    <cellStyle name="千分位 7 4 2 3 2 3" xfId="20297" xr:uid="{00000000-0005-0000-0000-00004B4F0000}"/>
    <cellStyle name="千分位 7 4 2 3 2 3 2" xfId="30348" xr:uid="{0EA07C3C-AD94-42FF-84F0-F03BC80A0DEB}"/>
    <cellStyle name="千分位 7 4 2 3 2 4" xfId="30346" xr:uid="{8C02FBED-4F4A-4CFB-9E8D-77FA9A723458}"/>
    <cellStyle name="千分位 7 4 2 3 3" xfId="20298" xr:uid="{00000000-0005-0000-0000-00004C4F0000}"/>
    <cellStyle name="千分位 7 4 2 3 3 2" xfId="30349" xr:uid="{CA36E998-A51A-4CB0-8BDF-C65E91C49B62}"/>
    <cellStyle name="千分位 7 4 2 3 4" xfId="20299" xr:uid="{00000000-0005-0000-0000-00004D4F0000}"/>
    <cellStyle name="千分位 7 4 2 3 4 2" xfId="30350" xr:uid="{307C62E1-F978-4E06-8A16-88DC020479CC}"/>
    <cellStyle name="千分位 7 4 2 3 5" xfId="30345" xr:uid="{79C95E20-45D3-4644-93CE-1172F5167D8E}"/>
    <cellStyle name="千分位 7 4 2 4" xfId="20300" xr:uid="{00000000-0005-0000-0000-00004E4F0000}"/>
    <cellStyle name="千分位 7 4 2 4 2" xfId="20301" xr:uid="{00000000-0005-0000-0000-00004F4F0000}"/>
    <cellStyle name="千分位 7 4 2 4 2 2" xfId="30352" xr:uid="{5128C222-5192-4D0C-BEF0-F5C646C14F2E}"/>
    <cellStyle name="千分位 7 4 2 4 3" xfId="20302" xr:uid="{00000000-0005-0000-0000-0000504F0000}"/>
    <cellStyle name="千分位 7 4 2 4 3 2" xfId="30353" xr:uid="{D514B29F-94B1-4048-9C78-D084118893DA}"/>
    <cellStyle name="千分位 7 4 2 4 4" xfId="30351" xr:uid="{43979EB2-ED73-4E36-AF0D-7BE979000546}"/>
    <cellStyle name="千分位 7 4 2 5" xfId="20303" xr:uid="{00000000-0005-0000-0000-0000514F0000}"/>
    <cellStyle name="千分位 7 4 2 5 2" xfId="30354" xr:uid="{765B7C4C-74F7-410B-BE65-5A57D7557487}"/>
    <cellStyle name="千分位 7 4 2 6" xfId="20304" xr:uid="{00000000-0005-0000-0000-0000524F0000}"/>
    <cellStyle name="千分位 7 4 2 6 2" xfId="30355" xr:uid="{02FE2895-2A30-4983-9C40-87021396C72B}"/>
    <cellStyle name="千分位 7 4 2 7" xfId="30332" xr:uid="{8CF2FAF6-47C0-4348-B416-1FCDBF352601}"/>
    <cellStyle name="千分位 7 4 3" xfId="20305" xr:uid="{00000000-0005-0000-0000-0000534F0000}"/>
    <cellStyle name="千分位 7 4 3 2" xfId="20306" xr:uid="{00000000-0005-0000-0000-0000544F0000}"/>
    <cellStyle name="千分位 7 4 3 2 2" xfId="20307" xr:uid="{00000000-0005-0000-0000-0000554F0000}"/>
    <cellStyle name="千分位 7 4 3 2 2 2" xfId="20308" xr:uid="{00000000-0005-0000-0000-0000564F0000}"/>
    <cellStyle name="千分位 7 4 3 2 2 2 2" xfId="30359" xr:uid="{2048AAC8-AC5C-43D7-A05F-1E314A8929A9}"/>
    <cellStyle name="千分位 7 4 3 2 2 3" xfId="20309" xr:uid="{00000000-0005-0000-0000-0000574F0000}"/>
    <cellStyle name="千分位 7 4 3 2 2 3 2" xfId="30360" xr:uid="{3B3F43C1-7E7D-4823-A581-85E723877AA3}"/>
    <cellStyle name="千分位 7 4 3 2 2 4" xfId="30358" xr:uid="{8D53B47E-3BBC-46C5-A581-9696DD70832C}"/>
    <cellStyle name="千分位 7 4 3 2 3" xfId="20310" xr:uid="{00000000-0005-0000-0000-0000584F0000}"/>
    <cellStyle name="千分位 7 4 3 2 3 2" xfId="30361" xr:uid="{B2DB0436-0E91-49FA-9B46-6D6F9FE643B9}"/>
    <cellStyle name="千分位 7 4 3 2 4" xfId="20311" xr:uid="{00000000-0005-0000-0000-0000594F0000}"/>
    <cellStyle name="千分位 7 4 3 2 4 2" xfId="30362" xr:uid="{0D57E5C6-93AA-4A16-B77E-3B26D242EF5F}"/>
    <cellStyle name="千分位 7 4 3 2 5" xfId="30357" xr:uid="{0E46FC31-6EB1-4038-95E1-E124B7D2AD7D}"/>
    <cellStyle name="千分位 7 4 3 3" xfId="20312" xr:uid="{00000000-0005-0000-0000-00005A4F0000}"/>
    <cellStyle name="千分位 7 4 3 3 2" xfId="20313" xr:uid="{00000000-0005-0000-0000-00005B4F0000}"/>
    <cellStyle name="千分位 7 4 3 3 2 2" xfId="30364" xr:uid="{31889C0B-8FF1-4274-A9B9-B4EF0AFAD9EA}"/>
    <cellStyle name="千分位 7 4 3 3 3" xfId="20314" xr:uid="{00000000-0005-0000-0000-00005C4F0000}"/>
    <cellStyle name="千分位 7 4 3 3 3 2" xfId="30365" xr:uid="{63933C79-84D5-4998-9085-AA6FE6544264}"/>
    <cellStyle name="千分位 7 4 3 3 4" xfId="30363" xr:uid="{90909B90-005E-4909-BD9F-91C787C48902}"/>
    <cellStyle name="千分位 7 4 3 4" xfId="20315" xr:uid="{00000000-0005-0000-0000-00005D4F0000}"/>
    <cellStyle name="千分位 7 4 3 4 2" xfId="30366" xr:uid="{8E96C841-EAF4-438D-BB27-492437DEE5BA}"/>
    <cellStyle name="千分位 7 4 3 5" xfId="20316" xr:uid="{00000000-0005-0000-0000-00005E4F0000}"/>
    <cellStyle name="千分位 7 4 3 5 2" xfId="30367" xr:uid="{7E0EF670-2E7C-47CE-856C-56ADAB71FD58}"/>
    <cellStyle name="千分位 7 4 3 6" xfId="30356" xr:uid="{5E316774-BCD0-4FB3-998C-2DAD898FD5EB}"/>
    <cellStyle name="千分位 7 4 4" xfId="20317" xr:uid="{00000000-0005-0000-0000-00005F4F0000}"/>
    <cellStyle name="千分位 7 4 4 2" xfId="20318" xr:uid="{00000000-0005-0000-0000-0000604F0000}"/>
    <cellStyle name="千分位 7 4 4 2 2" xfId="20319" xr:uid="{00000000-0005-0000-0000-0000614F0000}"/>
    <cellStyle name="千分位 7 4 4 2 2 2" xfId="20320" xr:uid="{00000000-0005-0000-0000-0000624F0000}"/>
    <cellStyle name="千分位 7 4 4 2 2 2 2" xfId="30371" xr:uid="{945BA28F-9294-4859-95D5-3CBF535323FE}"/>
    <cellStyle name="千分位 7 4 4 2 2 3" xfId="20321" xr:uid="{00000000-0005-0000-0000-0000634F0000}"/>
    <cellStyle name="千分位 7 4 4 2 2 3 2" xfId="30372" xr:uid="{D8CF03AA-3F58-445A-864F-42E0DEE2BF8E}"/>
    <cellStyle name="千分位 7 4 4 2 2 4" xfId="30370" xr:uid="{A0D823CB-E037-40DE-9DD0-F88010FC13CF}"/>
    <cellStyle name="千分位 7 4 4 2 3" xfId="20322" xr:uid="{00000000-0005-0000-0000-0000644F0000}"/>
    <cellStyle name="千分位 7 4 4 2 3 2" xfId="30373" xr:uid="{BC951FEC-4D91-41B0-BA92-76DA3DAA10D5}"/>
    <cellStyle name="千分位 7 4 4 2 4" xfId="20323" xr:uid="{00000000-0005-0000-0000-0000654F0000}"/>
    <cellStyle name="千分位 7 4 4 2 4 2" xfId="30374" xr:uid="{95D872C6-F8E5-4F00-AAC1-C4731218DBE4}"/>
    <cellStyle name="千分位 7 4 4 2 5" xfId="30369" xr:uid="{EA9BC0F0-CEAB-4EA8-909E-21DA874B6BAC}"/>
    <cellStyle name="千分位 7 4 4 3" xfId="20324" xr:uid="{00000000-0005-0000-0000-0000664F0000}"/>
    <cellStyle name="千分位 7 4 4 3 2" xfId="20325" xr:uid="{00000000-0005-0000-0000-0000674F0000}"/>
    <cellStyle name="千分位 7 4 4 3 2 2" xfId="30376" xr:uid="{BB3CDD7F-921F-4718-B4A4-47FA56B95BE5}"/>
    <cellStyle name="千分位 7 4 4 3 3" xfId="20326" xr:uid="{00000000-0005-0000-0000-0000684F0000}"/>
    <cellStyle name="千分位 7 4 4 3 3 2" xfId="30377" xr:uid="{73CCD770-EC72-47F2-9E0A-2E1EAEF22C8C}"/>
    <cellStyle name="千分位 7 4 4 3 4" xfId="30375" xr:uid="{1BA843E3-4428-41B4-8DBD-2A7EB390540C}"/>
    <cellStyle name="千分位 7 4 4 4" xfId="20327" xr:uid="{00000000-0005-0000-0000-0000694F0000}"/>
    <cellStyle name="千分位 7 4 4 4 2" xfId="30378" xr:uid="{12E7B9DC-16B9-4ECC-A5A3-22A3F9C5EE6D}"/>
    <cellStyle name="千分位 7 4 4 5" xfId="20328" xr:uid="{00000000-0005-0000-0000-00006A4F0000}"/>
    <cellStyle name="千分位 7 4 4 5 2" xfId="30379" xr:uid="{C090357A-F216-49B7-8CB4-61BA0561BA1C}"/>
    <cellStyle name="千分位 7 4 4 6" xfId="30368" xr:uid="{8CAC1CFC-7CCB-4557-8AAD-69442122AA27}"/>
    <cellStyle name="千分位 7 4 5" xfId="20329" xr:uid="{00000000-0005-0000-0000-00006B4F0000}"/>
    <cellStyle name="千分位 7 4 5 2" xfId="20330" xr:uid="{00000000-0005-0000-0000-00006C4F0000}"/>
    <cellStyle name="千分位 7 4 5 2 2" xfId="20331" xr:uid="{00000000-0005-0000-0000-00006D4F0000}"/>
    <cellStyle name="千分位 7 4 5 2 2 2" xfId="30382" xr:uid="{DCFA9716-5C70-4F07-BFD9-50E524FFD1D5}"/>
    <cellStyle name="千分位 7 4 5 2 3" xfId="20332" xr:uid="{00000000-0005-0000-0000-00006E4F0000}"/>
    <cellStyle name="千分位 7 4 5 2 3 2" xfId="30383" xr:uid="{9FCAA354-5441-452D-9D2B-2BDA3C91C7D8}"/>
    <cellStyle name="千分位 7 4 5 2 4" xfId="30381" xr:uid="{89096701-2039-4F7B-9548-487E77D37102}"/>
    <cellStyle name="千分位 7 4 5 3" xfId="20333" xr:uid="{00000000-0005-0000-0000-00006F4F0000}"/>
    <cellStyle name="千分位 7 4 5 3 2" xfId="30384" xr:uid="{119CC21E-2C18-4689-976C-7C5BE3AB9088}"/>
    <cellStyle name="千分位 7 4 5 4" xfId="20334" xr:uid="{00000000-0005-0000-0000-0000704F0000}"/>
    <cellStyle name="千分位 7 4 5 4 2" xfId="30385" xr:uid="{87A1A57D-60BE-49E2-ACD7-95D8FC9C02B4}"/>
    <cellStyle name="千分位 7 4 5 5" xfId="30380" xr:uid="{035F7B27-9F3E-4E1A-A7ED-12F58EC02B55}"/>
    <cellStyle name="千分位 7 4 6" xfId="20335" xr:uid="{00000000-0005-0000-0000-0000714F0000}"/>
    <cellStyle name="千分位 7 4 6 2" xfId="20336" xr:uid="{00000000-0005-0000-0000-0000724F0000}"/>
    <cellStyle name="千分位 7 4 6 2 2" xfId="30387" xr:uid="{179287B8-18E8-4439-950F-AFA9A4C23670}"/>
    <cellStyle name="千分位 7 4 6 3" xfId="20337" xr:uid="{00000000-0005-0000-0000-0000734F0000}"/>
    <cellStyle name="千分位 7 4 6 3 2" xfId="30388" xr:uid="{8E042167-67E4-476A-9A47-C39FE1944968}"/>
    <cellStyle name="千分位 7 4 6 4" xfId="30386" xr:uid="{F9679298-CDDD-4808-BAFA-58B9EA08D703}"/>
    <cellStyle name="千分位 7 4 7" xfId="20338" xr:uid="{00000000-0005-0000-0000-0000744F0000}"/>
    <cellStyle name="千分位 7 4 7 2" xfId="30389" xr:uid="{4F7F6682-7E62-4411-A359-881F575A21D3}"/>
    <cellStyle name="千分位 7 4 8" xfId="20339" xr:uid="{00000000-0005-0000-0000-0000754F0000}"/>
    <cellStyle name="千分位 7 4 8 2" xfId="30390" xr:uid="{B527C894-9036-4668-A1FC-815012D7DC2C}"/>
    <cellStyle name="千分位 7 4 9" xfId="26179" xr:uid="{DB3557A7-208B-48A4-93FC-00545BCBB8C9}"/>
    <cellStyle name="千分位 7 5" xfId="20340" xr:uid="{00000000-0005-0000-0000-0000764F0000}"/>
    <cellStyle name="千分位 7 5 2" xfId="20341" xr:uid="{00000000-0005-0000-0000-0000774F0000}"/>
    <cellStyle name="千分位 7 5 2 2" xfId="20342" xr:uid="{00000000-0005-0000-0000-0000784F0000}"/>
    <cellStyle name="千分位 7 5 2 2 2" xfId="20343" xr:uid="{00000000-0005-0000-0000-0000794F0000}"/>
    <cellStyle name="千分位 7 5 2 2 2 2" xfId="20344" xr:uid="{00000000-0005-0000-0000-00007A4F0000}"/>
    <cellStyle name="千分位 7 5 2 2 2 2 2" xfId="20345" xr:uid="{00000000-0005-0000-0000-00007B4F0000}"/>
    <cellStyle name="千分位 7 5 2 2 2 2 2 2" xfId="30396" xr:uid="{A174F422-F0E6-482E-AE0C-BFAB8762532D}"/>
    <cellStyle name="千分位 7 5 2 2 2 2 3" xfId="20346" xr:uid="{00000000-0005-0000-0000-00007C4F0000}"/>
    <cellStyle name="千分位 7 5 2 2 2 2 3 2" xfId="30397" xr:uid="{CCF2A4A8-5B37-4540-9831-1278D7FA3685}"/>
    <cellStyle name="千分位 7 5 2 2 2 2 4" xfId="30395" xr:uid="{C01CA6D6-9F97-4082-804E-6B64AEBC223D}"/>
    <cellStyle name="千分位 7 5 2 2 2 3" xfId="20347" xr:uid="{00000000-0005-0000-0000-00007D4F0000}"/>
    <cellStyle name="千分位 7 5 2 2 2 3 2" xfId="30398" xr:uid="{D4753AB6-A2AB-411A-9F3A-17FFD4F344B9}"/>
    <cellStyle name="千分位 7 5 2 2 2 4" xfId="20348" xr:uid="{00000000-0005-0000-0000-00007E4F0000}"/>
    <cellStyle name="千分位 7 5 2 2 2 4 2" xfId="30399" xr:uid="{BEB5C934-7637-403D-A61B-DFD506EA70C4}"/>
    <cellStyle name="千分位 7 5 2 2 2 5" xfId="30394" xr:uid="{A9CDA8E6-B7D1-4362-81C6-90C5C29256D9}"/>
    <cellStyle name="千分位 7 5 2 2 3" xfId="20349" xr:uid="{00000000-0005-0000-0000-00007F4F0000}"/>
    <cellStyle name="千分位 7 5 2 2 3 2" xfId="20350" xr:uid="{00000000-0005-0000-0000-0000804F0000}"/>
    <cellStyle name="千分位 7 5 2 2 3 2 2" xfId="30401" xr:uid="{942E8F32-EC66-495B-8E87-78E7AE009783}"/>
    <cellStyle name="千分位 7 5 2 2 3 3" xfId="20351" xr:uid="{00000000-0005-0000-0000-0000814F0000}"/>
    <cellStyle name="千分位 7 5 2 2 3 3 2" xfId="30402" xr:uid="{735AA4DA-21CA-4D17-B533-0146E3B7F638}"/>
    <cellStyle name="千分位 7 5 2 2 3 4" xfId="30400" xr:uid="{B634F84E-E056-4DB6-921C-D207C4A65E42}"/>
    <cellStyle name="千分位 7 5 2 2 4" xfId="20352" xr:uid="{00000000-0005-0000-0000-0000824F0000}"/>
    <cellStyle name="千分位 7 5 2 2 4 2" xfId="30403" xr:uid="{5F1BA8E6-EF7B-461B-9608-1EB552014A6C}"/>
    <cellStyle name="千分位 7 5 2 2 5" xfId="20353" xr:uid="{00000000-0005-0000-0000-0000834F0000}"/>
    <cellStyle name="千分位 7 5 2 2 5 2" xfId="30404" xr:uid="{87DA1BCA-48A4-4511-9104-1838B0D0BC12}"/>
    <cellStyle name="千分位 7 5 2 2 6" xfId="30393" xr:uid="{2C240DBD-0101-4F46-91CB-9971A263834F}"/>
    <cellStyle name="千分位 7 5 2 3" xfId="20354" xr:uid="{00000000-0005-0000-0000-0000844F0000}"/>
    <cellStyle name="千分位 7 5 2 3 2" xfId="20355" xr:uid="{00000000-0005-0000-0000-0000854F0000}"/>
    <cellStyle name="千分位 7 5 2 3 2 2" xfId="20356" xr:uid="{00000000-0005-0000-0000-0000864F0000}"/>
    <cellStyle name="千分位 7 5 2 3 2 2 2" xfId="30407" xr:uid="{3FAA4B80-864A-4607-B604-D48C728A8514}"/>
    <cellStyle name="千分位 7 5 2 3 2 3" xfId="20357" xr:uid="{00000000-0005-0000-0000-0000874F0000}"/>
    <cellStyle name="千分位 7 5 2 3 2 3 2" xfId="30408" xr:uid="{CD2FBABE-8343-4F29-AF7A-FA53AE330C22}"/>
    <cellStyle name="千分位 7 5 2 3 2 4" xfId="30406" xr:uid="{25A4220D-D401-4984-B3CC-B6D89A644A76}"/>
    <cellStyle name="千分位 7 5 2 3 3" xfId="20358" xr:uid="{00000000-0005-0000-0000-0000884F0000}"/>
    <cellStyle name="千分位 7 5 2 3 3 2" xfId="30409" xr:uid="{53A4AC1F-B718-4ACD-A697-41E44A455CB1}"/>
    <cellStyle name="千分位 7 5 2 3 4" xfId="20359" xr:uid="{00000000-0005-0000-0000-0000894F0000}"/>
    <cellStyle name="千分位 7 5 2 3 4 2" xfId="30410" xr:uid="{1402CBEB-B1B7-4CDD-BF61-9DD45B25873F}"/>
    <cellStyle name="千分位 7 5 2 3 5" xfId="30405" xr:uid="{75415126-B203-4C3B-86B5-09ED3AAD128B}"/>
    <cellStyle name="千分位 7 5 2 4" xfId="20360" xr:uid="{00000000-0005-0000-0000-00008A4F0000}"/>
    <cellStyle name="千分位 7 5 2 4 2" xfId="20361" xr:uid="{00000000-0005-0000-0000-00008B4F0000}"/>
    <cellStyle name="千分位 7 5 2 4 2 2" xfId="30412" xr:uid="{53B3FE42-6B55-4BF8-A669-2D379D0CE12A}"/>
    <cellStyle name="千分位 7 5 2 4 3" xfId="20362" xr:uid="{00000000-0005-0000-0000-00008C4F0000}"/>
    <cellStyle name="千分位 7 5 2 4 3 2" xfId="30413" xr:uid="{4C34A0E6-1315-4E1E-9BAF-2762D0210ED0}"/>
    <cellStyle name="千分位 7 5 2 4 4" xfId="30411" xr:uid="{D74048D9-A55E-48B0-9593-329076A9EC85}"/>
    <cellStyle name="千分位 7 5 2 5" xfId="20363" xr:uid="{00000000-0005-0000-0000-00008D4F0000}"/>
    <cellStyle name="千分位 7 5 2 5 2" xfId="30414" xr:uid="{A453FFCF-A883-443D-BEC2-99C7700AC5B4}"/>
    <cellStyle name="千分位 7 5 2 6" xfId="20364" xr:uid="{00000000-0005-0000-0000-00008E4F0000}"/>
    <cellStyle name="千分位 7 5 2 6 2" xfId="30415" xr:uid="{CDCD98E0-95E9-4C72-B56C-844DDAF9C22F}"/>
    <cellStyle name="千分位 7 5 2 7" xfId="30392" xr:uid="{F608B413-4898-4608-AD52-84EAFB9ADA0F}"/>
    <cellStyle name="千分位 7 5 3" xfId="20365" xr:uid="{00000000-0005-0000-0000-00008F4F0000}"/>
    <cellStyle name="千分位 7 5 3 2" xfId="20366" xr:uid="{00000000-0005-0000-0000-0000904F0000}"/>
    <cellStyle name="千分位 7 5 3 2 2" xfId="20367" xr:uid="{00000000-0005-0000-0000-0000914F0000}"/>
    <cellStyle name="千分位 7 5 3 2 2 2" xfId="20368" xr:uid="{00000000-0005-0000-0000-0000924F0000}"/>
    <cellStyle name="千分位 7 5 3 2 2 2 2" xfId="30419" xr:uid="{C8334F23-5FFB-4A04-8BD3-53EC6C39B29A}"/>
    <cellStyle name="千分位 7 5 3 2 2 3" xfId="20369" xr:uid="{00000000-0005-0000-0000-0000934F0000}"/>
    <cellStyle name="千分位 7 5 3 2 2 3 2" xfId="30420" xr:uid="{74CDD165-0FD8-411F-990C-DAE5E780A3EA}"/>
    <cellStyle name="千分位 7 5 3 2 2 4" xfId="30418" xr:uid="{94B4C3A1-1930-465C-A778-AAADB63A9E0E}"/>
    <cellStyle name="千分位 7 5 3 2 3" xfId="20370" xr:uid="{00000000-0005-0000-0000-0000944F0000}"/>
    <cellStyle name="千分位 7 5 3 2 3 2" xfId="30421" xr:uid="{A6FA7F98-0508-48BF-9D76-522521FACAEE}"/>
    <cellStyle name="千分位 7 5 3 2 4" xfId="20371" xr:uid="{00000000-0005-0000-0000-0000954F0000}"/>
    <cellStyle name="千分位 7 5 3 2 4 2" xfId="30422" xr:uid="{A516F9A4-06B1-4FAC-BCF9-B8E6CE0200DD}"/>
    <cellStyle name="千分位 7 5 3 2 5" xfId="30417" xr:uid="{DF177537-47BB-489F-88DE-38FEF1B80376}"/>
    <cellStyle name="千分位 7 5 3 3" xfId="20372" xr:uid="{00000000-0005-0000-0000-0000964F0000}"/>
    <cellStyle name="千分位 7 5 3 3 2" xfId="20373" xr:uid="{00000000-0005-0000-0000-0000974F0000}"/>
    <cellStyle name="千分位 7 5 3 3 2 2" xfId="30424" xr:uid="{1CE0EEC7-1D60-4C86-BA6F-64C56508E9EF}"/>
    <cellStyle name="千分位 7 5 3 3 3" xfId="20374" xr:uid="{00000000-0005-0000-0000-0000984F0000}"/>
    <cellStyle name="千分位 7 5 3 3 3 2" xfId="30425" xr:uid="{B792A73F-E1FE-4CCF-A25C-067C54AA1345}"/>
    <cellStyle name="千分位 7 5 3 3 4" xfId="30423" xr:uid="{FD59625C-B4FC-455C-9BF9-8E62282B03A6}"/>
    <cellStyle name="千分位 7 5 3 4" xfId="20375" xr:uid="{00000000-0005-0000-0000-0000994F0000}"/>
    <cellStyle name="千分位 7 5 3 4 2" xfId="30426" xr:uid="{DB4A7EE9-653E-447F-84A9-165DCCACA513}"/>
    <cellStyle name="千分位 7 5 3 5" xfId="20376" xr:uid="{00000000-0005-0000-0000-00009A4F0000}"/>
    <cellStyle name="千分位 7 5 3 5 2" xfId="30427" xr:uid="{A3D77E3C-1BCB-44D0-AAF3-CCF857568D1D}"/>
    <cellStyle name="千分位 7 5 3 6" xfId="30416" xr:uid="{74F4FF00-78D0-4F55-AA5E-26762144D67A}"/>
    <cellStyle name="千分位 7 5 4" xfId="20377" xr:uid="{00000000-0005-0000-0000-00009B4F0000}"/>
    <cellStyle name="千分位 7 5 4 2" xfId="20378" xr:uid="{00000000-0005-0000-0000-00009C4F0000}"/>
    <cellStyle name="千分位 7 5 4 2 2" xfId="20379" xr:uid="{00000000-0005-0000-0000-00009D4F0000}"/>
    <cellStyle name="千分位 7 5 4 2 2 2" xfId="20380" xr:uid="{00000000-0005-0000-0000-00009E4F0000}"/>
    <cellStyle name="千分位 7 5 4 2 2 2 2" xfId="30431" xr:uid="{FC3C86A8-C380-4DD4-987E-B7E5E338DACB}"/>
    <cellStyle name="千分位 7 5 4 2 2 3" xfId="20381" xr:uid="{00000000-0005-0000-0000-00009F4F0000}"/>
    <cellStyle name="千分位 7 5 4 2 2 3 2" xfId="30432" xr:uid="{371EEF6C-48C8-48AD-A102-F7AB082D1CCF}"/>
    <cellStyle name="千分位 7 5 4 2 2 4" xfId="30430" xr:uid="{50BB2576-0C09-4945-B1D2-64C079DE30EE}"/>
    <cellStyle name="千分位 7 5 4 2 3" xfId="20382" xr:uid="{00000000-0005-0000-0000-0000A04F0000}"/>
    <cellStyle name="千分位 7 5 4 2 3 2" xfId="30433" xr:uid="{CE69E237-1DD9-4DC9-BCE3-DB3938799AF1}"/>
    <cellStyle name="千分位 7 5 4 2 4" xfId="20383" xr:uid="{00000000-0005-0000-0000-0000A14F0000}"/>
    <cellStyle name="千分位 7 5 4 2 4 2" xfId="30434" xr:uid="{3AAF53F2-F573-458E-80AB-9ED521587C5E}"/>
    <cellStyle name="千分位 7 5 4 2 5" xfId="30429" xr:uid="{FFB024DD-0872-429D-8280-623E775B8FFD}"/>
    <cellStyle name="千分位 7 5 4 3" xfId="20384" xr:uid="{00000000-0005-0000-0000-0000A24F0000}"/>
    <cellStyle name="千分位 7 5 4 3 2" xfId="20385" xr:uid="{00000000-0005-0000-0000-0000A34F0000}"/>
    <cellStyle name="千分位 7 5 4 3 2 2" xfId="30436" xr:uid="{2CC55E9E-E463-4BF4-BA5D-886907849A78}"/>
    <cellStyle name="千分位 7 5 4 3 3" xfId="20386" xr:uid="{00000000-0005-0000-0000-0000A44F0000}"/>
    <cellStyle name="千分位 7 5 4 3 3 2" xfId="30437" xr:uid="{9AEFBDEE-A5C1-4600-B27E-7748491FC76C}"/>
    <cellStyle name="千分位 7 5 4 3 4" xfId="30435" xr:uid="{479D0CF2-74DC-4FA7-B0FD-7431933B925A}"/>
    <cellStyle name="千分位 7 5 4 4" xfId="20387" xr:uid="{00000000-0005-0000-0000-0000A54F0000}"/>
    <cellStyle name="千分位 7 5 4 4 2" xfId="30438" xr:uid="{99E81F8C-5F36-42FC-B817-44683183721D}"/>
    <cellStyle name="千分位 7 5 4 5" xfId="20388" xr:uid="{00000000-0005-0000-0000-0000A64F0000}"/>
    <cellStyle name="千分位 7 5 4 5 2" xfId="30439" xr:uid="{4217817D-F5CE-4984-8829-656D1581C8A5}"/>
    <cellStyle name="千分位 7 5 4 6" xfId="30428" xr:uid="{4295106C-5ED7-41D6-B3C6-E52946E348DD}"/>
    <cellStyle name="千分位 7 5 5" xfId="20389" xr:uid="{00000000-0005-0000-0000-0000A74F0000}"/>
    <cellStyle name="千分位 7 5 5 2" xfId="20390" xr:uid="{00000000-0005-0000-0000-0000A84F0000}"/>
    <cellStyle name="千分位 7 5 5 2 2" xfId="20391" xr:uid="{00000000-0005-0000-0000-0000A94F0000}"/>
    <cellStyle name="千分位 7 5 5 2 2 2" xfId="30442" xr:uid="{C997870A-A43C-48B9-9F46-29B9713FC4A1}"/>
    <cellStyle name="千分位 7 5 5 2 3" xfId="20392" xr:uid="{00000000-0005-0000-0000-0000AA4F0000}"/>
    <cellStyle name="千分位 7 5 5 2 3 2" xfId="30443" xr:uid="{3DA656F0-8B29-4F04-A2CB-06ABF097F724}"/>
    <cellStyle name="千分位 7 5 5 2 4" xfId="30441" xr:uid="{73E24CB2-CEE3-48CB-B1C4-438AAD85ADAC}"/>
    <cellStyle name="千分位 7 5 5 3" xfId="20393" xr:uid="{00000000-0005-0000-0000-0000AB4F0000}"/>
    <cellStyle name="千分位 7 5 5 3 2" xfId="30444" xr:uid="{5D193674-50EC-4CAD-873C-5E26F2AE830C}"/>
    <cellStyle name="千分位 7 5 5 4" xfId="20394" xr:uid="{00000000-0005-0000-0000-0000AC4F0000}"/>
    <cellStyle name="千分位 7 5 5 4 2" xfId="30445" xr:uid="{0B1E6683-8C50-4941-8242-A11A2CC93346}"/>
    <cellStyle name="千分位 7 5 5 5" xfId="30440" xr:uid="{78830E99-8B36-4F27-99F2-E387895890D5}"/>
    <cellStyle name="千分位 7 5 6" xfId="20395" xr:uid="{00000000-0005-0000-0000-0000AD4F0000}"/>
    <cellStyle name="千分位 7 5 6 2" xfId="20396" xr:uid="{00000000-0005-0000-0000-0000AE4F0000}"/>
    <cellStyle name="千分位 7 5 6 2 2" xfId="30447" xr:uid="{7828A502-AB0C-4D37-BD4B-EAC1E163474B}"/>
    <cellStyle name="千分位 7 5 6 3" xfId="20397" xr:uid="{00000000-0005-0000-0000-0000AF4F0000}"/>
    <cellStyle name="千分位 7 5 6 3 2" xfId="30448" xr:uid="{BE25AA9B-FB4C-46D9-8174-1F0F3649B222}"/>
    <cellStyle name="千分位 7 5 6 4" xfId="30446" xr:uid="{4BB231C5-0337-4EE0-BC43-299D4A914BD2}"/>
    <cellStyle name="千分位 7 5 7" xfId="20398" xr:uid="{00000000-0005-0000-0000-0000B04F0000}"/>
    <cellStyle name="千分位 7 5 7 2" xfId="30449" xr:uid="{C0AABB64-9B6B-4BCA-BBE7-550DFA9A800F}"/>
    <cellStyle name="千分位 7 5 8" xfId="20399" xr:uid="{00000000-0005-0000-0000-0000B14F0000}"/>
    <cellStyle name="千分位 7 5 8 2" xfId="30450" xr:uid="{A15DEA7F-6F65-437C-B4BB-03BAC0D7C320}"/>
    <cellStyle name="千分位 7 5 9" xfId="30391" xr:uid="{8D35D9E4-FE14-4E5E-A91C-D8749388CFD9}"/>
    <cellStyle name="千分位 7 6" xfId="20400" xr:uid="{00000000-0005-0000-0000-0000B24F0000}"/>
    <cellStyle name="千分位 7 6 2" xfId="20401" xr:uid="{00000000-0005-0000-0000-0000B34F0000}"/>
    <cellStyle name="千分位 7 6 2 2" xfId="20402" xr:uid="{00000000-0005-0000-0000-0000B44F0000}"/>
    <cellStyle name="千分位 7 6 2 2 2" xfId="20403" xr:uid="{00000000-0005-0000-0000-0000B54F0000}"/>
    <cellStyle name="千分位 7 6 2 2 2 2" xfId="20404" xr:uid="{00000000-0005-0000-0000-0000B64F0000}"/>
    <cellStyle name="千分位 7 6 2 2 2 2 2" xfId="30455" xr:uid="{DD16E412-5018-4CBB-8642-B289C5A9D24D}"/>
    <cellStyle name="千分位 7 6 2 2 2 3" xfId="20405" xr:uid="{00000000-0005-0000-0000-0000B74F0000}"/>
    <cellStyle name="千分位 7 6 2 2 2 3 2" xfId="30456" xr:uid="{309FEF6C-763D-4D9E-A1A5-FBBD9402AE83}"/>
    <cellStyle name="千分位 7 6 2 2 2 4" xfId="30454" xr:uid="{1391763D-E276-406F-B6A5-C876C391E002}"/>
    <cellStyle name="千分位 7 6 2 2 3" xfId="20406" xr:uid="{00000000-0005-0000-0000-0000B84F0000}"/>
    <cellStyle name="千分位 7 6 2 2 3 2" xfId="30457" xr:uid="{8EF508B4-29E1-4147-9EB9-178545C32DB4}"/>
    <cellStyle name="千分位 7 6 2 2 4" xfId="20407" xr:uid="{00000000-0005-0000-0000-0000B94F0000}"/>
    <cellStyle name="千分位 7 6 2 2 4 2" xfId="30458" xr:uid="{5418AB42-A16A-488C-8FC0-2F1421E6446F}"/>
    <cellStyle name="千分位 7 6 2 2 5" xfId="30453" xr:uid="{1740527F-A04E-40A5-AFEF-0D32699E660D}"/>
    <cellStyle name="千分位 7 6 2 3" xfId="20408" xr:uid="{00000000-0005-0000-0000-0000BA4F0000}"/>
    <cellStyle name="千分位 7 6 2 3 2" xfId="20409" xr:uid="{00000000-0005-0000-0000-0000BB4F0000}"/>
    <cellStyle name="千分位 7 6 2 3 2 2" xfId="30460" xr:uid="{A9D37F9C-CD19-4896-A483-528CD5AA619B}"/>
    <cellStyle name="千分位 7 6 2 3 3" xfId="20410" xr:uid="{00000000-0005-0000-0000-0000BC4F0000}"/>
    <cellStyle name="千分位 7 6 2 3 3 2" xfId="30461" xr:uid="{8ADE95F9-9EAB-400E-BAC4-DDEAE8FF3D3E}"/>
    <cellStyle name="千分位 7 6 2 3 4" xfId="30459" xr:uid="{EC884C9A-5B52-4192-B782-74F59F10A94E}"/>
    <cellStyle name="千分位 7 6 2 4" xfId="20411" xr:uid="{00000000-0005-0000-0000-0000BD4F0000}"/>
    <cellStyle name="千分位 7 6 2 4 2" xfId="30462" xr:uid="{07409B42-F56B-4771-9B02-A99E5735E077}"/>
    <cellStyle name="千分位 7 6 2 5" xfId="20412" xr:uid="{00000000-0005-0000-0000-0000BE4F0000}"/>
    <cellStyle name="千分位 7 6 2 5 2" xfId="30463" xr:uid="{8BD0DB08-16C0-4E42-9295-7B0062B5B8A5}"/>
    <cellStyle name="千分位 7 6 2 6" xfId="30452" xr:uid="{693F43C7-B188-4667-AE0D-219F2ABCE737}"/>
    <cellStyle name="千分位 7 6 3" xfId="20413" xr:uid="{00000000-0005-0000-0000-0000BF4F0000}"/>
    <cellStyle name="千分位 7 6 3 2" xfId="20414" xr:uid="{00000000-0005-0000-0000-0000C04F0000}"/>
    <cellStyle name="千分位 7 6 3 2 2" xfId="20415" xr:uid="{00000000-0005-0000-0000-0000C14F0000}"/>
    <cellStyle name="千分位 7 6 3 2 2 2" xfId="20416" xr:uid="{00000000-0005-0000-0000-0000C24F0000}"/>
    <cellStyle name="千分位 7 6 3 2 2 2 2" xfId="30467" xr:uid="{DBD9E421-0A99-4649-BB89-6D58C7463EA9}"/>
    <cellStyle name="千分位 7 6 3 2 2 3" xfId="20417" xr:uid="{00000000-0005-0000-0000-0000C34F0000}"/>
    <cellStyle name="千分位 7 6 3 2 2 3 2" xfId="30468" xr:uid="{951AFA8F-CF4C-4CEA-8BD8-011436E0408D}"/>
    <cellStyle name="千分位 7 6 3 2 2 4" xfId="30466" xr:uid="{0F18F1EF-0EB7-4B16-AC17-3135581D3DB7}"/>
    <cellStyle name="千分位 7 6 3 2 3" xfId="20418" xr:uid="{00000000-0005-0000-0000-0000C44F0000}"/>
    <cellStyle name="千分位 7 6 3 2 3 2" xfId="30469" xr:uid="{93986AC2-E790-4160-BE73-260A70E2B683}"/>
    <cellStyle name="千分位 7 6 3 2 4" xfId="20419" xr:uid="{00000000-0005-0000-0000-0000C54F0000}"/>
    <cellStyle name="千分位 7 6 3 2 4 2" xfId="30470" xr:uid="{968CAB8B-EF9A-4AFA-B686-829E391A5916}"/>
    <cellStyle name="千分位 7 6 3 2 5" xfId="30465" xr:uid="{CD814CE6-77A1-4AB1-AC86-6EC7A45C3CA5}"/>
    <cellStyle name="千分位 7 6 3 3" xfId="20420" xr:uid="{00000000-0005-0000-0000-0000C64F0000}"/>
    <cellStyle name="千分位 7 6 3 3 2" xfId="20421" xr:uid="{00000000-0005-0000-0000-0000C74F0000}"/>
    <cellStyle name="千分位 7 6 3 3 2 2" xfId="30472" xr:uid="{7D51D39C-F643-47E3-AD2A-A1B8448B2BE5}"/>
    <cellStyle name="千分位 7 6 3 3 3" xfId="20422" xr:uid="{00000000-0005-0000-0000-0000C84F0000}"/>
    <cellStyle name="千分位 7 6 3 3 3 2" xfId="30473" xr:uid="{9937DD80-266A-49B4-A986-5790CE2A3823}"/>
    <cellStyle name="千分位 7 6 3 3 4" xfId="30471" xr:uid="{034D77CF-AA8F-4460-B82E-81F21C08B347}"/>
    <cellStyle name="千分位 7 6 3 4" xfId="20423" xr:uid="{00000000-0005-0000-0000-0000C94F0000}"/>
    <cellStyle name="千分位 7 6 3 4 2" xfId="30474" xr:uid="{91581789-555C-4350-9F60-70CFD2DDF2A4}"/>
    <cellStyle name="千分位 7 6 3 5" xfId="20424" xr:uid="{00000000-0005-0000-0000-0000CA4F0000}"/>
    <cellStyle name="千分位 7 6 3 5 2" xfId="30475" xr:uid="{26F42E90-84B5-4F6D-B317-41FB0DDA346C}"/>
    <cellStyle name="千分位 7 6 3 6" xfId="30464" xr:uid="{BF39BAF8-45F0-45AE-BAC9-3892DDFE880B}"/>
    <cellStyle name="千分位 7 6 4" xfId="20425" xr:uid="{00000000-0005-0000-0000-0000CB4F0000}"/>
    <cellStyle name="千分位 7 6 4 2" xfId="20426" xr:uid="{00000000-0005-0000-0000-0000CC4F0000}"/>
    <cellStyle name="千分位 7 6 4 2 2" xfId="20427" xr:uid="{00000000-0005-0000-0000-0000CD4F0000}"/>
    <cellStyle name="千分位 7 6 4 2 2 2" xfId="30478" xr:uid="{EFA58FA8-A1E6-4A57-BB85-C18473446D18}"/>
    <cellStyle name="千分位 7 6 4 2 3" xfId="20428" xr:uid="{00000000-0005-0000-0000-0000CE4F0000}"/>
    <cellStyle name="千分位 7 6 4 2 3 2" xfId="30479" xr:uid="{AFCBA52C-6B87-4DA2-A530-578765EFF14F}"/>
    <cellStyle name="千分位 7 6 4 2 4" xfId="30477" xr:uid="{E52396F1-AA48-4D1F-AE50-FBAB0D82BA46}"/>
    <cellStyle name="千分位 7 6 4 3" xfId="20429" xr:uid="{00000000-0005-0000-0000-0000CF4F0000}"/>
    <cellStyle name="千分位 7 6 4 3 2" xfId="30480" xr:uid="{7DABB8A3-2AE1-4547-951D-87BF22E780CB}"/>
    <cellStyle name="千分位 7 6 4 4" xfId="20430" xr:uid="{00000000-0005-0000-0000-0000D04F0000}"/>
    <cellStyle name="千分位 7 6 4 4 2" xfId="30481" xr:uid="{A1143FE6-D86C-4412-A038-71BF6EABF399}"/>
    <cellStyle name="千分位 7 6 4 5" xfId="30476" xr:uid="{0C59F34D-8BD9-4F2B-8DA6-B4DBC6D83EB4}"/>
    <cellStyle name="千分位 7 6 5" xfId="20431" xr:uid="{00000000-0005-0000-0000-0000D14F0000}"/>
    <cellStyle name="千分位 7 6 5 2" xfId="20432" xr:uid="{00000000-0005-0000-0000-0000D24F0000}"/>
    <cellStyle name="千分位 7 6 5 2 2" xfId="30483" xr:uid="{B840F3D4-4CEF-4559-BD77-301CC4B58ED3}"/>
    <cellStyle name="千分位 7 6 5 3" xfId="20433" xr:uid="{00000000-0005-0000-0000-0000D34F0000}"/>
    <cellStyle name="千分位 7 6 5 3 2" xfId="30484" xr:uid="{0584F480-F5B8-4B58-AFD6-DE562BA6DE31}"/>
    <cellStyle name="千分位 7 6 5 4" xfId="30482" xr:uid="{CB126EE0-4D8C-452D-A676-A5E46710B3B2}"/>
    <cellStyle name="千分位 7 6 6" xfId="20434" xr:uid="{00000000-0005-0000-0000-0000D44F0000}"/>
    <cellStyle name="千分位 7 6 6 2" xfId="30485" xr:uid="{DDBD5BD9-DAC2-4C7F-94C2-BD132D36B1E8}"/>
    <cellStyle name="千分位 7 6 7" xfId="20435" xr:uid="{00000000-0005-0000-0000-0000D54F0000}"/>
    <cellStyle name="千分位 7 6 7 2" xfId="30486" xr:uid="{5AA77464-7F81-4C4D-BDD2-10F34B0F9A6E}"/>
    <cellStyle name="千分位 7 6 8" xfId="30451" xr:uid="{D12D2DA4-50F0-4786-8CF5-351D93FA9FBA}"/>
    <cellStyle name="千分位 7 7" xfId="20436" xr:uid="{00000000-0005-0000-0000-0000D64F0000}"/>
    <cellStyle name="千分位 7 7 2" xfId="20437" xr:uid="{00000000-0005-0000-0000-0000D74F0000}"/>
    <cellStyle name="千分位 7 7 2 2" xfId="20438" xr:uid="{00000000-0005-0000-0000-0000D84F0000}"/>
    <cellStyle name="千分位 7 7 2 2 2" xfId="20439" xr:uid="{00000000-0005-0000-0000-0000D94F0000}"/>
    <cellStyle name="千分位 7 7 2 2 2 2" xfId="20440" xr:uid="{00000000-0005-0000-0000-0000DA4F0000}"/>
    <cellStyle name="千分位 7 7 2 2 2 2 2" xfId="30491" xr:uid="{C5A2BE2C-A6AF-4DDA-B6C4-B46AAF9B9C83}"/>
    <cellStyle name="千分位 7 7 2 2 2 3" xfId="20441" xr:uid="{00000000-0005-0000-0000-0000DB4F0000}"/>
    <cellStyle name="千分位 7 7 2 2 2 3 2" xfId="30492" xr:uid="{E281737E-4617-48C6-A66C-80462E38C359}"/>
    <cellStyle name="千分位 7 7 2 2 2 4" xfId="30490" xr:uid="{1CA1A0B5-D015-446C-B22D-E0A30B508480}"/>
    <cellStyle name="千分位 7 7 2 2 3" xfId="20442" xr:uid="{00000000-0005-0000-0000-0000DC4F0000}"/>
    <cellStyle name="千分位 7 7 2 2 3 2" xfId="30493" xr:uid="{1C02FD3F-0E36-43FA-95D8-53E23F7D4915}"/>
    <cellStyle name="千分位 7 7 2 2 4" xfId="20443" xr:uid="{00000000-0005-0000-0000-0000DD4F0000}"/>
    <cellStyle name="千分位 7 7 2 2 4 2" xfId="30494" xr:uid="{169CC4C5-5AD4-41D3-A650-1BA0F35F2166}"/>
    <cellStyle name="千分位 7 7 2 2 5" xfId="30489" xr:uid="{34BCA241-A4BE-4B12-AE7B-59A7C2410AC6}"/>
    <cellStyle name="千分位 7 7 2 3" xfId="20444" xr:uid="{00000000-0005-0000-0000-0000DE4F0000}"/>
    <cellStyle name="千分位 7 7 2 3 2" xfId="20445" xr:uid="{00000000-0005-0000-0000-0000DF4F0000}"/>
    <cellStyle name="千分位 7 7 2 3 2 2" xfId="30496" xr:uid="{3A66C0FF-994F-4141-B638-19D37B3CA3FD}"/>
    <cellStyle name="千分位 7 7 2 3 3" xfId="20446" xr:uid="{00000000-0005-0000-0000-0000E04F0000}"/>
    <cellStyle name="千分位 7 7 2 3 3 2" xfId="30497" xr:uid="{86C28774-B9EC-4154-B90C-8E8256D46E30}"/>
    <cellStyle name="千分位 7 7 2 3 4" xfId="30495" xr:uid="{14453E9E-F9B6-41C7-8367-DF1657FFD2F6}"/>
    <cellStyle name="千分位 7 7 2 4" xfId="20447" xr:uid="{00000000-0005-0000-0000-0000E14F0000}"/>
    <cellStyle name="千分位 7 7 2 4 2" xfId="30498" xr:uid="{DD9CC376-F626-4EE7-9E87-55A2C1AE5799}"/>
    <cellStyle name="千分位 7 7 2 5" xfId="20448" xr:uid="{00000000-0005-0000-0000-0000E24F0000}"/>
    <cellStyle name="千分位 7 7 2 5 2" xfId="30499" xr:uid="{D40C9E53-9B7C-47FD-9ECC-14762FFC3AB1}"/>
    <cellStyle name="千分位 7 7 2 6" xfId="30488" xr:uid="{33986B08-4C72-4CBE-972C-5CF5578C06F1}"/>
    <cellStyle name="千分位 7 7 3" xfId="20449" xr:uid="{00000000-0005-0000-0000-0000E34F0000}"/>
    <cellStyle name="千分位 7 7 3 2" xfId="20450" xr:uid="{00000000-0005-0000-0000-0000E44F0000}"/>
    <cellStyle name="千分位 7 7 3 2 2" xfId="20451" xr:uid="{00000000-0005-0000-0000-0000E54F0000}"/>
    <cellStyle name="千分位 7 7 3 2 2 2" xfId="30502" xr:uid="{D735130D-7265-4B89-B97A-22A1B1DE8167}"/>
    <cellStyle name="千分位 7 7 3 2 3" xfId="20452" xr:uid="{00000000-0005-0000-0000-0000E64F0000}"/>
    <cellStyle name="千分位 7 7 3 2 3 2" xfId="30503" xr:uid="{4B3D525D-95CC-493F-B0EA-ECED074BCA48}"/>
    <cellStyle name="千分位 7 7 3 2 4" xfId="30501" xr:uid="{63B3F8A2-3C3A-43E2-9992-60CCFBFF5B9E}"/>
    <cellStyle name="千分位 7 7 3 3" xfId="20453" xr:uid="{00000000-0005-0000-0000-0000E74F0000}"/>
    <cellStyle name="千分位 7 7 3 3 2" xfId="30504" xr:uid="{DEE28C77-6DAD-4270-A2F2-3019A84012B1}"/>
    <cellStyle name="千分位 7 7 3 4" xfId="20454" xr:uid="{00000000-0005-0000-0000-0000E84F0000}"/>
    <cellStyle name="千分位 7 7 3 4 2" xfId="30505" xr:uid="{11202852-2F3B-443B-A8A2-D40289064EAC}"/>
    <cellStyle name="千分位 7 7 3 5" xfId="30500" xr:uid="{44000F01-E203-40C7-9708-6F70E39EEDA9}"/>
    <cellStyle name="千分位 7 7 4" xfId="20455" xr:uid="{00000000-0005-0000-0000-0000E94F0000}"/>
    <cellStyle name="千分位 7 7 4 2" xfId="20456" xr:uid="{00000000-0005-0000-0000-0000EA4F0000}"/>
    <cellStyle name="千分位 7 7 4 2 2" xfId="30507" xr:uid="{CE4A4A5B-F915-4616-9EB6-6AD5408E175B}"/>
    <cellStyle name="千分位 7 7 4 3" xfId="20457" xr:uid="{00000000-0005-0000-0000-0000EB4F0000}"/>
    <cellStyle name="千分位 7 7 4 3 2" xfId="30508" xr:uid="{2B8BF63E-90F5-4FD2-9A3C-1AE6C9A26CFD}"/>
    <cellStyle name="千分位 7 7 4 4" xfId="30506" xr:uid="{0E7E5CB9-4203-4189-A799-2F93448E46AF}"/>
    <cellStyle name="千分位 7 7 5" xfId="20458" xr:uid="{00000000-0005-0000-0000-0000EC4F0000}"/>
    <cellStyle name="千分位 7 7 5 2" xfId="30509" xr:uid="{09172EFD-E3C7-41D8-95A4-4BC43816EAAD}"/>
    <cellStyle name="千分位 7 7 6" xfId="20459" xr:uid="{00000000-0005-0000-0000-0000ED4F0000}"/>
    <cellStyle name="千分位 7 7 6 2" xfId="30510" xr:uid="{81EE8908-4C7F-4C1F-8489-D30F508E2D0D}"/>
    <cellStyle name="千分位 7 7 7" xfId="30487" xr:uid="{559AD296-BC0A-45A0-9630-1E1380E54982}"/>
    <cellStyle name="千分位 7 8" xfId="20460" xr:uid="{00000000-0005-0000-0000-0000EE4F0000}"/>
    <cellStyle name="千分位 7 8 2" xfId="20461" xr:uid="{00000000-0005-0000-0000-0000EF4F0000}"/>
    <cellStyle name="千分位 7 8 2 2" xfId="20462" xr:uid="{00000000-0005-0000-0000-0000F04F0000}"/>
    <cellStyle name="千分位 7 8 2 2 2" xfId="20463" xr:uid="{00000000-0005-0000-0000-0000F14F0000}"/>
    <cellStyle name="千分位 7 8 2 2 2 2" xfId="30514" xr:uid="{82CAFB0B-A745-4C95-A71E-3BD439E49102}"/>
    <cellStyle name="千分位 7 8 2 2 3" xfId="20464" xr:uid="{00000000-0005-0000-0000-0000F24F0000}"/>
    <cellStyle name="千分位 7 8 2 2 3 2" xfId="30515" xr:uid="{0808F603-490E-446D-9D38-37CB5832D77D}"/>
    <cellStyle name="千分位 7 8 2 2 4" xfId="30513" xr:uid="{39196621-D716-4E9E-8C63-C41ED361AD3D}"/>
    <cellStyle name="千分位 7 8 2 3" xfId="20465" xr:uid="{00000000-0005-0000-0000-0000F34F0000}"/>
    <cellStyle name="千分位 7 8 2 3 2" xfId="30516" xr:uid="{6533E056-4026-4832-9269-23F6EB92D16E}"/>
    <cellStyle name="千分位 7 8 2 4" xfId="20466" xr:uid="{00000000-0005-0000-0000-0000F44F0000}"/>
    <cellStyle name="千分位 7 8 2 4 2" xfId="30517" xr:uid="{2873AC9A-3B42-4467-A09F-8CC62ADE2100}"/>
    <cellStyle name="千分位 7 8 2 5" xfId="30512" xr:uid="{58F1548D-BC15-42FF-A33C-153B40490D2F}"/>
    <cellStyle name="千分位 7 8 3" xfId="20467" xr:uid="{00000000-0005-0000-0000-0000F54F0000}"/>
    <cellStyle name="千分位 7 8 3 2" xfId="20468" xr:uid="{00000000-0005-0000-0000-0000F64F0000}"/>
    <cellStyle name="千分位 7 8 3 2 2" xfId="30519" xr:uid="{7DD09262-FB94-4A62-856C-63092771E44D}"/>
    <cellStyle name="千分位 7 8 3 3" xfId="20469" xr:uid="{00000000-0005-0000-0000-0000F74F0000}"/>
    <cellStyle name="千分位 7 8 3 3 2" xfId="30520" xr:uid="{71D65D86-8202-4CC8-8E6E-B9E47767238E}"/>
    <cellStyle name="千分位 7 8 3 4" xfId="30518" xr:uid="{2474ADE2-86B5-4510-8254-29B768F3673F}"/>
    <cellStyle name="千分位 7 8 4" xfId="20470" xr:uid="{00000000-0005-0000-0000-0000F84F0000}"/>
    <cellStyle name="千分位 7 8 4 2" xfId="30521" xr:uid="{7D5BB492-F473-46B6-B5AB-4563E4C72D02}"/>
    <cellStyle name="千分位 7 8 5" xfId="20471" xr:uid="{00000000-0005-0000-0000-0000F94F0000}"/>
    <cellStyle name="千分位 7 8 5 2" xfId="30522" xr:uid="{A765618C-40F8-43A3-B744-FA7F8E5B7E36}"/>
    <cellStyle name="千分位 7 8 6" xfId="30511" xr:uid="{394634A1-8A21-4279-AF27-2857F2806D1E}"/>
    <cellStyle name="千分位 7 9" xfId="20472" xr:uid="{00000000-0005-0000-0000-0000FA4F0000}"/>
    <cellStyle name="千分位 7 9 2" xfId="20473" xr:uid="{00000000-0005-0000-0000-0000FB4F0000}"/>
    <cellStyle name="千分位 7 9 2 2" xfId="20474" xr:uid="{00000000-0005-0000-0000-0000FC4F0000}"/>
    <cellStyle name="千分位 7 9 2 2 2" xfId="20475" xr:uid="{00000000-0005-0000-0000-0000FD4F0000}"/>
    <cellStyle name="千分位 7 9 2 2 2 2" xfId="30526" xr:uid="{6086E3B9-053E-41F6-90CC-01F34E3A5B0A}"/>
    <cellStyle name="千分位 7 9 2 2 3" xfId="20476" xr:uid="{00000000-0005-0000-0000-0000FE4F0000}"/>
    <cellStyle name="千分位 7 9 2 2 3 2" xfId="30527" xr:uid="{55640C5A-6CD1-409D-BED5-FE4346A6AA15}"/>
    <cellStyle name="千分位 7 9 2 2 4" xfId="30525" xr:uid="{1600ADD8-6A23-420C-A61F-D273EC25B6DE}"/>
    <cellStyle name="千分位 7 9 2 3" xfId="20477" xr:uid="{00000000-0005-0000-0000-0000FF4F0000}"/>
    <cellStyle name="千分位 7 9 2 3 2" xfId="30528" xr:uid="{37872E31-BD77-439F-93C1-68336BA56E10}"/>
    <cellStyle name="千分位 7 9 2 4" xfId="20478" xr:uid="{00000000-0005-0000-0000-000000500000}"/>
    <cellStyle name="千分位 7 9 2 4 2" xfId="30529" xr:uid="{9305C5A9-BF3C-4910-B4C3-3E7A5A9ED099}"/>
    <cellStyle name="千分位 7 9 2 5" xfId="30524" xr:uid="{014F8574-E9AF-4E13-951E-071B5B1862CA}"/>
    <cellStyle name="千分位 7 9 3" xfId="20479" xr:uid="{00000000-0005-0000-0000-000001500000}"/>
    <cellStyle name="千分位 7 9 3 2" xfId="20480" xr:uid="{00000000-0005-0000-0000-000002500000}"/>
    <cellStyle name="千分位 7 9 3 2 2" xfId="30531" xr:uid="{9B1BDE34-223B-4479-B1B3-26A8D992EF42}"/>
    <cellStyle name="千分位 7 9 3 3" xfId="20481" xr:uid="{00000000-0005-0000-0000-000003500000}"/>
    <cellStyle name="千分位 7 9 3 3 2" xfId="30532" xr:uid="{1065B98A-B6F8-4640-BF72-B5F2A06FB277}"/>
    <cellStyle name="千分位 7 9 3 4" xfId="30530" xr:uid="{D4C0F0F2-97B1-4204-B20E-51E802D8B572}"/>
    <cellStyle name="千分位 7 9 4" xfId="20482" xr:uid="{00000000-0005-0000-0000-000004500000}"/>
    <cellStyle name="千分位 7 9 4 2" xfId="30533" xr:uid="{2157BE79-B100-4C1F-A228-1A4A91DD2E73}"/>
    <cellStyle name="千分位 7 9 5" xfId="20483" xr:uid="{00000000-0005-0000-0000-000005500000}"/>
    <cellStyle name="千分位 7 9 5 2" xfId="30534" xr:uid="{3B890A8B-2D80-4F66-BD79-5DF5278779A4}"/>
    <cellStyle name="千分位 7 9 6" xfId="30523" xr:uid="{00DDFADD-9456-4BA9-8B76-BF0D3A6CD3A0}"/>
    <cellStyle name="千分位 8" xfId="422" xr:uid="{00000000-0005-0000-0000-000006500000}"/>
    <cellStyle name="千分位 8 10" xfId="20484" xr:uid="{00000000-0005-0000-0000-000007500000}"/>
    <cellStyle name="千分位 8 10 2" xfId="20485" xr:uid="{00000000-0005-0000-0000-000008500000}"/>
    <cellStyle name="千分位 8 10 2 2" xfId="20486" xr:uid="{00000000-0005-0000-0000-000009500000}"/>
    <cellStyle name="千分位 8 10 2 2 2" xfId="30537" xr:uid="{69B956C3-0795-48A0-A05F-4CD71F096ECC}"/>
    <cellStyle name="千分位 8 10 2 3" xfId="20487" xr:uid="{00000000-0005-0000-0000-00000A500000}"/>
    <cellStyle name="千分位 8 10 2 3 2" xfId="30538" xr:uid="{F936858F-BB21-465A-AA1A-FD091D7C51E2}"/>
    <cellStyle name="千分位 8 10 2 4" xfId="30536" xr:uid="{F5C1A278-D8CB-420F-8092-DEDEC96D08D7}"/>
    <cellStyle name="千分位 8 10 3" xfId="20488" xr:uid="{00000000-0005-0000-0000-00000B500000}"/>
    <cellStyle name="千分位 8 10 3 2" xfId="30539" xr:uid="{F5353F99-18A0-49EB-898E-48D35837F4C4}"/>
    <cellStyle name="千分位 8 10 4" xfId="20489" xr:uid="{00000000-0005-0000-0000-00000C500000}"/>
    <cellStyle name="千分位 8 10 4 2" xfId="30540" xr:uid="{7724640E-1BD5-4E37-A14E-F8C365EE9EBE}"/>
    <cellStyle name="千分位 8 10 5" xfId="30535" xr:uid="{B0CC808D-25FE-46D3-ACD1-91E5F2738771}"/>
    <cellStyle name="千分位 8 11" xfId="20490" xr:uid="{00000000-0005-0000-0000-00000D500000}"/>
    <cellStyle name="千分位 8 11 2" xfId="20491" xr:uid="{00000000-0005-0000-0000-00000E500000}"/>
    <cellStyle name="千分位 8 11 2 2" xfId="30542" xr:uid="{A0E78056-EEB5-42BC-A1D7-21A85421E70E}"/>
    <cellStyle name="千分位 8 11 3" xfId="20492" xr:uid="{00000000-0005-0000-0000-00000F500000}"/>
    <cellStyle name="千分位 8 11 3 2" xfId="30543" xr:uid="{C2C7D9CF-9CA6-4BBB-82CE-EE5B213F2759}"/>
    <cellStyle name="千分位 8 11 4" xfId="30541" xr:uid="{0B638823-C935-44E7-9E98-DEC0CE0EFA51}"/>
    <cellStyle name="千分位 8 12" xfId="20493" xr:uid="{00000000-0005-0000-0000-000010500000}"/>
    <cellStyle name="千分位 8 12 2" xfId="30544" xr:uid="{BAAE372B-56E1-4DE8-92FF-A5F86161F69B}"/>
    <cellStyle name="千分位 8 13" xfId="20494" xr:uid="{00000000-0005-0000-0000-000011500000}"/>
    <cellStyle name="千分位 8 13 2" xfId="30545" xr:uid="{77343899-D241-4669-8569-E43B526BB6E4}"/>
    <cellStyle name="千分位 8 14" xfId="26180" xr:uid="{C5A5981E-6ACF-4BB5-A41A-82C6628E559C}"/>
    <cellStyle name="千分位 8 2" xfId="423" xr:uid="{00000000-0005-0000-0000-000012500000}"/>
    <cellStyle name="千分位 8 2 10" xfId="26181" xr:uid="{2C115ED7-FB1B-47AE-811B-F570CC74AECF}"/>
    <cellStyle name="千分位 8 2 2" xfId="424" xr:uid="{00000000-0005-0000-0000-000013500000}"/>
    <cellStyle name="千分位 8 2 2 2" xfId="20495" xr:uid="{00000000-0005-0000-0000-000014500000}"/>
    <cellStyle name="千分位 8 2 2 2 2" xfId="20496" xr:uid="{00000000-0005-0000-0000-000015500000}"/>
    <cellStyle name="千分位 8 2 2 2 2 2" xfId="20497" xr:uid="{00000000-0005-0000-0000-000016500000}"/>
    <cellStyle name="千分位 8 2 2 2 2 2 2" xfId="20498" xr:uid="{00000000-0005-0000-0000-000017500000}"/>
    <cellStyle name="千分位 8 2 2 2 2 2 2 2" xfId="20499" xr:uid="{00000000-0005-0000-0000-000018500000}"/>
    <cellStyle name="千分位 8 2 2 2 2 2 2 2 2" xfId="30550" xr:uid="{3D241BAD-57C4-4E54-B58D-3BA31AC0A5FE}"/>
    <cellStyle name="千分位 8 2 2 2 2 2 2 3" xfId="20500" xr:uid="{00000000-0005-0000-0000-000019500000}"/>
    <cellStyle name="千分位 8 2 2 2 2 2 2 3 2" xfId="30551" xr:uid="{FF5802B6-FAA6-4202-995A-C7CB144367E5}"/>
    <cellStyle name="千分位 8 2 2 2 2 2 2 4" xfId="30549" xr:uid="{B77CB441-CB47-4457-9903-DA155B6EE76A}"/>
    <cellStyle name="千分位 8 2 2 2 2 2 3" xfId="20501" xr:uid="{00000000-0005-0000-0000-00001A500000}"/>
    <cellStyle name="千分位 8 2 2 2 2 2 3 2" xfId="30552" xr:uid="{43C7A2DA-E708-44C9-B625-649287EECA15}"/>
    <cellStyle name="千分位 8 2 2 2 2 2 4" xfId="20502" xr:uid="{00000000-0005-0000-0000-00001B500000}"/>
    <cellStyle name="千分位 8 2 2 2 2 2 4 2" xfId="30553" xr:uid="{D8BF52EF-724A-4B29-AF16-0790904E9BE6}"/>
    <cellStyle name="千分位 8 2 2 2 2 2 5" xfId="30548" xr:uid="{2B99B256-E39F-49B3-8BB2-8B54321B2F4E}"/>
    <cellStyle name="千分位 8 2 2 2 2 3" xfId="20503" xr:uid="{00000000-0005-0000-0000-00001C500000}"/>
    <cellStyle name="千分位 8 2 2 2 2 3 2" xfId="20504" xr:uid="{00000000-0005-0000-0000-00001D500000}"/>
    <cellStyle name="千分位 8 2 2 2 2 3 2 2" xfId="30555" xr:uid="{C86D8C2E-214A-484C-9C4A-13C43E96F037}"/>
    <cellStyle name="千分位 8 2 2 2 2 3 3" xfId="20505" xr:uid="{00000000-0005-0000-0000-00001E500000}"/>
    <cellStyle name="千分位 8 2 2 2 2 3 3 2" xfId="30556" xr:uid="{503B8BB8-E9EC-4C9A-8A6B-691FD8E6F566}"/>
    <cellStyle name="千分位 8 2 2 2 2 3 4" xfId="30554" xr:uid="{60B8B2F0-5640-4BDE-A44E-024DE6645F22}"/>
    <cellStyle name="千分位 8 2 2 2 2 4" xfId="20506" xr:uid="{00000000-0005-0000-0000-00001F500000}"/>
    <cellStyle name="千分位 8 2 2 2 2 4 2" xfId="30557" xr:uid="{357D2BE1-8A2D-41F5-AAE0-BE6FF5E920ED}"/>
    <cellStyle name="千分位 8 2 2 2 2 5" xfId="20507" xr:uid="{00000000-0005-0000-0000-000020500000}"/>
    <cellStyle name="千分位 8 2 2 2 2 5 2" xfId="30558" xr:uid="{16EF0C0B-5249-4384-B04A-0885DB8E042E}"/>
    <cellStyle name="千分位 8 2 2 2 2 6" xfId="30547" xr:uid="{20141C4B-DEBB-4E45-A848-DD4B74131F02}"/>
    <cellStyle name="千分位 8 2 2 2 3" xfId="20508" xr:uid="{00000000-0005-0000-0000-000021500000}"/>
    <cellStyle name="千分位 8 2 2 2 3 2" xfId="20509" xr:uid="{00000000-0005-0000-0000-000022500000}"/>
    <cellStyle name="千分位 8 2 2 2 3 2 2" xfId="20510" xr:uid="{00000000-0005-0000-0000-000023500000}"/>
    <cellStyle name="千分位 8 2 2 2 3 2 2 2" xfId="30561" xr:uid="{47F83D7C-CDB3-49E3-AEE1-E57684E596F5}"/>
    <cellStyle name="千分位 8 2 2 2 3 2 3" xfId="20511" xr:uid="{00000000-0005-0000-0000-000024500000}"/>
    <cellStyle name="千分位 8 2 2 2 3 2 3 2" xfId="30562" xr:uid="{6C88AAEA-56AB-4FFF-AB15-59A57E0884F6}"/>
    <cellStyle name="千分位 8 2 2 2 3 2 4" xfId="30560" xr:uid="{E6726F89-2AB1-4BBD-8DDB-EE3C23354259}"/>
    <cellStyle name="千分位 8 2 2 2 3 3" xfId="20512" xr:uid="{00000000-0005-0000-0000-000025500000}"/>
    <cellStyle name="千分位 8 2 2 2 3 3 2" xfId="30563" xr:uid="{9B0C692F-06CF-4083-BC40-77A379A9E844}"/>
    <cellStyle name="千分位 8 2 2 2 3 4" xfId="20513" xr:uid="{00000000-0005-0000-0000-000026500000}"/>
    <cellStyle name="千分位 8 2 2 2 3 4 2" xfId="30564" xr:uid="{081AECFF-DDAB-495F-9FDF-D20BB6058650}"/>
    <cellStyle name="千分位 8 2 2 2 3 5" xfId="30559" xr:uid="{65A30402-4149-4769-A89E-7F01EE9BE266}"/>
    <cellStyle name="千分位 8 2 2 2 4" xfId="20514" xr:uid="{00000000-0005-0000-0000-000027500000}"/>
    <cellStyle name="千分位 8 2 2 2 4 2" xfId="20515" xr:uid="{00000000-0005-0000-0000-000028500000}"/>
    <cellStyle name="千分位 8 2 2 2 4 2 2" xfId="30566" xr:uid="{F36139FE-7BB7-474B-8B13-A36938031CD6}"/>
    <cellStyle name="千分位 8 2 2 2 4 3" xfId="20516" xr:uid="{00000000-0005-0000-0000-000029500000}"/>
    <cellStyle name="千分位 8 2 2 2 4 3 2" xfId="30567" xr:uid="{5537AFC4-2D82-400D-92F1-AB0CA727BCCC}"/>
    <cellStyle name="千分位 8 2 2 2 4 4" xfId="30565" xr:uid="{D1826467-53D3-4335-AADA-4668D52CDF42}"/>
    <cellStyle name="千分位 8 2 2 2 5" xfId="20517" xr:uid="{00000000-0005-0000-0000-00002A500000}"/>
    <cellStyle name="千分位 8 2 2 2 5 2" xfId="30568" xr:uid="{191AACE3-888F-4684-A478-F197FD3E5422}"/>
    <cellStyle name="千分位 8 2 2 2 6" xfId="20518" xr:uid="{00000000-0005-0000-0000-00002B500000}"/>
    <cellStyle name="千分位 8 2 2 2 6 2" xfId="30569" xr:uid="{3FB3FE13-088B-41C4-BAF6-528DF3B3FB53}"/>
    <cellStyle name="千分位 8 2 2 2 7" xfId="30546" xr:uid="{FA11A646-74D3-4AD4-A19C-EA9BE495A459}"/>
    <cellStyle name="千分位 8 2 2 3" xfId="20519" xr:uid="{00000000-0005-0000-0000-00002C500000}"/>
    <cellStyle name="千分位 8 2 2 3 2" xfId="20520" xr:uid="{00000000-0005-0000-0000-00002D500000}"/>
    <cellStyle name="千分位 8 2 2 3 2 2" xfId="20521" xr:uid="{00000000-0005-0000-0000-00002E500000}"/>
    <cellStyle name="千分位 8 2 2 3 2 2 2" xfId="20522" xr:uid="{00000000-0005-0000-0000-00002F500000}"/>
    <cellStyle name="千分位 8 2 2 3 2 2 2 2" xfId="30573" xr:uid="{92106327-548C-41E4-9B64-678BD268FE4F}"/>
    <cellStyle name="千分位 8 2 2 3 2 2 3" xfId="20523" xr:uid="{00000000-0005-0000-0000-000030500000}"/>
    <cellStyle name="千分位 8 2 2 3 2 2 3 2" xfId="30574" xr:uid="{544DC074-6662-4C8A-BC0F-DAC4BAC8DE02}"/>
    <cellStyle name="千分位 8 2 2 3 2 2 4" xfId="30572" xr:uid="{2128792A-2175-4B0C-A385-6D319EE8AA76}"/>
    <cellStyle name="千分位 8 2 2 3 2 3" xfId="20524" xr:uid="{00000000-0005-0000-0000-000031500000}"/>
    <cellStyle name="千分位 8 2 2 3 2 3 2" xfId="30575" xr:uid="{605EA898-00A3-485C-B19D-270858B419E4}"/>
    <cellStyle name="千分位 8 2 2 3 2 4" xfId="20525" xr:uid="{00000000-0005-0000-0000-000032500000}"/>
    <cellStyle name="千分位 8 2 2 3 2 4 2" xfId="30576" xr:uid="{D777FB21-9808-41CC-98CC-0467DCC1DA80}"/>
    <cellStyle name="千分位 8 2 2 3 2 5" xfId="30571" xr:uid="{D4A9F0AE-99A6-427D-B975-88D13B34911D}"/>
    <cellStyle name="千分位 8 2 2 3 3" xfId="20526" xr:uid="{00000000-0005-0000-0000-000033500000}"/>
    <cellStyle name="千分位 8 2 2 3 3 2" xfId="20527" xr:uid="{00000000-0005-0000-0000-000034500000}"/>
    <cellStyle name="千分位 8 2 2 3 3 2 2" xfId="30578" xr:uid="{FE25898E-6056-4378-9713-17AEE14E2365}"/>
    <cellStyle name="千分位 8 2 2 3 3 3" xfId="20528" xr:uid="{00000000-0005-0000-0000-000035500000}"/>
    <cellStyle name="千分位 8 2 2 3 3 3 2" xfId="30579" xr:uid="{510D7FC0-C54A-4B5A-B671-5967431B2C36}"/>
    <cellStyle name="千分位 8 2 2 3 3 4" xfId="30577" xr:uid="{DDFF878F-84E5-4095-A64F-E9525647873B}"/>
    <cellStyle name="千分位 8 2 2 3 4" xfId="20529" xr:uid="{00000000-0005-0000-0000-000036500000}"/>
    <cellStyle name="千分位 8 2 2 3 4 2" xfId="30580" xr:uid="{C7221229-1251-43CE-8524-1B5771A3D70B}"/>
    <cellStyle name="千分位 8 2 2 3 5" xfId="20530" xr:uid="{00000000-0005-0000-0000-000037500000}"/>
    <cellStyle name="千分位 8 2 2 3 5 2" xfId="30581" xr:uid="{9DEEEE50-A560-4BDC-B5D2-E5C097CBDF1C}"/>
    <cellStyle name="千分位 8 2 2 3 6" xfId="30570" xr:uid="{FCD9FCC5-21A8-4B32-B623-326E82F15AF2}"/>
    <cellStyle name="千分位 8 2 2 4" xfId="20531" xr:uid="{00000000-0005-0000-0000-000038500000}"/>
    <cellStyle name="千分位 8 2 2 4 2" xfId="20532" xr:uid="{00000000-0005-0000-0000-000039500000}"/>
    <cellStyle name="千分位 8 2 2 4 2 2" xfId="20533" xr:uid="{00000000-0005-0000-0000-00003A500000}"/>
    <cellStyle name="千分位 8 2 2 4 2 2 2" xfId="20534" xr:uid="{00000000-0005-0000-0000-00003B500000}"/>
    <cellStyle name="千分位 8 2 2 4 2 2 2 2" xfId="30585" xr:uid="{57AB17FB-9C9D-4BAF-BAD7-7B17BE543119}"/>
    <cellStyle name="千分位 8 2 2 4 2 2 3" xfId="20535" xr:uid="{00000000-0005-0000-0000-00003C500000}"/>
    <cellStyle name="千分位 8 2 2 4 2 2 3 2" xfId="30586" xr:uid="{E983D373-C9FF-4143-96F7-7174DA582AD0}"/>
    <cellStyle name="千分位 8 2 2 4 2 2 4" xfId="30584" xr:uid="{4293D1B7-AC8E-4C38-9AAD-CAC0A87C2F8C}"/>
    <cellStyle name="千分位 8 2 2 4 2 3" xfId="20536" xr:uid="{00000000-0005-0000-0000-00003D500000}"/>
    <cellStyle name="千分位 8 2 2 4 2 3 2" xfId="30587" xr:uid="{C871B412-4692-43E2-8793-64B389DC7945}"/>
    <cellStyle name="千分位 8 2 2 4 2 4" xfId="20537" xr:uid="{00000000-0005-0000-0000-00003E500000}"/>
    <cellStyle name="千分位 8 2 2 4 2 4 2" xfId="30588" xr:uid="{3ADDD2D8-3C37-413B-9508-4C8D5CB5B33A}"/>
    <cellStyle name="千分位 8 2 2 4 2 5" xfId="30583" xr:uid="{8936424C-8CA4-44D9-B4C3-3C001DA64807}"/>
    <cellStyle name="千分位 8 2 2 4 3" xfId="20538" xr:uid="{00000000-0005-0000-0000-00003F500000}"/>
    <cellStyle name="千分位 8 2 2 4 3 2" xfId="20539" xr:uid="{00000000-0005-0000-0000-000040500000}"/>
    <cellStyle name="千分位 8 2 2 4 3 2 2" xfId="30590" xr:uid="{EF19FD89-48FE-48A6-B3AC-747B387370A3}"/>
    <cellStyle name="千分位 8 2 2 4 3 3" xfId="20540" xr:uid="{00000000-0005-0000-0000-000041500000}"/>
    <cellStyle name="千分位 8 2 2 4 3 3 2" xfId="30591" xr:uid="{0D1E3C95-77EB-489D-80BA-247B0CA44102}"/>
    <cellStyle name="千分位 8 2 2 4 3 4" xfId="30589" xr:uid="{6787F92E-5B16-4B4F-82B2-2AB3A5C0EF97}"/>
    <cellStyle name="千分位 8 2 2 4 4" xfId="20541" xr:uid="{00000000-0005-0000-0000-000042500000}"/>
    <cellStyle name="千分位 8 2 2 4 4 2" xfId="30592" xr:uid="{E1C49940-EA5F-4BCB-A57B-702BFB317F4B}"/>
    <cellStyle name="千分位 8 2 2 4 5" xfId="20542" xr:uid="{00000000-0005-0000-0000-000043500000}"/>
    <cellStyle name="千分位 8 2 2 4 5 2" xfId="30593" xr:uid="{EADC53D3-702F-492C-B1C3-AA10A6202090}"/>
    <cellStyle name="千分位 8 2 2 4 6" xfId="30582" xr:uid="{455DDF9D-EC29-4871-B9F5-4362D4B5E84C}"/>
    <cellStyle name="千分位 8 2 2 5" xfId="20543" xr:uid="{00000000-0005-0000-0000-000044500000}"/>
    <cellStyle name="千分位 8 2 2 5 2" xfId="20544" xr:uid="{00000000-0005-0000-0000-000045500000}"/>
    <cellStyle name="千分位 8 2 2 5 2 2" xfId="20545" xr:uid="{00000000-0005-0000-0000-000046500000}"/>
    <cellStyle name="千分位 8 2 2 5 2 2 2" xfId="30596" xr:uid="{D1A56929-4A87-4DF1-A3FC-305E6CCAE3AC}"/>
    <cellStyle name="千分位 8 2 2 5 2 3" xfId="20546" xr:uid="{00000000-0005-0000-0000-000047500000}"/>
    <cellStyle name="千分位 8 2 2 5 2 3 2" xfId="30597" xr:uid="{F2C6077F-1D78-4B92-812B-6D1A17F7F3CE}"/>
    <cellStyle name="千分位 8 2 2 5 2 4" xfId="30595" xr:uid="{F511D98F-FA27-46F4-96E2-AD33196EFE92}"/>
    <cellStyle name="千分位 8 2 2 5 3" xfId="20547" xr:uid="{00000000-0005-0000-0000-000048500000}"/>
    <cellStyle name="千分位 8 2 2 5 3 2" xfId="30598" xr:uid="{B391C217-368E-4FE2-9F0B-60D69604A80B}"/>
    <cellStyle name="千分位 8 2 2 5 4" xfId="20548" xr:uid="{00000000-0005-0000-0000-000049500000}"/>
    <cellStyle name="千分位 8 2 2 5 4 2" xfId="30599" xr:uid="{687270FE-1E4A-43F1-875C-51F263C2F2A8}"/>
    <cellStyle name="千分位 8 2 2 5 5" xfId="30594" xr:uid="{81D146BD-9D68-444E-A8E3-EF94FA57243A}"/>
    <cellStyle name="千分位 8 2 2 6" xfId="20549" xr:uid="{00000000-0005-0000-0000-00004A500000}"/>
    <cellStyle name="千分位 8 2 2 6 2" xfId="20550" xr:uid="{00000000-0005-0000-0000-00004B500000}"/>
    <cellStyle name="千分位 8 2 2 6 2 2" xfId="30601" xr:uid="{59975D18-19E8-4CF1-A464-DD566386BA10}"/>
    <cellStyle name="千分位 8 2 2 6 3" xfId="20551" xr:uid="{00000000-0005-0000-0000-00004C500000}"/>
    <cellStyle name="千分位 8 2 2 6 3 2" xfId="30602" xr:uid="{C14BD782-816C-4F91-9199-37750FA063F6}"/>
    <cellStyle name="千分位 8 2 2 6 4" xfId="30600" xr:uid="{4B151737-93BC-4235-A77F-69F312291C8C}"/>
    <cellStyle name="千分位 8 2 2 7" xfId="20552" xr:uid="{00000000-0005-0000-0000-00004D500000}"/>
    <cellStyle name="千分位 8 2 2 7 2" xfId="30603" xr:uid="{2B5C8042-54DB-43EB-BC4E-A248623D7E16}"/>
    <cellStyle name="千分位 8 2 2 8" xfId="20553" xr:uid="{00000000-0005-0000-0000-00004E500000}"/>
    <cellStyle name="千分位 8 2 2 8 2" xfId="30604" xr:uid="{18DEA13F-0AF1-446C-B415-D5E56EAA2D04}"/>
    <cellStyle name="千分位 8 2 2 9" xfId="26182" xr:uid="{709F104E-7832-4A55-B100-9075280FD3D8}"/>
    <cellStyle name="千分位 8 2 3" xfId="20554" xr:uid="{00000000-0005-0000-0000-00004F500000}"/>
    <cellStyle name="千分位 8 2 3 2" xfId="20555" xr:uid="{00000000-0005-0000-0000-000050500000}"/>
    <cellStyle name="千分位 8 2 3 2 2" xfId="20556" xr:uid="{00000000-0005-0000-0000-000051500000}"/>
    <cellStyle name="千分位 8 2 3 2 2 2" xfId="20557" xr:uid="{00000000-0005-0000-0000-000052500000}"/>
    <cellStyle name="千分位 8 2 3 2 2 2 2" xfId="20558" xr:uid="{00000000-0005-0000-0000-000053500000}"/>
    <cellStyle name="千分位 8 2 3 2 2 2 2 2" xfId="30609" xr:uid="{51F0EA74-8E62-4C07-900D-520BD3E86A7C}"/>
    <cellStyle name="千分位 8 2 3 2 2 2 3" xfId="20559" xr:uid="{00000000-0005-0000-0000-000054500000}"/>
    <cellStyle name="千分位 8 2 3 2 2 2 3 2" xfId="30610" xr:uid="{78C87C84-966F-4132-BAE0-DEA656AC01B0}"/>
    <cellStyle name="千分位 8 2 3 2 2 2 4" xfId="30608" xr:uid="{EF4885E5-09A4-489C-97E8-2364FC592DA7}"/>
    <cellStyle name="千分位 8 2 3 2 2 3" xfId="20560" xr:uid="{00000000-0005-0000-0000-000055500000}"/>
    <cellStyle name="千分位 8 2 3 2 2 3 2" xfId="30611" xr:uid="{D97F3A8F-2415-431D-AC9B-5EFB21787388}"/>
    <cellStyle name="千分位 8 2 3 2 2 4" xfId="20561" xr:uid="{00000000-0005-0000-0000-000056500000}"/>
    <cellStyle name="千分位 8 2 3 2 2 4 2" xfId="30612" xr:uid="{7D9560CD-32F2-41EE-97C5-DD1CECF1F8AF}"/>
    <cellStyle name="千分位 8 2 3 2 2 5" xfId="30607" xr:uid="{688585B3-FF40-4C69-93BF-B11B4071FF1D}"/>
    <cellStyle name="千分位 8 2 3 2 3" xfId="20562" xr:uid="{00000000-0005-0000-0000-000057500000}"/>
    <cellStyle name="千分位 8 2 3 2 3 2" xfId="20563" xr:uid="{00000000-0005-0000-0000-000058500000}"/>
    <cellStyle name="千分位 8 2 3 2 3 2 2" xfId="30614" xr:uid="{26E086C6-9DE9-4814-8BD4-D0ED26BAFD30}"/>
    <cellStyle name="千分位 8 2 3 2 3 3" xfId="20564" xr:uid="{00000000-0005-0000-0000-000059500000}"/>
    <cellStyle name="千分位 8 2 3 2 3 3 2" xfId="30615" xr:uid="{EB297AC1-8C3C-4C0B-8988-CCD43308AEFC}"/>
    <cellStyle name="千分位 8 2 3 2 3 4" xfId="30613" xr:uid="{9897D850-BB66-4C1C-963E-2D33C83194C4}"/>
    <cellStyle name="千分位 8 2 3 2 4" xfId="20565" xr:uid="{00000000-0005-0000-0000-00005A500000}"/>
    <cellStyle name="千分位 8 2 3 2 4 2" xfId="30616" xr:uid="{58457F1F-A47B-401E-B289-510599605BCC}"/>
    <cellStyle name="千分位 8 2 3 2 5" xfId="20566" xr:uid="{00000000-0005-0000-0000-00005B500000}"/>
    <cellStyle name="千分位 8 2 3 2 5 2" xfId="30617" xr:uid="{F70CF0B6-543A-4C37-B21F-AD00308AAE32}"/>
    <cellStyle name="千分位 8 2 3 2 6" xfId="30606" xr:uid="{C3959D70-57C5-4C3B-B040-0CB9706D97AA}"/>
    <cellStyle name="千分位 8 2 3 3" xfId="20567" xr:uid="{00000000-0005-0000-0000-00005C500000}"/>
    <cellStyle name="千分位 8 2 3 3 2" xfId="20568" xr:uid="{00000000-0005-0000-0000-00005D500000}"/>
    <cellStyle name="千分位 8 2 3 3 2 2" xfId="20569" xr:uid="{00000000-0005-0000-0000-00005E500000}"/>
    <cellStyle name="千分位 8 2 3 3 2 2 2" xfId="30620" xr:uid="{0584E5C4-8D93-42DC-BE3C-DD2AE3E106CD}"/>
    <cellStyle name="千分位 8 2 3 3 2 3" xfId="20570" xr:uid="{00000000-0005-0000-0000-00005F500000}"/>
    <cellStyle name="千分位 8 2 3 3 2 3 2" xfId="30621" xr:uid="{58FF1261-8272-4955-BC6C-656F4F3EAFAE}"/>
    <cellStyle name="千分位 8 2 3 3 2 4" xfId="30619" xr:uid="{AB3FF934-4B71-4E97-8AE0-360F5AF11E7E}"/>
    <cellStyle name="千分位 8 2 3 3 3" xfId="20571" xr:uid="{00000000-0005-0000-0000-000060500000}"/>
    <cellStyle name="千分位 8 2 3 3 3 2" xfId="30622" xr:uid="{E4D438B0-90D7-4BA7-A90A-AEF766E0FB7D}"/>
    <cellStyle name="千分位 8 2 3 3 4" xfId="20572" xr:uid="{00000000-0005-0000-0000-000061500000}"/>
    <cellStyle name="千分位 8 2 3 3 4 2" xfId="30623" xr:uid="{F5293E7F-A7B8-4258-9B99-344C91D34D0E}"/>
    <cellStyle name="千分位 8 2 3 3 5" xfId="30618" xr:uid="{A3C03127-1368-4F40-8E2A-6588A8B458CA}"/>
    <cellStyle name="千分位 8 2 3 4" xfId="20573" xr:uid="{00000000-0005-0000-0000-000062500000}"/>
    <cellStyle name="千分位 8 2 3 4 2" xfId="20574" xr:uid="{00000000-0005-0000-0000-000063500000}"/>
    <cellStyle name="千分位 8 2 3 4 2 2" xfId="30625" xr:uid="{C9265454-CF57-4B6B-BD4C-1DF85F66169B}"/>
    <cellStyle name="千分位 8 2 3 4 3" xfId="20575" xr:uid="{00000000-0005-0000-0000-000064500000}"/>
    <cellStyle name="千分位 8 2 3 4 3 2" xfId="30626" xr:uid="{4711BD6A-A851-4686-A04F-BDE23B7F0E2E}"/>
    <cellStyle name="千分位 8 2 3 4 4" xfId="30624" xr:uid="{1360AB6A-EE50-4336-A9AB-4D3F661DD773}"/>
    <cellStyle name="千分位 8 2 3 5" xfId="20576" xr:uid="{00000000-0005-0000-0000-000065500000}"/>
    <cellStyle name="千分位 8 2 3 5 2" xfId="30627" xr:uid="{0AFAFA86-937C-4AA2-A7B0-BE5179FCEB24}"/>
    <cellStyle name="千分位 8 2 3 6" xfId="20577" xr:uid="{00000000-0005-0000-0000-000066500000}"/>
    <cellStyle name="千分位 8 2 3 6 2" xfId="30628" xr:uid="{79B57D41-17D4-422E-A657-6E1668E2A6DA}"/>
    <cellStyle name="千分位 8 2 3 7" xfId="30605" xr:uid="{72C3FFF3-24F7-4A42-9C8F-AF9A5BAE5696}"/>
    <cellStyle name="千分位 8 2 4" xfId="20578" xr:uid="{00000000-0005-0000-0000-000067500000}"/>
    <cellStyle name="千分位 8 2 4 2" xfId="20579" xr:uid="{00000000-0005-0000-0000-000068500000}"/>
    <cellStyle name="千分位 8 2 4 2 2" xfId="20580" xr:uid="{00000000-0005-0000-0000-000069500000}"/>
    <cellStyle name="千分位 8 2 4 2 2 2" xfId="20581" xr:uid="{00000000-0005-0000-0000-00006A500000}"/>
    <cellStyle name="千分位 8 2 4 2 2 2 2" xfId="30632" xr:uid="{9D6325C8-6551-450B-9A49-2ADB02D4D2BA}"/>
    <cellStyle name="千分位 8 2 4 2 2 3" xfId="20582" xr:uid="{00000000-0005-0000-0000-00006B500000}"/>
    <cellStyle name="千分位 8 2 4 2 2 3 2" xfId="30633" xr:uid="{C703E4D7-955B-4249-83B3-4984B59CFCF7}"/>
    <cellStyle name="千分位 8 2 4 2 2 4" xfId="30631" xr:uid="{33BD2D40-651A-4041-8B52-1DB836DB3D2C}"/>
    <cellStyle name="千分位 8 2 4 2 3" xfId="20583" xr:uid="{00000000-0005-0000-0000-00006C500000}"/>
    <cellStyle name="千分位 8 2 4 2 3 2" xfId="30634" xr:uid="{80EA3D99-4EF8-4EEC-A402-346B51320AF5}"/>
    <cellStyle name="千分位 8 2 4 2 4" xfId="20584" xr:uid="{00000000-0005-0000-0000-00006D500000}"/>
    <cellStyle name="千分位 8 2 4 2 4 2" xfId="30635" xr:uid="{DDE28F26-CFAA-4A35-96C9-FC9411CF6C2D}"/>
    <cellStyle name="千分位 8 2 4 2 5" xfId="30630" xr:uid="{4959D0BB-7973-4CBC-A2BA-B7593FB19339}"/>
    <cellStyle name="千分位 8 2 4 3" xfId="20585" xr:uid="{00000000-0005-0000-0000-00006E500000}"/>
    <cellStyle name="千分位 8 2 4 3 2" xfId="20586" xr:uid="{00000000-0005-0000-0000-00006F500000}"/>
    <cellStyle name="千分位 8 2 4 3 2 2" xfId="30637" xr:uid="{423EF43A-8761-40D0-85C6-4CBC684770A0}"/>
    <cellStyle name="千分位 8 2 4 3 3" xfId="20587" xr:uid="{00000000-0005-0000-0000-000070500000}"/>
    <cellStyle name="千分位 8 2 4 3 3 2" xfId="30638" xr:uid="{1421D471-A81C-4A6C-8951-E7A16AEF0811}"/>
    <cellStyle name="千分位 8 2 4 3 4" xfId="30636" xr:uid="{2BEEA35B-E552-4E55-97BB-C114BB08AC10}"/>
    <cellStyle name="千分位 8 2 4 4" xfId="20588" xr:uid="{00000000-0005-0000-0000-000071500000}"/>
    <cellStyle name="千分位 8 2 4 4 2" xfId="30639" xr:uid="{443AA492-E015-4719-94CF-1B0671E07DC3}"/>
    <cellStyle name="千分位 8 2 4 5" xfId="20589" xr:uid="{00000000-0005-0000-0000-000072500000}"/>
    <cellStyle name="千分位 8 2 4 5 2" xfId="30640" xr:uid="{B9BBEB46-533A-4313-8029-D11589783715}"/>
    <cellStyle name="千分位 8 2 4 6" xfId="30629" xr:uid="{AB0E013A-437D-4436-ACE1-291146E74F76}"/>
    <cellStyle name="千分位 8 2 5" xfId="20590" xr:uid="{00000000-0005-0000-0000-000073500000}"/>
    <cellStyle name="千分位 8 2 5 2" xfId="20591" xr:uid="{00000000-0005-0000-0000-000074500000}"/>
    <cellStyle name="千分位 8 2 5 2 2" xfId="20592" xr:uid="{00000000-0005-0000-0000-000075500000}"/>
    <cellStyle name="千分位 8 2 5 2 2 2" xfId="20593" xr:uid="{00000000-0005-0000-0000-000076500000}"/>
    <cellStyle name="千分位 8 2 5 2 2 2 2" xfId="30644" xr:uid="{6BE8922C-C940-431D-89F3-06D5CEB57BA8}"/>
    <cellStyle name="千分位 8 2 5 2 2 3" xfId="20594" xr:uid="{00000000-0005-0000-0000-000077500000}"/>
    <cellStyle name="千分位 8 2 5 2 2 3 2" xfId="30645" xr:uid="{5121DAF8-5755-4044-BD2E-29D063918E16}"/>
    <cellStyle name="千分位 8 2 5 2 2 4" xfId="30643" xr:uid="{547E4F89-5503-4DDE-93FA-E14BE1D93A4D}"/>
    <cellStyle name="千分位 8 2 5 2 3" xfId="20595" xr:uid="{00000000-0005-0000-0000-000078500000}"/>
    <cellStyle name="千分位 8 2 5 2 3 2" xfId="30646" xr:uid="{592DCC1C-1681-4858-B1A6-DCD918E63CD5}"/>
    <cellStyle name="千分位 8 2 5 2 4" xfId="20596" xr:uid="{00000000-0005-0000-0000-000079500000}"/>
    <cellStyle name="千分位 8 2 5 2 4 2" xfId="30647" xr:uid="{BF243A5A-3471-43F1-954B-4EA99E2ED517}"/>
    <cellStyle name="千分位 8 2 5 2 5" xfId="30642" xr:uid="{12F9C26D-E58C-400C-B69A-0ADD5B9AB3E0}"/>
    <cellStyle name="千分位 8 2 5 3" xfId="20597" xr:uid="{00000000-0005-0000-0000-00007A500000}"/>
    <cellStyle name="千分位 8 2 5 3 2" xfId="20598" xr:uid="{00000000-0005-0000-0000-00007B500000}"/>
    <cellStyle name="千分位 8 2 5 3 2 2" xfId="30649" xr:uid="{3DFEA445-043A-4303-A302-3CF08747C4D2}"/>
    <cellStyle name="千分位 8 2 5 3 3" xfId="20599" xr:uid="{00000000-0005-0000-0000-00007C500000}"/>
    <cellStyle name="千分位 8 2 5 3 3 2" xfId="30650" xr:uid="{6ADE3CE6-C934-4039-80E3-968E24F6DB3A}"/>
    <cellStyle name="千分位 8 2 5 3 4" xfId="30648" xr:uid="{2EECFD1C-5D3D-487B-A055-7C2691B893E5}"/>
    <cellStyle name="千分位 8 2 5 4" xfId="20600" xr:uid="{00000000-0005-0000-0000-00007D500000}"/>
    <cellStyle name="千分位 8 2 5 4 2" xfId="30651" xr:uid="{C8A087E7-37A9-4862-B183-78D296B0375C}"/>
    <cellStyle name="千分位 8 2 5 5" xfId="20601" xr:uid="{00000000-0005-0000-0000-00007E500000}"/>
    <cellStyle name="千分位 8 2 5 5 2" xfId="30652" xr:uid="{4AF1F2CB-C158-491F-AABB-BFFE5002841A}"/>
    <cellStyle name="千分位 8 2 5 6" xfId="30641" xr:uid="{7F6FB7F6-12F0-45C8-8F1F-DC1222BEE0BC}"/>
    <cellStyle name="千分位 8 2 6" xfId="20602" xr:uid="{00000000-0005-0000-0000-00007F500000}"/>
    <cellStyle name="千分位 8 2 6 2" xfId="20603" xr:uid="{00000000-0005-0000-0000-000080500000}"/>
    <cellStyle name="千分位 8 2 6 2 2" xfId="20604" xr:uid="{00000000-0005-0000-0000-000081500000}"/>
    <cellStyle name="千分位 8 2 6 2 2 2" xfId="30655" xr:uid="{316A7B01-DD1A-485F-9096-74FF108E3B87}"/>
    <cellStyle name="千分位 8 2 6 2 3" xfId="20605" xr:uid="{00000000-0005-0000-0000-000082500000}"/>
    <cellStyle name="千分位 8 2 6 2 3 2" xfId="30656" xr:uid="{DE4E2CE4-B590-47E2-B98B-2D962BD834F7}"/>
    <cellStyle name="千分位 8 2 6 2 4" xfId="30654" xr:uid="{578510E2-C839-48D0-83AB-D360FF2A2FC1}"/>
    <cellStyle name="千分位 8 2 6 3" xfId="20606" xr:uid="{00000000-0005-0000-0000-000083500000}"/>
    <cellStyle name="千分位 8 2 6 3 2" xfId="30657" xr:uid="{A9472EFC-2882-49AF-AA20-EEACE7569170}"/>
    <cellStyle name="千分位 8 2 6 4" xfId="20607" xr:uid="{00000000-0005-0000-0000-000084500000}"/>
    <cellStyle name="千分位 8 2 6 4 2" xfId="30658" xr:uid="{84139C50-D38F-4104-8CD8-58E3FF2EB956}"/>
    <cellStyle name="千分位 8 2 6 5" xfId="30653" xr:uid="{DA2A463A-86DA-49A3-9BFF-33916F8450E2}"/>
    <cellStyle name="千分位 8 2 7" xfId="20608" xr:uid="{00000000-0005-0000-0000-000085500000}"/>
    <cellStyle name="千分位 8 2 7 2" xfId="20609" xr:uid="{00000000-0005-0000-0000-000086500000}"/>
    <cellStyle name="千分位 8 2 7 2 2" xfId="30660" xr:uid="{3F6E0B87-11CC-4B01-98F5-F2634709693F}"/>
    <cellStyle name="千分位 8 2 7 3" xfId="20610" xr:uid="{00000000-0005-0000-0000-000087500000}"/>
    <cellStyle name="千分位 8 2 7 3 2" xfId="30661" xr:uid="{F40E8B31-33FC-486D-B020-0B9D711179F0}"/>
    <cellStyle name="千分位 8 2 7 4" xfId="30659" xr:uid="{7A55B92F-1142-4B94-9C48-34C3CC93B3A8}"/>
    <cellStyle name="千分位 8 2 8" xfId="20611" xr:uid="{00000000-0005-0000-0000-000088500000}"/>
    <cellStyle name="千分位 8 2 8 2" xfId="30662" xr:uid="{F748A688-1F03-4129-9390-C1DA6B202CB8}"/>
    <cellStyle name="千分位 8 2 9" xfId="20612" xr:uid="{00000000-0005-0000-0000-000089500000}"/>
    <cellStyle name="千分位 8 2 9 2" xfId="30663" xr:uid="{871B5178-07BF-43F1-AEC0-6BCD1E84B483}"/>
    <cellStyle name="千分位 8 3" xfId="425" xr:uid="{00000000-0005-0000-0000-00008A500000}"/>
    <cellStyle name="千分位 8 3 10" xfId="26183" xr:uid="{AD9B5179-2308-45B7-80D3-8407AD381BB1}"/>
    <cellStyle name="千分位 8 3 2" xfId="426" xr:uid="{00000000-0005-0000-0000-00008B500000}"/>
    <cellStyle name="千分位 8 3 2 2" xfId="20613" xr:uid="{00000000-0005-0000-0000-00008C500000}"/>
    <cellStyle name="千分位 8 3 2 2 2" xfId="20614" xr:uid="{00000000-0005-0000-0000-00008D500000}"/>
    <cellStyle name="千分位 8 3 2 2 2 2" xfId="20615" xr:uid="{00000000-0005-0000-0000-00008E500000}"/>
    <cellStyle name="千分位 8 3 2 2 2 2 2" xfId="20616" xr:uid="{00000000-0005-0000-0000-00008F500000}"/>
    <cellStyle name="千分位 8 3 2 2 2 2 2 2" xfId="20617" xr:uid="{00000000-0005-0000-0000-000090500000}"/>
    <cellStyle name="千分位 8 3 2 2 2 2 2 2 2" xfId="30668" xr:uid="{C013B3D9-6C6C-4204-89B5-1047C2E06B7C}"/>
    <cellStyle name="千分位 8 3 2 2 2 2 2 3" xfId="20618" xr:uid="{00000000-0005-0000-0000-000091500000}"/>
    <cellStyle name="千分位 8 3 2 2 2 2 2 3 2" xfId="30669" xr:uid="{16A6CC84-0F5E-4605-90B9-3CAAEA207D17}"/>
    <cellStyle name="千分位 8 3 2 2 2 2 2 4" xfId="30667" xr:uid="{78FABA14-868F-486A-9017-EEADBA6FC19D}"/>
    <cellStyle name="千分位 8 3 2 2 2 2 3" xfId="20619" xr:uid="{00000000-0005-0000-0000-000092500000}"/>
    <cellStyle name="千分位 8 3 2 2 2 2 3 2" xfId="30670" xr:uid="{8B3C7977-8818-4FA7-BFBA-2D1624E6D369}"/>
    <cellStyle name="千分位 8 3 2 2 2 2 4" xfId="20620" xr:uid="{00000000-0005-0000-0000-000093500000}"/>
    <cellStyle name="千分位 8 3 2 2 2 2 4 2" xfId="30671" xr:uid="{F8C4C4D0-BFDA-41FD-AF32-AA8412723B2E}"/>
    <cellStyle name="千分位 8 3 2 2 2 2 5" xfId="30666" xr:uid="{E45B74CF-F48E-4F8D-A48A-5F61EE8C836B}"/>
    <cellStyle name="千分位 8 3 2 2 2 3" xfId="20621" xr:uid="{00000000-0005-0000-0000-000094500000}"/>
    <cellStyle name="千分位 8 3 2 2 2 3 2" xfId="20622" xr:uid="{00000000-0005-0000-0000-000095500000}"/>
    <cellStyle name="千分位 8 3 2 2 2 3 2 2" xfId="30673" xr:uid="{34EC6090-EA2A-490C-B544-8FEE483BBAD1}"/>
    <cellStyle name="千分位 8 3 2 2 2 3 3" xfId="20623" xr:uid="{00000000-0005-0000-0000-000096500000}"/>
    <cellStyle name="千分位 8 3 2 2 2 3 3 2" xfId="30674" xr:uid="{A37D66C3-C509-4DBF-9DFA-6019AD079087}"/>
    <cellStyle name="千分位 8 3 2 2 2 3 4" xfId="30672" xr:uid="{9E28E3FC-EC26-4381-A604-EBD58D803FF7}"/>
    <cellStyle name="千分位 8 3 2 2 2 4" xfId="20624" xr:uid="{00000000-0005-0000-0000-000097500000}"/>
    <cellStyle name="千分位 8 3 2 2 2 4 2" xfId="30675" xr:uid="{C440888B-4360-47EE-B257-D25E2CA0537B}"/>
    <cellStyle name="千分位 8 3 2 2 2 5" xfId="20625" xr:uid="{00000000-0005-0000-0000-000098500000}"/>
    <cellStyle name="千分位 8 3 2 2 2 5 2" xfId="30676" xr:uid="{4E4C3F46-90DE-4E79-B93E-094F666D3D72}"/>
    <cellStyle name="千分位 8 3 2 2 2 6" xfId="30665" xr:uid="{87F4B8EF-7FF7-48D4-B00C-DCD9E83CBA24}"/>
    <cellStyle name="千分位 8 3 2 2 3" xfId="20626" xr:uid="{00000000-0005-0000-0000-000099500000}"/>
    <cellStyle name="千分位 8 3 2 2 3 2" xfId="20627" xr:uid="{00000000-0005-0000-0000-00009A500000}"/>
    <cellStyle name="千分位 8 3 2 2 3 2 2" xfId="20628" xr:uid="{00000000-0005-0000-0000-00009B500000}"/>
    <cellStyle name="千分位 8 3 2 2 3 2 2 2" xfId="30679" xr:uid="{1BD9F12D-01BB-434F-A0F9-867E425D74C6}"/>
    <cellStyle name="千分位 8 3 2 2 3 2 3" xfId="20629" xr:uid="{00000000-0005-0000-0000-00009C500000}"/>
    <cellStyle name="千分位 8 3 2 2 3 2 3 2" xfId="30680" xr:uid="{BB651C5C-9B14-41A4-B571-49C8763142D8}"/>
    <cellStyle name="千分位 8 3 2 2 3 2 4" xfId="30678" xr:uid="{6A56EDB2-2C5D-4C3B-8C67-FA8C097AC474}"/>
    <cellStyle name="千分位 8 3 2 2 3 3" xfId="20630" xr:uid="{00000000-0005-0000-0000-00009D500000}"/>
    <cellStyle name="千分位 8 3 2 2 3 3 2" xfId="30681" xr:uid="{DC554802-08D5-4B03-B877-A1FA24AA3E5F}"/>
    <cellStyle name="千分位 8 3 2 2 3 4" xfId="20631" xr:uid="{00000000-0005-0000-0000-00009E500000}"/>
    <cellStyle name="千分位 8 3 2 2 3 4 2" xfId="30682" xr:uid="{BE513E33-6ADA-4F34-A51B-2988696B5685}"/>
    <cellStyle name="千分位 8 3 2 2 3 5" xfId="30677" xr:uid="{A044BB66-4CCE-4F4A-866B-67CA51C52769}"/>
    <cellStyle name="千分位 8 3 2 2 4" xfId="20632" xr:uid="{00000000-0005-0000-0000-00009F500000}"/>
    <cellStyle name="千分位 8 3 2 2 4 2" xfId="20633" xr:uid="{00000000-0005-0000-0000-0000A0500000}"/>
    <cellStyle name="千分位 8 3 2 2 4 2 2" xfId="30684" xr:uid="{0B18A9E4-16EA-4DEA-A0C1-77ADC06078A7}"/>
    <cellStyle name="千分位 8 3 2 2 4 3" xfId="20634" xr:uid="{00000000-0005-0000-0000-0000A1500000}"/>
    <cellStyle name="千分位 8 3 2 2 4 3 2" xfId="30685" xr:uid="{F422AB2F-7B5C-46AD-AD16-F430219814D3}"/>
    <cellStyle name="千分位 8 3 2 2 4 4" xfId="30683" xr:uid="{6DB5B770-E534-4004-A60E-DC0F657558D9}"/>
    <cellStyle name="千分位 8 3 2 2 5" xfId="20635" xr:uid="{00000000-0005-0000-0000-0000A2500000}"/>
    <cellStyle name="千分位 8 3 2 2 5 2" xfId="30686" xr:uid="{6BB843A2-79E5-4C10-BA3F-0195CDF062A5}"/>
    <cellStyle name="千分位 8 3 2 2 6" xfId="20636" xr:uid="{00000000-0005-0000-0000-0000A3500000}"/>
    <cellStyle name="千分位 8 3 2 2 6 2" xfId="30687" xr:uid="{81039ACF-4E0C-4052-8D4B-B2BC592332B3}"/>
    <cellStyle name="千分位 8 3 2 2 7" xfId="30664" xr:uid="{A8800CE9-F566-4D84-90F6-077B2101794A}"/>
    <cellStyle name="千分位 8 3 2 3" xfId="20637" xr:uid="{00000000-0005-0000-0000-0000A4500000}"/>
    <cellStyle name="千分位 8 3 2 3 2" xfId="20638" xr:uid="{00000000-0005-0000-0000-0000A5500000}"/>
    <cellStyle name="千分位 8 3 2 3 2 2" xfId="20639" xr:uid="{00000000-0005-0000-0000-0000A6500000}"/>
    <cellStyle name="千分位 8 3 2 3 2 2 2" xfId="20640" xr:uid="{00000000-0005-0000-0000-0000A7500000}"/>
    <cellStyle name="千分位 8 3 2 3 2 2 2 2" xfId="30691" xr:uid="{DD2E6F5F-C231-462A-A6FB-6C3917E757F6}"/>
    <cellStyle name="千分位 8 3 2 3 2 2 3" xfId="20641" xr:uid="{00000000-0005-0000-0000-0000A8500000}"/>
    <cellStyle name="千分位 8 3 2 3 2 2 3 2" xfId="30692" xr:uid="{93E344B0-275B-4C34-81CD-9F50934185F5}"/>
    <cellStyle name="千分位 8 3 2 3 2 2 4" xfId="30690" xr:uid="{EE5439AD-DF79-4372-852B-B72A706233BD}"/>
    <cellStyle name="千分位 8 3 2 3 2 3" xfId="20642" xr:uid="{00000000-0005-0000-0000-0000A9500000}"/>
    <cellStyle name="千分位 8 3 2 3 2 3 2" xfId="30693" xr:uid="{21143FCC-6333-4122-B9C8-D90043437051}"/>
    <cellStyle name="千分位 8 3 2 3 2 4" xfId="20643" xr:uid="{00000000-0005-0000-0000-0000AA500000}"/>
    <cellStyle name="千分位 8 3 2 3 2 4 2" xfId="30694" xr:uid="{46517D79-3EF3-4632-ADA7-43893692D84D}"/>
    <cellStyle name="千分位 8 3 2 3 2 5" xfId="30689" xr:uid="{99DB0891-6E55-4A3B-AA60-A19DAB8BA968}"/>
    <cellStyle name="千分位 8 3 2 3 3" xfId="20644" xr:uid="{00000000-0005-0000-0000-0000AB500000}"/>
    <cellStyle name="千分位 8 3 2 3 3 2" xfId="20645" xr:uid="{00000000-0005-0000-0000-0000AC500000}"/>
    <cellStyle name="千分位 8 3 2 3 3 2 2" xfId="30696" xr:uid="{3A21DE4F-416C-42FD-85B2-634C0D4CC7E3}"/>
    <cellStyle name="千分位 8 3 2 3 3 3" xfId="20646" xr:uid="{00000000-0005-0000-0000-0000AD500000}"/>
    <cellStyle name="千分位 8 3 2 3 3 3 2" xfId="30697" xr:uid="{F0E2AD40-6914-48DB-A42A-B4094A8BB17B}"/>
    <cellStyle name="千分位 8 3 2 3 3 4" xfId="30695" xr:uid="{37CC63AF-6ABC-43BE-86E4-E860CE6A92F6}"/>
    <cellStyle name="千分位 8 3 2 3 4" xfId="20647" xr:uid="{00000000-0005-0000-0000-0000AE500000}"/>
    <cellStyle name="千分位 8 3 2 3 4 2" xfId="30698" xr:uid="{B84B2EF5-2D61-4EF6-A8A3-D72BECD16882}"/>
    <cellStyle name="千分位 8 3 2 3 5" xfId="20648" xr:uid="{00000000-0005-0000-0000-0000AF500000}"/>
    <cellStyle name="千分位 8 3 2 3 5 2" xfId="30699" xr:uid="{F08E5774-F074-4D1A-8307-72FBB98F873F}"/>
    <cellStyle name="千分位 8 3 2 3 6" xfId="30688" xr:uid="{476D2D33-8BC7-408B-B5D4-CCFE4E634597}"/>
    <cellStyle name="千分位 8 3 2 4" xfId="20649" xr:uid="{00000000-0005-0000-0000-0000B0500000}"/>
    <cellStyle name="千分位 8 3 2 4 2" xfId="20650" xr:uid="{00000000-0005-0000-0000-0000B1500000}"/>
    <cellStyle name="千分位 8 3 2 4 2 2" xfId="20651" xr:uid="{00000000-0005-0000-0000-0000B2500000}"/>
    <cellStyle name="千分位 8 3 2 4 2 2 2" xfId="20652" xr:uid="{00000000-0005-0000-0000-0000B3500000}"/>
    <cellStyle name="千分位 8 3 2 4 2 2 2 2" xfId="30703" xr:uid="{7EC40239-7728-4BF6-8F78-EF43B5B0698D}"/>
    <cellStyle name="千分位 8 3 2 4 2 2 3" xfId="20653" xr:uid="{00000000-0005-0000-0000-0000B4500000}"/>
    <cellStyle name="千分位 8 3 2 4 2 2 3 2" xfId="30704" xr:uid="{42DEFF7D-F372-4FEB-BCB0-972BD1334363}"/>
    <cellStyle name="千分位 8 3 2 4 2 2 4" xfId="30702" xr:uid="{9D8240E4-72A0-4D48-AF0C-5B6B11089DAA}"/>
    <cellStyle name="千分位 8 3 2 4 2 3" xfId="20654" xr:uid="{00000000-0005-0000-0000-0000B5500000}"/>
    <cellStyle name="千分位 8 3 2 4 2 3 2" xfId="30705" xr:uid="{0662E2EF-331E-41D3-AB68-8E492D4BAB3A}"/>
    <cellStyle name="千分位 8 3 2 4 2 4" xfId="20655" xr:uid="{00000000-0005-0000-0000-0000B6500000}"/>
    <cellStyle name="千分位 8 3 2 4 2 4 2" xfId="30706" xr:uid="{AEDAC06C-9B67-479B-938A-883F48A759BD}"/>
    <cellStyle name="千分位 8 3 2 4 2 5" xfId="30701" xr:uid="{2C432B0A-50AB-4F9A-9595-C2243BCFE45D}"/>
    <cellStyle name="千分位 8 3 2 4 3" xfId="20656" xr:uid="{00000000-0005-0000-0000-0000B7500000}"/>
    <cellStyle name="千分位 8 3 2 4 3 2" xfId="20657" xr:uid="{00000000-0005-0000-0000-0000B8500000}"/>
    <cellStyle name="千分位 8 3 2 4 3 2 2" xfId="30708" xr:uid="{B76E7444-BB5D-4F6B-9599-2EA6715FE43C}"/>
    <cellStyle name="千分位 8 3 2 4 3 3" xfId="20658" xr:uid="{00000000-0005-0000-0000-0000B9500000}"/>
    <cellStyle name="千分位 8 3 2 4 3 3 2" xfId="30709" xr:uid="{0A55EEF3-5F83-4C6D-8213-B53D54AEC779}"/>
    <cellStyle name="千分位 8 3 2 4 3 4" xfId="30707" xr:uid="{77CD8E9A-CD7A-4BA8-A3F5-44AE6D925705}"/>
    <cellStyle name="千分位 8 3 2 4 4" xfId="20659" xr:uid="{00000000-0005-0000-0000-0000BA500000}"/>
    <cellStyle name="千分位 8 3 2 4 4 2" xfId="30710" xr:uid="{53C3D644-8326-401E-B109-730271F7CCA0}"/>
    <cellStyle name="千分位 8 3 2 4 5" xfId="20660" xr:uid="{00000000-0005-0000-0000-0000BB500000}"/>
    <cellStyle name="千分位 8 3 2 4 5 2" xfId="30711" xr:uid="{AC751B17-492D-42CC-9118-EB38D42CA0DC}"/>
    <cellStyle name="千分位 8 3 2 4 6" xfId="30700" xr:uid="{057908A4-1A4F-4C90-A48C-7D26734EB698}"/>
    <cellStyle name="千分位 8 3 2 5" xfId="20661" xr:uid="{00000000-0005-0000-0000-0000BC500000}"/>
    <cellStyle name="千分位 8 3 2 5 2" xfId="20662" xr:uid="{00000000-0005-0000-0000-0000BD500000}"/>
    <cellStyle name="千分位 8 3 2 5 2 2" xfId="20663" xr:uid="{00000000-0005-0000-0000-0000BE500000}"/>
    <cellStyle name="千分位 8 3 2 5 2 2 2" xfId="30714" xr:uid="{76448EC7-6A32-402C-B99E-497B63B971E1}"/>
    <cellStyle name="千分位 8 3 2 5 2 3" xfId="20664" xr:uid="{00000000-0005-0000-0000-0000BF500000}"/>
    <cellStyle name="千分位 8 3 2 5 2 3 2" xfId="30715" xr:uid="{BD3627DF-233C-47B1-AB93-9983F98C2E61}"/>
    <cellStyle name="千分位 8 3 2 5 2 4" xfId="30713" xr:uid="{9C8C5FE0-7AEF-492A-9141-FEDF63561DC7}"/>
    <cellStyle name="千分位 8 3 2 5 3" xfId="20665" xr:uid="{00000000-0005-0000-0000-0000C0500000}"/>
    <cellStyle name="千分位 8 3 2 5 3 2" xfId="30716" xr:uid="{3AAC125F-1233-4EE7-951A-615CF5B5FCF2}"/>
    <cellStyle name="千分位 8 3 2 5 4" xfId="20666" xr:uid="{00000000-0005-0000-0000-0000C1500000}"/>
    <cellStyle name="千分位 8 3 2 5 4 2" xfId="30717" xr:uid="{F0377872-D670-4CD2-8D95-372CC02DF6C9}"/>
    <cellStyle name="千分位 8 3 2 5 5" xfId="30712" xr:uid="{1A6F8457-66D4-43F6-A904-1C5653E0CFCF}"/>
    <cellStyle name="千分位 8 3 2 6" xfId="20667" xr:uid="{00000000-0005-0000-0000-0000C2500000}"/>
    <cellStyle name="千分位 8 3 2 6 2" xfId="20668" xr:uid="{00000000-0005-0000-0000-0000C3500000}"/>
    <cellStyle name="千分位 8 3 2 6 2 2" xfId="30719" xr:uid="{07D7CF7E-88A3-4A35-AECF-14E73BE88020}"/>
    <cellStyle name="千分位 8 3 2 6 3" xfId="20669" xr:uid="{00000000-0005-0000-0000-0000C4500000}"/>
    <cellStyle name="千分位 8 3 2 6 3 2" xfId="30720" xr:uid="{51FA2D52-56EC-4579-9DBA-BF8D86F6D715}"/>
    <cellStyle name="千分位 8 3 2 6 4" xfId="30718" xr:uid="{6C36D753-1030-4927-95D5-74ABED05E5B7}"/>
    <cellStyle name="千分位 8 3 2 7" xfId="20670" xr:uid="{00000000-0005-0000-0000-0000C5500000}"/>
    <cellStyle name="千分位 8 3 2 7 2" xfId="30721" xr:uid="{B552B258-7565-4B08-A345-4D9B32C14799}"/>
    <cellStyle name="千分位 8 3 2 8" xfId="20671" xr:uid="{00000000-0005-0000-0000-0000C6500000}"/>
    <cellStyle name="千分位 8 3 2 8 2" xfId="30722" xr:uid="{3AA32794-7F82-4B0C-AA26-3D897AA5BFE8}"/>
    <cellStyle name="千分位 8 3 2 9" xfId="26184" xr:uid="{F8E655AA-15CF-4098-92D9-FE423E3C3CCF}"/>
    <cellStyle name="千分位 8 3 3" xfId="20672" xr:uid="{00000000-0005-0000-0000-0000C7500000}"/>
    <cellStyle name="千分位 8 3 3 2" xfId="20673" xr:uid="{00000000-0005-0000-0000-0000C8500000}"/>
    <cellStyle name="千分位 8 3 3 2 2" xfId="20674" xr:uid="{00000000-0005-0000-0000-0000C9500000}"/>
    <cellStyle name="千分位 8 3 3 2 2 2" xfId="20675" xr:uid="{00000000-0005-0000-0000-0000CA500000}"/>
    <cellStyle name="千分位 8 3 3 2 2 2 2" xfId="20676" xr:uid="{00000000-0005-0000-0000-0000CB500000}"/>
    <cellStyle name="千分位 8 3 3 2 2 2 2 2" xfId="30727" xr:uid="{0E820FC4-1E22-4546-9599-168E39A719C4}"/>
    <cellStyle name="千分位 8 3 3 2 2 2 3" xfId="20677" xr:uid="{00000000-0005-0000-0000-0000CC500000}"/>
    <cellStyle name="千分位 8 3 3 2 2 2 3 2" xfId="30728" xr:uid="{DE0B2A0F-2940-4C29-9D51-7257704DE23D}"/>
    <cellStyle name="千分位 8 3 3 2 2 2 4" xfId="30726" xr:uid="{AECE8C3E-9973-4155-BC03-B201D2722723}"/>
    <cellStyle name="千分位 8 3 3 2 2 3" xfId="20678" xr:uid="{00000000-0005-0000-0000-0000CD500000}"/>
    <cellStyle name="千分位 8 3 3 2 2 3 2" xfId="30729" xr:uid="{CE9CF2EB-00EB-4FDA-A27C-3C9E8898E4DF}"/>
    <cellStyle name="千分位 8 3 3 2 2 4" xfId="20679" xr:uid="{00000000-0005-0000-0000-0000CE500000}"/>
    <cellStyle name="千分位 8 3 3 2 2 4 2" xfId="30730" xr:uid="{B9EB56B9-DBD5-4391-85CF-27A80BA5E57E}"/>
    <cellStyle name="千分位 8 3 3 2 2 5" xfId="30725" xr:uid="{37FE6688-F03A-48A8-AC5D-F3ABEA35BF0F}"/>
    <cellStyle name="千分位 8 3 3 2 3" xfId="20680" xr:uid="{00000000-0005-0000-0000-0000CF500000}"/>
    <cellStyle name="千分位 8 3 3 2 3 2" xfId="20681" xr:uid="{00000000-0005-0000-0000-0000D0500000}"/>
    <cellStyle name="千分位 8 3 3 2 3 2 2" xfId="30732" xr:uid="{5A213BA6-8876-449D-B08D-29199D59117F}"/>
    <cellStyle name="千分位 8 3 3 2 3 3" xfId="20682" xr:uid="{00000000-0005-0000-0000-0000D1500000}"/>
    <cellStyle name="千分位 8 3 3 2 3 3 2" xfId="30733" xr:uid="{7BD0608D-1774-42C2-AD4D-546A6F34ADC5}"/>
    <cellStyle name="千分位 8 3 3 2 3 4" xfId="30731" xr:uid="{6164EBCB-5CA2-4586-950C-080678331F82}"/>
    <cellStyle name="千分位 8 3 3 2 4" xfId="20683" xr:uid="{00000000-0005-0000-0000-0000D2500000}"/>
    <cellStyle name="千分位 8 3 3 2 4 2" xfId="30734" xr:uid="{C0F65384-05D6-4789-B091-FC0C0919D846}"/>
    <cellStyle name="千分位 8 3 3 2 5" xfId="20684" xr:uid="{00000000-0005-0000-0000-0000D3500000}"/>
    <cellStyle name="千分位 8 3 3 2 5 2" xfId="30735" xr:uid="{EE60070F-4D4A-4753-8EAE-4FF27E172FB7}"/>
    <cellStyle name="千分位 8 3 3 2 6" xfId="30724" xr:uid="{A80553E6-F954-4DDF-94C4-885D400CC7C6}"/>
    <cellStyle name="千分位 8 3 3 3" xfId="20685" xr:uid="{00000000-0005-0000-0000-0000D4500000}"/>
    <cellStyle name="千分位 8 3 3 3 2" xfId="20686" xr:uid="{00000000-0005-0000-0000-0000D5500000}"/>
    <cellStyle name="千分位 8 3 3 3 2 2" xfId="20687" xr:uid="{00000000-0005-0000-0000-0000D6500000}"/>
    <cellStyle name="千分位 8 3 3 3 2 2 2" xfId="30738" xr:uid="{00B55D47-2433-4EC9-97A5-4028B01F5EDD}"/>
    <cellStyle name="千分位 8 3 3 3 2 3" xfId="20688" xr:uid="{00000000-0005-0000-0000-0000D7500000}"/>
    <cellStyle name="千分位 8 3 3 3 2 3 2" xfId="30739" xr:uid="{89AF0653-B1A9-4870-8F93-1EAE04F5C9D6}"/>
    <cellStyle name="千分位 8 3 3 3 2 4" xfId="30737" xr:uid="{581B5AC8-0FFA-436D-89D9-9868AA34475B}"/>
    <cellStyle name="千分位 8 3 3 3 3" xfId="20689" xr:uid="{00000000-0005-0000-0000-0000D8500000}"/>
    <cellStyle name="千分位 8 3 3 3 3 2" xfId="30740" xr:uid="{E9198902-28A6-417C-A1BE-6E483F464D70}"/>
    <cellStyle name="千分位 8 3 3 3 4" xfId="20690" xr:uid="{00000000-0005-0000-0000-0000D9500000}"/>
    <cellStyle name="千分位 8 3 3 3 4 2" xfId="30741" xr:uid="{258C8BC6-EBCD-451A-B2D9-FE8033CB9EFC}"/>
    <cellStyle name="千分位 8 3 3 3 5" xfId="30736" xr:uid="{3A9DE57B-10CA-49CC-AAD9-BB6537BFC429}"/>
    <cellStyle name="千分位 8 3 3 4" xfId="20691" xr:uid="{00000000-0005-0000-0000-0000DA500000}"/>
    <cellStyle name="千分位 8 3 3 4 2" xfId="20692" xr:uid="{00000000-0005-0000-0000-0000DB500000}"/>
    <cellStyle name="千分位 8 3 3 4 2 2" xfId="30743" xr:uid="{16BD789C-3519-4843-BE26-ED3EBA5D9251}"/>
    <cellStyle name="千分位 8 3 3 4 3" xfId="20693" xr:uid="{00000000-0005-0000-0000-0000DC500000}"/>
    <cellStyle name="千分位 8 3 3 4 3 2" xfId="30744" xr:uid="{6DEBEEEF-6818-4D44-B2D2-4B18E1AF9563}"/>
    <cellStyle name="千分位 8 3 3 4 4" xfId="30742" xr:uid="{F7CEEA57-6AC5-4A87-8F1A-B4DB2C5E31E5}"/>
    <cellStyle name="千分位 8 3 3 5" xfId="20694" xr:uid="{00000000-0005-0000-0000-0000DD500000}"/>
    <cellStyle name="千分位 8 3 3 5 2" xfId="30745" xr:uid="{8850D698-76AB-4DDC-B58E-3B19B2C2BD1A}"/>
    <cellStyle name="千分位 8 3 3 6" xfId="20695" xr:uid="{00000000-0005-0000-0000-0000DE500000}"/>
    <cellStyle name="千分位 8 3 3 6 2" xfId="30746" xr:uid="{FA3CF01E-B869-4304-AE40-D8FB78F21A0D}"/>
    <cellStyle name="千分位 8 3 3 7" xfId="30723" xr:uid="{2009DF89-4C01-426D-86DF-6B23735E5308}"/>
    <cellStyle name="千分位 8 3 4" xfId="20696" xr:uid="{00000000-0005-0000-0000-0000DF500000}"/>
    <cellStyle name="千分位 8 3 4 2" xfId="20697" xr:uid="{00000000-0005-0000-0000-0000E0500000}"/>
    <cellStyle name="千分位 8 3 4 2 2" xfId="20698" xr:uid="{00000000-0005-0000-0000-0000E1500000}"/>
    <cellStyle name="千分位 8 3 4 2 2 2" xfId="20699" xr:uid="{00000000-0005-0000-0000-0000E2500000}"/>
    <cellStyle name="千分位 8 3 4 2 2 2 2" xfId="30750" xr:uid="{7D608E14-9D4B-475D-A726-E7B1E2CB5F53}"/>
    <cellStyle name="千分位 8 3 4 2 2 3" xfId="20700" xr:uid="{00000000-0005-0000-0000-0000E3500000}"/>
    <cellStyle name="千分位 8 3 4 2 2 3 2" xfId="30751" xr:uid="{91A9CB75-21B9-4C8C-89BF-058DE77D2261}"/>
    <cellStyle name="千分位 8 3 4 2 2 4" xfId="30749" xr:uid="{22DDCD48-0629-4C8F-AB15-DD76AE4180D0}"/>
    <cellStyle name="千分位 8 3 4 2 3" xfId="20701" xr:uid="{00000000-0005-0000-0000-0000E4500000}"/>
    <cellStyle name="千分位 8 3 4 2 3 2" xfId="30752" xr:uid="{4C0BE09B-C00D-4DDC-9B25-706440CAE45D}"/>
    <cellStyle name="千分位 8 3 4 2 4" xfId="20702" xr:uid="{00000000-0005-0000-0000-0000E5500000}"/>
    <cellStyle name="千分位 8 3 4 2 4 2" xfId="30753" xr:uid="{741B032B-7E90-46C2-A820-ECB1033B60E2}"/>
    <cellStyle name="千分位 8 3 4 2 5" xfId="30748" xr:uid="{B72F9081-C6AD-46CA-87EC-39CE45900B89}"/>
    <cellStyle name="千分位 8 3 4 3" xfId="20703" xr:uid="{00000000-0005-0000-0000-0000E6500000}"/>
    <cellStyle name="千分位 8 3 4 3 2" xfId="20704" xr:uid="{00000000-0005-0000-0000-0000E7500000}"/>
    <cellStyle name="千分位 8 3 4 3 2 2" xfId="30755" xr:uid="{FAB26627-D0D1-41C9-96CF-1435E0CCD263}"/>
    <cellStyle name="千分位 8 3 4 3 3" xfId="20705" xr:uid="{00000000-0005-0000-0000-0000E8500000}"/>
    <cellStyle name="千分位 8 3 4 3 3 2" xfId="30756" xr:uid="{53F15278-5E77-42E8-99CB-95DC862039B3}"/>
    <cellStyle name="千分位 8 3 4 3 4" xfId="30754" xr:uid="{23E69E28-C970-4204-AB1B-3AE543431E12}"/>
    <cellStyle name="千分位 8 3 4 4" xfId="20706" xr:uid="{00000000-0005-0000-0000-0000E9500000}"/>
    <cellStyle name="千分位 8 3 4 4 2" xfId="30757" xr:uid="{D63B47D6-26F8-4C58-AD4D-BE4FB6CD1D1B}"/>
    <cellStyle name="千分位 8 3 4 5" xfId="20707" xr:uid="{00000000-0005-0000-0000-0000EA500000}"/>
    <cellStyle name="千分位 8 3 4 5 2" xfId="30758" xr:uid="{DDA6A6DF-D95A-4814-BBAA-5FD1448EC407}"/>
    <cellStyle name="千分位 8 3 4 6" xfId="30747" xr:uid="{B49E730E-6F34-4E5E-9E08-939303D0FF15}"/>
    <cellStyle name="千分位 8 3 5" xfId="20708" xr:uid="{00000000-0005-0000-0000-0000EB500000}"/>
    <cellStyle name="千分位 8 3 5 2" xfId="20709" xr:uid="{00000000-0005-0000-0000-0000EC500000}"/>
    <cellStyle name="千分位 8 3 5 2 2" xfId="20710" xr:uid="{00000000-0005-0000-0000-0000ED500000}"/>
    <cellStyle name="千分位 8 3 5 2 2 2" xfId="20711" xr:uid="{00000000-0005-0000-0000-0000EE500000}"/>
    <cellStyle name="千分位 8 3 5 2 2 2 2" xfId="30762" xr:uid="{F5CD9067-CE39-4CD5-BC6F-9B1D911986FD}"/>
    <cellStyle name="千分位 8 3 5 2 2 3" xfId="20712" xr:uid="{00000000-0005-0000-0000-0000EF500000}"/>
    <cellStyle name="千分位 8 3 5 2 2 3 2" xfId="30763" xr:uid="{569CA224-B7A4-4563-92E8-A644E7DBF634}"/>
    <cellStyle name="千分位 8 3 5 2 2 4" xfId="30761" xr:uid="{54B5A2E4-9F46-43EF-80B1-51B63B778B79}"/>
    <cellStyle name="千分位 8 3 5 2 3" xfId="20713" xr:uid="{00000000-0005-0000-0000-0000F0500000}"/>
    <cellStyle name="千分位 8 3 5 2 3 2" xfId="30764" xr:uid="{2ADF639E-3575-4C61-A18D-E5A8EAD361ED}"/>
    <cellStyle name="千分位 8 3 5 2 4" xfId="20714" xr:uid="{00000000-0005-0000-0000-0000F1500000}"/>
    <cellStyle name="千分位 8 3 5 2 4 2" xfId="30765" xr:uid="{5BE0222A-C6AF-4A81-B0BE-934B56E16F0B}"/>
    <cellStyle name="千分位 8 3 5 2 5" xfId="30760" xr:uid="{E1DF36E9-5E83-437A-8667-EF5A7A78CB4F}"/>
    <cellStyle name="千分位 8 3 5 3" xfId="20715" xr:uid="{00000000-0005-0000-0000-0000F2500000}"/>
    <cellStyle name="千分位 8 3 5 3 2" xfId="20716" xr:uid="{00000000-0005-0000-0000-0000F3500000}"/>
    <cellStyle name="千分位 8 3 5 3 2 2" xfId="30767" xr:uid="{7E893477-B03D-4D85-9EE5-15DADFA2FD98}"/>
    <cellStyle name="千分位 8 3 5 3 3" xfId="20717" xr:uid="{00000000-0005-0000-0000-0000F4500000}"/>
    <cellStyle name="千分位 8 3 5 3 3 2" xfId="30768" xr:uid="{8237368A-BE20-4BA2-9D89-E1E249C55324}"/>
    <cellStyle name="千分位 8 3 5 3 4" xfId="30766" xr:uid="{7C3D2E60-DFCC-4157-8C49-663F7874B1C6}"/>
    <cellStyle name="千分位 8 3 5 4" xfId="20718" xr:uid="{00000000-0005-0000-0000-0000F5500000}"/>
    <cellStyle name="千分位 8 3 5 4 2" xfId="30769" xr:uid="{74B197C5-EB7F-4581-9E26-1998CDCF12D5}"/>
    <cellStyle name="千分位 8 3 5 5" xfId="20719" xr:uid="{00000000-0005-0000-0000-0000F6500000}"/>
    <cellStyle name="千分位 8 3 5 5 2" xfId="30770" xr:uid="{AC66D7A5-120B-415B-B8A3-6786DA7BF98A}"/>
    <cellStyle name="千分位 8 3 5 6" xfId="30759" xr:uid="{8BC9248E-68F1-431E-B735-760ABDD497C7}"/>
    <cellStyle name="千分位 8 3 6" xfId="20720" xr:uid="{00000000-0005-0000-0000-0000F7500000}"/>
    <cellStyle name="千分位 8 3 6 2" xfId="20721" xr:uid="{00000000-0005-0000-0000-0000F8500000}"/>
    <cellStyle name="千分位 8 3 6 2 2" xfId="20722" xr:uid="{00000000-0005-0000-0000-0000F9500000}"/>
    <cellStyle name="千分位 8 3 6 2 2 2" xfId="30773" xr:uid="{0EF1C5EE-DDFF-4009-82AD-9F81872CDDCD}"/>
    <cellStyle name="千分位 8 3 6 2 3" xfId="20723" xr:uid="{00000000-0005-0000-0000-0000FA500000}"/>
    <cellStyle name="千分位 8 3 6 2 3 2" xfId="30774" xr:uid="{7D5CABD5-47C9-4063-8FDD-157731412D4F}"/>
    <cellStyle name="千分位 8 3 6 2 4" xfId="30772" xr:uid="{899CE3D7-053F-403B-BC39-878B0759031C}"/>
    <cellStyle name="千分位 8 3 6 3" xfId="20724" xr:uid="{00000000-0005-0000-0000-0000FB500000}"/>
    <cellStyle name="千分位 8 3 6 3 2" xfId="30775" xr:uid="{F7EE00B3-A00B-41FC-A769-11524955F4E5}"/>
    <cellStyle name="千分位 8 3 6 4" xfId="20725" xr:uid="{00000000-0005-0000-0000-0000FC500000}"/>
    <cellStyle name="千分位 8 3 6 4 2" xfId="30776" xr:uid="{F0D074A0-4546-42FA-9401-91B8DDC4F61D}"/>
    <cellStyle name="千分位 8 3 6 5" xfId="30771" xr:uid="{257924A4-FA6A-4136-8437-C3A60C7995D5}"/>
    <cellStyle name="千分位 8 3 7" xfId="20726" xr:uid="{00000000-0005-0000-0000-0000FD500000}"/>
    <cellStyle name="千分位 8 3 7 2" xfId="20727" xr:uid="{00000000-0005-0000-0000-0000FE500000}"/>
    <cellStyle name="千分位 8 3 7 2 2" xfId="30778" xr:uid="{DD80A457-7983-44DC-8721-55CB3E899246}"/>
    <cellStyle name="千分位 8 3 7 3" xfId="20728" xr:uid="{00000000-0005-0000-0000-0000FF500000}"/>
    <cellStyle name="千分位 8 3 7 3 2" xfId="30779" xr:uid="{8E63EA7F-383C-4AFC-9496-586B7EF9F5B0}"/>
    <cellStyle name="千分位 8 3 7 4" xfId="30777" xr:uid="{1FA9FA2B-63BA-4D1A-A6DF-88B7F85161AE}"/>
    <cellStyle name="千分位 8 3 8" xfId="20729" xr:uid="{00000000-0005-0000-0000-000000510000}"/>
    <cellStyle name="千分位 8 3 8 2" xfId="30780" xr:uid="{F0416115-8214-47D0-ABEF-C9F9F00F51C7}"/>
    <cellStyle name="千分位 8 3 9" xfId="20730" xr:uid="{00000000-0005-0000-0000-000001510000}"/>
    <cellStyle name="千分位 8 3 9 2" xfId="30781" xr:uid="{F71FFB10-DDDD-4402-A667-D461C645EC2F}"/>
    <cellStyle name="千分位 8 4" xfId="427" xr:uid="{00000000-0005-0000-0000-000002510000}"/>
    <cellStyle name="千分位 8 4 2" xfId="20731" xr:uid="{00000000-0005-0000-0000-000003510000}"/>
    <cellStyle name="千分位 8 4 2 2" xfId="20732" xr:uid="{00000000-0005-0000-0000-000004510000}"/>
    <cellStyle name="千分位 8 4 2 2 2" xfId="20733" xr:uid="{00000000-0005-0000-0000-000005510000}"/>
    <cellStyle name="千分位 8 4 2 2 2 2" xfId="20734" xr:uid="{00000000-0005-0000-0000-000006510000}"/>
    <cellStyle name="千分位 8 4 2 2 2 2 2" xfId="20735" xr:uid="{00000000-0005-0000-0000-000007510000}"/>
    <cellStyle name="千分位 8 4 2 2 2 2 2 2" xfId="30786" xr:uid="{968EA8D2-ABE2-4910-AA2C-A50AB967ADCA}"/>
    <cellStyle name="千分位 8 4 2 2 2 2 3" xfId="20736" xr:uid="{00000000-0005-0000-0000-000008510000}"/>
    <cellStyle name="千分位 8 4 2 2 2 2 3 2" xfId="30787" xr:uid="{A9553A08-5E29-485B-A7EF-E4CFF7CF09A3}"/>
    <cellStyle name="千分位 8 4 2 2 2 2 4" xfId="30785" xr:uid="{97CFF809-AF8C-4EE5-B6B6-4F3EBB9D1859}"/>
    <cellStyle name="千分位 8 4 2 2 2 3" xfId="20737" xr:uid="{00000000-0005-0000-0000-000009510000}"/>
    <cellStyle name="千分位 8 4 2 2 2 3 2" xfId="30788" xr:uid="{C3CEC4CC-6044-4D52-AD4C-3085F854E38D}"/>
    <cellStyle name="千分位 8 4 2 2 2 4" xfId="20738" xr:uid="{00000000-0005-0000-0000-00000A510000}"/>
    <cellStyle name="千分位 8 4 2 2 2 4 2" xfId="30789" xr:uid="{3EB83A5E-9F92-444B-ACA8-C640249178DA}"/>
    <cellStyle name="千分位 8 4 2 2 2 5" xfId="30784" xr:uid="{3E6354F7-7F82-4257-B0D7-FF01499EC592}"/>
    <cellStyle name="千分位 8 4 2 2 3" xfId="20739" xr:uid="{00000000-0005-0000-0000-00000B510000}"/>
    <cellStyle name="千分位 8 4 2 2 3 2" xfId="20740" xr:uid="{00000000-0005-0000-0000-00000C510000}"/>
    <cellStyle name="千分位 8 4 2 2 3 2 2" xfId="30791" xr:uid="{18542AE3-50F0-4AF2-81A5-2331D7790490}"/>
    <cellStyle name="千分位 8 4 2 2 3 3" xfId="20741" xr:uid="{00000000-0005-0000-0000-00000D510000}"/>
    <cellStyle name="千分位 8 4 2 2 3 3 2" xfId="30792" xr:uid="{B179F0DE-7631-4D5B-87DE-02A16BA118F0}"/>
    <cellStyle name="千分位 8 4 2 2 3 4" xfId="30790" xr:uid="{1FEC0CDE-8742-40E9-A075-1C138B7BBF4A}"/>
    <cellStyle name="千分位 8 4 2 2 4" xfId="20742" xr:uid="{00000000-0005-0000-0000-00000E510000}"/>
    <cellStyle name="千分位 8 4 2 2 4 2" xfId="30793" xr:uid="{C97AF5BB-6488-471D-94A3-53C5C6F11ECC}"/>
    <cellStyle name="千分位 8 4 2 2 5" xfId="20743" xr:uid="{00000000-0005-0000-0000-00000F510000}"/>
    <cellStyle name="千分位 8 4 2 2 5 2" xfId="30794" xr:uid="{EFF5E6B3-5525-4DB3-B5E7-1755022E112D}"/>
    <cellStyle name="千分位 8 4 2 2 6" xfId="30783" xr:uid="{EC59CCF7-8DE5-4898-B8DD-5D7A2CE388EA}"/>
    <cellStyle name="千分位 8 4 2 3" xfId="20744" xr:uid="{00000000-0005-0000-0000-000010510000}"/>
    <cellStyle name="千分位 8 4 2 3 2" xfId="20745" xr:uid="{00000000-0005-0000-0000-000011510000}"/>
    <cellStyle name="千分位 8 4 2 3 2 2" xfId="20746" xr:uid="{00000000-0005-0000-0000-000012510000}"/>
    <cellStyle name="千分位 8 4 2 3 2 2 2" xfId="30797" xr:uid="{A09F52B8-364E-4411-9182-9AB847E2F977}"/>
    <cellStyle name="千分位 8 4 2 3 2 3" xfId="20747" xr:uid="{00000000-0005-0000-0000-000013510000}"/>
    <cellStyle name="千分位 8 4 2 3 2 3 2" xfId="30798" xr:uid="{8E793722-1CCB-4E23-8362-0659A8401168}"/>
    <cellStyle name="千分位 8 4 2 3 2 4" xfId="30796" xr:uid="{E7448E99-8834-4E6D-B43C-00040E225BA4}"/>
    <cellStyle name="千分位 8 4 2 3 3" xfId="20748" xr:uid="{00000000-0005-0000-0000-000014510000}"/>
    <cellStyle name="千分位 8 4 2 3 3 2" xfId="30799" xr:uid="{A5E20FF8-DB3A-4FC7-B41B-784BB5144378}"/>
    <cellStyle name="千分位 8 4 2 3 4" xfId="20749" xr:uid="{00000000-0005-0000-0000-000015510000}"/>
    <cellStyle name="千分位 8 4 2 3 4 2" xfId="30800" xr:uid="{8322EF48-E74C-405A-8AF8-C0F5A655B14B}"/>
    <cellStyle name="千分位 8 4 2 3 5" xfId="30795" xr:uid="{E58C1D95-029E-4A12-BA9B-807A545ECF2B}"/>
    <cellStyle name="千分位 8 4 2 4" xfId="20750" xr:uid="{00000000-0005-0000-0000-000016510000}"/>
    <cellStyle name="千分位 8 4 2 4 2" xfId="20751" xr:uid="{00000000-0005-0000-0000-000017510000}"/>
    <cellStyle name="千分位 8 4 2 4 2 2" xfId="30802" xr:uid="{D878749E-02E1-45EC-A8B6-4756E0A701A2}"/>
    <cellStyle name="千分位 8 4 2 4 3" xfId="20752" xr:uid="{00000000-0005-0000-0000-000018510000}"/>
    <cellStyle name="千分位 8 4 2 4 3 2" xfId="30803" xr:uid="{BA248D20-74D6-40D4-986D-25E9244E5E62}"/>
    <cellStyle name="千分位 8 4 2 4 4" xfId="30801" xr:uid="{7FB4EFB5-DC95-4625-826C-4768C13CA78B}"/>
    <cellStyle name="千分位 8 4 2 5" xfId="20753" xr:uid="{00000000-0005-0000-0000-000019510000}"/>
    <cellStyle name="千分位 8 4 2 5 2" xfId="30804" xr:uid="{D34B4C9B-B20E-45D3-A745-2B0C26EE6427}"/>
    <cellStyle name="千分位 8 4 2 6" xfId="20754" xr:uid="{00000000-0005-0000-0000-00001A510000}"/>
    <cellStyle name="千分位 8 4 2 6 2" xfId="30805" xr:uid="{D44F2E8D-7191-490F-A118-EDFF0F325BA5}"/>
    <cellStyle name="千分位 8 4 2 7" xfId="30782" xr:uid="{FF3DF7B2-8F9F-4B7D-B1CA-C3AB7BD21095}"/>
    <cellStyle name="千分位 8 4 3" xfId="20755" xr:uid="{00000000-0005-0000-0000-00001B510000}"/>
    <cellStyle name="千分位 8 4 3 2" xfId="20756" xr:uid="{00000000-0005-0000-0000-00001C510000}"/>
    <cellStyle name="千分位 8 4 3 2 2" xfId="20757" xr:uid="{00000000-0005-0000-0000-00001D510000}"/>
    <cellStyle name="千分位 8 4 3 2 2 2" xfId="20758" xr:uid="{00000000-0005-0000-0000-00001E510000}"/>
    <cellStyle name="千分位 8 4 3 2 2 2 2" xfId="30809" xr:uid="{FC52FF73-4ED4-4763-90C0-2797B26FE8E8}"/>
    <cellStyle name="千分位 8 4 3 2 2 3" xfId="20759" xr:uid="{00000000-0005-0000-0000-00001F510000}"/>
    <cellStyle name="千分位 8 4 3 2 2 3 2" xfId="30810" xr:uid="{F8D93B35-C6CC-45FB-ACD1-B9B19BAB4ACE}"/>
    <cellStyle name="千分位 8 4 3 2 2 4" xfId="30808" xr:uid="{D92C8DCE-E24C-4A8B-9FDC-D9B8BA07AFFE}"/>
    <cellStyle name="千分位 8 4 3 2 3" xfId="20760" xr:uid="{00000000-0005-0000-0000-000020510000}"/>
    <cellStyle name="千分位 8 4 3 2 3 2" xfId="30811" xr:uid="{21325A0A-DEFE-47B2-9A4E-F52F75E0FA89}"/>
    <cellStyle name="千分位 8 4 3 2 4" xfId="20761" xr:uid="{00000000-0005-0000-0000-000021510000}"/>
    <cellStyle name="千分位 8 4 3 2 4 2" xfId="30812" xr:uid="{BDCA4F04-D2D5-4A29-9743-C776DD82911E}"/>
    <cellStyle name="千分位 8 4 3 2 5" xfId="30807" xr:uid="{AF91DC5C-455B-4CC7-B4B8-4821CC215288}"/>
    <cellStyle name="千分位 8 4 3 3" xfId="20762" xr:uid="{00000000-0005-0000-0000-000022510000}"/>
    <cellStyle name="千分位 8 4 3 3 2" xfId="20763" xr:uid="{00000000-0005-0000-0000-000023510000}"/>
    <cellStyle name="千分位 8 4 3 3 2 2" xfId="30814" xr:uid="{A3BF4D30-85F9-4008-9759-5DDA413BABBC}"/>
    <cellStyle name="千分位 8 4 3 3 3" xfId="20764" xr:uid="{00000000-0005-0000-0000-000024510000}"/>
    <cellStyle name="千分位 8 4 3 3 3 2" xfId="30815" xr:uid="{CC792366-F249-4F55-A4B6-464A7A3929E6}"/>
    <cellStyle name="千分位 8 4 3 3 4" xfId="30813" xr:uid="{C8B392CD-89DB-433F-9709-7D2111524921}"/>
    <cellStyle name="千分位 8 4 3 4" xfId="20765" xr:uid="{00000000-0005-0000-0000-000025510000}"/>
    <cellStyle name="千分位 8 4 3 4 2" xfId="30816" xr:uid="{19645314-E353-4819-BC49-62D8D69A92E8}"/>
    <cellStyle name="千分位 8 4 3 5" xfId="20766" xr:uid="{00000000-0005-0000-0000-000026510000}"/>
    <cellStyle name="千分位 8 4 3 5 2" xfId="30817" xr:uid="{B5B92BD1-4842-491B-ABAB-DBFFCF3E6F2E}"/>
    <cellStyle name="千分位 8 4 3 6" xfId="30806" xr:uid="{BF219CF7-7A87-4FA6-9445-B881E665D7A1}"/>
    <cellStyle name="千分位 8 4 4" xfId="20767" xr:uid="{00000000-0005-0000-0000-000027510000}"/>
    <cellStyle name="千分位 8 4 4 2" xfId="20768" xr:uid="{00000000-0005-0000-0000-000028510000}"/>
    <cellStyle name="千分位 8 4 4 2 2" xfId="20769" xr:uid="{00000000-0005-0000-0000-000029510000}"/>
    <cellStyle name="千分位 8 4 4 2 2 2" xfId="20770" xr:uid="{00000000-0005-0000-0000-00002A510000}"/>
    <cellStyle name="千分位 8 4 4 2 2 2 2" xfId="30821" xr:uid="{481B2A1E-D8BF-47A0-9EEA-BC8554859A90}"/>
    <cellStyle name="千分位 8 4 4 2 2 3" xfId="20771" xr:uid="{00000000-0005-0000-0000-00002B510000}"/>
    <cellStyle name="千分位 8 4 4 2 2 3 2" xfId="30822" xr:uid="{F34F341A-A71D-4D31-8873-8A94489690D9}"/>
    <cellStyle name="千分位 8 4 4 2 2 4" xfId="30820" xr:uid="{EFDEB0F4-A3FC-4B68-99DB-BF6CE27638A6}"/>
    <cellStyle name="千分位 8 4 4 2 3" xfId="20772" xr:uid="{00000000-0005-0000-0000-00002C510000}"/>
    <cellStyle name="千分位 8 4 4 2 3 2" xfId="30823" xr:uid="{11BA8E0E-FD95-4643-AE91-90E4F86FC7FF}"/>
    <cellStyle name="千分位 8 4 4 2 4" xfId="20773" xr:uid="{00000000-0005-0000-0000-00002D510000}"/>
    <cellStyle name="千分位 8 4 4 2 4 2" xfId="30824" xr:uid="{F6FCA515-0D2F-4BED-A20C-DF8E32B361D3}"/>
    <cellStyle name="千分位 8 4 4 2 5" xfId="30819" xr:uid="{3E05E7DB-6A6B-45DB-AAF5-8F4A454C4855}"/>
    <cellStyle name="千分位 8 4 4 3" xfId="20774" xr:uid="{00000000-0005-0000-0000-00002E510000}"/>
    <cellStyle name="千分位 8 4 4 3 2" xfId="20775" xr:uid="{00000000-0005-0000-0000-00002F510000}"/>
    <cellStyle name="千分位 8 4 4 3 2 2" xfId="30826" xr:uid="{E645CE8F-7E93-4BDB-AE23-9BD2749431E5}"/>
    <cellStyle name="千分位 8 4 4 3 3" xfId="20776" xr:uid="{00000000-0005-0000-0000-000030510000}"/>
    <cellStyle name="千分位 8 4 4 3 3 2" xfId="30827" xr:uid="{E33574DF-B6D2-4EB9-8B45-34373543B4FB}"/>
    <cellStyle name="千分位 8 4 4 3 4" xfId="30825" xr:uid="{EFCC88E3-28E1-434A-B98A-43BB5A2C006A}"/>
    <cellStyle name="千分位 8 4 4 4" xfId="20777" xr:uid="{00000000-0005-0000-0000-000031510000}"/>
    <cellStyle name="千分位 8 4 4 4 2" xfId="30828" xr:uid="{B7A95BF0-8B3B-4358-9249-318BC0FD7363}"/>
    <cellStyle name="千分位 8 4 4 5" xfId="20778" xr:uid="{00000000-0005-0000-0000-000032510000}"/>
    <cellStyle name="千分位 8 4 4 5 2" xfId="30829" xr:uid="{CE0B9C2F-7954-4A78-863C-F3E2E51CA87A}"/>
    <cellStyle name="千分位 8 4 4 6" xfId="30818" xr:uid="{E8BA209D-8EF5-4733-A1A2-D34AEBB113EE}"/>
    <cellStyle name="千分位 8 4 5" xfId="20779" xr:uid="{00000000-0005-0000-0000-000033510000}"/>
    <cellStyle name="千分位 8 4 5 2" xfId="20780" xr:uid="{00000000-0005-0000-0000-000034510000}"/>
    <cellStyle name="千分位 8 4 5 2 2" xfId="20781" xr:uid="{00000000-0005-0000-0000-000035510000}"/>
    <cellStyle name="千分位 8 4 5 2 2 2" xfId="30832" xr:uid="{E8AA37EE-DF4C-4504-B47B-5D2CD8361DE8}"/>
    <cellStyle name="千分位 8 4 5 2 3" xfId="20782" xr:uid="{00000000-0005-0000-0000-000036510000}"/>
    <cellStyle name="千分位 8 4 5 2 3 2" xfId="30833" xr:uid="{4C73F493-73C5-463C-850A-EB4901411990}"/>
    <cellStyle name="千分位 8 4 5 2 4" xfId="30831" xr:uid="{FBC5A4C7-706E-4C7A-A82E-2FBC79E2ECFD}"/>
    <cellStyle name="千分位 8 4 5 3" xfId="20783" xr:uid="{00000000-0005-0000-0000-000037510000}"/>
    <cellStyle name="千分位 8 4 5 3 2" xfId="30834" xr:uid="{93868296-E511-47CE-A573-A1B1B05BFFE2}"/>
    <cellStyle name="千分位 8 4 5 4" xfId="20784" xr:uid="{00000000-0005-0000-0000-000038510000}"/>
    <cellStyle name="千分位 8 4 5 4 2" xfId="30835" xr:uid="{039A39E0-1E18-41FD-8C64-A4DB53AA86DD}"/>
    <cellStyle name="千分位 8 4 5 5" xfId="30830" xr:uid="{8988BFE7-E027-4FFD-AA3E-54CAFBE1C992}"/>
    <cellStyle name="千分位 8 4 6" xfId="20785" xr:uid="{00000000-0005-0000-0000-000039510000}"/>
    <cellStyle name="千分位 8 4 6 2" xfId="20786" xr:uid="{00000000-0005-0000-0000-00003A510000}"/>
    <cellStyle name="千分位 8 4 6 2 2" xfId="30837" xr:uid="{AE3AB046-9B34-444D-9724-A8A4402BEA67}"/>
    <cellStyle name="千分位 8 4 6 3" xfId="20787" xr:uid="{00000000-0005-0000-0000-00003B510000}"/>
    <cellStyle name="千分位 8 4 6 3 2" xfId="30838" xr:uid="{25C8C54B-B78C-4DCA-AB91-28004D53F5E3}"/>
    <cellStyle name="千分位 8 4 6 4" xfId="30836" xr:uid="{97977813-7963-4ABD-88E3-7BF0E6B5DE4B}"/>
    <cellStyle name="千分位 8 4 7" xfId="20788" xr:uid="{00000000-0005-0000-0000-00003C510000}"/>
    <cellStyle name="千分位 8 4 7 2" xfId="30839" xr:uid="{76A5D540-6F70-4FD5-B607-F600A79EA49C}"/>
    <cellStyle name="千分位 8 4 8" xfId="20789" xr:uid="{00000000-0005-0000-0000-00003D510000}"/>
    <cellStyle name="千分位 8 4 8 2" xfId="30840" xr:uid="{D743B8DF-ABF6-4155-A500-A7419F66416C}"/>
    <cellStyle name="千分位 8 4 9" xfId="26185" xr:uid="{DB44144D-2857-4A74-9787-1C70D887CB6D}"/>
    <cellStyle name="千分位 8 5" xfId="20790" xr:uid="{00000000-0005-0000-0000-00003E510000}"/>
    <cellStyle name="千分位 8 5 2" xfId="20791" xr:uid="{00000000-0005-0000-0000-00003F510000}"/>
    <cellStyle name="千分位 8 5 2 2" xfId="20792" xr:uid="{00000000-0005-0000-0000-000040510000}"/>
    <cellStyle name="千分位 8 5 2 2 2" xfId="20793" xr:uid="{00000000-0005-0000-0000-000041510000}"/>
    <cellStyle name="千分位 8 5 2 2 2 2" xfId="20794" xr:uid="{00000000-0005-0000-0000-000042510000}"/>
    <cellStyle name="千分位 8 5 2 2 2 2 2" xfId="20795" xr:uid="{00000000-0005-0000-0000-000043510000}"/>
    <cellStyle name="千分位 8 5 2 2 2 2 2 2" xfId="30846" xr:uid="{DA45E0A0-FAD7-40ED-8C3B-355C9370F757}"/>
    <cellStyle name="千分位 8 5 2 2 2 2 3" xfId="20796" xr:uid="{00000000-0005-0000-0000-000044510000}"/>
    <cellStyle name="千分位 8 5 2 2 2 2 3 2" xfId="30847" xr:uid="{5F5B0724-7EF7-4D43-A74D-0784A7F534B4}"/>
    <cellStyle name="千分位 8 5 2 2 2 2 4" xfId="30845" xr:uid="{13D01B7C-0AD9-4B28-9A81-1FB9E6F4FBBA}"/>
    <cellStyle name="千分位 8 5 2 2 2 3" xfId="20797" xr:uid="{00000000-0005-0000-0000-000045510000}"/>
    <cellStyle name="千分位 8 5 2 2 2 3 2" xfId="30848" xr:uid="{DA3C073C-C8EE-48E0-B474-409B0CC6E1AB}"/>
    <cellStyle name="千分位 8 5 2 2 2 4" xfId="20798" xr:uid="{00000000-0005-0000-0000-000046510000}"/>
    <cellStyle name="千分位 8 5 2 2 2 4 2" xfId="30849" xr:uid="{C61A469E-7738-4B70-8133-781E902A23BE}"/>
    <cellStyle name="千分位 8 5 2 2 2 5" xfId="30844" xr:uid="{56E04F4C-3F3B-46C7-BB80-72A4021137D6}"/>
    <cellStyle name="千分位 8 5 2 2 3" xfId="20799" xr:uid="{00000000-0005-0000-0000-000047510000}"/>
    <cellStyle name="千分位 8 5 2 2 3 2" xfId="20800" xr:uid="{00000000-0005-0000-0000-000048510000}"/>
    <cellStyle name="千分位 8 5 2 2 3 2 2" xfId="30851" xr:uid="{332673E7-9AAF-49C2-86DA-8867791B4553}"/>
    <cellStyle name="千分位 8 5 2 2 3 3" xfId="20801" xr:uid="{00000000-0005-0000-0000-000049510000}"/>
    <cellStyle name="千分位 8 5 2 2 3 3 2" xfId="30852" xr:uid="{F47D4C17-3395-4811-A1C6-F91E4EAA6312}"/>
    <cellStyle name="千分位 8 5 2 2 3 4" xfId="30850" xr:uid="{EE96D5B1-7580-4FEA-B849-B415597C876F}"/>
    <cellStyle name="千分位 8 5 2 2 4" xfId="20802" xr:uid="{00000000-0005-0000-0000-00004A510000}"/>
    <cellStyle name="千分位 8 5 2 2 4 2" xfId="30853" xr:uid="{C46EAEC3-01A4-40CF-B38B-9562C4114686}"/>
    <cellStyle name="千分位 8 5 2 2 5" xfId="20803" xr:uid="{00000000-0005-0000-0000-00004B510000}"/>
    <cellStyle name="千分位 8 5 2 2 5 2" xfId="30854" xr:uid="{6E7EEA47-23C8-4826-AFD7-668A69DE21E8}"/>
    <cellStyle name="千分位 8 5 2 2 6" xfId="30843" xr:uid="{8C6D9DB5-A231-4322-9E14-F4A34BB3EDD3}"/>
    <cellStyle name="千分位 8 5 2 3" xfId="20804" xr:uid="{00000000-0005-0000-0000-00004C510000}"/>
    <cellStyle name="千分位 8 5 2 3 2" xfId="20805" xr:uid="{00000000-0005-0000-0000-00004D510000}"/>
    <cellStyle name="千分位 8 5 2 3 2 2" xfId="20806" xr:uid="{00000000-0005-0000-0000-00004E510000}"/>
    <cellStyle name="千分位 8 5 2 3 2 2 2" xfId="30857" xr:uid="{B34CD282-8B5E-40D4-BDFD-2C8787EFB28B}"/>
    <cellStyle name="千分位 8 5 2 3 2 3" xfId="20807" xr:uid="{00000000-0005-0000-0000-00004F510000}"/>
    <cellStyle name="千分位 8 5 2 3 2 3 2" xfId="30858" xr:uid="{E0D4C27A-8581-4916-B132-545EE0FABA56}"/>
    <cellStyle name="千分位 8 5 2 3 2 4" xfId="30856" xr:uid="{CDBE67F0-328D-464A-8686-604F4A08AAB1}"/>
    <cellStyle name="千分位 8 5 2 3 3" xfId="20808" xr:uid="{00000000-0005-0000-0000-000050510000}"/>
    <cellStyle name="千分位 8 5 2 3 3 2" xfId="30859" xr:uid="{A02CC96F-E9D5-4CD6-879F-F12B3CDF994A}"/>
    <cellStyle name="千分位 8 5 2 3 4" xfId="20809" xr:uid="{00000000-0005-0000-0000-000051510000}"/>
    <cellStyle name="千分位 8 5 2 3 4 2" xfId="30860" xr:uid="{7B6D0159-0A6D-48F5-83EA-C3DED52DA669}"/>
    <cellStyle name="千分位 8 5 2 3 5" xfId="30855" xr:uid="{A5FB0A19-9A8B-4764-9B05-0BC114F6F4B2}"/>
    <cellStyle name="千分位 8 5 2 4" xfId="20810" xr:uid="{00000000-0005-0000-0000-000052510000}"/>
    <cellStyle name="千分位 8 5 2 4 2" xfId="20811" xr:uid="{00000000-0005-0000-0000-000053510000}"/>
    <cellStyle name="千分位 8 5 2 4 2 2" xfId="30862" xr:uid="{6BB7669C-97D6-43E3-BC56-7B358A09B4BF}"/>
    <cellStyle name="千分位 8 5 2 4 3" xfId="20812" xr:uid="{00000000-0005-0000-0000-000054510000}"/>
    <cellStyle name="千分位 8 5 2 4 3 2" xfId="30863" xr:uid="{B4A11644-7E29-4B4C-9D59-7C85E9CCCAC4}"/>
    <cellStyle name="千分位 8 5 2 4 4" xfId="30861" xr:uid="{2843FD53-9D00-4F20-A5CF-B5A7BA0F2D19}"/>
    <cellStyle name="千分位 8 5 2 5" xfId="20813" xr:uid="{00000000-0005-0000-0000-000055510000}"/>
    <cellStyle name="千分位 8 5 2 5 2" xfId="30864" xr:uid="{6B424E1E-5DD4-4626-998F-423774CE8CD6}"/>
    <cellStyle name="千分位 8 5 2 6" xfId="20814" xr:uid="{00000000-0005-0000-0000-000056510000}"/>
    <cellStyle name="千分位 8 5 2 6 2" xfId="30865" xr:uid="{1F581BF9-2287-43CD-AD67-981200E99865}"/>
    <cellStyle name="千分位 8 5 2 7" xfId="30842" xr:uid="{6622BA89-8608-4958-AB4B-3D644F44C74E}"/>
    <cellStyle name="千分位 8 5 3" xfId="20815" xr:uid="{00000000-0005-0000-0000-000057510000}"/>
    <cellStyle name="千分位 8 5 3 2" xfId="20816" xr:uid="{00000000-0005-0000-0000-000058510000}"/>
    <cellStyle name="千分位 8 5 3 2 2" xfId="20817" xr:uid="{00000000-0005-0000-0000-000059510000}"/>
    <cellStyle name="千分位 8 5 3 2 2 2" xfId="20818" xr:uid="{00000000-0005-0000-0000-00005A510000}"/>
    <cellStyle name="千分位 8 5 3 2 2 2 2" xfId="30869" xr:uid="{7FFABC3B-E488-4A7F-AB39-04F821EC3DBA}"/>
    <cellStyle name="千分位 8 5 3 2 2 3" xfId="20819" xr:uid="{00000000-0005-0000-0000-00005B510000}"/>
    <cellStyle name="千分位 8 5 3 2 2 3 2" xfId="30870" xr:uid="{A707606B-FEC2-4474-BD9B-E5C00519EF03}"/>
    <cellStyle name="千分位 8 5 3 2 2 4" xfId="30868" xr:uid="{CAF95ABC-DF87-407B-8D15-8F355635E763}"/>
    <cellStyle name="千分位 8 5 3 2 3" xfId="20820" xr:uid="{00000000-0005-0000-0000-00005C510000}"/>
    <cellStyle name="千分位 8 5 3 2 3 2" xfId="30871" xr:uid="{E9C8D03F-5A0D-4791-AC27-0191718ACC9A}"/>
    <cellStyle name="千分位 8 5 3 2 4" xfId="20821" xr:uid="{00000000-0005-0000-0000-00005D510000}"/>
    <cellStyle name="千分位 8 5 3 2 4 2" xfId="30872" xr:uid="{9138464E-361E-4243-9BA6-5456487F8E46}"/>
    <cellStyle name="千分位 8 5 3 2 5" xfId="30867" xr:uid="{BA16565E-FBFB-4E6A-A0C3-9CFE57D42213}"/>
    <cellStyle name="千分位 8 5 3 3" xfId="20822" xr:uid="{00000000-0005-0000-0000-00005E510000}"/>
    <cellStyle name="千分位 8 5 3 3 2" xfId="20823" xr:uid="{00000000-0005-0000-0000-00005F510000}"/>
    <cellStyle name="千分位 8 5 3 3 2 2" xfId="30874" xr:uid="{64102709-0FE7-40B7-A80F-CBB4E06A30DC}"/>
    <cellStyle name="千分位 8 5 3 3 3" xfId="20824" xr:uid="{00000000-0005-0000-0000-000060510000}"/>
    <cellStyle name="千分位 8 5 3 3 3 2" xfId="30875" xr:uid="{7B1A427F-6857-4C5F-A8AD-97A468EB869D}"/>
    <cellStyle name="千分位 8 5 3 3 4" xfId="30873" xr:uid="{719AF146-FF86-44BC-9807-255ABA144949}"/>
    <cellStyle name="千分位 8 5 3 4" xfId="20825" xr:uid="{00000000-0005-0000-0000-000061510000}"/>
    <cellStyle name="千分位 8 5 3 4 2" xfId="30876" xr:uid="{A6E838FA-1747-406F-A985-2FCFAC395DC3}"/>
    <cellStyle name="千分位 8 5 3 5" xfId="20826" xr:uid="{00000000-0005-0000-0000-000062510000}"/>
    <cellStyle name="千分位 8 5 3 5 2" xfId="30877" xr:uid="{1867C2A4-C8BB-4868-A842-FCA6672E0400}"/>
    <cellStyle name="千分位 8 5 3 6" xfId="30866" xr:uid="{A1848910-8BB6-4F0C-AF8E-9F337AFF9D6E}"/>
    <cellStyle name="千分位 8 5 4" xfId="20827" xr:uid="{00000000-0005-0000-0000-000063510000}"/>
    <cellStyle name="千分位 8 5 4 2" xfId="20828" xr:uid="{00000000-0005-0000-0000-000064510000}"/>
    <cellStyle name="千分位 8 5 4 2 2" xfId="20829" xr:uid="{00000000-0005-0000-0000-000065510000}"/>
    <cellStyle name="千分位 8 5 4 2 2 2" xfId="20830" xr:uid="{00000000-0005-0000-0000-000066510000}"/>
    <cellStyle name="千分位 8 5 4 2 2 2 2" xfId="30881" xr:uid="{1A0250B4-C81C-446D-85DA-D3668176DA06}"/>
    <cellStyle name="千分位 8 5 4 2 2 3" xfId="20831" xr:uid="{00000000-0005-0000-0000-000067510000}"/>
    <cellStyle name="千分位 8 5 4 2 2 3 2" xfId="30882" xr:uid="{11204C43-A796-41C3-9617-22F6FDB0AA3C}"/>
    <cellStyle name="千分位 8 5 4 2 2 4" xfId="30880" xr:uid="{C4B1275F-BF67-47AD-A78A-9AEF31B91FCF}"/>
    <cellStyle name="千分位 8 5 4 2 3" xfId="20832" xr:uid="{00000000-0005-0000-0000-000068510000}"/>
    <cellStyle name="千分位 8 5 4 2 3 2" xfId="30883" xr:uid="{51925A07-273B-4AC1-BC83-DE207B66918A}"/>
    <cellStyle name="千分位 8 5 4 2 4" xfId="20833" xr:uid="{00000000-0005-0000-0000-000069510000}"/>
    <cellStyle name="千分位 8 5 4 2 4 2" xfId="30884" xr:uid="{A4994C80-373D-4603-B7E3-1C2ED89C806C}"/>
    <cellStyle name="千分位 8 5 4 2 5" xfId="30879" xr:uid="{B0D50F57-9D0B-4C6F-883F-4C6B4FD0A08C}"/>
    <cellStyle name="千分位 8 5 4 3" xfId="20834" xr:uid="{00000000-0005-0000-0000-00006A510000}"/>
    <cellStyle name="千分位 8 5 4 3 2" xfId="20835" xr:uid="{00000000-0005-0000-0000-00006B510000}"/>
    <cellStyle name="千分位 8 5 4 3 2 2" xfId="30886" xr:uid="{715CB0B8-0A7D-451B-8300-9485F4CC1A4C}"/>
    <cellStyle name="千分位 8 5 4 3 3" xfId="20836" xr:uid="{00000000-0005-0000-0000-00006C510000}"/>
    <cellStyle name="千分位 8 5 4 3 3 2" xfId="30887" xr:uid="{7D948B88-B9FC-44DA-A29F-E5973BF33DDD}"/>
    <cellStyle name="千分位 8 5 4 3 4" xfId="30885" xr:uid="{5C92159F-FA5B-415E-A34D-A732546CC99A}"/>
    <cellStyle name="千分位 8 5 4 4" xfId="20837" xr:uid="{00000000-0005-0000-0000-00006D510000}"/>
    <cellStyle name="千分位 8 5 4 4 2" xfId="30888" xr:uid="{1D11A0ED-5911-4D8B-B769-557C9CC42325}"/>
    <cellStyle name="千分位 8 5 4 5" xfId="20838" xr:uid="{00000000-0005-0000-0000-00006E510000}"/>
    <cellStyle name="千分位 8 5 4 5 2" xfId="30889" xr:uid="{41C6BEC5-318A-410B-8872-CF18E8A7D420}"/>
    <cellStyle name="千分位 8 5 4 6" xfId="30878" xr:uid="{F7064F40-FC76-4087-8BEC-D3B55EBCEA45}"/>
    <cellStyle name="千分位 8 5 5" xfId="20839" xr:uid="{00000000-0005-0000-0000-00006F510000}"/>
    <cellStyle name="千分位 8 5 5 2" xfId="20840" xr:uid="{00000000-0005-0000-0000-000070510000}"/>
    <cellStyle name="千分位 8 5 5 2 2" xfId="20841" xr:uid="{00000000-0005-0000-0000-000071510000}"/>
    <cellStyle name="千分位 8 5 5 2 2 2" xfId="30892" xr:uid="{5E939F43-5F8A-4F35-86E7-F5A0A4241A1B}"/>
    <cellStyle name="千分位 8 5 5 2 3" xfId="20842" xr:uid="{00000000-0005-0000-0000-000072510000}"/>
    <cellStyle name="千分位 8 5 5 2 3 2" xfId="30893" xr:uid="{308903F0-5DEF-431E-842F-AF3F2E785387}"/>
    <cellStyle name="千分位 8 5 5 2 4" xfId="30891" xr:uid="{09169FAA-D25C-45DE-9D7F-015CC4C2B116}"/>
    <cellStyle name="千分位 8 5 5 3" xfId="20843" xr:uid="{00000000-0005-0000-0000-000073510000}"/>
    <cellStyle name="千分位 8 5 5 3 2" xfId="30894" xr:uid="{4F0041B0-5E77-46E3-8F40-F0D5A7054E97}"/>
    <cellStyle name="千分位 8 5 5 4" xfId="20844" xr:uid="{00000000-0005-0000-0000-000074510000}"/>
    <cellStyle name="千分位 8 5 5 4 2" xfId="30895" xr:uid="{48F44F9B-9C32-4C9B-97FB-9F5FF26F75F7}"/>
    <cellStyle name="千分位 8 5 5 5" xfId="30890" xr:uid="{E46AA806-8748-4DE6-87DF-6734DD1FE20E}"/>
    <cellStyle name="千分位 8 5 6" xfId="20845" xr:uid="{00000000-0005-0000-0000-000075510000}"/>
    <cellStyle name="千分位 8 5 6 2" xfId="20846" xr:uid="{00000000-0005-0000-0000-000076510000}"/>
    <cellStyle name="千分位 8 5 6 2 2" xfId="30897" xr:uid="{D93FCDC4-25B4-464F-8DBC-BC88FF0661E8}"/>
    <cellStyle name="千分位 8 5 6 3" xfId="20847" xr:uid="{00000000-0005-0000-0000-000077510000}"/>
    <cellStyle name="千分位 8 5 6 3 2" xfId="30898" xr:uid="{507580D5-AA97-4D94-997A-A24934971AD9}"/>
    <cellStyle name="千分位 8 5 6 4" xfId="30896" xr:uid="{D7F0B177-9D68-4B32-93E1-EA38DF017099}"/>
    <cellStyle name="千分位 8 5 7" xfId="20848" xr:uid="{00000000-0005-0000-0000-000078510000}"/>
    <cellStyle name="千分位 8 5 7 2" xfId="30899" xr:uid="{7B812C84-6C47-48F8-A417-52ACE0D32AB9}"/>
    <cellStyle name="千分位 8 5 8" xfId="20849" xr:uid="{00000000-0005-0000-0000-000079510000}"/>
    <cellStyle name="千分位 8 5 8 2" xfId="30900" xr:uid="{E240FE31-2BBD-4612-ADA0-9232969E8445}"/>
    <cellStyle name="千分位 8 5 9" xfId="30841" xr:uid="{B94DC341-574C-45F7-83C0-A1FA8E24878C}"/>
    <cellStyle name="千分位 8 6" xfId="20850" xr:uid="{00000000-0005-0000-0000-00007A510000}"/>
    <cellStyle name="千分位 8 6 2" xfId="20851" xr:uid="{00000000-0005-0000-0000-00007B510000}"/>
    <cellStyle name="千分位 8 6 2 2" xfId="20852" xr:uid="{00000000-0005-0000-0000-00007C510000}"/>
    <cellStyle name="千分位 8 6 2 2 2" xfId="20853" xr:uid="{00000000-0005-0000-0000-00007D510000}"/>
    <cellStyle name="千分位 8 6 2 2 2 2" xfId="20854" xr:uid="{00000000-0005-0000-0000-00007E510000}"/>
    <cellStyle name="千分位 8 6 2 2 2 2 2" xfId="30905" xr:uid="{D4024832-6FB8-4923-9B7A-630AEBC07B9A}"/>
    <cellStyle name="千分位 8 6 2 2 2 3" xfId="20855" xr:uid="{00000000-0005-0000-0000-00007F510000}"/>
    <cellStyle name="千分位 8 6 2 2 2 3 2" xfId="30906" xr:uid="{32AE7E41-272E-48B1-AD9C-C5641C3C327F}"/>
    <cellStyle name="千分位 8 6 2 2 2 4" xfId="30904" xr:uid="{838FC4DE-B109-4AD4-9DDF-BA7FA42424A3}"/>
    <cellStyle name="千分位 8 6 2 2 3" xfId="20856" xr:uid="{00000000-0005-0000-0000-000080510000}"/>
    <cellStyle name="千分位 8 6 2 2 3 2" xfId="30907" xr:uid="{24370BC7-CAA1-4F89-9723-78FE788F993F}"/>
    <cellStyle name="千分位 8 6 2 2 4" xfId="20857" xr:uid="{00000000-0005-0000-0000-000081510000}"/>
    <cellStyle name="千分位 8 6 2 2 4 2" xfId="30908" xr:uid="{B1500FE7-FC9F-4F74-B996-80C91979E9E2}"/>
    <cellStyle name="千分位 8 6 2 2 5" xfId="30903" xr:uid="{D89D7E99-E98E-4E5C-8008-89389064780F}"/>
    <cellStyle name="千分位 8 6 2 3" xfId="20858" xr:uid="{00000000-0005-0000-0000-000082510000}"/>
    <cellStyle name="千分位 8 6 2 3 2" xfId="20859" xr:uid="{00000000-0005-0000-0000-000083510000}"/>
    <cellStyle name="千分位 8 6 2 3 2 2" xfId="30910" xr:uid="{30255DB1-0CE9-48F4-A720-4BB2C47177F7}"/>
    <cellStyle name="千分位 8 6 2 3 3" xfId="20860" xr:uid="{00000000-0005-0000-0000-000084510000}"/>
    <cellStyle name="千分位 8 6 2 3 3 2" xfId="30911" xr:uid="{E59CB880-E033-44D0-8E1C-1D60CE023373}"/>
    <cellStyle name="千分位 8 6 2 3 4" xfId="30909" xr:uid="{E4BB0110-E5F5-49A5-93C4-71D5694636D4}"/>
    <cellStyle name="千分位 8 6 2 4" xfId="20861" xr:uid="{00000000-0005-0000-0000-000085510000}"/>
    <cellStyle name="千分位 8 6 2 4 2" xfId="30912" xr:uid="{38C1D556-4D03-495E-B874-715C665EB5AC}"/>
    <cellStyle name="千分位 8 6 2 5" xfId="20862" xr:uid="{00000000-0005-0000-0000-000086510000}"/>
    <cellStyle name="千分位 8 6 2 5 2" xfId="30913" xr:uid="{7EA6D363-AB1E-46C9-A88D-3CAA61C472DC}"/>
    <cellStyle name="千分位 8 6 2 6" xfId="30902" xr:uid="{F3503DC4-6AA3-467D-98C2-EA18DBB93355}"/>
    <cellStyle name="千分位 8 6 3" xfId="20863" xr:uid="{00000000-0005-0000-0000-000087510000}"/>
    <cellStyle name="千分位 8 6 3 2" xfId="20864" xr:uid="{00000000-0005-0000-0000-000088510000}"/>
    <cellStyle name="千分位 8 6 3 2 2" xfId="20865" xr:uid="{00000000-0005-0000-0000-000089510000}"/>
    <cellStyle name="千分位 8 6 3 2 2 2" xfId="20866" xr:uid="{00000000-0005-0000-0000-00008A510000}"/>
    <cellStyle name="千分位 8 6 3 2 2 2 2" xfId="30917" xr:uid="{FC5F6914-4AE7-4588-93A2-A186B1BE051B}"/>
    <cellStyle name="千分位 8 6 3 2 2 3" xfId="20867" xr:uid="{00000000-0005-0000-0000-00008B510000}"/>
    <cellStyle name="千分位 8 6 3 2 2 3 2" xfId="30918" xr:uid="{ADB82D7A-F9AC-415F-980B-6E161E260967}"/>
    <cellStyle name="千分位 8 6 3 2 2 4" xfId="30916" xr:uid="{757B772E-E2FA-4BE4-8753-167B7AFA67E7}"/>
    <cellStyle name="千分位 8 6 3 2 3" xfId="20868" xr:uid="{00000000-0005-0000-0000-00008C510000}"/>
    <cellStyle name="千分位 8 6 3 2 3 2" xfId="30919" xr:uid="{E0D8FEE2-21AF-471E-809E-19DD597C9F92}"/>
    <cellStyle name="千分位 8 6 3 2 4" xfId="20869" xr:uid="{00000000-0005-0000-0000-00008D510000}"/>
    <cellStyle name="千分位 8 6 3 2 4 2" xfId="30920" xr:uid="{630070D6-10D0-4474-BCC8-AC30145FA3FC}"/>
    <cellStyle name="千分位 8 6 3 2 5" xfId="30915" xr:uid="{FDF3D071-CF81-43F2-BE7D-4CB64602BAD0}"/>
    <cellStyle name="千分位 8 6 3 3" xfId="20870" xr:uid="{00000000-0005-0000-0000-00008E510000}"/>
    <cellStyle name="千分位 8 6 3 3 2" xfId="20871" xr:uid="{00000000-0005-0000-0000-00008F510000}"/>
    <cellStyle name="千分位 8 6 3 3 2 2" xfId="30922" xr:uid="{CD5E711B-E4E3-4CE4-A977-FA8680A52FE8}"/>
    <cellStyle name="千分位 8 6 3 3 3" xfId="20872" xr:uid="{00000000-0005-0000-0000-000090510000}"/>
    <cellStyle name="千分位 8 6 3 3 3 2" xfId="30923" xr:uid="{88ECA9AD-6E11-4D80-BEA7-F044902494AE}"/>
    <cellStyle name="千分位 8 6 3 3 4" xfId="30921" xr:uid="{7F99602C-8541-4C84-B92E-071A93FD55A3}"/>
    <cellStyle name="千分位 8 6 3 4" xfId="20873" xr:uid="{00000000-0005-0000-0000-000091510000}"/>
    <cellStyle name="千分位 8 6 3 4 2" xfId="30924" xr:uid="{78F4996B-40DF-4C21-BDB2-CE48CE391768}"/>
    <cellStyle name="千分位 8 6 3 5" xfId="20874" xr:uid="{00000000-0005-0000-0000-000092510000}"/>
    <cellStyle name="千分位 8 6 3 5 2" xfId="30925" xr:uid="{19012951-43F0-4305-9C4E-A1DE85F48027}"/>
    <cellStyle name="千分位 8 6 3 6" xfId="30914" xr:uid="{2C79F9B4-93D4-4DCB-AC22-016DECE1B04E}"/>
    <cellStyle name="千分位 8 6 4" xfId="20875" xr:uid="{00000000-0005-0000-0000-000093510000}"/>
    <cellStyle name="千分位 8 6 4 2" xfId="20876" xr:uid="{00000000-0005-0000-0000-000094510000}"/>
    <cellStyle name="千分位 8 6 4 2 2" xfId="20877" xr:uid="{00000000-0005-0000-0000-000095510000}"/>
    <cellStyle name="千分位 8 6 4 2 2 2" xfId="30928" xr:uid="{C39B1BF8-BCDE-471B-9305-DD4E35F1C87B}"/>
    <cellStyle name="千分位 8 6 4 2 3" xfId="20878" xr:uid="{00000000-0005-0000-0000-000096510000}"/>
    <cellStyle name="千分位 8 6 4 2 3 2" xfId="30929" xr:uid="{1C42FC79-BD5E-4015-B14F-AEE3328A8957}"/>
    <cellStyle name="千分位 8 6 4 2 4" xfId="30927" xr:uid="{A852C755-479A-4971-980A-B3F53BA38F2B}"/>
    <cellStyle name="千分位 8 6 4 3" xfId="20879" xr:uid="{00000000-0005-0000-0000-000097510000}"/>
    <cellStyle name="千分位 8 6 4 3 2" xfId="30930" xr:uid="{2A897885-8232-4F40-8031-CB989F07B10D}"/>
    <cellStyle name="千分位 8 6 4 4" xfId="20880" xr:uid="{00000000-0005-0000-0000-000098510000}"/>
    <cellStyle name="千分位 8 6 4 4 2" xfId="30931" xr:uid="{38B2873F-F2C4-41A0-A546-DF6C2EFE15BA}"/>
    <cellStyle name="千分位 8 6 4 5" xfId="30926" xr:uid="{D8B05E9A-A1D8-4ECB-9AF5-F7CCA5DBA8A5}"/>
    <cellStyle name="千分位 8 6 5" xfId="20881" xr:uid="{00000000-0005-0000-0000-000099510000}"/>
    <cellStyle name="千分位 8 6 5 2" xfId="20882" xr:uid="{00000000-0005-0000-0000-00009A510000}"/>
    <cellStyle name="千分位 8 6 5 2 2" xfId="30933" xr:uid="{99DC68F2-FE56-485F-86DA-A2F05E3384D5}"/>
    <cellStyle name="千分位 8 6 5 3" xfId="20883" xr:uid="{00000000-0005-0000-0000-00009B510000}"/>
    <cellStyle name="千分位 8 6 5 3 2" xfId="30934" xr:uid="{DF5FD569-495A-4A76-991A-E28A2338C2C4}"/>
    <cellStyle name="千分位 8 6 5 4" xfId="30932" xr:uid="{2FB9484A-9BEB-4E85-81F0-07198AAEEA57}"/>
    <cellStyle name="千分位 8 6 6" xfId="20884" xr:uid="{00000000-0005-0000-0000-00009C510000}"/>
    <cellStyle name="千分位 8 6 6 2" xfId="30935" xr:uid="{9E252402-D0BE-4F84-888C-A85288ADBAA6}"/>
    <cellStyle name="千分位 8 6 7" xfId="20885" xr:uid="{00000000-0005-0000-0000-00009D510000}"/>
    <cellStyle name="千分位 8 6 7 2" xfId="30936" xr:uid="{DE17CCBA-77C8-4BF8-A726-B78A3DF7567F}"/>
    <cellStyle name="千分位 8 6 8" xfId="30901" xr:uid="{8018E73E-E304-4709-9A4E-10FF85489AFC}"/>
    <cellStyle name="千分位 8 7" xfId="20886" xr:uid="{00000000-0005-0000-0000-00009E510000}"/>
    <cellStyle name="千分位 8 7 2" xfId="20887" xr:uid="{00000000-0005-0000-0000-00009F510000}"/>
    <cellStyle name="千分位 8 7 2 2" xfId="20888" xr:uid="{00000000-0005-0000-0000-0000A0510000}"/>
    <cellStyle name="千分位 8 7 2 2 2" xfId="20889" xr:uid="{00000000-0005-0000-0000-0000A1510000}"/>
    <cellStyle name="千分位 8 7 2 2 2 2" xfId="20890" xr:uid="{00000000-0005-0000-0000-0000A2510000}"/>
    <cellStyle name="千分位 8 7 2 2 2 2 2" xfId="30941" xr:uid="{D11FBA88-8E85-4FED-AE95-22A40B7E5B5F}"/>
    <cellStyle name="千分位 8 7 2 2 2 3" xfId="20891" xr:uid="{00000000-0005-0000-0000-0000A3510000}"/>
    <cellStyle name="千分位 8 7 2 2 2 3 2" xfId="30942" xr:uid="{D632A10E-787D-48CD-B104-CFBC3C42312F}"/>
    <cellStyle name="千分位 8 7 2 2 2 4" xfId="30940" xr:uid="{08516B45-BD5C-42CA-A6CD-558D5DF48F02}"/>
    <cellStyle name="千分位 8 7 2 2 3" xfId="20892" xr:uid="{00000000-0005-0000-0000-0000A4510000}"/>
    <cellStyle name="千分位 8 7 2 2 3 2" xfId="30943" xr:uid="{E290FF45-82E8-4C77-8304-45B2E7D09D77}"/>
    <cellStyle name="千分位 8 7 2 2 4" xfId="20893" xr:uid="{00000000-0005-0000-0000-0000A5510000}"/>
    <cellStyle name="千分位 8 7 2 2 4 2" xfId="30944" xr:uid="{00CA4EB6-3A8B-455E-A106-71B1C4F8EC6E}"/>
    <cellStyle name="千分位 8 7 2 2 5" xfId="30939" xr:uid="{E7225977-2D3C-495F-93AF-181DF1889E1C}"/>
    <cellStyle name="千分位 8 7 2 3" xfId="20894" xr:uid="{00000000-0005-0000-0000-0000A6510000}"/>
    <cellStyle name="千分位 8 7 2 3 2" xfId="20895" xr:uid="{00000000-0005-0000-0000-0000A7510000}"/>
    <cellStyle name="千分位 8 7 2 3 2 2" xfId="30946" xr:uid="{B66B481F-D458-4BC0-A340-6D825E4F5D85}"/>
    <cellStyle name="千分位 8 7 2 3 3" xfId="20896" xr:uid="{00000000-0005-0000-0000-0000A8510000}"/>
    <cellStyle name="千分位 8 7 2 3 3 2" xfId="30947" xr:uid="{2363D957-0F62-47A7-B9BD-B7EAECC86E04}"/>
    <cellStyle name="千分位 8 7 2 3 4" xfId="30945" xr:uid="{8486257B-6171-4950-81DC-AC4397562376}"/>
    <cellStyle name="千分位 8 7 2 4" xfId="20897" xr:uid="{00000000-0005-0000-0000-0000A9510000}"/>
    <cellStyle name="千分位 8 7 2 4 2" xfId="30948" xr:uid="{E23F17D9-BEDF-4AFF-9D38-666151ECB9F9}"/>
    <cellStyle name="千分位 8 7 2 5" xfId="20898" xr:uid="{00000000-0005-0000-0000-0000AA510000}"/>
    <cellStyle name="千分位 8 7 2 5 2" xfId="30949" xr:uid="{F4ED71C8-D8C6-41CE-9EB6-D03B6C7B241F}"/>
    <cellStyle name="千分位 8 7 2 6" xfId="30938" xr:uid="{0370F97E-FD86-427B-9723-0B1E9127698F}"/>
    <cellStyle name="千分位 8 7 3" xfId="20899" xr:uid="{00000000-0005-0000-0000-0000AB510000}"/>
    <cellStyle name="千分位 8 7 3 2" xfId="20900" xr:uid="{00000000-0005-0000-0000-0000AC510000}"/>
    <cellStyle name="千分位 8 7 3 2 2" xfId="20901" xr:uid="{00000000-0005-0000-0000-0000AD510000}"/>
    <cellStyle name="千分位 8 7 3 2 2 2" xfId="30952" xr:uid="{CAF4E8E4-6106-42AB-AF66-F7C00AB43E56}"/>
    <cellStyle name="千分位 8 7 3 2 3" xfId="20902" xr:uid="{00000000-0005-0000-0000-0000AE510000}"/>
    <cellStyle name="千分位 8 7 3 2 3 2" xfId="30953" xr:uid="{F092BC4E-B4DF-4B24-99C4-3D62653DE89E}"/>
    <cellStyle name="千分位 8 7 3 2 4" xfId="30951" xr:uid="{023F0714-3878-4CC0-8F77-89E05C92BD65}"/>
    <cellStyle name="千分位 8 7 3 3" xfId="20903" xr:uid="{00000000-0005-0000-0000-0000AF510000}"/>
    <cellStyle name="千分位 8 7 3 3 2" xfId="30954" xr:uid="{FEC76DE4-75A5-493F-913D-96E924A43A9C}"/>
    <cellStyle name="千分位 8 7 3 4" xfId="20904" xr:uid="{00000000-0005-0000-0000-0000B0510000}"/>
    <cellStyle name="千分位 8 7 3 4 2" xfId="30955" xr:uid="{D1167CAC-6F67-4F0D-8DFB-D1AFD5F189FB}"/>
    <cellStyle name="千分位 8 7 3 5" xfId="30950" xr:uid="{B9171D34-521E-4FA4-B1DB-631D305DE67B}"/>
    <cellStyle name="千分位 8 7 4" xfId="20905" xr:uid="{00000000-0005-0000-0000-0000B1510000}"/>
    <cellStyle name="千分位 8 7 4 2" xfId="20906" xr:uid="{00000000-0005-0000-0000-0000B2510000}"/>
    <cellStyle name="千分位 8 7 4 2 2" xfId="30957" xr:uid="{57D62D02-9EB5-42A7-906E-E20FDBFD6AFD}"/>
    <cellStyle name="千分位 8 7 4 3" xfId="20907" xr:uid="{00000000-0005-0000-0000-0000B3510000}"/>
    <cellStyle name="千分位 8 7 4 3 2" xfId="30958" xr:uid="{6B46DB95-8683-4779-9389-C15AA8F63151}"/>
    <cellStyle name="千分位 8 7 4 4" xfId="30956" xr:uid="{DF7ED837-2516-4995-99B0-A5AD3EF2A4B5}"/>
    <cellStyle name="千分位 8 7 5" xfId="20908" xr:uid="{00000000-0005-0000-0000-0000B4510000}"/>
    <cellStyle name="千分位 8 7 5 2" xfId="30959" xr:uid="{DE1B2F8B-0EDE-479E-B1BC-CE19875174C5}"/>
    <cellStyle name="千分位 8 7 6" xfId="20909" xr:uid="{00000000-0005-0000-0000-0000B5510000}"/>
    <cellStyle name="千分位 8 7 6 2" xfId="30960" xr:uid="{517F95AB-3514-42D1-AA6D-AD54A4D3A1C1}"/>
    <cellStyle name="千分位 8 7 7" xfId="30937" xr:uid="{CD00DFCF-4971-4126-BA90-F577A063EBB7}"/>
    <cellStyle name="千分位 8 8" xfId="20910" xr:uid="{00000000-0005-0000-0000-0000B6510000}"/>
    <cellStyle name="千分位 8 8 2" xfId="20911" xr:uid="{00000000-0005-0000-0000-0000B7510000}"/>
    <cellStyle name="千分位 8 8 2 2" xfId="20912" xr:uid="{00000000-0005-0000-0000-0000B8510000}"/>
    <cellStyle name="千分位 8 8 2 2 2" xfId="20913" xr:uid="{00000000-0005-0000-0000-0000B9510000}"/>
    <cellStyle name="千分位 8 8 2 2 2 2" xfId="30964" xr:uid="{21930D8D-A54C-4DC1-8853-B0F05AE30658}"/>
    <cellStyle name="千分位 8 8 2 2 3" xfId="20914" xr:uid="{00000000-0005-0000-0000-0000BA510000}"/>
    <cellStyle name="千分位 8 8 2 2 3 2" xfId="30965" xr:uid="{8DA25E1D-52A3-48DE-9486-E072F4523155}"/>
    <cellStyle name="千分位 8 8 2 2 4" xfId="30963" xr:uid="{93461A7C-D0B0-452F-BF7D-EADAF4F1E21C}"/>
    <cellStyle name="千分位 8 8 2 3" xfId="20915" xr:uid="{00000000-0005-0000-0000-0000BB510000}"/>
    <cellStyle name="千分位 8 8 2 3 2" xfId="30966" xr:uid="{E4FD9C75-9CFD-467D-B915-75104463616F}"/>
    <cellStyle name="千分位 8 8 2 4" xfId="20916" xr:uid="{00000000-0005-0000-0000-0000BC510000}"/>
    <cellStyle name="千分位 8 8 2 4 2" xfId="30967" xr:uid="{7D4DD8AD-4E1C-4569-B830-6944CCB6B876}"/>
    <cellStyle name="千分位 8 8 2 5" xfId="30962" xr:uid="{F9924986-30BB-4737-8298-2CDD4C34599C}"/>
    <cellStyle name="千分位 8 8 3" xfId="20917" xr:uid="{00000000-0005-0000-0000-0000BD510000}"/>
    <cellStyle name="千分位 8 8 3 2" xfId="20918" xr:uid="{00000000-0005-0000-0000-0000BE510000}"/>
    <cellStyle name="千分位 8 8 3 2 2" xfId="30969" xr:uid="{90729DA3-63AC-44C1-9082-5AB795AE2247}"/>
    <cellStyle name="千分位 8 8 3 3" xfId="20919" xr:uid="{00000000-0005-0000-0000-0000BF510000}"/>
    <cellStyle name="千分位 8 8 3 3 2" xfId="30970" xr:uid="{EFD56DCA-E339-4F3A-9C2D-36A50D259768}"/>
    <cellStyle name="千分位 8 8 3 4" xfId="30968" xr:uid="{458CC9E4-1679-45FD-97F9-CD297D7CE387}"/>
    <cellStyle name="千分位 8 8 4" xfId="20920" xr:uid="{00000000-0005-0000-0000-0000C0510000}"/>
    <cellStyle name="千分位 8 8 4 2" xfId="30971" xr:uid="{222F4EA3-45CF-4BDD-961F-54272693213E}"/>
    <cellStyle name="千分位 8 8 5" xfId="20921" xr:uid="{00000000-0005-0000-0000-0000C1510000}"/>
    <cellStyle name="千分位 8 8 5 2" xfId="30972" xr:uid="{8493F8F3-5994-4513-AF45-BB9F10CE75CA}"/>
    <cellStyle name="千分位 8 8 6" xfId="30961" xr:uid="{3ED973FF-EE9F-40BE-857E-545FB6D98A0D}"/>
    <cellStyle name="千分位 8 9" xfId="20922" xr:uid="{00000000-0005-0000-0000-0000C2510000}"/>
    <cellStyle name="千分位 8 9 2" xfId="20923" xr:uid="{00000000-0005-0000-0000-0000C3510000}"/>
    <cellStyle name="千分位 8 9 2 2" xfId="20924" xr:uid="{00000000-0005-0000-0000-0000C4510000}"/>
    <cellStyle name="千分位 8 9 2 2 2" xfId="20925" xr:uid="{00000000-0005-0000-0000-0000C5510000}"/>
    <cellStyle name="千分位 8 9 2 2 2 2" xfId="30976" xr:uid="{574C1073-9DCA-49A0-B030-DEB5050D54C0}"/>
    <cellStyle name="千分位 8 9 2 2 3" xfId="20926" xr:uid="{00000000-0005-0000-0000-0000C6510000}"/>
    <cellStyle name="千分位 8 9 2 2 3 2" xfId="30977" xr:uid="{93D61EFA-2D90-4BC6-A29C-4B58135F41BE}"/>
    <cellStyle name="千分位 8 9 2 2 4" xfId="30975" xr:uid="{8DFEECD0-BC02-4FE1-82BB-2AB8716FAF68}"/>
    <cellStyle name="千分位 8 9 2 3" xfId="20927" xr:uid="{00000000-0005-0000-0000-0000C7510000}"/>
    <cellStyle name="千分位 8 9 2 3 2" xfId="30978" xr:uid="{5A143CD7-7269-454A-BE6C-78CDDF72913A}"/>
    <cellStyle name="千分位 8 9 2 4" xfId="20928" xr:uid="{00000000-0005-0000-0000-0000C8510000}"/>
    <cellStyle name="千分位 8 9 2 4 2" xfId="30979" xr:uid="{78EC2DB4-8EAE-4D5A-B0C0-07B1A9E1EABC}"/>
    <cellStyle name="千分位 8 9 2 5" xfId="30974" xr:uid="{E32E756D-E99A-4848-A63C-DC09B4B4918D}"/>
    <cellStyle name="千分位 8 9 3" xfId="20929" xr:uid="{00000000-0005-0000-0000-0000C9510000}"/>
    <cellStyle name="千分位 8 9 3 2" xfId="20930" xr:uid="{00000000-0005-0000-0000-0000CA510000}"/>
    <cellStyle name="千分位 8 9 3 2 2" xfId="30981" xr:uid="{8C6536BA-D2C8-43B2-AEEA-86F1CC3B22A9}"/>
    <cellStyle name="千分位 8 9 3 3" xfId="20931" xr:uid="{00000000-0005-0000-0000-0000CB510000}"/>
    <cellStyle name="千分位 8 9 3 3 2" xfId="30982" xr:uid="{7F295B93-DBEA-43FC-9EE4-D7963E2611A4}"/>
    <cellStyle name="千分位 8 9 3 4" xfId="30980" xr:uid="{AFDF0CFA-A3BE-426B-8CD3-40FD59D398E1}"/>
    <cellStyle name="千分位 8 9 4" xfId="20932" xr:uid="{00000000-0005-0000-0000-0000CC510000}"/>
    <cellStyle name="千分位 8 9 4 2" xfId="30983" xr:uid="{9DDEB88F-88EA-45C2-9220-BF104905F63E}"/>
    <cellStyle name="千分位 8 9 5" xfId="20933" xr:uid="{00000000-0005-0000-0000-0000CD510000}"/>
    <cellStyle name="千分位 8 9 5 2" xfId="30984" xr:uid="{6AAF6608-FE3F-4944-BE2C-4CBA548792A3}"/>
    <cellStyle name="千分位 8 9 6" xfId="30973" xr:uid="{A4FFEF7A-0E66-445D-8DB3-3DE6A03D269E}"/>
    <cellStyle name="千分位 9" xfId="428" xr:uid="{00000000-0005-0000-0000-0000CE510000}"/>
    <cellStyle name="千分位 9 10" xfId="20934" xr:uid="{00000000-0005-0000-0000-0000CF510000}"/>
    <cellStyle name="千分位 9 10 2" xfId="20935" xr:uid="{00000000-0005-0000-0000-0000D0510000}"/>
    <cellStyle name="千分位 9 10 2 2" xfId="20936" xr:uid="{00000000-0005-0000-0000-0000D1510000}"/>
    <cellStyle name="千分位 9 10 2 2 2" xfId="30987" xr:uid="{A0B95BF8-0A61-4518-8191-21A7719D4BDD}"/>
    <cellStyle name="千分位 9 10 2 3" xfId="20937" xr:uid="{00000000-0005-0000-0000-0000D2510000}"/>
    <cellStyle name="千分位 9 10 2 3 2" xfId="30988" xr:uid="{497037BC-1B65-4289-9637-8EF9726429A1}"/>
    <cellStyle name="千分位 9 10 2 4" xfId="30986" xr:uid="{AB190DD9-39B6-48CE-907B-1F40145C3B86}"/>
    <cellStyle name="千分位 9 10 3" xfId="20938" xr:uid="{00000000-0005-0000-0000-0000D3510000}"/>
    <cellStyle name="千分位 9 10 3 2" xfId="30989" xr:uid="{D84D0197-6D9D-4CDC-96CE-E901502618F1}"/>
    <cellStyle name="千分位 9 10 4" xfId="20939" xr:uid="{00000000-0005-0000-0000-0000D4510000}"/>
    <cellStyle name="千分位 9 10 4 2" xfId="30990" xr:uid="{FFA24B76-1721-4BE2-9499-427EB636AEE9}"/>
    <cellStyle name="千分位 9 10 5" xfId="30985" xr:uid="{518F1E73-A66E-4F71-BCCC-A26B40DA566C}"/>
    <cellStyle name="千分位 9 11" xfId="20940" xr:uid="{00000000-0005-0000-0000-0000D5510000}"/>
    <cellStyle name="千分位 9 11 2" xfId="20941" xr:uid="{00000000-0005-0000-0000-0000D6510000}"/>
    <cellStyle name="千分位 9 11 2 2" xfId="30992" xr:uid="{111B5A57-9634-49DC-BC14-29C07E4AA64C}"/>
    <cellStyle name="千分位 9 11 3" xfId="20942" xr:uid="{00000000-0005-0000-0000-0000D7510000}"/>
    <cellStyle name="千分位 9 11 3 2" xfId="30993" xr:uid="{864F4048-1FD6-40EC-A2F1-359BF542511F}"/>
    <cellStyle name="千分位 9 11 4" xfId="30991" xr:uid="{CAA22E9C-5970-4AE6-B279-20054D6DD8FE}"/>
    <cellStyle name="千分位 9 12" xfId="20943" xr:uid="{00000000-0005-0000-0000-0000D8510000}"/>
    <cellStyle name="千分位 9 12 2" xfId="30994" xr:uid="{F838353B-CB8B-4342-BE5F-77D31F20F9A9}"/>
    <cellStyle name="千分位 9 13" xfId="20944" xr:uid="{00000000-0005-0000-0000-0000D9510000}"/>
    <cellStyle name="千分位 9 13 2" xfId="30995" xr:uid="{BD41C320-95C8-421F-8AFD-DB76C7517E71}"/>
    <cellStyle name="千分位 9 14" xfId="26186" xr:uid="{1155A5CD-EFE0-42B2-81E8-74CA865C5759}"/>
    <cellStyle name="千分位 9 2" xfId="429" xr:uid="{00000000-0005-0000-0000-0000DA510000}"/>
    <cellStyle name="千分位 9 2 10" xfId="26187" xr:uid="{5C822647-5DE1-4C6D-A423-C4CDBDB1AD30}"/>
    <cellStyle name="千分位 9 2 2" xfId="430" xr:uid="{00000000-0005-0000-0000-0000DB510000}"/>
    <cellStyle name="千分位 9 2 2 2" xfId="20945" xr:uid="{00000000-0005-0000-0000-0000DC510000}"/>
    <cellStyle name="千分位 9 2 2 2 2" xfId="20946" xr:uid="{00000000-0005-0000-0000-0000DD510000}"/>
    <cellStyle name="千分位 9 2 2 2 2 2" xfId="20947" xr:uid="{00000000-0005-0000-0000-0000DE510000}"/>
    <cellStyle name="千分位 9 2 2 2 2 2 2" xfId="20948" xr:uid="{00000000-0005-0000-0000-0000DF510000}"/>
    <cellStyle name="千分位 9 2 2 2 2 2 2 2" xfId="20949" xr:uid="{00000000-0005-0000-0000-0000E0510000}"/>
    <cellStyle name="千分位 9 2 2 2 2 2 2 2 2" xfId="31000" xr:uid="{8E4EB517-6080-4607-850D-2D2452C7BDB5}"/>
    <cellStyle name="千分位 9 2 2 2 2 2 2 3" xfId="20950" xr:uid="{00000000-0005-0000-0000-0000E1510000}"/>
    <cellStyle name="千分位 9 2 2 2 2 2 2 3 2" xfId="31001" xr:uid="{15574D5E-08E4-4225-B8AE-B04663E07BEB}"/>
    <cellStyle name="千分位 9 2 2 2 2 2 2 4" xfId="30999" xr:uid="{B02A6298-DBC4-4EB3-B4BE-CF9854FF1CFD}"/>
    <cellStyle name="千分位 9 2 2 2 2 2 3" xfId="20951" xr:uid="{00000000-0005-0000-0000-0000E2510000}"/>
    <cellStyle name="千分位 9 2 2 2 2 2 3 2" xfId="31002" xr:uid="{39B8DEE8-1C64-443A-A0D7-F52C12B8B340}"/>
    <cellStyle name="千分位 9 2 2 2 2 2 4" xfId="20952" xr:uid="{00000000-0005-0000-0000-0000E3510000}"/>
    <cellStyle name="千分位 9 2 2 2 2 2 4 2" xfId="31003" xr:uid="{E2DA5818-1FAF-4A2E-8E6A-939A93593953}"/>
    <cellStyle name="千分位 9 2 2 2 2 2 5" xfId="30998" xr:uid="{D3051CC4-2AA4-48E9-B5BB-83E22C3A9859}"/>
    <cellStyle name="千分位 9 2 2 2 2 3" xfId="20953" xr:uid="{00000000-0005-0000-0000-0000E4510000}"/>
    <cellStyle name="千分位 9 2 2 2 2 3 2" xfId="20954" xr:uid="{00000000-0005-0000-0000-0000E5510000}"/>
    <cellStyle name="千分位 9 2 2 2 2 3 2 2" xfId="31005" xr:uid="{E3240C44-8C1B-4D13-9885-08C390BC529E}"/>
    <cellStyle name="千分位 9 2 2 2 2 3 3" xfId="20955" xr:uid="{00000000-0005-0000-0000-0000E6510000}"/>
    <cellStyle name="千分位 9 2 2 2 2 3 3 2" xfId="31006" xr:uid="{BE92C5FA-F5BC-4471-90D0-56AA4D9D639A}"/>
    <cellStyle name="千分位 9 2 2 2 2 3 4" xfId="31004" xr:uid="{6954FA83-C459-447B-8932-D09520DD932D}"/>
    <cellStyle name="千分位 9 2 2 2 2 4" xfId="20956" xr:uid="{00000000-0005-0000-0000-0000E7510000}"/>
    <cellStyle name="千分位 9 2 2 2 2 4 2" xfId="31007" xr:uid="{55D52C82-3479-4B29-8029-7F858567167F}"/>
    <cellStyle name="千分位 9 2 2 2 2 5" xfId="20957" xr:uid="{00000000-0005-0000-0000-0000E8510000}"/>
    <cellStyle name="千分位 9 2 2 2 2 5 2" xfId="31008" xr:uid="{30C4AAF6-8F52-4F8C-B872-C372B5B826A9}"/>
    <cellStyle name="千分位 9 2 2 2 2 6" xfId="30997" xr:uid="{346230ED-1E89-47A9-A609-B8985E6266CC}"/>
    <cellStyle name="千分位 9 2 2 2 3" xfId="20958" xr:uid="{00000000-0005-0000-0000-0000E9510000}"/>
    <cellStyle name="千分位 9 2 2 2 3 2" xfId="20959" xr:uid="{00000000-0005-0000-0000-0000EA510000}"/>
    <cellStyle name="千分位 9 2 2 2 3 2 2" xfId="20960" xr:uid="{00000000-0005-0000-0000-0000EB510000}"/>
    <cellStyle name="千分位 9 2 2 2 3 2 2 2" xfId="31011" xr:uid="{19972221-A824-4644-9458-0A307504F6E1}"/>
    <cellStyle name="千分位 9 2 2 2 3 2 3" xfId="20961" xr:uid="{00000000-0005-0000-0000-0000EC510000}"/>
    <cellStyle name="千分位 9 2 2 2 3 2 3 2" xfId="31012" xr:uid="{85BD5FCE-C317-4D6D-86FA-55B92086BD10}"/>
    <cellStyle name="千分位 9 2 2 2 3 2 4" xfId="31010" xr:uid="{212F7777-984B-4435-B57E-DBF6D2EC2D1B}"/>
    <cellStyle name="千分位 9 2 2 2 3 3" xfId="20962" xr:uid="{00000000-0005-0000-0000-0000ED510000}"/>
    <cellStyle name="千分位 9 2 2 2 3 3 2" xfId="31013" xr:uid="{DA822A1F-D36A-4794-8920-3A956C5E3770}"/>
    <cellStyle name="千分位 9 2 2 2 3 4" xfId="20963" xr:uid="{00000000-0005-0000-0000-0000EE510000}"/>
    <cellStyle name="千分位 9 2 2 2 3 4 2" xfId="31014" xr:uid="{318911B8-8DE3-4A32-889D-CC75FEB45300}"/>
    <cellStyle name="千分位 9 2 2 2 3 5" xfId="31009" xr:uid="{4DA92D00-ABBE-4861-A0FA-402EC0FED05A}"/>
    <cellStyle name="千分位 9 2 2 2 4" xfId="20964" xr:uid="{00000000-0005-0000-0000-0000EF510000}"/>
    <cellStyle name="千分位 9 2 2 2 4 2" xfId="20965" xr:uid="{00000000-0005-0000-0000-0000F0510000}"/>
    <cellStyle name="千分位 9 2 2 2 4 2 2" xfId="31016" xr:uid="{2B5C410F-91E3-4FCC-8EC7-7273F3C0741A}"/>
    <cellStyle name="千分位 9 2 2 2 4 3" xfId="20966" xr:uid="{00000000-0005-0000-0000-0000F1510000}"/>
    <cellStyle name="千分位 9 2 2 2 4 3 2" xfId="31017" xr:uid="{B19B8955-A5ED-4078-879C-A9EF10462B78}"/>
    <cellStyle name="千分位 9 2 2 2 4 4" xfId="31015" xr:uid="{DB497DCE-7C0F-453D-AA68-5023967AE413}"/>
    <cellStyle name="千分位 9 2 2 2 5" xfId="20967" xr:uid="{00000000-0005-0000-0000-0000F2510000}"/>
    <cellStyle name="千分位 9 2 2 2 5 2" xfId="31018" xr:uid="{90E223EC-FDF5-40B1-85E1-18927DFDA7E0}"/>
    <cellStyle name="千分位 9 2 2 2 6" xfId="20968" xr:uid="{00000000-0005-0000-0000-0000F3510000}"/>
    <cellStyle name="千分位 9 2 2 2 6 2" xfId="31019" xr:uid="{88FEC7E6-7BBA-4F0A-B80E-06D19130A005}"/>
    <cellStyle name="千分位 9 2 2 2 7" xfId="30996" xr:uid="{924E1D4C-3411-4220-9598-CB3EA8F1AF2F}"/>
    <cellStyle name="千分位 9 2 2 3" xfId="20969" xr:uid="{00000000-0005-0000-0000-0000F4510000}"/>
    <cellStyle name="千分位 9 2 2 3 2" xfId="20970" xr:uid="{00000000-0005-0000-0000-0000F5510000}"/>
    <cellStyle name="千分位 9 2 2 3 2 2" xfId="20971" xr:uid="{00000000-0005-0000-0000-0000F6510000}"/>
    <cellStyle name="千分位 9 2 2 3 2 2 2" xfId="20972" xr:uid="{00000000-0005-0000-0000-0000F7510000}"/>
    <cellStyle name="千分位 9 2 2 3 2 2 2 2" xfId="31023" xr:uid="{83133E1E-13CF-489D-B9AD-DD5A5A2A49D1}"/>
    <cellStyle name="千分位 9 2 2 3 2 2 3" xfId="20973" xr:uid="{00000000-0005-0000-0000-0000F8510000}"/>
    <cellStyle name="千分位 9 2 2 3 2 2 3 2" xfId="31024" xr:uid="{3CACEC3C-0E78-4E50-BD8F-FC331AB4625E}"/>
    <cellStyle name="千分位 9 2 2 3 2 2 4" xfId="31022" xr:uid="{BCC18213-D7C3-4D26-944E-37A8278CBB54}"/>
    <cellStyle name="千分位 9 2 2 3 2 3" xfId="20974" xr:uid="{00000000-0005-0000-0000-0000F9510000}"/>
    <cellStyle name="千分位 9 2 2 3 2 3 2" xfId="31025" xr:uid="{C6D64948-B359-40F1-A9FB-F46659837555}"/>
    <cellStyle name="千分位 9 2 2 3 2 4" xfId="20975" xr:uid="{00000000-0005-0000-0000-0000FA510000}"/>
    <cellStyle name="千分位 9 2 2 3 2 4 2" xfId="31026" xr:uid="{CC216F15-3145-43AA-9590-6B91DEFF3D6E}"/>
    <cellStyle name="千分位 9 2 2 3 2 5" xfId="31021" xr:uid="{D09DE39A-E07C-4BC6-A13E-8739CB9C58D8}"/>
    <cellStyle name="千分位 9 2 2 3 3" xfId="20976" xr:uid="{00000000-0005-0000-0000-0000FB510000}"/>
    <cellStyle name="千分位 9 2 2 3 3 2" xfId="20977" xr:uid="{00000000-0005-0000-0000-0000FC510000}"/>
    <cellStyle name="千分位 9 2 2 3 3 2 2" xfId="31028" xr:uid="{18E1D658-8857-4225-98D8-D29D7517E95F}"/>
    <cellStyle name="千分位 9 2 2 3 3 3" xfId="20978" xr:uid="{00000000-0005-0000-0000-0000FD510000}"/>
    <cellStyle name="千分位 9 2 2 3 3 3 2" xfId="31029" xr:uid="{6B332045-33CD-4F5E-B11A-8DAE2EAB4EC8}"/>
    <cellStyle name="千分位 9 2 2 3 3 4" xfId="31027" xr:uid="{0562C320-A707-45B4-BFF3-975DFAFA3DDC}"/>
    <cellStyle name="千分位 9 2 2 3 4" xfId="20979" xr:uid="{00000000-0005-0000-0000-0000FE510000}"/>
    <cellStyle name="千分位 9 2 2 3 4 2" xfId="31030" xr:uid="{8EEEB01E-4737-4224-BAFE-E375ED106145}"/>
    <cellStyle name="千分位 9 2 2 3 5" xfId="20980" xr:uid="{00000000-0005-0000-0000-0000FF510000}"/>
    <cellStyle name="千分位 9 2 2 3 5 2" xfId="31031" xr:uid="{1C09E710-5F92-4DC5-8249-A008401F83D2}"/>
    <cellStyle name="千分位 9 2 2 3 6" xfId="31020" xr:uid="{34DC6A58-0884-4857-9EC8-2691758E5FC6}"/>
    <cellStyle name="千分位 9 2 2 4" xfId="20981" xr:uid="{00000000-0005-0000-0000-000000520000}"/>
    <cellStyle name="千分位 9 2 2 4 2" xfId="20982" xr:uid="{00000000-0005-0000-0000-000001520000}"/>
    <cellStyle name="千分位 9 2 2 4 2 2" xfId="20983" xr:uid="{00000000-0005-0000-0000-000002520000}"/>
    <cellStyle name="千分位 9 2 2 4 2 2 2" xfId="20984" xr:uid="{00000000-0005-0000-0000-000003520000}"/>
    <cellStyle name="千分位 9 2 2 4 2 2 2 2" xfId="31035" xr:uid="{7F820707-4CF9-4C60-8925-3BBA2AD50E9D}"/>
    <cellStyle name="千分位 9 2 2 4 2 2 3" xfId="20985" xr:uid="{00000000-0005-0000-0000-000004520000}"/>
    <cellStyle name="千分位 9 2 2 4 2 2 3 2" xfId="31036" xr:uid="{9B45B8DE-7099-4400-A02D-C5387F8135A6}"/>
    <cellStyle name="千分位 9 2 2 4 2 2 4" xfId="31034" xr:uid="{FA4CF992-7C30-405C-8251-871DF31084A0}"/>
    <cellStyle name="千分位 9 2 2 4 2 3" xfId="20986" xr:uid="{00000000-0005-0000-0000-000005520000}"/>
    <cellStyle name="千分位 9 2 2 4 2 3 2" xfId="31037" xr:uid="{4116DAD3-63B2-4644-9B5E-EF02C7D07F75}"/>
    <cellStyle name="千分位 9 2 2 4 2 4" xfId="20987" xr:uid="{00000000-0005-0000-0000-000006520000}"/>
    <cellStyle name="千分位 9 2 2 4 2 4 2" xfId="31038" xr:uid="{2636D042-B7E2-4120-BE7B-884CD7CE8E74}"/>
    <cellStyle name="千分位 9 2 2 4 2 5" xfId="31033" xr:uid="{A0814A83-B5D3-415D-A332-A39E1BB170EB}"/>
    <cellStyle name="千分位 9 2 2 4 3" xfId="20988" xr:uid="{00000000-0005-0000-0000-000007520000}"/>
    <cellStyle name="千分位 9 2 2 4 3 2" xfId="20989" xr:uid="{00000000-0005-0000-0000-000008520000}"/>
    <cellStyle name="千分位 9 2 2 4 3 2 2" xfId="31040" xr:uid="{012543FC-4660-48A3-9C90-92AFF0F0ACF4}"/>
    <cellStyle name="千分位 9 2 2 4 3 3" xfId="20990" xr:uid="{00000000-0005-0000-0000-000009520000}"/>
    <cellStyle name="千分位 9 2 2 4 3 3 2" xfId="31041" xr:uid="{0C296311-07DE-4594-8327-AD9D85EC9C93}"/>
    <cellStyle name="千分位 9 2 2 4 3 4" xfId="31039" xr:uid="{2DB6FFB4-8E15-4A5B-AE56-BEED5B17679C}"/>
    <cellStyle name="千分位 9 2 2 4 4" xfId="20991" xr:uid="{00000000-0005-0000-0000-00000A520000}"/>
    <cellStyle name="千分位 9 2 2 4 4 2" xfId="31042" xr:uid="{87B5660D-EC8F-462D-B87A-C0F95C8376FF}"/>
    <cellStyle name="千分位 9 2 2 4 5" xfId="20992" xr:uid="{00000000-0005-0000-0000-00000B520000}"/>
    <cellStyle name="千分位 9 2 2 4 5 2" xfId="31043" xr:uid="{6A92D7A1-A3FD-4C22-8978-EFD50968E8FE}"/>
    <cellStyle name="千分位 9 2 2 4 6" xfId="31032" xr:uid="{84048CD0-40F6-45E0-8732-E04A7FA12CB4}"/>
    <cellStyle name="千分位 9 2 2 5" xfId="20993" xr:uid="{00000000-0005-0000-0000-00000C520000}"/>
    <cellStyle name="千分位 9 2 2 5 2" xfId="20994" xr:uid="{00000000-0005-0000-0000-00000D520000}"/>
    <cellStyle name="千分位 9 2 2 5 2 2" xfId="20995" xr:uid="{00000000-0005-0000-0000-00000E520000}"/>
    <cellStyle name="千分位 9 2 2 5 2 2 2" xfId="31046" xr:uid="{82831D8D-8965-4356-8117-5A8682322DDF}"/>
    <cellStyle name="千分位 9 2 2 5 2 3" xfId="20996" xr:uid="{00000000-0005-0000-0000-00000F520000}"/>
    <cellStyle name="千分位 9 2 2 5 2 3 2" xfId="31047" xr:uid="{C930D673-266E-49B7-B9B8-DB40248BA04F}"/>
    <cellStyle name="千分位 9 2 2 5 2 4" xfId="31045" xr:uid="{322C1585-CB4D-423C-93FD-026C07BCABB9}"/>
    <cellStyle name="千分位 9 2 2 5 3" xfId="20997" xr:uid="{00000000-0005-0000-0000-000010520000}"/>
    <cellStyle name="千分位 9 2 2 5 3 2" xfId="31048" xr:uid="{5C02EF50-8485-48EF-9158-0F0F14400CDE}"/>
    <cellStyle name="千分位 9 2 2 5 4" xfId="20998" xr:uid="{00000000-0005-0000-0000-000011520000}"/>
    <cellStyle name="千分位 9 2 2 5 4 2" xfId="31049" xr:uid="{161AF961-52DA-41CB-93E6-ABEFCDE19C03}"/>
    <cellStyle name="千分位 9 2 2 5 5" xfId="31044" xr:uid="{BE557645-6DB7-4FDA-BFBC-CD2A4A4C775C}"/>
    <cellStyle name="千分位 9 2 2 6" xfId="20999" xr:uid="{00000000-0005-0000-0000-000012520000}"/>
    <cellStyle name="千分位 9 2 2 6 2" xfId="21000" xr:uid="{00000000-0005-0000-0000-000013520000}"/>
    <cellStyle name="千分位 9 2 2 6 2 2" xfId="31051" xr:uid="{18DAFFA2-FE42-4103-9A6F-CC2DBFB38BCE}"/>
    <cellStyle name="千分位 9 2 2 6 3" xfId="21001" xr:uid="{00000000-0005-0000-0000-000014520000}"/>
    <cellStyle name="千分位 9 2 2 6 3 2" xfId="31052" xr:uid="{0EEE7BCC-7B07-44DC-8195-3811F8633FFD}"/>
    <cellStyle name="千分位 9 2 2 6 4" xfId="31050" xr:uid="{645C3D55-1998-4F83-A510-1E0563862BF6}"/>
    <cellStyle name="千分位 9 2 2 7" xfId="21002" xr:uid="{00000000-0005-0000-0000-000015520000}"/>
    <cellStyle name="千分位 9 2 2 7 2" xfId="31053" xr:uid="{1ED811EC-5601-45EC-88ED-3E107E0947CA}"/>
    <cellStyle name="千分位 9 2 2 8" xfId="21003" xr:uid="{00000000-0005-0000-0000-000016520000}"/>
    <cellStyle name="千分位 9 2 2 8 2" xfId="31054" xr:uid="{8C4BAFC0-755F-425E-AC10-57038C4DC9DB}"/>
    <cellStyle name="千分位 9 2 2 9" xfId="26188" xr:uid="{626854FE-7E4B-4BCA-BD95-81BBFED370AA}"/>
    <cellStyle name="千分位 9 2 3" xfId="21004" xr:uid="{00000000-0005-0000-0000-000017520000}"/>
    <cellStyle name="千分位 9 2 3 2" xfId="21005" xr:uid="{00000000-0005-0000-0000-000018520000}"/>
    <cellStyle name="千分位 9 2 3 2 2" xfId="21006" xr:uid="{00000000-0005-0000-0000-000019520000}"/>
    <cellStyle name="千分位 9 2 3 2 2 2" xfId="21007" xr:uid="{00000000-0005-0000-0000-00001A520000}"/>
    <cellStyle name="千分位 9 2 3 2 2 2 2" xfId="21008" xr:uid="{00000000-0005-0000-0000-00001B520000}"/>
    <cellStyle name="千分位 9 2 3 2 2 2 2 2" xfId="31059" xr:uid="{1DF6CE91-2259-4ECD-96D4-25DEE457C1B7}"/>
    <cellStyle name="千分位 9 2 3 2 2 2 3" xfId="21009" xr:uid="{00000000-0005-0000-0000-00001C520000}"/>
    <cellStyle name="千分位 9 2 3 2 2 2 3 2" xfId="31060" xr:uid="{1B4EF6DC-9244-4B63-8CD7-0515458779C5}"/>
    <cellStyle name="千分位 9 2 3 2 2 2 4" xfId="31058" xr:uid="{CF40F6FF-06B2-4468-BAC7-9AD41E0204D1}"/>
    <cellStyle name="千分位 9 2 3 2 2 3" xfId="21010" xr:uid="{00000000-0005-0000-0000-00001D520000}"/>
    <cellStyle name="千分位 9 2 3 2 2 3 2" xfId="31061" xr:uid="{70E23F6D-80D8-48DA-A9C3-AA50A2968769}"/>
    <cellStyle name="千分位 9 2 3 2 2 4" xfId="21011" xr:uid="{00000000-0005-0000-0000-00001E520000}"/>
    <cellStyle name="千分位 9 2 3 2 2 4 2" xfId="31062" xr:uid="{79121CC0-A7FA-414C-B56C-CB74BD94341E}"/>
    <cellStyle name="千分位 9 2 3 2 2 5" xfId="31057" xr:uid="{C80D07D5-C9E8-4A06-8D92-AF129047DC20}"/>
    <cellStyle name="千分位 9 2 3 2 3" xfId="21012" xr:uid="{00000000-0005-0000-0000-00001F520000}"/>
    <cellStyle name="千分位 9 2 3 2 3 2" xfId="21013" xr:uid="{00000000-0005-0000-0000-000020520000}"/>
    <cellStyle name="千分位 9 2 3 2 3 2 2" xfId="31064" xr:uid="{3384098E-1D56-49E4-90EE-852E4B766B6C}"/>
    <cellStyle name="千分位 9 2 3 2 3 3" xfId="21014" xr:uid="{00000000-0005-0000-0000-000021520000}"/>
    <cellStyle name="千分位 9 2 3 2 3 3 2" xfId="31065" xr:uid="{9B7A1C3D-0041-453A-9827-EBCB85BFFBF8}"/>
    <cellStyle name="千分位 9 2 3 2 3 4" xfId="31063" xr:uid="{14C956EF-75DA-4645-832A-4BAFCE801A31}"/>
    <cellStyle name="千分位 9 2 3 2 4" xfId="21015" xr:uid="{00000000-0005-0000-0000-000022520000}"/>
    <cellStyle name="千分位 9 2 3 2 4 2" xfId="31066" xr:uid="{D1954E46-D15B-4172-A3A6-A8C03EE17A60}"/>
    <cellStyle name="千分位 9 2 3 2 5" xfId="21016" xr:uid="{00000000-0005-0000-0000-000023520000}"/>
    <cellStyle name="千分位 9 2 3 2 5 2" xfId="31067" xr:uid="{9F0D13A5-0D10-4DD3-8DDE-E48D5AFD1B9E}"/>
    <cellStyle name="千分位 9 2 3 2 6" xfId="31056" xr:uid="{64C4A4D1-4E8A-49EF-9019-760B30AAFB98}"/>
    <cellStyle name="千分位 9 2 3 3" xfId="21017" xr:uid="{00000000-0005-0000-0000-000024520000}"/>
    <cellStyle name="千分位 9 2 3 3 2" xfId="21018" xr:uid="{00000000-0005-0000-0000-000025520000}"/>
    <cellStyle name="千分位 9 2 3 3 2 2" xfId="21019" xr:uid="{00000000-0005-0000-0000-000026520000}"/>
    <cellStyle name="千分位 9 2 3 3 2 2 2" xfId="31070" xr:uid="{88C78559-6D15-45F7-893A-DD9F7B435795}"/>
    <cellStyle name="千分位 9 2 3 3 2 3" xfId="21020" xr:uid="{00000000-0005-0000-0000-000027520000}"/>
    <cellStyle name="千分位 9 2 3 3 2 3 2" xfId="31071" xr:uid="{D416BB7B-2947-47E5-9573-3D9BBDDC9FD7}"/>
    <cellStyle name="千分位 9 2 3 3 2 4" xfId="31069" xr:uid="{43B2590E-E6F0-4CF9-AD0E-F52BDB1FD8B3}"/>
    <cellStyle name="千分位 9 2 3 3 3" xfId="21021" xr:uid="{00000000-0005-0000-0000-000028520000}"/>
    <cellStyle name="千分位 9 2 3 3 3 2" xfId="31072" xr:uid="{FA2D7C02-8302-4821-BE95-3704039B2A57}"/>
    <cellStyle name="千分位 9 2 3 3 4" xfId="21022" xr:uid="{00000000-0005-0000-0000-000029520000}"/>
    <cellStyle name="千分位 9 2 3 3 4 2" xfId="31073" xr:uid="{0D42BA65-6689-4CE2-BF83-3534521CB9A0}"/>
    <cellStyle name="千分位 9 2 3 3 5" xfId="31068" xr:uid="{534AB08A-7C9B-4DCB-89E7-1E5FF380BA00}"/>
    <cellStyle name="千分位 9 2 3 4" xfId="21023" xr:uid="{00000000-0005-0000-0000-00002A520000}"/>
    <cellStyle name="千分位 9 2 3 4 2" xfId="21024" xr:uid="{00000000-0005-0000-0000-00002B520000}"/>
    <cellStyle name="千分位 9 2 3 4 2 2" xfId="31075" xr:uid="{59F444F0-2642-409B-B99F-11925359C7D4}"/>
    <cellStyle name="千分位 9 2 3 4 3" xfId="21025" xr:uid="{00000000-0005-0000-0000-00002C520000}"/>
    <cellStyle name="千分位 9 2 3 4 3 2" xfId="31076" xr:uid="{3BCE4175-5421-42D8-A771-B67046AEA614}"/>
    <cellStyle name="千分位 9 2 3 4 4" xfId="31074" xr:uid="{951FCEC7-6907-45E2-BBC7-FD281071985C}"/>
    <cellStyle name="千分位 9 2 3 5" xfId="21026" xr:uid="{00000000-0005-0000-0000-00002D520000}"/>
    <cellStyle name="千分位 9 2 3 5 2" xfId="31077" xr:uid="{22245DCD-B3DC-4623-8A88-798D69316D5A}"/>
    <cellStyle name="千分位 9 2 3 6" xfId="21027" xr:uid="{00000000-0005-0000-0000-00002E520000}"/>
    <cellStyle name="千分位 9 2 3 6 2" xfId="31078" xr:uid="{206A00F7-3E10-4906-AAC8-686C4EC270FF}"/>
    <cellStyle name="千分位 9 2 3 7" xfId="31055" xr:uid="{1D278CA6-E5E4-464A-BFAB-CBE4CE54705A}"/>
    <cellStyle name="千分位 9 2 4" xfId="21028" xr:uid="{00000000-0005-0000-0000-00002F520000}"/>
    <cellStyle name="千分位 9 2 4 2" xfId="21029" xr:uid="{00000000-0005-0000-0000-000030520000}"/>
    <cellStyle name="千分位 9 2 4 2 2" xfId="21030" xr:uid="{00000000-0005-0000-0000-000031520000}"/>
    <cellStyle name="千分位 9 2 4 2 2 2" xfId="21031" xr:uid="{00000000-0005-0000-0000-000032520000}"/>
    <cellStyle name="千分位 9 2 4 2 2 2 2" xfId="31082" xr:uid="{7AA1BF3A-E7D9-4596-8FBF-6777E2291299}"/>
    <cellStyle name="千分位 9 2 4 2 2 3" xfId="21032" xr:uid="{00000000-0005-0000-0000-000033520000}"/>
    <cellStyle name="千分位 9 2 4 2 2 3 2" xfId="31083" xr:uid="{F78944E7-DC3B-4D83-AC9B-401BCFDDF2C5}"/>
    <cellStyle name="千分位 9 2 4 2 2 4" xfId="31081" xr:uid="{D7CC9C80-A5A8-4298-817C-E9274DEC6E9F}"/>
    <cellStyle name="千分位 9 2 4 2 3" xfId="21033" xr:uid="{00000000-0005-0000-0000-000034520000}"/>
    <cellStyle name="千分位 9 2 4 2 3 2" xfId="31084" xr:uid="{C7A6AE73-6433-4AE1-9D44-816A5825F08F}"/>
    <cellStyle name="千分位 9 2 4 2 4" xfId="21034" xr:uid="{00000000-0005-0000-0000-000035520000}"/>
    <cellStyle name="千分位 9 2 4 2 4 2" xfId="31085" xr:uid="{C8BD296A-A20A-47BD-AF81-A4C893D6200E}"/>
    <cellStyle name="千分位 9 2 4 2 5" xfId="31080" xr:uid="{E1CE6C0B-C977-4721-9E89-3094FFA01DCB}"/>
    <cellStyle name="千分位 9 2 4 3" xfId="21035" xr:uid="{00000000-0005-0000-0000-000036520000}"/>
    <cellStyle name="千分位 9 2 4 3 2" xfId="21036" xr:uid="{00000000-0005-0000-0000-000037520000}"/>
    <cellStyle name="千分位 9 2 4 3 2 2" xfId="31087" xr:uid="{1AFFEBDD-1C78-4BE6-BB43-350589551234}"/>
    <cellStyle name="千分位 9 2 4 3 3" xfId="21037" xr:uid="{00000000-0005-0000-0000-000038520000}"/>
    <cellStyle name="千分位 9 2 4 3 3 2" xfId="31088" xr:uid="{1CA822D3-7151-4798-B0C1-F2642C9664D2}"/>
    <cellStyle name="千分位 9 2 4 3 4" xfId="31086" xr:uid="{775AA7C2-3062-464C-BDC4-A2FA6F5FB53D}"/>
    <cellStyle name="千分位 9 2 4 4" xfId="21038" xr:uid="{00000000-0005-0000-0000-000039520000}"/>
    <cellStyle name="千分位 9 2 4 4 2" xfId="31089" xr:uid="{C68FDF65-B740-4F1F-AD5F-5BC56936AC5E}"/>
    <cellStyle name="千分位 9 2 4 5" xfId="21039" xr:uid="{00000000-0005-0000-0000-00003A520000}"/>
    <cellStyle name="千分位 9 2 4 5 2" xfId="31090" xr:uid="{5D8F9CF7-B04F-4322-A86A-8A5EE99A5763}"/>
    <cellStyle name="千分位 9 2 4 6" xfId="31079" xr:uid="{BE2679B0-CC97-4523-BF7F-D763E77761EE}"/>
    <cellStyle name="千分位 9 2 5" xfId="21040" xr:uid="{00000000-0005-0000-0000-00003B520000}"/>
    <cellStyle name="千分位 9 2 5 2" xfId="21041" xr:uid="{00000000-0005-0000-0000-00003C520000}"/>
    <cellStyle name="千分位 9 2 5 2 2" xfId="21042" xr:uid="{00000000-0005-0000-0000-00003D520000}"/>
    <cellStyle name="千分位 9 2 5 2 2 2" xfId="21043" xr:uid="{00000000-0005-0000-0000-00003E520000}"/>
    <cellStyle name="千分位 9 2 5 2 2 2 2" xfId="31094" xr:uid="{45750C24-16E2-430F-922B-0AF2A5BA81E4}"/>
    <cellStyle name="千分位 9 2 5 2 2 3" xfId="21044" xr:uid="{00000000-0005-0000-0000-00003F520000}"/>
    <cellStyle name="千分位 9 2 5 2 2 3 2" xfId="31095" xr:uid="{9E7FC7AE-D3D6-46DD-8535-5C6E56E62861}"/>
    <cellStyle name="千分位 9 2 5 2 2 4" xfId="31093" xr:uid="{FB4327A9-34AD-473D-BCEA-69F68CEE3384}"/>
    <cellStyle name="千分位 9 2 5 2 3" xfId="21045" xr:uid="{00000000-0005-0000-0000-000040520000}"/>
    <cellStyle name="千分位 9 2 5 2 3 2" xfId="31096" xr:uid="{4FE12FC3-AE88-46D5-AB0D-A57C8FB990F3}"/>
    <cellStyle name="千分位 9 2 5 2 4" xfId="21046" xr:uid="{00000000-0005-0000-0000-000041520000}"/>
    <cellStyle name="千分位 9 2 5 2 4 2" xfId="31097" xr:uid="{B49690EE-951D-48BE-B481-CC9854AA8729}"/>
    <cellStyle name="千分位 9 2 5 2 5" xfId="31092" xr:uid="{F273AA9E-4F9F-49FB-BF81-A33B15E5D8C7}"/>
    <cellStyle name="千分位 9 2 5 3" xfId="21047" xr:uid="{00000000-0005-0000-0000-000042520000}"/>
    <cellStyle name="千分位 9 2 5 3 2" xfId="21048" xr:uid="{00000000-0005-0000-0000-000043520000}"/>
    <cellStyle name="千分位 9 2 5 3 2 2" xfId="31099" xr:uid="{0F05C6DD-9B7F-428E-A0CF-B60F63ECA439}"/>
    <cellStyle name="千分位 9 2 5 3 3" xfId="21049" xr:uid="{00000000-0005-0000-0000-000044520000}"/>
    <cellStyle name="千分位 9 2 5 3 3 2" xfId="31100" xr:uid="{3BAED18B-63A0-4AC4-83E5-261447C5D424}"/>
    <cellStyle name="千分位 9 2 5 3 4" xfId="31098" xr:uid="{3D56F06F-CFC2-4F9A-95D3-84B3C6F6A113}"/>
    <cellStyle name="千分位 9 2 5 4" xfId="21050" xr:uid="{00000000-0005-0000-0000-000045520000}"/>
    <cellStyle name="千分位 9 2 5 4 2" xfId="31101" xr:uid="{D1AFE958-B357-451D-B2A5-4FA016F2F309}"/>
    <cellStyle name="千分位 9 2 5 5" xfId="21051" xr:uid="{00000000-0005-0000-0000-000046520000}"/>
    <cellStyle name="千分位 9 2 5 5 2" xfId="31102" xr:uid="{7B4D6AEC-6DBB-43BE-A560-2820EE63D65B}"/>
    <cellStyle name="千分位 9 2 5 6" xfId="31091" xr:uid="{139E0BF3-DB20-493A-BE49-C8DE1E0E55AC}"/>
    <cellStyle name="千分位 9 2 6" xfId="21052" xr:uid="{00000000-0005-0000-0000-000047520000}"/>
    <cellStyle name="千分位 9 2 6 2" xfId="21053" xr:uid="{00000000-0005-0000-0000-000048520000}"/>
    <cellStyle name="千分位 9 2 6 2 2" xfId="21054" xr:uid="{00000000-0005-0000-0000-000049520000}"/>
    <cellStyle name="千分位 9 2 6 2 2 2" xfId="31105" xr:uid="{ED302398-98E7-47CE-A8D7-B27A40246139}"/>
    <cellStyle name="千分位 9 2 6 2 3" xfId="21055" xr:uid="{00000000-0005-0000-0000-00004A520000}"/>
    <cellStyle name="千分位 9 2 6 2 3 2" xfId="31106" xr:uid="{060400E4-8F93-4934-B6A7-EFB067C4CF9E}"/>
    <cellStyle name="千分位 9 2 6 2 4" xfId="31104" xr:uid="{9FBDA22B-C3FD-42B3-B705-F10684175465}"/>
    <cellStyle name="千分位 9 2 6 3" xfId="21056" xr:uid="{00000000-0005-0000-0000-00004B520000}"/>
    <cellStyle name="千分位 9 2 6 3 2" xfId="31107" xr:uid="{72E5401D-6831-4673-B310-1191D80BD041}"/>
    <cellStyle name="千分位 9 2 6 4" xfId="21057" xr:uid="{00000000-0005-0000-0000-00004C520000}"/>
    <cellStyle name="千分位 9 2 6 4 2" xfId="31108" xr:uid="{345CC302-6277-4F68-B31B-C733235C6C71}"/>
    <cellStyle name="千分位 9 2 6 5" xfId="31103" xr:uid="{AC84EC22-C12E-4CEE-AFAF-BAEB3B9FE364}"/>
    <cellStyle name="千分位 9 2 7" xfId="21058" xr:uid="{00000000-0005-0000-0000-00004D520000}"/>
    <cellStyle name="千分位 9 2 7 2" xfId="21059" xr:uid="{00000000-0005-0000-0000-00004E520000}"/>
    <cellStyle name="千分位 9 2 7 2 2" xfId="31110" xr:uid="{B2FE1AD4-1DE1-4955-A1B3-11365945F9B4}"/>
    <cellStyle name="千分位 9 2 7 3" xfId="21060" xr:uid="{00000000-0005-0000-0000-00004F520000}"/>
    <cellStyle name="千分位 9 2 7 3 2" xfId="31111" xr:uid="{46E9F0CF-B7D9-4357-BCC3-9DDABE60A172}"/>
    <cellStyle name="千分位 9 2 7 4" xfId="31109" xr:uid="{C65B1DF4-AA03-4D39-8F58-42489C4C98D5}"/>
    <cellStyle name="千分位 9 2 8" xfId="21061" xr:uid="{00000000-0005-0000-0000-000050520000}"/>
    <cellStyle name="千分位 9 2 8 2" xfId="31112" xr:uid="{2C63F531-82F2-48E9-88C1-A13530D8FDC4}"/>
    <cellStyle name="千分位 9 2 9" xfId="21062" xr:uid="{00000000-0005-0000-0000-000051520000}"/>
    <cellStyle name="千分位 9 2 9 2" xfId="31113" xr:uid="{8F851C89-EFDC-4CF4-A80F-D56789C9B40E}"/>
    <cellStyle name="千分位 9 3" xfId="431" xr:uid="{00000000-0005-0000-0000-000052520000}"/>
    <cellStyle name="千分位 9 3 10" xfId="26189" xr:uid="{BAB3202C-1056-4B7C-8853-D386E156B533}"/>
    <cellStyle name="千分位 9 3 2" xfId="432" xr:uid="{00000000-0005-0000-0000-000053520000}"/>
    <cellStyle name="千分位 9 3 2 2" xfId="21063" xr:uid="{00000000-0005-0000-0000-000054520000}"/>
    <cellStyle name="千分位 9 3 2 2 2" xfId="21064" xr:uid="{00000000-0005-0000-0000-000055520000}"/>
    <cellStyle name="千分位 9 3 2 2 2 2" xfId="21065" xr:uid="{00000000-0005-0000-0000-000056520000}"/>
    <cellStyle name="千分位 9 3 2 2 2 2 2" xfId="21066" xr:uid="{00000000-0005-0000-0000-000057520000}"/>
    <cellStyle name="千分位 9 3 2 2 2 2 2 2" xfId="21067" xr:uid="{00000000-0005-0000-0000-000058520000}"/>
    <cellStyle name="千分位 9 3 2 2 2 2 2 2 2" xfId="31118" xr:uid="{38603516-1467-449C-8AC4-1A9092E02503}"/>
    <cellStyle name="千分位 9 3 2 2 2 2 2 3" xfId="21068" xr:uid="{00000000-0005-0000-0000-000059520000}"/>
    <cellStyle name="千分位 9 3 2 2 2 2 2 3 2" xfId="31119" xr:uid="{1D35767B-ABAE-49ED-A89F-5001A72E6086}"/>
    <cellStyle name="千分位 9 3 2 2 2 2 2 4" xfId="31117" xr:uid="{2F9EB00D-493C-4E9E-B50E-758682773B37}"/>
    <cellStyle name="千分位 9 3 2 2 2 2 3" xfId="21069" xr:uid="{00000000-0005-0000-0000-00005A520000}"/>
    <cellStyle name="千分位 9 3 2 2 2 2 3 2" xfId="31120" xr:uid="{5EA4FEEA-C3CC-497B-BCF6-693351455E71}"/>
    <cellStyle name="千分位 9 3 2 2 2 2 4" xfId="21070" xr:uid="{00000000-0005-0000-0000-00005B520000}"/>
    <cellStyle name="千分位 9 3 2 2 2 2 4 2" xfId="31121" xr:uid="{F34F5545-ECB0-4EF9-BF51-77F1196545CE}"/>
    <cellStyle name="千分位 9 3 2 2 2 2 5" xfId="31116" xr:uid="{015F4187-4C80-4D82-8E33-53C439204822}"/>
    <cellStyle name="千分位 9 3 2 2 2 3" xfId="21071" xr:uid="{00000000-0005-0000-0000-00005C520000}"/>
    <cellStyle name="千分位 9 3 2 2 2 3 2" xfId="21072" xr:uid="{00000000-0005-0000-0000-00005D520000}"/>
    <cellStyle name="千分位 9 3 2 2 2 3 2 2" xfId="31123" xr:uid="{77CD5A79-BC2A-4772-9CDF-D8224AF03735}"/>
    <cellStyle name="千分位 9 3 2 2 2 3 3" xfId="21073" xr:uid="{00000000-0005-0000-0000-00005E520000}"/>
    <cellStyle name="千分位 9 3 2 2 2 3 3 2" xfId="31124" xr:uid="{BBE0537D-87C4-4931-AF29-95B5CFC73B7B}"/>
    <cellStyle name="千分位 9 3 2 2 2 3 4" xfId="31122" xr:uid="{D6E82F40-8AEA-4157-AD3F-B0BC5D3B5422}"/>
    <cellStyle name="千分位 9 3 2 2 2 4" xfId="21074" xr:uid="{00000000-0005-0000-0000-00005F520000}"/>
    <cellStyle name="千分位 9 3 2 2 2 4 2" xfId="31125" xr:uid="{32DE935A-E2B3-4B2C-AB42-2F265DDEE35D}"/>
    <cellStyle name="千分位 9 3 2 2 2 5" xfId="21075" xr:uid="{00000000-0005-0000-0000-000060520000}"/>
    <cellStyle name="千分位 9 3 2 2 2 5 2" xfId="31126" xr:uid="{FD451E6C-013F-404C-995A-6B1FBBFE4D17}"/>
    <cellStyle name="千分位 9 3 2 2 2 6" xfId="31115" xr:uid="{F6A87C1F-6028-4DB9-9080-CE09C1C0AFFD}"/>
    <cellStyle name="千分位 9 3 2 2 3" xfId="21076" xr:uid="{00000000-0005-0000-0000-000061520000}"/>
    <cellStyle name="千分位 9 3 2 2 3 2" xfId="21077" xr:uid="{00000000-0005-0000-0000-000062520000}"/>
    <cellStyle name="千分位 9 3 2 2 3 2 2" xfId="21078" xr:uid="{00000000-0005-0000-0000-000063520000}"/>
    <cellStyle name="千分位 9 3 2 2 3 2 2 2" xfId="31129" xr:uid="{3C8A0F41-B624-48FE-8093-87535D83AE3F}"/>
    <cellStyle name="千分位 9 3 2 2 3 2 3" xfId="21079" xr:uid="{00000000-0005-0000-0000-000064520000}"/>
    <cellStyle name="千分位 9 3 2 2 3 2 3 2" xfId="31130" xr:uid="{C5DEB95E-27E5-4A03-B46A-406E4408EAF8}"/>
    <cellStyle name="千分位 9 3 2 2 3 2 4" xfId="31128" xr:uid="{10B98CBC-55E2-4E36-AA06-63865E632D33}"/>
    <cellStyle name="千分位 9 3 2 2 3 3" xfId="21080" xr:uid="{00000000-0005-0000-0000-000065520000}"/>
    <cellStyle name="千分位 9 3 2 2 3 3 2" xfId="31131" xr:uid="{08036317-21AE-4070-B47C-4D2DD7535EE6}"/>
    <cellStyle name="千分位 9 3 2 2 3 4" xfId="21081" xr:uid="{00000000-0005-0000-0000-000066520000}"/>
    <cellStyle name="千分位 9 3 2 2 3 4 2" xfId="31132" xr:uid="{2E8DEA58-F0F0-4077-BE9B-087AF2A74497}"/>
    <cellStyle name="千分位 9 3 2 2 3 5" xfId="31127" xr:uid="{3AE22391-1D70-4172-BD92-CD23B027E467}"/>
    <cellStyle name="千分位 9 3 2 2 4" xfId="21082" xr:uid="{00000000-0005-0000-0000-000067520000}"/>
    <cellStyle name="千分位 9 3 2 2 4 2" xfId="21083" xr:uid="{00000000-0005-0000-0000-000068520000}"/>
    <cellStyle name="千分位 9 3 2 2 4 2 2" xfId="31134" xr:uid="{8F8F7228-5DA1-4093-89B5-0A05F9B498B0}"/>
    <cellStyle name="千分位 9 3 2 2 4 3" xfId="21084" xr:uid="{00000000-0005-0000-0000-000069520000}"/>
    <cellStyle name="千分位 9 3 2 2 4 3 2" xfId="31135" xr:uid="{15E5A4FF-33B1-45DC-8FD2-2734C264B89D}"/>
    <cellStyle name="千分位 9 3 2 2 4 4" xfId="31133" xr:uid="{595108FB-8430-4FC3-A556-251460865069}"/>
    <cellStyle name="千分位 9 3 2 2 5" xfId="21085" xr:uid="{00000000-0005-0000-0000-00006A520000}"/>
    <cellStyle name="千分位 9 3 2 2 5 2" xfId="31136" xr:uid="{565734EE-7B8B-48E6-A702-4446BDBC4487}"/>
    <cellStyle name="千分位 9 3 2 2 6" xfId="21086" xr:uid="{00000000-0005-0000-0000-00006B520000}"/>
    <cellStyle name="千分位 9 3 2 2 6 2" xfId="31137" xr:uid="{0ECB79A6-4530-407F-9E55-D28B56610E30}"/>
    <cellStyle name="千分位 9 3 2 2 7" xfId="31114" xr:uid="{A0730087-F99E-4FEC-8EE5-EBF1A7979B2F}"/>
    <cellStyle name="千分位 9 3 2 3" xfId="21087" xr:uid="{00000000-0005-0000-0000-00006C520000}"/>
    <cellStyle name="千分位 9 3 2 3 2" xfId="21088" xr:uid="{00000000-0005-0000-0000-00006D520000}"/>
    <cellStyle name="千分位 9 3 2 3 2 2" xfId="21089" xr:uid="{00000000-0005-0000-0000-00006E520000}"/>
    <cellStyle name="千分位 9 3 2 3 2 2 2" xfId="21090" xr:uid="{00000000-0005-0000-0000-00006F520000}"/>
    <cellStyle name="千分位 9 3 2 3 2 2 2 2" xfId="31141" xr:uid="{BEBB2600-36D3-46BC-90FD-ABC2569ACC82}"/>
    <cellStyle name="千分位 9 3 2 3 2 2 3" xfId="21091" xr:uid="{00000000-0005-0000-0000-000070520000}"/>
    <cellStyle name="千分位 9 3 2 3 2 2 3 2" xfId="31142" xr:uid="{6B252888-C4EB-4553-BD90-63DC6ECA91EB}"/>
    <cellStyle name="千分位 9 3 2 3 2 2 4" xfId="31140" xr:uid="{3C1CDE12-DB2F-4A62-B282-F4858971BA17}"/>
    <cellStyle name="千分位 9 3 2 3 2 3" xfId="21092" xr:uid="{00000000-0005-0000-0000-000071520000}"/>
    <cellStyle name="千分位 9 3 2 3 2 3 2" xfId="31143" xr:uid="{49D6EB6F-D2F0-4A5D-AADE-1DB8D74DB9E7}"/>
    <cellStyle name="千分位 9 3 2 3 2 4" xfId="21093" xr:uid="{00000000-0005-0000-0000-000072520000}"/>
    <cellStyle name="千分位 9 3 2 3 2 4 2" xfId="31144" xr:uid="{53A74CED-7E75-49FF-978F-B4C54D501956}"/>
    <cellStyle name="千分位 9 3 2 3 2 5" xfId="31139" xr:uid="{DD9AC468-7A99-438A-88F2-8F28044CFA8F}"/>
    <cellStyle name="千分位 9 3 2 3 3" xfId="21094" xr:uid="{00000000-0005-0000-0000-000073520000}"/>
    <cellStyle name="千分位 9 3 2 3 3 2" xfId="21095" xr:uid="{00000000-0005-0000-0000-000074520000}"/>
    <cellStyle name="千分位 9 3 2 3 3 2 2" xfId="31146" xr:uid="{9DD4B88B-D63D-4F8F-9D15-72DC1B854C7B}"/>
    <cellStyle name="千分位 9 3 2 3 3 3" xfId="21096" xr:uid="{00000000-0005-0000-0000-000075520000}"/>
    <cellStyle name="千分位 9 3 2 3 3 3 2" xfId="31147" xr:uid="{9E87A09A-382A-4CCF-9CEB-1A2F40658E3D}"/>
    <cellStyle name="千分位 9 3 2 3 3 4" xfId="31145" xr:uid="{9232602A-74A3-4634-951C-D016BD7FF914}"/>
    <cellStyle name="千分位 9 3 2 3 4" xfId="21097" xr:uid="{00000000-0005-0000-0000-000076520000}"/>
    <cellStyle name="千分位 9 3 2 3 4 2" xfId="31148" xr:uid="{897AA27E-7057-4463-91A0-093699EADFE9}"/>
    <cellStyle name="千分位 9 3 2 3 5" xfId="21098" xr:uid="{00000000-0005-0000-0000-000077520000}"/>
    <cellStyle name="千分位 9 3 2 3 5 2" xfId="31149" xr:uid="{F5F60724-91FB-4BE8-AE06-09F6B0992712}"/>
    <cellStyle name="千分位 9 3 2 3 6" xfId="31138" xr:uid="{92DE12DD-B740-4135-A113-ED34F862B2FA}"/>
    <cellStyle name="千分位 9 3 2 4" xfId="21099" xr:uid="{00000000-0005-0000-0000-000078520000}"/>
    <cellStyle name="千分位 9 3 2 4 2" xfId="21100" xr:uid="{00000000-0005-0000-0000-000079520000}"/>
    <cellStyle name="千分位 9 3 2 4 2 2" xfId="21101" xr:uid="{00000000-0005-0000-0000-00007A520000}"/>
    <cellStyle name="千分位 9 3 2 4 2 2 2" xfId="21102" xr:uid="{00000000-0005-0000-0000-00007B520000}"/>
    <cellStyle name="千分位 9 3 2 4 2 2 2 2" xfId="31153" xr:uid="{1D8621E9-A6D9-45CB-A1D3-DDCEC6A6F6BA}"/>
    <cellStyle name="千分位 9 3 2 4 2 2 3" xfId="21103" xr:uid="{00000000-0005-0000-0000-00007C520000}"/>
    <cellStyle name="千分位 9 3 2 4 2 2 3 2" xfId="31154" xr:uid="{37E41526-A5C2-4D39-AA54-CF0556BEFF4B}"/>
    <cellStyle name="千分位 9 3 2 4 2 2 4" xfId="31152" xr:uid="{699279CF-6556-4D4F-AD19-D1B6A40B6E16}"/>
    <cellStyle name="千分位 9 3 2 4 2 3" xfId="21104" xr:uid="{00000000-0005-0000-0000-00007D520000}"/>
    <cellStyle name="千分位 9 3 2 4 2 3 2" xfId="31155" xr:uid="{F63C5216-0F03-40C0-9FE3-A09E04911D22}"/>
    <cellStyle name="千分位 9 3 2 4 2 4" xfId="21105" xr:uid="{00000000-0005-0000-0000-00007E520000}"/>
    <cellStyle name="千分位 9 3 2 4 2 4 2" xfId="31156" xr:uid="{1AE2E1B8-87B4-44A3-9F09-87625DDC9C8E}"/>
    <cellStyle name="千分位 9 3 2 4 2 5" xfId="31151" xr:uid="{6A3FE055-A789-4B95-83AF-5E74CF9F7872}"/>
    <cellStyle name="千分位 9 3 2 4 3" xfId="21106" xr:uid="{00000000-0005-0000-0000-00007F520000}"/>
    <cellStyle name="千分位 9 3 2 4 3 2" xfId="21107" xr:uid="{00000000-0005-0000-0000-000080520000}"/>
    <cellStyle name="千分位 9 3 2 4 3 2 2" xfId="31158" xr:uid="{504BF6F1-287C-4CED-9478-26CB7449DACE}"/>
    <cellStyle name="千分位 9 3 2 4 3 3" xfId="21108" xr:uid="{00000000-0005-0000-0000-000081520000}"/>
    <cellStyle name="千分位 9 3 2 4 3 3 2" xfId="31159" xr:uid="{2B83054B-027F-4574-9E65-92E50F1F4C42}"/>
    <cellStyle name="千分位 9 3 2 4 3 4" xfId="31157" xr:uid="{28A0A636-EA72-4920-A61A-7DDD90ECFA9F}"/>
    <cellStyle name="千分位 9 3 2 4 4" xfId="21109" xr:uid="{00000000-0005-0000-0000-000082520000}"/>
    <cellStyle name="千分位 9 3 2 4 4 2" xfId="31160" xr:uid="{9BF5CFD4-43D2-4C9C-A3A9-3200098F8893}"/>
    <cellStyle name="千分位 9 3 2 4 5" xfId="21110" xr:uid="{00000000-0005-0000-0000-000083520000}"/>
    <cellStyle name="千分位 9 3 2 4 5 2" xfId="31161" xr:uid="{86568882-1B3C-4A10-B381-D290DDBA563B}"/>
    <cellStyle name="千分位 9 3 2 4 6" xfId="31150" xr:uid="{3B6AD85A-83E0-4020-9E31-20C392DD04A6}"/>
    <cellStyle name="千分位 9 3 2 5" xfId="21111" xr:uid="{00000000-0005-0000-0000-000084520000}"/>
    <cellStyle name="千分位 9 3 2 5 2" xfId="21112" xr:uid="{00000000-0005-0000-0000-000085520000}"/>
    <cellStyle name="千分位 9 3 2 5 2 2" xfId="21113" xr:uid="{00000000-0005-0000-0000-000086520000}"/>
    <cellStyle name="千分位 9 3 2 5 2 2 2" xfId="31164" xr:uid="{2EB987DA-D052-4F10-A500-FA599FB962A8}"/>
    <cellStyle name="千分位 9 3 2 5 2 3" xfId="21114" xr:uid="{00000000-0005-0000-0000-000087520000}"/>
    <cellStyle name="千分位 9 3 2 5 2 3 2" xfId="31165" xr:uid="{2B5BD8C7-E2A1-41D0-A5D7-3D4F34362011}"/>
    <cellStyle name="千分位 9 3 2 5 2 4" xfId="31163" xr:uid="{B92962AE-EBDB-4AF9-8BD5-F07B7048A91C}"/>
    <cellStyle name="千分位 9 3 2 5 3" xfId="21115" xr:uid="{00000000-0005-0000-0000-000088520000}"/>
    <cellStyle name="千分位 9 3 2 5 3 2" xfId="31166" xr:uid="{49829A18-D1D3-44A8-9EBE-1801CDB8B2F1}"/>
    <cellStyle name="千分位 9 3 2 5 4" xfId="21116" xr:uid="{00000000-0005-0000-0000-000089520000}"/>
    <cellStyle name="千分位 9 3 2 5 4 2" xfId="31167" xr:uid="{1A01B60B-9AAD-4F05-87C4-B571A4AB4C90}"/>
    <cellStyle name="千分位 9 3 2 5 5" xfId="31162" xr:uid="{1DC4CE0A-33C6-4C6F-B5B7-E39FD8432324}"/>
    <cellStyle name="千分位 9 3 2 6" xfId="21117" xr:uid="{00000000-0005-0000-0000-00008A520000}"/>
    <cellStyle name="千分位 9 3 2 6 2" xfId="21118" xr:uid="{00000000-0005-0000-0000-00008B520000}"/>
    <cellStyle name="千分位 9 3 2 6 2 2" xfId="31169" xr:uid="{414D11A9-C8EF-4934-AAE3-8C562342A0B2}"/>
    <cellStyle name="千分位 9 3 2 6 3" xfId="21119" xr:uid="{00000000-0005-0000-0000-00008C520000}"/>
    <cellStyle name="千分位 9 3 2 6 3 2" xfId="31170" xr:uid="{CABB4357-91C6-4AB2-B966-9B71A54D2C40}"/>
    <cellStyle name="千分位 9 3 2 6 4" xfId="31168" xr:uid="{C0FD10DF-24BB-4EB9-A65D-AAAD27F58D3B}"/>
    <cellStyle name="千分位 9 3 2 7" xfId="21120" xr:uid="{00000000-0005-0000-0000-00008D520000}"/>
    <cellStyle name="千分位 9 3 2 7 2" xfId="31171" xr:uid="{BEA49B59-5484-4E2B-AA32-588CFF1785C5}"/>
    <cellStyle name="千分位 9 3 2 8" xfId="21121" xr:uid="{00000000-0005-0000-0000-00008E520000}"/>
    <cellStyle name="千分位 9 3 2 8 2" xfId="31172" xr:uid="{570CE940-35BB-424B-B120-7326CD7601D0}"/>
    <cellStyle name="千分位 9 3 2 9" xfId="26190" xr:uid="{14C684C6-A9DA-4040-9931-D9B9391B875A}"/>
    <cellStyle name="千分位 9 3 3" xfId="21122" xr:uid="{00000000-0005-0000-0000-00008F520000}"/>
    <cellStyle name="千分位 9 3 3 2" xfId="21123" xr:uid="{00000000-0005-0000-0000-000090520000}"/>
    <cellStyle name="千分位 9 3 3 2 2" xfId="21124" xr:uid="{00000000-0005-0000-0000-000091520000}"/>
    <cellStyle name="千分位 9 3 3 2 2 2" xfId="21125" xr:uid="{00000000-0005-0000-0000-000092520000}"/>
    <cellStyle name="千分位 9 3 3 2 2 2 2" xfId="21126" xr:uid="{00000000-0005-0000-0000-000093520000}"/>
    <cellStyle name="千分位 9 3 3 2 2 2 2 2" xfId="31177" xr:uid="{24F2EA64-7A4C-4ECB-94B4-84F9CC68A894}"/>
    <cellStyle name="千分位 9 3 3 2 2 2 3" xfId="21127" xr:uid="{00000000-0005-0000-0000-000094520000}"/>
    <cellStyle name="千分位 9 3 3 2 2 2 3 2" xfId="31178" xr:uid="{57761E15-ED4F-4A77-9496-FBB5E91CE1D5}"/>
    <cellStyle name="千分位 9 3 3 2 2 2 4" xfId="31176" xr:uid="{132093E3-52B9-4031-98F4-6AD892277886}"/>
    <cellStyle name="千分位 9 3 3 2 2 3" xfId="21128" xr:uid="{00000000-0005-0000-0000-000095520000}"/>
    <cellStyle name="千分位 9 3 3 2 2 3 2" xfId="31179" xr:uid="{94A64D3E-5181-42BB-AAFF-6EA0C92F25BD}"/>
    <cellStyle name="千分位 9 3 3 2 2 4" xfId="21129" xr:uid="{00000000-0005-0000-0000-000096520000}"/>
    <cellStyle name="千分位 9 3 3 2 2 4 2" xfId="31180" xr:uid="{0C3BB4D6-F867-484F-AF2A-E4B2F7B7F71F}"/>
    <cellStyle name="千分位 9 3 3 2 2 5" xfId="31175" xr:uid="{65423264-6075-476B-ACB6-EA9F0D97D3A5}"/>
    <cellStyle name="千分位 9 3 3 2 3" xfId="21130" xr:uid="{00000000-0005-0000-0000-000097520000}"/>
    <cellStyle name="千分位 9 3 3 2 3 2" xfId="21131" xr:uid="{00000000-0005-0000-0000-000098520000}"/>
    <cellStyle name="千分位 9 3 3 2 3 2 2" xfId="31182" xr:uid="{84D5C05E-3731-4FCE-9A34-1C111B978B07}"/>
    <cellStyle name="千分位 9 3 3 2 3 3" xfId="21132" xr:uid="{00000000-0005-0000-0000-000099520000}"/>
    <cellStyle name="千分位 9 3 3 2 3 3 2" xfId="31183" xr:uid="{B4AC4C4D-CED9-4633-AC06-49B0DF80ECB2}"/>
    <cellStyle name="千分位 9 3 3 2 3 4" xfId="31181" xr:uid="{5B89BE70-C6BC-4A87-9C29-6A39ED7A8509}"/>
    <cellStyle name="千分位 9 3 3 2 4" xfId="21133" xr:uid="{00000000-0005-0000-0000-00009A520000}"/>
    <cellStyle name="千分位 9 3 3 2 4 2" xfId="31184" xr:uid="{9B928A12-CF44-4576-96EE-7516E5E7A819}"/>
    <cellStyle name="千分位 9 3 3 2 5" xfId="21134" xr:uid="{00000000-0005-0000-0000-00009B520000}"/>
    <cellStyle name="千分位 9 3 3 2 5 2" xfId="31185" xr:uid="{EDA2BF17-A797-411C-8A70-EC2BFD29ADBC}"/>
    <cellStyle name="千分位 9 3 3 2 6" xfId="31174" xr:uid="{7187D58C-82AA-4E40-AF87-786895ABC9F4}"/>
    <cellStyle name="千分位 9 3 3 3" xfId="21135" xr:uid="{00000000-0005-0000-0000-00009C520000}"/>
    <cellStyle name="千分位 9 3 3 3 2" xfId="21136" xr:uid="{00000000-0005-0000-0000-00009D520000}"/>
    <cellStyle name="千分位 9 3 3 3 2 2" xfId="21137" xr:uid="{00000000-0005-0000-0000-00009E520000}"/>
    <cellStyle name="千分位 9 3 3 3 2 2 2" xfId="31188" xr:uid="{EA8987E5-DF41-477D-B0CB-BE14FD19D293}"/>
    <cellStyle name="千分位 9 3 3 3 2 3" xfId="21138" xr:uid="{00000000-0005-0000-0000-00009F520000}"/>
    <cellStyle name="千分位 9 3 3 3 2 3 2" xfId="31189" xr:uid="{0DA50C1C-9785-4B3A-84E7-5FC79F3954B7}"/>
    <cellStyle name="千分位 9 3 3 3 2 4" xfId="31187" xr:uid="{6C7063E0-F560-4B5C-9E3C-E6A527AED539}"/>
    <cellStyle name="千分位 9 3 3 3 3" xfId="21139" xr:uid="{00000000-0005-0000-0000-0000A0520000}"/>
    <cellStyle name="千分位 9 3 3 3 3 2" xfId="31190" xr:uid="{785302A3-5BB3-49A3-989B-23DE9D66FEA0}"/>
    <cellStyle name="千分位 9 3 3 3 4" xfId="21140" xr:uid="{00000000-0005-0000-0000-0000A1520000}"/>
    <cellStyle name="千分位 9 3 3 3 4 2" xfId="31191" xr:uid="{1D87E102-4A7D-44AA-88CB-5384F4DE2974}"/>
    <cellStyle name="千分位 9 3 3 3 5" xfId="31186" xr:uid="{95F45806-AC3A-4114-A1E0-116511085CA2}"/>
    <cellStyle name="千分位 9 3 3 4" xfId="21141" xr:uid="{00000000-0005-0000-0000-0000A2520000}"/>
    <cellStyle name="千分位 9 3 3 4 2" xfId="21142" xr:uid="{00000000-0005-0000-0000-0000A3520000}"/>
    <cellStyle name="千分位 9 3 3 4 2 2" xfId="31193" xr:uid="{527A6EBA-2C10-419D-89EC-803BFFAF9C33}"/>
    <cellStyle name="千分位 9 3 3 4 3" xfId="21143" xr:uid="{00000000-0005-0000-0000-0000A4520000}"/>
    <cellStyle name="千分位 9 3 3 4 3 2" xfId="31194" xr:uid="{BF4E1B16-1C88-4DD1-A1B5-D9C2AAD1339A}"/>
    <cellStyle name="千分位 9 3 3 4 4" xfId="31192" xr:uid="{B095DD48-F715-4C78-929F-B172D63FBA62}"/>
    <cellStyle name="千分位 9 3 3 5" xfId="21144" xr:uid="{00000000-0005-0000-0000-0000A5520000}"/>
    <cellStyle name="千分位 9 3 3 5 2" xfId="31195" xr:uid="{B27D85BC-2443-478C-8AE2-3A2CFD2766D8}"/>
    <cellStyle name="千分位 9 3 3 6" xfId="21145" xr:uid="{00000000-0005-0000-0000-0000A6520000}"/>
    <cellStyle name="千分位 9 3 3 6 2" xfId="31196" xr:uid="{BDB9D123-3257-461F-8C25-C011E3E4D8B0}"/>
    <cellStyle name="千分位 9 3 3 7" xfId="31173" xr:uid="{0931072D-9ABB-4571-9917-9E35B68A271C}"/>
    <cellStyle name="千分位 9 3 4" xfId="21146" xr:uid="{00000000-0005-0000-0000-0000A7520000}"/>
    <cellStyle name="千分位 9 3 4 2" xfId="21147" xr:uid="{00000000-0005-0000-0000-0000A8520000}"/>
    <cellStyle name="千分位 9 3 4 2 2" xfId="21148" xr:uid="{00000000-0005-0000-0000-0000A9520000}"/>
    <cellStyle name="千分位 9 3 4 2 2 2" xfId="21149" xr:uid="{00000000-0005-0000-0000-0000AA520000}"/>
    <cellStyle name="千分位 9 3 4 2 2 2 2" xfId="31200" xr:uid="{484F92D2-3F66-444C-A999-1668A4CA4FC3}"/>
    <cellStyle name="千分位 9 3 4 2 2 3" xfId="21150" xr:uid="{00000000-0005-0000-0000-0000AB520000}"/>
    <cellStyle name="千分位 9 3 4 2 2 3 2" xfId="31201" xr:uid="{A78EF5E3-2FB4-4704-A3C2-CA1A5BB06A88}"/>
    <cellStyle name="千分位 9 3 4 2 2 4" xfId="31199" xr:uid="{5EA9CB4E-E04C-400F-A81A-0DA6B471B3E2}"/>
    <cellStyle name="千分位 9 3 4 2 3" xfId="21151" xr:uid="{00000000-0005-0000-0000-0000AC520000}"/>
    <cellStyle name="千分位 9 3 4 2 3 2" xfId="31202" xr:uid="{9877E3FB-1FCF-42E5-A8F0-1390692896EA}"/>
    <cellStyle name="千分位 9 3 4 2 4" xfId="21152" xr:uid="{00000000-0005-0000-0000-0000AD520000}"/>
    <cellStyle name="千分位 9 3 4 2 4 2" xfId="31203" xr:uid="{9265E4F4-2C22-454A-B9DF-AFEE81F0482C}"/>
    <cellStyle name="千分位 9 3 4 2 5" xfId="31198" xr:uid="{F70C98AD-8482-4FA9-966D-847C7565D261}"/>
    <cellStyle name="千分位 9 3 4 3" xfId="21153" xr:uid="{00000000-0005-0000-0000-0000AE520000}"/>
    <cellStyle name="千分位 9 3 4 3 2" xfId="21154" xr:uid="{00000000-0005-0000-0000-0000AF520000}"/>
    <cellStyle name="千分位 9 3 4 3 2 2" xfId="31205" xr:uid="{DF7D8A48-DFFF-4D5A-A728-BC5035C3BE16}"/>
    <cellStyle name="千分位 9 3 4 3 3" xfId="21155" xr:uid="{00000000-0005-0000-0000-0000B0520000}"/>
    <cellStyle name="千分位 9 3 4 3 3 2" xfId="31206" xr:uid="{9CDC8200-F23F-4750-B06A-FC59DD76F5CE}"/>
    <cellStyle name="千分位 9 3 4 3 4" xfId="31204" xr:uid="{3378FFDF-8771-4797-B919-843B5E1A5081}"/>
    <cellStyle name="千分位 9 3 4 4" xfId="21156" xr:uid="{00000000-0005-0000-0000-0000B1520000}"/>
    <cellStyle name="千分位 9 3 4 4 2" xfId="31207" xr:uid="{85C9FC18-0548-4CC9-A6CB-BDB590F53592}"/>
    <cellStyle name="千分位 9 3 4 5" xfId="21157" xr:uid="{00000000-0005-0000-0000-0000B2520000}"/>
    <cellStyle name="千分位 9 3 4 5 2" xfId="31208" xr:uid="{13FF58FD-BB51-4AF4-8B68-A37115C28ECB}"/>
    <cellStyle name="千分位 9 3 4 6" xfId="31197" xr:uid="{2FE99FB0-4B60-4FBA-A9AC-9E9509CA765D}"/>
    <cellStyle name="千分位 9 3 5" xfId="21158" xr:uid="{00000000-0005-0000-0000-0000B3520000}"/>
    <cellStyle name="千分位 9 3 5 2" xfId="21159" xr:uid="{00000000-0005-0000-0000-0000B4520000}"/>
    <cellStyle name="千分位 9 3 5 2 2" xfId="21160" xr:uid="{00000000-0005-0000-0000-0000B5520000}"/>
    <cellStyle name="千分位 9 3 5 2 2 2" xfId="21161" xr:uid="{00000000-0005-0000-0000-0000B6520000}"/>
    <cellStyle name="千分位 9 3 5 2 2 2 2" xfId="31212" xr:uid="{B1CE1911-020B-485D-9327-A0653676BB6F}"/>
    <cellStyle name="千分位 9 3 5 2 2 3" xfId="21162" xr:uid="{00000000-0005-0000-0000-0000B7520000}"/>
    <cellStyle name="千分位 9 3 5 2 2 3 2" xfId="31213" xr:uid="{5B5AE4CB-4D23-48AB-A501-7D157C47C105}"/>
    <cellStyle name="千分位 9 3 5 2 2 4" xfId="31211" xr:uid="{B6E18F0F-6E09-46F9-B2C8-ACC980586B77}"/>
    <cellStyle name="千分位 9 3 5 2 3" xfId="21163" xr:uid="{00000000-0005-0000-0000-0000B8520000}"/>
    <cellStyle name="千分位 9 3 5 2 3 2" xfId="31214" xr:uid="{49CB900F-F71F-470B-8C15-40C9C8DF2A89}"/>
    <cellStyle name="千分位 9 3 5 2 4" xfId="21164" xr:uid="{00000000-0005-0000-0000-0000B9520000}"/>
    <cellStyle name="千分位 9 3 5 2 4 2" xfId="31215" xr:uid="{F733C135-5FBF-4931-AABF-8603FCE6DADF}"/>
    <cellStyle name="千分位 9 3 5 2 5" xfId="31210" xr:uid="{9D1F6A63-0A65-440E-97A2-F53D2EFD5685}"/>
    <cellStyle name="千分位 9 3 5 3" xfId="21165" xr:uid="{00000000-0005-0000-0000-0000BA520000}"/>
    <cellStyle name="千分位 9 3 5 3 2" xfId="21166" xr:uid="{00000000-0005-0000-0000-0000BB520000}"/>
    <cellStyle name="千分位 9 3 5 3 2 2" xfId="31217" xr:uid="{F9182772-51B0-406A-9593-3C7247112AA4}"/>
    <cellStyle name="千分位 9 3 5 3 3" xfId="21167" xr:uid="{00000000-0005-0000-0000-0000BC520000}"/>
    <cellStyle name="千分位 9 3 5 3 3 2" xfId="31218" xr:uid="{D14776D7-C267-4DB7-91D6-9252523A8660}"/>
    <cellStyle name="千分位 9 3 5 3 4" xfId="31216" xr:uid="{18145F0F-8E67-42B4-8476-A7C9217E79B3}"/>
    <cellStyle name="千分位 9 3 5 4" xfId="21168" xr:uid="{00000000-0005-0000-0000-0000BD520000}"/>
    <cellStyle name="千分位 9 3 5 4 2" xfId="31219" xr:uid="{79C2215C-37A4-481C-92A5-0BE536E86B78}"/>
    <cellStyle name="千分位 9 3 5 5" xfId="21169" xr:uid="{00000000-0005-0000-0000-0000BE520000}"/>
    <cellStyle name="千分位 9 3 5 5 2" xfId="31220" xr:uid="{8FE79AA1-ABDF-4AE3-8C6A-F2593CB9BEC2}"/>
    <cellStyle name="千分位 9 3 5 6" xfId="31209" xr:uid="{8D4DEDF2-E7D3-466C-8FC4-122953C4897B}"/>
    <cellStyle name="千分位 9 3 6" xfId="21170" xr:uid="{00000000-0005-0000-0000-0000BF520000}"/>
    <cellStyle name="千分位 9 3 6 2" xfId="21171" xr:uid="{00000000-0005-0000-0000-0000C0520000}"/>
    <cellStyle name="千分位 9 3 6 2 2" xfId="21172" xr:uid="{00000000-0005-0000-0000-0000C1520000}"/>
    <cellStyle name="千分位 9 3 6 2 2 2" xfId="31223" xr:uid="{3ED3363C-7401-408B-BE30-4AD3FD5411B1}"/>
    <cellStyle name="千分位 9 3 6 2 3" xfId="21173" xr:uid="{00000000-0005-0000-0000-0000C2520000}"/>
    <cellStyle name="千分位 9 3 6 2 3 2" xfId="31224" xr:uid="{438DA9EA-5F56-4AAF-A396-68AA03B9A932}"/>
    <cellStyle name="千分位 9 3 6 2 4" xfId="31222" xr:uid="{BDA21443-6B05-4AEB-920E-36099371D19D}"/>
    <cellStyle name="千分位 9 3 6 3" xfId="21174" xr:uid="{00000000-0005-0000-0000-0000C3520000}"/>
    <cellStyle name="千分位 9 3 6 3 2" xfId="31225" xr:uid="{A797A7DC-EDC0-47E2-A354-950EAF546B80}"/>
    <cellStyle name="千分位 9 3 6 4" xfId="21175" xr:uid="{00000000-0005-0000-0000-0000C4520000}"/>
    <cellStyle name="千分位 9 3 6 4 2" xfId="31226" xr:uid="{C70F144C-40E5-430E-B734-8DC5983E428A}"/>
    <cellStyle name="千分位 9 3 6 5" xfId="31221" xr:uid="{48332E68-17EC-4780-B8BA-F5A1E21C395B}"/>
    <cellStyle name="千分位 9 3 7" xfId="21176" xr:uid="{00000000-0005-0000-0000-0000C5520000}"/>
    <cellStyle name="千分位 9 3 7 2" xfId="21177" xr:uid="{00000000-0005-0000-0000-0000C6520000}"/>
    <cellStyle name="千分位 9 3 7 2 2" xfId="31228" xr:uid="{651D10AE-3F05-4B1B-9045-67CE3F6C2ABC}"/>
    <cellStyle name="千分位 9 3 7 3" xfId="21178" xr:uid="{00000000-0005-0000-0000-0000C7520000}"/>
    <cellStyle name="千分位 9 3 7 3 2" xfId="31229" xr:uid="{CD78F486-28C1-4DDE-9858-BEA669C90A4E}"/>
    <cellStyle name="千分位 9 3 7 4" xfId="31227" xr:uid="{2E52B655-C08A-4CEE-8F7D-8ACBBE5FADEB}"/>
    <cellStyle name="千分位 9 3 8" xfId="21179" xr:uid="{00000000-0005-0000-0000-0000C8520000}"/>
    <cellStyle name="千分位 9 3 8 2" xfId="31230" xr:uid="{41868E7B-9521-42C6-A4AC-C7E5325FA570}"/>
    <cellStyle name="千分位 9 3 9" xfId="21180" xr:uid="{00000000-0005-0000-0000-0000C9520000}"/>
    <cellStyle name="千分位 9 3 9 2" xfId="31231" xr:uid="{C11AE5CA-A22E-444D-9A6D-C42BC19D7B75}"/>
    <cellStyle name="千分位 9 4" xfId="433" xr:uid="{00000000-0005-0000-0000-0000CA520000}"/>
    <cellStyle name="千分位 9 4 2" xfId="21181" xr:uid="{00000000-0005-0000-0000-0000CB520000}"/>
    <cellStyle name="千分位 9 4 2 2" xfId="21182" xr:uid="{00000000-0005-0000-0000-0000CC520000}"/>
    <cellStyle name="千分位 9 4 2 2 2" xfId="21183" xr:uid="{00000000-0005-0000-0000-0000CD520000}"/>
    <cellStyle name="千分位 9 4 2 2 2 2" xfId="21184" xr:uid="{00000000-0005-0000-0000-0000CE520000}"/>
    <cellStyle name="千分位 9 4 2 2 2 2 2" xfId="21185" xr:uid="{00000000-0005-0000-0000-0000CF520000}"/>
    <cellStyle name="千分位 9 4 2 2 2 2 2 2" xfId="31236" xr:uid="{B98AFAA1-93ED-4039-95DA-B157CA16652D}"/>
    <cellStyle name="千分位 9 4 2 2 2 2 3" xfId="21186" xr:uid="{00000000-0005-0000-0000-0000D0520000}"/>
    <cellStyle name="千分位 9 4 2 2 2 2 3 2" xfId="31237" xr:uid="{69E19819-2A1E-42B2-9AEE-238D1B083321}"/>
    <cellStyle name="千分位 9 4 2 2 2 2 4" xfId="31235" xr:uid="{E8ACF01E-F6D2-484C-91BA-A6E0AC26F069}"/>
    <cellStyle name="千分位 9 4 2 2 2 3" xfId="21187" xr:uid="{00000000-0005-0000-0000-0000D1520000}"/>
    <cellStyle name="千分位 9 4 2 2 2 3 2" xfId="31238" xr:uid="{08BFFB2E-9F99-4071-9EDA-4B7E13C949E9}"/>
    <cellStyle name="千分位 9 4 2 2 2 4" xfId="21188" xr:uid="{00000000-0005-0000-0000-0000D2520000}"/>
    <cellStyle name="千分位 9 4 2 2 2 4 2" xfId="31239" xr:uid="{CE54E84F-6C80-40F5-ABB8-0551926BFA91}"/>
    <cellStyle name="千分位 9 4 2 2 2 5" xfId="31234" xr:uid="{0BA4B0E5-0714-4D6E-B965-C0B06D1E0E92}"/>
    <cellStyle name="千分位 9 4 2 2 3" xfId="21189" xr:uid="{00000000-0005-0000-0000-0000D3520000}"/>
    <cellStyle name="千分位 9 4 2 2 3 2" xfId="21190" xr:uid="{00000000-0005-0000-0000-0000D4520000}"/>
    <cellStyle name="千分位 9 4 2 2 3 2 2" xfId="31241" xr:uid="{4EB36CFB-1B49-435A-8902-183EED2D8792}"/>
    <cellStyle name="千分位 9 4 2 2 3 3" xfId="21191" xr:uid="{00000000-0005-0000-0000-0000D5520000}"/>
    <cellStyle name="千分位 9 4 2 2 3 3 2" xfId="31242" xr:uid="{239C4A2A-3232-4B93-A3F5-8659CBFDC7A6}"/>
    <cellStyle name="千分位 9 4 2 2 3 4" xfId="31240" xr:uid="{538F0ABE-B80B-49F4-95FF-FC5D4CFDAEE1}"/>
    <cellStyle name="千分位 9 4 2 2 4" xfId="21192" xr:uid="{00000000-0005-0000-0000-0000D6520000}"/>
    <cellStyle name="千分位 9 4 2 2 4 2" xfId="31243" xr:uid="{81B58E66-0358-42C7-85B9-F06ACD55DF9A}"/>
    <cellStyle name="千分位 9 4 2 2 5" xfId="21193" xr:uid="{00000000-0005-0000-0000-0000D7520000}"/>
    <cellStyle name="千分位 9 4 2 2 5 2" xfId="31244" xr:uid="{0C034ACD-6A84-4D17-BE47-42A49DAD9876}"/>
    <cellStyle name="千分位 9 4 2 2 6" xfId="31233" xr:uid="{6E566941-4C2A-4148-AF52-67757D4DB548}"/>
    <cellStyle name="千分位 9 4 2 3" xfId="21194" xr:uid="{00000000-0005-0000-0000-0000D8520000}"/>
    <cellStyle name="千分位 9 4 2 3 2" xfId="21195" xr:uid="{00000000-0005-0000-0000-0000D9520000}"/>
    <cellStyle name="千分位 9 4 2 3 2 2" xfId="21196" xr:uid="{00000000-0005-0000-0000-0000DA520000}"/>
    <cellStyle name="千分位 9 4 2 3 2 2 2" xfId="31247" xr:uid="{444FEFCF-830F-4A58-88E9-DBB4C170FD27}"/>
    <cellStyle name="千分位 9 4 2 3 2 3" xfId="21197" xr:uid="{00000000-0005-0000-0000-0000DB520000}"/>
    <cellStyle name="千分位 9 4 2 3 2 3 2" xfId="31248" xr:uid="{79E2E88C-72A7-492C-A258-0DEEF37943E2}"/>
    <cellStyle name="千分位 9 4 2 3 2 4" xfId="31246" xr:uid="{67A60DA4-3F90-4862-8F65-753A566B142D}"/>
    <cellStyle name="千分位 9 4 2 3 3" xfId="21198" xr:uid="{00000000-0005-0000-0000-0000DC520000}"/>
    <cellStyle name="千分位 9 4 2 3 3 2" xfId="31249" xr:uid="{1A9246AD-A0C9-4BEF-94B5-11A81FA5CDF0}"/>
    <cellStyle name="千分位 9 4 2 3 4" xfId="21199" xr:uid="{00000000-0005-0000-0000-0000DD520000}"/>
    <cellStyle name="千分位 9 4 2 3 4 2" xfId="31250" xr:uid="{2A49EFB7-B89B-4FE5-9788-D68A6EBC325B}"/>
    <cellStyle name="千分位 9 4 2 3 5" xfId="31245" xr:uid="{2B0128F9-6A42-4A01-8E61-D270882DBB54}"/>
    <cellStyle name="千分位 9 4 2 4" xfId="21200" xr:uid="{00000000-0005-0000-0000-0000DE520000}"/>
    <cellStyle name="千分位 9 4 2 4 2" xfId="21201" xr:uid="{00000000-0005-0000-0000-0000DF520000}"/>
    <cellStyle name="千分位 9 4 2 4 2 2" xfId="31252" xr:uid="{CE8B9D9A-60FF-4C58-9F86-691ED27D3566}"/>
    <cellStyle name="千分位 9 4 2 4 3" xfId="21202" xr:uid="{00000000-0005-0000-0000-0000E0520000}"/>
    <cellStyle name="千分位 9 4 2 4 3 2" xfId="31253" xr:uid="{5275728B-0C57-4695-B80D-F8D1B3E064CD}"/>
    <cellStyle name="千分位 9 4 2 4 4" xfId="31251" xr:uid="{BF42B562-7FC0-4047-9E43-E604441781B3}"/>
    <cellStyle name="千分位 9 4 2 5" xfId="21203" xr:uid="{00000000-0005-0000-0000-0000E1520000}"/>
    <cellStyle name="千分位 9 4 2 5 2" xfId="31254" xr:uid="{61309E93-D95E-4599-B23A-FAE32700C837}"/>
    <cellStyle name="千分位 9 4 2 6" xfId="21204" xr:uid="{00000000-0005-0000-0000-0000E2520000}"/>
    <cellStyle name="千分位 9 4 2 6 2" xfId="31255" xr:uid="{3F191C0F-C624-4E6C-B21C-A84A4888872E}"/>
    <cellStyle name="千分位 9 4 2 7" xfId="31232" xr:uid="{D4CB714B-ED7E-403D-A009-6EB7735BC955}"/>
    <cellStyle name="千分位 9 4 3" xfId="21205" xr:uid="{00000000-0005-0000-0000-0000E3520000}"/>
    <cellStyle name="千分位 9 4 3 2" xfId="21206" xr:uid="{00000000-0005-0000-0000-0000E4520000}"/>
    <cellStyle name="千分位 9 4 3 2 2" xfId="21207" xr:uid="{00000000-0005-0000-0000-0000E5520000}"/>
    <cellStyle name="千分位 9 4 3 2 2 2" xfId="21208" xr:uid="{00000000-0005-0000-0000-0000E6520000}"/>
    <cellStyle name="千分位 9 4 3 2 2 2 2" xfId="31259" xr:uid="{23494B90-DA23-4F67-94DD-F9B34BFAE9F6}"/>
    <cellStyle name="千分位 9 4 3 2 2 3" xfId="21209" xr:uid="{00000000-0005-0000-0000-0000E7520000}"/>
    <cellStyle name="千分位 9 4 3 2 2 3 2" xfId="31260" xr:uid="{A5837A66-4718-4C16-A407-31A193E7BD6D}"/>
    <cellStyle name="千分位 9 4 3 2 2 4" xfId="31258" xr:uid="{080E1501-36E9-4D93-A970-E95727D8A328}"/>
    <cellStyle name="千分位 9 4 3 2 3" xfId="21210" xr:uid="{00000000-0005-0000-0000-0000E8520000}"/>
    <cellStyle name="千分位 9 4 3 2 3 2" xfId="31261" xr:uid="{AFA82F4F-2597-4902-B57D-D10013EF39F3}"/>
    <cellStyle name="千分位 9 4 3 2 4" xfId="21211" xr:uid="{00000000-0005-0000-0000-0000E9520000}"/>
    <cellStyle name="千分位 9 4 3 2 4 2" xfId="31262" xr:uid="{B962C330-F9A1-4867-9C67-55CDD028A45F}"/>
    <cellStyle name="千分位 9 4 3 2 5" xfId="31257" xr:uid="{B920A7E1-E5D6-4723-B219-C8F7C22384CD}"/>
    <cellStyle name="千分位 9 4 3 3" xfId="21212" xr:uid="{00000000-0005-0000-0000-0000EA520000}"/>
    <cellStyle name="千分位 9 4 3 3 2" xfId="21213" xr:uid="{00000000-0005-0000-0000-0000EB520000}"/>
    <cellStyle name="千分位 9 4 3 3 2 2" xfId="31264" xr:uid="{EB5306A3-ABA2-4018-B504-B33A0F58DC1D}"/>
    <cellStyle name="千分位 9 4 3 3 3" xfId="21214" xr:uid="{00000000-0005-0000-0000-0000EC520000}"/>
    <cellStyle name="千分位 9 4 3 3 3 2" xfId="31265" xr:uid="{5CBB0560-652B-4B3A-8672-ADB747C4EC07}"/>
    <cellStyle name="千分位 9 4 3 3 4" xfId="31263" xr:uid="{CA6A5698-C679-4116-84D5-18ACDF0ABC90}"/>
    <cellStyle name="千分位 9 4 3 4" xfId="21215" xr:uid="{00000000-0005-0000-0000-0000ED520000}"/>
    <cellStyle name="千分位 9 4 3 4 2" xfId="31266" xr:uid="{41B66E56-507A-435B-8D64-5C6910592BD7}"/>
    <cellStyle name="千分位 9 4 3 5" xfId="21216" xr:uid="{00000000-0005-0000-0000-0000EE520000}"/>
    <cellStyle name="千分位 9 4 3 5 2" xfId="31267" xr:uid="{28D95920-5E51-4341-A7D1-E96683C5C975}"/>
    <cellStyle name="千分位 9 4 3 6" xfId="31256" xr:uid="{41D281C0-700B-4FA8-B9B1-674EE393F859}"/>
    <cellStyle name="千分位 9 4 4" xfId="21217" xr:uid="{00000000-0005-0000-0000-0000EF520000}"/>
    <cellStyle name="千分位 9 4 4 2" xfId="21218" xr:uid="{00000000-0005-0000-0000-0000F0520000}"/>
    <cellStyle name="千分位 9 4 4 2 2" xfId="21219" xr:uid="{00000000-0005-0000-0000-0000F1520000}"/>
    <cellStyle name="千分位 9 4 4 2 2 2" xfId="21220" xr:uid="{00000000-0005-0000-0000-0000F2520000}"/>
    <cellStyle name="千分位 9 4 4 2 2 2 2" xfId="31271" xr:uid="{9F950575-28B5-4F57-A63C-EAFAB0FB1F23}"/>
    <cellStyle name="千分位 9 4 4 2 2 3" xfId="21221" xr:uid="{00000000-0005-0000-0000-0000F3520000}"/>
    <cellStyle name="千分位 9 4 4 2 2 3 2" xfId="31272" xr:uid="{657F0501-8B1F-46D9-8F17-C40366E70480}"/>
    <cellStyle name="千分位 9 4 4 2 2 4" xfId="31270" xr:uid="{72BC78B2-B974-4E09-BA88-05EB0F243288}"/>
    <cellStyle name="千分位 9 4 4 2 3" xfId="21222" xr:uid="{00000000-0005-0000-0000-0000F4520000}"/>
    <cellStyle name="千分位 9 4 4 2 3 2" xfId="31273" xr:uid="{22E30FD8-D6E2-4E5A-81BC-FB903A24860B}"/>
    <cellStyle name="千分位 9 4 4 2 4" xfId="21223" xr:uid="{00000000-0005-0000-0000-0000F5520000}"/>
    <cellStyle name="千分位 9 4 4 2 4 2" xfId="31274" xr:uid="{3006A1BC-27A9-4E54-83B7-15D440A73308}"/>
    <cellStyle name="千分位 9 4 4 2 5" xfId="31269" xr:uid="{5CDAE103-B2BF-4CA8-B951-60584804BE0B}"/>
    <cellStyle name="千分位 9 4 4 3" xfId="21224" xr:uid="{00000000-0005-0000-0000-0000F6520000}"/>
    <cellStyle name="千分位 9 4 4 3 2" xfId="21225" xr:uid="{00000000-0005-0000-0000-0000F7520000}"/>
    <cellStyle name="千分位 9 4 4 3 2 2" xfId="31276" xr:uid="{6549CA96-9AFC-446F-A293-BDED247B823A}"/>
    <cellStyle name="千分位 9 4 4 3 3" xfId="21226" xr:uid="{00000000-0005-0000-0000-0000F8520000}"/>
    <cellStyle name="千分位 9 4 4 3 3 2" xfId="31277" xr:uid="{0DC11A4A-11A7-4D94-BBC4-CBAEF55AF5A3}"/>
    <cellStyle name="千分位 9 4 4 3 4" xfId="31275" xr:uid="{D84AB043-38F7-468E-A860-930EE5C6F7FE}"/>
    <cellStyle name="千分位 9 4 4 4" xfId="21227" xr:uid="{00000000-0005-0000-0000-0000F9520000}"/>
    <cellStyle name="千分位 9 4 4 4 2" xfId="31278" xr:uid="{57E038C4-6C6C-4856-B914-7B74F3178CF2}"/>
    <cellStyle name="千分位 9 4 4 5" xfId="21228" xr:uid="{00000000-0005-0000-0000-0000FA520000}"/>
    <cellStyle name="千分位 9 4 4 5 2" xfId="31279" xr:uid="{C6AAB43B-6E65-4B88-9DFA-39D74A78E4EF}"/>
    <cellStyle name="千分位 9 4 4 6" xfId="31268" xr:uid="{2A8867B6-20BE-4112-A89C-3A1A258A5139}"/>
    <cellStyle name="千分位 9 4 5" xfId="21229" xr:uid="{00000000-0005-0000-0000-0000FB520000}"/>
    <cellStyle name="千分位 9 4 5 2" xfId="21230" xr:uid="{00000000-0005-0000-0000-0000FC520000}"/>
    <cellStyle name="千分位 9 4 5 2 2" xfId="21231" xr:uid="{00000000-0005-0000-0000-0000FD520000}"/>
    <cellStyle name="千分位 9 4 5 2 2 2" xfId="31282" xr:uid="{F905A13F-4977-4094-A193-6BC3F30B1615}"/>
    <cellStyle name="千分位 9 4 5 2 3" xfId="21232" xr:uid="{00000000-0005-0000-0000-0000FE520000}"/>
    <cellStyle name="千分位 9 4 5 2 3 2" xfId="31283" xr:uid="{758E773F-74D3-4677-8EE9-5595AD069906}"/>
    <cellStyle name="千分位 9 4 5 2 4" xfId="31281" xr:uid="{7E42E642-D146-4407-A47B-430CC800916A}"/>
    <cellStyle name="千分位 9 4 5 3" xfId="21233" xr:uid="{00000000-0005-0000-0000-0000FF520000}"/>
    <cellStyle name="千分位 9 4 5 3 2" xfId="31284" xr:uid="{6B9A471C-A233-4BEA-8950-6748D4EF0E1E}"/>
    <cellStyle name="千分位 9 4 5 4" xfId="21234" xr:uid="{00000000-0005-0000-0000-000000530000}"/>
    <cellStyle name="千分位 9 4 5 4 2" xfId="31285" xr:uid="{BC49DB67-1A60-41AF-B4B8-B647C0EE2CA1}"/>
    <cellStyle name="千分位 9 4 5 5" xfId="31280" xr:uid="{F4286F4E-4B9F-48D1-B956-30619585A7AA}"/>
    <cellStyle name="千分位 9 4 6" xfId="21235" xr:uid="{00000000-0005-0000-0000-000001530000}"/>
    <cellStyle name="千分位 9 4 6 2" xfId="21236" xr:uid="{00000000-0005-0000-0000-000002530000}"/>
    <cellStyle name="千分位 9 4 6 2 2" xfId="31287" xr:uid="{25E4FF18-08D6-4E69-869C-DFE8FB22F9B3}"/>
    <cellStyle name="千分位 9 4 6 3" xfId="21237" xr:uid="{00000000-0005-0000-0000-000003530000}"/>
    <cellStyle name="千分位 9 4 6 3 2" xfId="31288" xr:uid="{BAC02C47-4A32-4EFC-9106-CE6C764CC332}"/>
    <cellStyle name="千分位 9 4 6 4" xfId="31286" xr:uid="{61B65A1E-E6F8-4732-8230-00D99F5DA6F0}"/>
    <cellStyle name="千分位 9 4 7" xfId="21238" xr:uid="{00000000-0005-0000-0000-000004530000}"/>
    <cellStyle name="千分位 9 4 7 2" xfId="31289" xr:uid="{7B5DFC46-514D-4C12-8C09-7166582D1A35}"/>
    <cellStyle name="千分位 9 4 8" xfId="21239" xr:uid="{00000000-0005-0000-0000-000005530000}"/>
    <cellStyle name="千分位 9 4 8 2" xfId="31290" xr:uid="{4D113372-C501-4BBD-A770-9B457C4C4E5A}"/>
    <cellStyle name="千分位 9 4 9" xfId="26191" xr:uid="{E3F88EAA-13BD-49F2-9F13-650AC86B2579}"/>
    <cellStyle name="千分位 9 5" xfId="21240" xr:uid="{00000000-0005-0000-0000-000006530000}"/>
    <cellStyle name="千分位 9 5 2" xfId="21241" xr:uid="{00000000-0005-0000-0000-000007530000}"/>
    <cellStyle name="千分位 9 5 2 2" xfId="21242" xr:uid="{00000000-0005-0000-0000-000008530000}"/>
    <cellStyle name="千分位 9 5 2 2 2" xfId="21243" xr:uid="{00000000-0005-0000-0000-000009530000}"/>
    <cellStyle name="千分位 9 5 2 2 2 2" xfId="21244" xr:uid="{00000000-0005-0000-0000-00000A530000}"/>
    <cellStyle name="千分位 9 5 2 2 2 2 2" xfId="21245" xr:uid="{00000000-0005-0000-0000-00000B530000}"/>
    <cellStyle name="千分位 9 5 2 2 2 2 2 2" xfId="31296" xr:uid="{0B917993-CE36-4C15-BDA0-6BE3793E8AB2}"/>
    <cellStyle name="千分位 9 5 2 2 2 2 3" xfId="21246" xr:uid="{00000000-0005-0000-0000-00000C530000}"/>
    <cellStyle name="千分位 9 5 2 2 2 2 3 2" xfId="31297" xr:uid="{42E138E5-F1BC-4A01-871A-C5B246A2614E}"/>
    <cellStyle name="千分位 9 5 2 2 2 2 4" xfId="31295" xr:uid="{869E6C5F-6F56-4F5A-A6C9-EEE237A37FF3}"/>
    <cellStyle name="千分位 9 5 2 2 2 3" xfId="21247" xr:uid="{00000000-0005-0000-0000-00000D530000}"/>
    <cellStyle name="千分位 9 5 2 2 2 3 2" xfId="31298" xr:uid="{467082AA-2D6B-4257-823F-5B91EEEC0848}"/>
    <cellStyle name="千分位 9 5 2 2 2 4" xfId="21248" xr:uid="{00000000-0005-0000-0000-00000E530000}"/>
    <cellStyle name="千分位 9 5 2 2 2 4 2" xfId="31299" xr:uid="{24261AD5-3D0A-4D5E-BE2E-119A12106050}"/>
    <cellStyle name="千分位 9 5 2 2 2 5" xfId="31294" xr:uid="{89003F5A-AA02-4BFD-BDD8-68719CB58B42}"/>
    <cellStyle name="千分位 9 5 2 2 3" xfId="21249" xr:uid="{00000000-0005-0000-0000-00000F530000}"/>
    <cellStyle name="千分位 9 5 2 2 3 2" xfId="21250" xr:uid="{00000000-0005-0000-0000-000010530000}"/>
    <cellStyle name="千分位 9 5 2 2 3 2 2" xfId="31301" xr:uid="{BB31220E-12CA-4DAD-AEDC-5D602170D50D}"/>
    <cellStyle name="千分位 9 5 2 2 3 3" xfId="21251" xr:uid="{00000000-0005-0000-0000-000011530000}"/>
    <cellStyle name="千分位 9 5 2 2 3 3 2" xfId="31302" xr:uid="{AE87C2B3-CE92-49C0-A796-F8010D5CDB23}"/>
    <cellStyle name="千分位 9 5 2 2 3 4" xfId="31300" xr:uid="{C0AE15EC-BFE8-49D5-A956-F33625E2FB20}"/>
    <cellStyle name="千分位 9 5 2 2 4" xfId="21252" xr:uid="{00000000-0005-0000-0000-000012530000}"/>
    <cellStyle name="千分位 9 5 2 2 4 2" xfId="31303" xr:uid="{80348B5D-6783-47C9-AE55-9ACC4618C89E}"/>
    <cellStyle name="千分位 9 5 2 2 5" xfId="21253" xr:uid="{00000000-0005-0000-0000-000013530000}"/>
    <cellStyle name="千分位 9 5 2 2 5 2" xfId="31304" xr:uid="{9F64BE32-127C-442D-B608-5E96ACD2DFD0}"/>
    <cellStyle name="千分位 9 5 2 2 6" xfId="31293" xr:uid="{57F91FEE-6635-4460-9D54-D6CB51080A29}"/>
    <cellStyle name="千分位 9 5 2 3" xfId="21254" xr:uid="{00000000-0005-0000-0000-000014530000}"/>
    <cellStyle name="千分位 9 5 2 3 2" xfId="21255" xr:uid="{00000000-0005-0000-0000-000015530000}"/>
    <cellStyle name="千分位 9 5 2 3 2 2" xfId="21256" xr:uid="{00000000-0005-0000-0000-000016530000}"/>
    <cellStyle name="千分位 9 5 2 3 2 2 2" xfId="31307" xr:uid="{BCF5B14C-A55A-4F06-91EB-80E62A8FE0F6}"/>
    <cellStyle name="千分位 9 5 2 3 2 3" xfId="21257" xr:uid="{00000000-0005-0000-0000-000017530000}"/>
    <cellStyle name="千分位 9 5 2 3 2 3 2" xfId="31308" xr:uid="{B8C73B90-979B-4B96-B30E-A3B77B6AD748}"/>
    <cellStyle name="千分位 9 5 2 3 2 4" xfId="31306" xr:uid="{84EB1A29-66F7-414F-A55F-2FF121AB6F36}"/>
    <cellStyle name="千分位 9 5 2 3 3" xfId="21258" xr:uid="{00000000-0005-0000-0000-000018530000}"/>
    <cellStyle name="千分位 9 5 2 3 3 2" xfId="31309" xr:uid="{E8987C07-B256-4008-B4CE-7C8CBC7453B5}"/>
    <cellStyle name="千分位 9 5 2 3 4" xfId="21259" xr:uid="{00000000-0005-0000-0000-000019530000}"/>
    <cellStyle name="千分位 9 5 2 3 4 2" xfId="31310" xr:uid="{0D80FCFD-C174-4150-89F6-91EB1A18C325}"/>
    <cellStyle name="千分位 9 5 2 3 5" xfId="31305" xr:uid="{C0EE56DA-4C0A-47E6-801F-1A5882E69148}"/>
    <cellStyle name="千分位 9 5 2 4" xfId="21260" xr:uid="{00000000-0005-0000-0000-00001A530000}"/>
    <cellStyle name="千分位 9 5 2 4 2" xfId="21261" xr:uid="{00000000-0005-0000-0000-00001B530000}"/>
    <cellStyle name="千分位 9 5 2 4 2 2" xfId="31312" xr:uid="{F03AA2E6-025B-4FFE-A786-961555E2D2A9}"/>
    <cellStyle name="千分位 9 5 2 4 3" xfId="21262" xr:uid="{00000000-0005-0000-0000-00001C530000}"/>
    <cellStyle name="千分位 9 5 2 4 3 2" xfId="31313" xr:uid="{1F21E8ED-9CCF-4B4C-B8A7-B9446A2444CD}"/>
    <cellStyle name="千分位 9 5 2 4 4" xfId="31311" xr:uid="{6FCE3959-1A0F-468A-98C8-90FAC7DE49E7}"/>
    <cellStyle name="千分位 9 5 2 5" xfId="21263" xr:uid="{00000000-0005-0000-0000-00001D530000}"/>
    <cellStyle name="千分位 9 5 2 5 2" xfId="31314" xr:uid="{2CA6C2ED-71F4-4F78-95C2-149004492F9C}"/>
    <cellStyle name="千分位 9 5 2 6" xfId="21264" xr:uid="{00000000-0005-0000-0000-00001E530000}"/>
    <cellStyle name="千分位 9 5 2 6 2" xfId="31315" xr:uid="{953A12F2-2077-4777-8418-5D9F1ACC2DF2}"/>
    <cellStyle name="千分位 9 5 2 7" xfId="31292" xr:uid="{E400FDAB-068E-4097-A294-452D3AF12A68}"/>
    <cellStyle name="千分位 9 5 3" xfId="21265" xr:uid="{00000000-0005-0000-0000-00001F530000}"/>
    <cellStyle name="千分位 9 5 3 2" xfId="21266" xr:uid="{00000000-0005-0000-0000-000020530000}"/>
    <cellStyle name="千分位 9 5 3 2 2" xfId="21267" xr:uid="{00000000-0005-0000-0000-000021530000}"/>
    <cellStyle name="千分位 9 5 3 2 2 2" xfId="21268" xr:uid="{00000000-0005-0000-0000-000022530000}"/>
    <cellStyle name="千分位 9 5 3 2 2 2 2" xfId="31319" xr:uid="{F4230B00-D347-427B-BF83-9D0696542777}"/>
    <cellStyle name="千分位 9 5 3 2 2 3" xfId="21269" xr:uid="{00000000-0005-0000-0000-000023530000}"/>
    <cellStyle name="千分位 9 5 3 2 2 3 2" xfId="31320" xr:uid="{BB182BAD-2ACF-4909-8717-2887055EFD1D}"/>
    <cellStyle name="千分位 9 5 3 2 2 4" xfId="31318" xr:uid="{25EAF069-8072-4B61-AF16-4B6461B2674B}"/>
    <cellStyle name="千分位 9 5 3 2 3" xfId="21270" xr:uid="{00000000-0005-0000-0000-000024530000}"/>
    <cellStyle name="千分位 9 5 3 2 3 2" xfId="31321" xr:uid="{5AC3F088-3112-479E-B3FD-BF4471F80699}"/>
    <cellStyle name="千分位 9 5 3 2 4" xfId="21271" xr:uid="{00000000-0005-0000-0000-000025530000}"/>
    <cellStyle name="千分位 9 5 3 2 4 2" xfId="31322" xr:uid="{1ED0451E-DE08-478F-A190-94DF4B8FC24D}"/>
    <cellStyle name="千分位 9 5 3 2 5" xfId="31317" xr:uid="{90F704C2-C40F-4ECB-9141-93D9678458E8}"/>
    <cellStyle name="千分位 9 5 3 3" xfId="21272" xr:uid="{00000000-0005-0000-0000-000026530000}"/>
    <cellStyle name="千分位 9 5 3 3 2" xfId="21273" xr:uid="{00000000-0005-0000-0000-000027530000}"/>
    <cellStyle name="千分位 9 5 3 3 2 2" xfId="31324" xr:uid="{E9CCE75A-93C2-4E9F-923B-1FA98EFE291E}"/>
    <cellStyle name="千分位 9 5 3 3 3" xfId="21274" xr:uid="{00000000-0005-0000-0000-000028530000}"/>
    <cellStyle name="千分位 9 5 3 3 3 2" xfId="31325" xr:uid="{F72DD401-5B08-47A0-A73F-30603765936E}"/>
    <cellStyle name="千分位 9 5 3 3 4" xfId="31323" xr:uid="{186135E5-8E34-4431-BD23-8E06B005B9C7}"/>
    <cellStyle name="千分位 9 5 3 4" xfId="21275" xr:uid="{00000000-0005-0000-0000-000029530000}"/>
    <cellStyle name="千分位 9 5 3 4 2" xfId="31326" xr:uid="{76FE20A6-E382-42EC-A3C2-02629094D9B1}"/>
    <cellStyle name="千分位 9 5 3 5" xfId="21276" xr:uid="{00000000-0005-0000-0000-00002A530000}"/>
    <cellStyle name="千分位 9 5 3 5 2" xfId="31327" xr:uid="{1170CC03-5344-45E8-BF17-61960327953B}"/>
    <cellStyle name="千分位 9 5 3 6" xfId="31316" xr:uid="{F31FC935-BC48-411F-AB2C-A73F29B6E9BF}"/>
    <cellStyle name="千分位 9 5 4" xfId="21277" xr:uid="{00000000-0005-0000-0000-00002B530000}"/>
    <cellStyle name="千分位 9 5 4 2" xfId="21278" xr:uid="{00000000-0005-0000-0000-00002C530000}"/>
    <cellStyle name="千分位 9 5 4 2 2" xfId="21279" xr:uid="{00000000-0005-0000-0000-00002D530000}"/>
    <cellStyle name="千分位 9 5 4 2 2 2" xfId="21280" xr:uid="{00000000-0005-0000-0000-00002E530000}"/>
    <cellStyle name="千分位 9 5 4 2 2 2 2" xfId="31331" xr:uid="{F4AE847E-7AEF-4DE2-A362-45E22D699490}"/>
    <cellStyle name="千分位 9 5 4 2 2 3" xfId="21281" xr:uid="{00000000-0005-0000-0000-00002F530000}"/>
    <cellStyle name="千分位 9 5 4 2 2 3 2" xfId="31332" xr:uid="{A864229E-E14A-42E6-A814-B188E114859F}"/>
    <cellStyle name="千分位 9 5 4 2 2 4" xfId="31330" xr:uid="{8CA36852-FCCD-4AA7-B8BC-E9ECF599F9FB}"/>
    <cellStyle name="千分位 9 5 4 2 3" xfId="21282" xr:uid="{00000000-0005-0000-0000-000030530000}"/>
    <cellStyle name="千分位 9 5 4 2 3 2" xfId="31333" xr:uid="{1768E737-E489-4C73-A053-66D3388DA46C}"/>
    <cellStyle name="千分位 9 5 4 2 4" xfId="21283" xr:uid="{00000000-0005-0000-0000-000031530000}"/>
    <cellStyle name="千分位 9 5 4 2 4 2" xfId="31334" xr:uid="{C0D2F302-9D11-4C3E-B985-13F94BB8DC70}"/>
    <cellStyle name="千分位 9 5 4 2 5" xfId="31329" xr:uid="{A92BDE65-A2F2-4F84-BCC7-BEA9E84F6096}"/>
    <cellStyle name="千分位 9 5 4 3" xfId="21284" xr:uid="{00000000-0005-0000-0000-000032530000}"/>
    <cellStyle name="千分位 9 5 4 3 2" xfId="21285" xr:uid="{00000000-0005-0000-0000-000033530000}"/>
    <cellStyle name="千分位 9 5 4 3 2 2" xfId="31336" xr:uid="{E9B47A87-2541-4A66-967F-4B98A1BD7786}"/>
    <cellStyle name="千分位 9 5 4 3 3" xfId="21286" xr:uid="{00000000-0005-0000-0000-000034530000}"/>
    <cellStyle name="千分位 9 5 4 3 3 2" xfId="31337" xr:uid="{C68F0854-D8AD-4870-B07C-6F9748B623C2}"/>
    <cellStyle name="千分位 9 5 4 3 4" xfId="31335" xr:uid="{FA0AB6A0-3779-436B-9F6E-DCCD14F970E7}"/>
    <cellStyle name="千分位 9 5 4 4" xfId="21287" xr:uid="{00000000-0005-0000-0000-000035530000}"/>
    <cellStyle name="千分位 9 5 4 4 2" xfId="31338" xr:uid="{B21BFF52-9AC3-4B4C-B2C0-3DAFE294CE3C}"/>
    <cellStyle name="千分位 9 5 4 5" xfId="21288" xr:uid="{00000000-0005-0000-0000-000036530000}"/>
    <cellStyle name="千分位 9 5 4 5 2" xfId="31339" xr:uid="{DD58ABD5-CD37-4EEF-87EF-AC933E983E05}"/>
    <cellStyle name="千分位 9 5 4 6" xfId="31328" xr:uid="{5B83996B-5E35-42D4-B2C4-A37878FFCD4A}"/>
    <cellStyle name="千分位 9 5 5" xfId="21289" xr:uid="{00000000-0005-0000-0000-000037530000}"/>
    <cellStyle name="千分位 9 5 5 2" xfId="21290" xr:uid="{00000000-0005-0000-0000-000038530000}"/>
    <cellStyle name="千分位 9 5 5 2 2" xfId="21291" xr:uid="{00000000-0005-0000-0000-000039530000}"/>
    <cellStyle name="千分位 9 5 5 2 2 2" xfId="31342" xr:uid="{B51F9A54-8340-48EE-9A7F-C91B3E98C97E}"/>
    <cellStyle name="千分位 9 5 5 2 3" xfId="21292" xr:uid="{00000000-0005-0000-0000-00003A530000}"/>
    <cellStyle name="千分位 9 5 5 2 3 2" xfId="31343" xr:uid="{023D23CA-24BB-46C3-AE53-E0D5F7422250}"/>
    <cellStyle name="千分位 9 5 5 2 4" xfId="31341" xr:uid="{CBAC2DBB-C35B-4870-9697-818F9E0162F5}"/>
    <cellStyle name="千分位 9 5 5 3" xfId="21293" xr:uid="{00000000-0005-0000-0000-00003B530000}"/>
    <cellStyle name="千分位 9 5 5 3 2" xfId="31344" xr:uid="{CB6F1BD4-361B-464F-BCBF-ABE3F5174240}"/>
    <cellStyle name="千分位 9 5 5 4" xfId="21294" xr:uid="{00000000-0005-0000-0000-00003C530000}"/>
    <cellStyle name="千分位 9 5 5 4 2" xfId="31345" xr:uid="{8772E7F1-445A-49F0-AD7D-84A23A03F39C}"/>
    <cellStyle name="千分位 9 5 5 5" xfId="31340" xr:uid="{8717176B-664C-4085-A343-EF3F114DCDDA}"/>
    <cellStyle name="千分位 9 5 6" xfId="21295" xr:uid="{00000000-0005-0000-0000-00003D530000}"/>
    <cellStyle name="千分位 9 5 6 2" xfId="21296" xr:uid="{00000000-0005-0000-0000-00003E530000}"/>
    <cellStyle name="千分位 9 5 6 2 2" xfId="31347" xr:uid="{AB1A233D-F936-4FCB-BB98-75657BA8CFC1}"/>
    <cellStyle name="千分位 9 5 6 3" xfId="21297" xr:uid="{00000000-0005-0000-0000-00003F530000}"/>
    <cellStyle name="千分位 9 5 6 3 2" xfId="31348" xr:uid="{A9C24B49-49C5-4E21-91AA-B427D40B56C5}"/>
    <cellStyle name="千分位 9 5 6 4" xfId="31346" xr:uid="{6F1A4B42-D166-4489-9164-D8DB295552D6}"/>
    <cellStyle name="千分位 9 5 7" xfId="21298" xr:uid="{00000000-0005-0000-0000-000040530000}"/>
    <cellStyle name="千分位 9 5 7 2" xfId="31349" xr:uid="{EA7B2056-DA25-4784-9C1B-CF07F974B5F0}"/>
    <cellStyle name="千分位 9 5 8" xfId="21299" xr:uid="{00000000-0005-0000-0000-000041530000}"/>
    <cellStyle name="千分位 9 5 8 2" xfId="31350" xr:uid="{EEA7DE70-7284-4C18-A535-E07C286B3480}"/>
    <cellStyle name="千分位 9 5 9" xfId="31291" xr:uid="{9C5E2460-29E8-4EDA-8D76-388D102943D4}"/>
    <cellStyle name="千分位 9 6" xfId="21300" xr:uid="{00000000-0005-0000-0000-000042530000}"/>
    <cellStyle name="千分位 9 6 2" xfId="21301" xr:uid="{00000000-0005-0000-0000-000043530000}"/>
    <cellStyle name="千分位 9 6 2 2" xfId="21302" xr:uid="{00000000-0005-0000-0000-000044530000}"/>
    <cellStyle name="千分位 9 6 2 2 2" xfId="21303" xr:uid="{00000000-0005-0000-0000-000045530000}"/>
    <cellStyle name="千分位 9 6 2 2 2 2" xfId="21304" xr:uid="{00000000-0005-0000-0000-000046530000}"/>
    <cellStyle name="千分位 9 6 2 2 2 2 2" xfId="31355" xr:uid="{4BB189CC-FC2E-4EC3-9918-C5954E3F20AC}"/>
    <cellStyle name="千分位 9 6 2 2 2 3" xfId="21305" xr:uid="{00000000-0005-0000-0000-000047530000}"/>
    <cellStyle name="千分位 9 6 2 2 2 3 2" xfId="31356" xr:uid="{F4622DBB-733B-45F7-B3ED-670304B49940}"/>
    <cellStyle name="千分位 9 6 2 2 2 4" xfId="31354" xr:uid="{9665BF88-5C53-4AAD-A37B-DACE9FEB9187}"/>
    <cellStyle name="千分位 9 6 2 2 3" xfId="21306" xr:uid="{00000000-0005-0000-0000-000048530000}"/>
    <cellStyle name="千分位 9 6 2 2 3 2" xfId="31357" xr:uid="{A7699294-FF7B-47B4-B92E-407645E4A945}"/>
    <cellStyle name="千分位 9 6 2 2 4" xfId="21307" xr:uid="{00000000-0005-0000-0000-000049530000}"/>
    <cellStyle name="千分位 9 6 2 2 4 2" xfId="31358" xr:uid="{712E81AD-7061-4CBF-B691-F1F2E218117B}"/>
    <cellStyle name="千分位 9 6 2 2 5" xfId="31353" xr:uid="{0742D07E-436B-4A5A-9033-6482CE341C79}"/>
    <cellStyle name="千分位 9 6 2 3" xfId="21308" xr:uid="{00000000-0005-0000-0000-00004A530000}"/>
    <cellStyle name="千分位 9 6 2 3 2" xfId="21309" xr:uid="{00000000-0005-0000-0000-00004B530000}"/>
    <cellStyle name="千分位 9 6 2 3 2 2" xfId="31360" xr:uid="{423AE65A-C64A-46DA-B13C-BA3D6362F2F7}"/>
    <cellStyle name="千分位 9 6 2 3 3" xfId="21310" xr:uid="{00000000-0005-0000-0000-00004C530000}"/>
    <cellStyle name="千分位 9 6 2 3 3 2" xfId="31361" xr:uid="{B686DF4B-F853-4B1D-A34E-3CF08DF02C0A}"/>
    <cellStyle name="千分位 9 6 2 3 4" xfId="31359" xr:uid="{AC8D72D1-D63E-4576-AF94-B7B5A8881664}"/>
    <cellStyle name="千分位 9 6 2 4" xfId="21311" xr:uid="{00000000-0005-0000-0000-00004D530000}"/>
    <cellStyle name="千分位 9 6 2 4 2" xfId="31362" xr:uid="{899A86BA-FD87-43E8-A2B0-E0C84EA1FAAF}"/>
    <cellStyle name="千分位 9 6 2 5" xfId="21312" xr:uid="{00000000-0005-0000-0000-00004E530000}"/>
    <cellStyle name="千分位 9 6 2 5 2" xfId="31363" xr:uid="{BB5BAACD-9F33-42F8-94E5-0B560710D89A}"/>
    <cellStyle name="千分位 9 6 2 6" xfId="31352" xr:uid="{FF428053-B5CF-43A3-AD69-A5E7068F0D07}"/>
    <cellStyle name="千分位 9 6 3" xfId="21313" xr:uid="{00000000-0005-0000-0000-00004F530000}"/>
    <cellStyle name="千分位 9 6 3 2" xfId="21314" xr:uid="{00000000-0005-0000-0000-000050530000}"/>
    <cellStyle name="千分位 9 6 3 2 2" xfId="21315" xr:uid="{00000000-0005-0000-0000-000051530000}"/>
    <cellStyle name="千分位 9 6 3 2 2 2" xfId="21316" xr:uid="{00000000-0005-0000-0000-000052530000}"/>
    <cellStyle name="千分位 9 6 3 2 2 2 2" xfId="31367" xr:uid="{542B6B1B-F084-498D-8133-FBB0AD32DF0B}"/>
    <cellStyle name="千分位 9 6 3 2 2 3" xfId="21317" xr:uid="{00000000-0005-0000-0000-000053530000}"/>
    <cellStyle name="千分位 9 6 3 2 2 3 2" xfId="31368" xr:uid="{5FD5469C-11E8-48CC-940C-AFEDA28CF261}"/>
    <cellStyle name="千分位 9 6 3 2 2 4" xfId="31366" xr:uid="{3ADEC02F-33A3-4ECD-922F-4709CBFAC3C5}"/>
    <cellStyle name="千分位 9 6 3 2 3" xfId="21318" xr:uid="{00000000-0005-0000-0000-000054530000}"/>
    <cellStyle name="千分位 9 6 3 2 3 2" xfId="31369" xr:uid="{F8580243-00FE-4206-A75F-88D04EDF8451}"/>
    <cellStyle name="千分位 9 6 3 2 4" xfId="21319" xr:uid="{00000000-0005-0000-0000-000055530000}"/>
    <cellStyle name="千分位 9 6 3 2 4 2" xfId="31370" xr:uid="{BDCEF4D5-FFF3-4D7A-A2E4-DF1680EDB863}"/>
    <cellStyle name="千分位 9 6 3 2 5" xfId="31365" xr:uid="{B078462C-C11D-4270-9232-CE97A4DC6ED1}"/>
    <cellStyle name="千分位 9 6 3 3" xfId="21320" xr:uid="{00000000-0005-0000-0000-000056530000}"/>
    <cellStyle name="千分位 9 6 3 3 2" xfId="21321" xr:uid="{00000000-0005-0000-0000-000057530000}"/>
    <cellStyle name="千分位 9 6 3 3 2 2" xfId="31372" xr:uid="{200FB9F7-73AC-4204-8450-28901F1BF599}"/>
    <cellStyle name="千分位 9 6 3 3 3" xfId="21322" xr:uid="{00000000-0005-0000-0000-000058530000}"/>
    <cellStyle name="千分位 9 6 3 3 3 2" xfId="31373" xr:uid="{04A3771E-A274-456D-8381-425B3E9610EA}"/>
    <cellStyle name="千分位 9 6 3 3 4" xfId="31371" xr:uid="{A0BBF56A-CF74-47C9-AC02-19431254FEE1}"/>
    <cellStyle name="千分位 9 6 3 4" xfId="21323" xr:uid="{00000000-0005-0000-0000-000059530000}"/>
    <cellStyle name="千分位 9 6 3 4 2" xfId="31374" xr:uid="{81898565-880E-4755-8D5D-D328AD56245D}"/>
    <cellStyle name="千分位 9 6 3 5" xfId="21324" xr:uid="{00000000-0005-0000-0000-00005A530000}"/>
    <cellStyle name="千分位 9 6 3 5 2" xfId="31375" xr:uid="{AA3CF198-7D52-45E6-B60E-1A446E37B675}"/>
    <cellStyle name="千分位 9 6 3 6" xfId="31364" xr:uid="{4BC5E456-94C2-4836-84F0-FFBBFD956195}"/>
    <cellStyle name="千分位 9 6 4" xfId="21325" xr:uid="{00000000-0005-0000-0000-00005B530000}"/>
    <cellStyle name="千分位 9 6 4 2" xfId="21326" xr:uid="{00000000-0005-0000-0000-00005C530000}"/>
    <cellStyle name="千分位 9 6 4 2 2" xfId="21327" xr:uid="{00000000-0005-0000-0000-00005D530000}"/>
    <cellStyle name="千分位 9 6 4 2 2 2" xfId="31378" xr:uid="{29DD0FB7-B2CD-4C96-8B47-4FCAA657F3A0}"/>
    <cellStyle name="千分位 9 6 4 2 3" xfId="21328" xr:uid="{00000000-0005-0000-0000-00005E530000}"/>
    <cellStyle name="千分位 9 6 4 2 3 2" xfId="31379" xr:uid="{BFD68260-D41C-4D63-814D-087D3B4FA1D0}"/>
    <cellStyle name="千分位 9 6 4 2 4" xfId="31377" xr:uid="{84BA9351-9BE3-4C9B-8FDE-289A50255832}"/>
    <cellStyle name="千分位 9 6 4 3" xfId="21329" xr:uid="{00000000-0005-0000-0000-00005F530000}"/>
    <cellStyle name="千分位 9 6 4 3 2" xfId="31380" xr:uid="{707D6048-B144-49F0-BE52-496762C14037}"/>
    <cellStyle name="千分位 9 6 4 4" xfId="21330" xr:uid="{00000000-0005-0000-0000-000060530000}"/>
    <cellStyle name="千分位 9 6 4 4 2" xfId="31381" xr:uid="{F93056BD-77AD-41A0-9C20-833C5C715D29}"/>
    <cellStyle name="千分位 9 6 4 5" xfId="31376" xr:uid="{F867D9C3-46AF-46CF-B791-64AE66D0220E}"/>
    <cellStyle name="千分位 9 6 5" xfId="21331" xr:uid="{00000000-0005-0000-0000-000061530000}"/>
    <cellStyle name="千分位 9 6 5 2" xfId="21332" xr:uid="{00000000-0005-0000-0000-000062530000}"/>
    <cellStyle name="千分位 9 6 5 2 2" xfId="31383" xr:uid="{6BD1DE76-C7B3-43F2-97A4-C4A8A29C9E1F}"/>
    <cellStyle name="千分位 9 6 5 3" xfId="21333" xr:uid="{00000000-0005-0000-0000-000063530000}"/>
    <cellStyle name="千分位 9 6 5 3 2" xfId="31384" xr:uid="{D317EA7E-3688-4E29-B741-EDD499A93863}"/>
    <cellStyle name="千分位 9 6 5 4" xfId="31382" xr:uid="{E1782CE5-0982-465E-81CE-EFF168B7A3FB}"/>
    <cellStyle name="千分位 9 6 6" xfId="21334" xr:uid="{00000000-0005-0000-0000-000064530000}"/>
    <cellStyle name="千分位 9 6 6 2" xfId="31385" xr:uid="{ED5D5548-6A55-4946-859E-C237B9FFCA79}"/>
    <cellStyle name="千分位 9 6 7" xfId="21335" xr:uid="{00000000-0005-0000-0000-000065530000}"/>
    <cellStyle name="千分位 9 6 7 2" xfId="31386" xr:uid="{279FD732-763D-496B-8C4F-4BBF70048F36}"/>
    <cellStyle name="千分位 9 6 8" xfId="31351" xr:uid="{575CBFA3-D1D7-4884-BAD0-7CAD4D4CCD41}"/>
    <cellStyle name="千分位 9 7" xfId="21336" xr:uid="{00000000-0005-0000-0000-000066530000}"/>
    <cellStyle name="千分位 9 7 2" xfId="21337" xr:uid="{00000000-0005-0000-0000-000067530000}"/>
    <cellStyle name="千分位 9 7 2 2" xfId="21338" xr:uid="{00000000-0005-0000-0000-000068530000}"/>
    <cellStyle name="千分位 9 7 2 2 2" xfId="21339" xr:uid="{00000000-0005-0000-0000-000069530000}"/>
    <cellStyle name="千分位 9 7 2 2 2 2" xfId="21340" xr:uid="{00000000-0005-0000-0000-00006A530000}"/>
    <cellStyle name="千分位 9 7 2 2 2 2 2" xfId="31391" xr:uid="{5247F4F7-E4AE-443E-BB46-A878362C65DF}"/>
    <cellStyle name="千分位 9 7 2 2 2 3" xfId="21341" xr:uid="{00000000-0005-0000-0000-00006B530000}"/>
    <cellStyle name="千分位 9 7 2 2 2 3 2" xfId="31392" xr:uid="{0B020C38-0B24-4F6B-810B-CA77052F683D}"/>
    <cellStyle name="千分位 9 7 2 2 2 4" xfId="31390" xr:uid="{1029CC04-6E23-4871-AB71-949328EB67B1}"/>
    <cellStyle name="千分位 9 7 2 2 3" xfId="21342" xr:uid="{00000000-0005-0000-0000-00006C530000}"/>
    <cellStyle name="千分位 9 7 2 2 3 2" xfId="31393" xr:uid="{B57016E6-B7DA-44DA-A8DD-8E4764B6DCAE}"/>
    <cellStyle name="千分位 9 7 2 2 4" xfId="21343" xr:uid="{00000000-0005-0000-0000-00006D530000}"/>
    <cellStyle name="千分位 9 7 2 2 4 2" xfId="31394" xr:uid="{3277E169-16DE-4856-AF94-F679FC6F2072}"/>
    <cellStyle name="千分位 9 7 2 2 5" xfId="31389" xr:uid="{D2076BA2-1DDC-45A0-A98F-1330B5A71A78}"/>
    <cellStyle name="千分位 9 7 2 3" xfId="21344" xr:uid="{00000000-0005-0000-0000-00006E530000}"/>
    <cellStyle name="千分位 9 7 2 3 2" xfId="21345" xr:uid="{00000000-0005-0000-0000-00006F530000}"/>
    <cellStyle name="千分位 9 7 2 3 2 2" xfId="31396" xr:uid="{0B9DBA8C-87B5-4E76-A082-1AB3A23689EE}"/>
    <cellStyle name="千分位 9 7 2 3 3" xfId="21346" xr:uid="{00000000-0005-0000-0000-000070530000}"/>
    <cellStyle name="千分位 9 7 2 3 3 2" xfId="31397" xr:uid="{F03B9242-00FA-4BC4-BAC8-B7140A90EFFB}"/>
    <cellStyle name="千分位 9 7 2 3 4" xfId="31395" xr:uid="{A8C329E6-9E7C-408E-92C5-D29DA7E8B836}"/>
    <cellStyle name="千分位 9 7 2 4" xfId="21347" xr:uid="{00000000-0005-0000-0000-000071530000}"/>
    <cellStyle name="千分位 9 7 2 4 2" xfId="31398" xr:uid="{FC416A31-1FA5-4BA1-81DC-1D2F12269C90}"/>
    <cellStyle name="千分位 9 7 2 5" xfId="21348" xr:uid="{00000000-0005-0000-0000-000072530000}"/>
    <cellStyle name="千分位 9 7 2 5 2" xfId="31399" xr:uid="{6E53B2C6-915E-4301-AFE1-BA63D0AD9473}"/>
    <cellStyle name="千分位 9 7 2 6" xfId="31388" xr:uid="{CD59BE45-7348-41E2-90A2-6AEF4753791F}"/>
    <cellStyle name="千分位 9 7 3" xfId="21349" xr:uid="{00000000-0005-0000-0000-000073530000}"/>
    <cellStyle name="千分位 9 7 3 2" xfId="21350" xr:uid="{00000000-0005-0000-0000-000074530000}"/>
    <cellStyle name="千分位 9 7 3 2 2" xfId="21351" xr:uid="{00000000-0005-0000-0000-000075530000}"/>
    <cellStyle name="千分位 9 7 3 2 2 2" xfId="31402" xr:uid="{8D2058FD-40AD-4D39-A608-2DA9E09C2175}"/>
    <cellStyle name="千分位 9 7 3 2 3" xfId="21352" xr:uid="{00000000-0005-0000-0000-000076530000}"/>
    <cellStyle name="千分位 9 7 3 2 3 2" xfId="31403" xr:uid="{5FF1C306-566A-4F4D-AC55-479095A22544}"/>
    <cellStyle name="千分位 9 7 3 2 4" xfId="31401" xr:uid="{7AC71568-9D5F-4D2F-B14D-69BCA3DDD6C0}"/>
    <cellStyle name="千分位 9 7 3 3" xfId="21353" xr:uid="{00000000-0005-0000-0000-000077530000}"/>
    <cellStyle name="千分位 9 7 3 3 2" xfId="31404" xr:uid="{4FC339AA-5FE6-45CB-B45C-16798273FAAC}"/>
    <cellStyle name="千分位 9 7 3 4" xfId="21354" xr:uid="{00000000-0005-0000-0000-000078530000}"/>
    <cellStyle name="千分位 9 7 3 4 2" xfId="31405" xr:uid="{A89B482C-23FC-485F-83EB-5E28DDCA3594}"/>
    <cellStyle name="千分位 9 7 3 5" xfId="31400" xr:uid="{90FA8F97-7CB6-4F98-822F-BB65D829186E}"/>
    <cellStyle name="千分位 9 7 4" xfId="21355" xr:uid="{00000000-0005-0000-0000-000079530000}"/>
    <cellStyle name="千分位 9 7 4 2" xfId="21356" xr:uid="{00000000-0005-0000-0000-00007A530000}"/>
    <cellStyle name="千分位 9 7 4 2 2" xfId="31407" xr:uid="{9A84B02C-7206-4318-BB72-034E7AB6903B}"/>
    <cellStyle name="千分位 9 7 4 3" xfId="21357" xr:uid="{00000000-0005-0000-0000-00007B530000}"/>
    <cellStyle name="千分位 9 7 4 3 2" xfId="31408" xr:uid="{F3936334-4A7F-479F-8F19-1B4A960FBC22}"/>
    <cellStyle name="千分位 9 7 4 4" xfId="31406" xr:uid="{C5E6A026-F2CB-45CF-8FC3-A41AD60E11E9}"/>
    <cellStyle name="千分位 9 7 5" xfId="21358" xr:uid="{00000000-0005-0000-0000-00007C530000}"/>
    <cellStyle name="千分位 9 7 5 2" xfId="31409" xr:uid="{24F792AC-DBAF-4A8F-870A-2C4EF9A85F26}"/>
    <cellStyle name="千分位 9 7 6" xfId="21359" xr:uid="{00000000-0005-0000-0000-00007D530000}"/>
    <cellStyle name="千分位 9 7 6 2" xfId="31410" xr:uid="{4A606D3A-44DD-4894-BA59-E1B6741AD163}"/>
    <cellStyle name="千分位 9 7 7" xfId="31387" xr:uid="{79FFE499-4FD4-46C1-9A44-E87444B3D11F}"/>
    <cellStyle name="千分位 9 8" xfId="21360" xr:uid="{00000000-0005-0000-0000-00007E530000}"/>
    <cellStyle name="千分位 9 8 2" xfId="21361" xr:uid="{00000000-0005-0000-0000-00007F530000}"/>
    <cellStyle name="千分位 9 8 2 2" xfId="21362" xr:uid="{00000000-0005-0000-0000-000080530000}"/>
    <cellStyle name="千分位 9 8 2 2 2" xfId="21363" xr:uid="{00000000-0005-0000-0000-000081530000}"/>
    <cellStyle name="千分位 9 8 2 2 2 2" xfId="31414" xr:uid="{5589BB8C-1031-41F7-8339-4ECAD1E131B5}"/>
    <cellStyle name="千分位 9 8 2 2 3" xfId="21364" xr:uid="{00000000-0005-0000-0000-000082530000}"/>
    <cellStyle name="千分位 9 8 2 2 3 2" xfId="31415" xr:uid="{10941E55-B5BA-4A57-9964-488B0A83039F}"/>
    <cellStyle name="千分位 9 8 2 2 4" xfId="31413" xr:uid="{96B854B3-BE34-4E4E-9761-4E07AF8BA6B8}"/>
    <cellStyle name="千分位 9 8 2 3" xfId="21365" xr:uid="{00000000-0005-0000-0000-000083530000}"/>
    <cellStyle name="千分位 9 8 2 3 2" xfId="31416" xr:uid="{A96FEF94-6746-4EE5-BCB2-66069D65693D}"/>
    <cellStyle name="千分位 9 8 2 4" xfId="21366" xr:uid="{00000000-0005-0000-0000-000084530000}"/>
    <cellStyle name="千分位 9 8 2 4 2" xfId="31417" xr:uid="{C50CD47C-BDBD-4361-AAF9-9EA8BDACDFA2}"/>
    <cellStyle name="千分位 9 8 2 5" xfId="31412" xr:uid="{48126808-9E98-4FA2-A26F-4BCC3A02CCDE}"/>
    <cellStyle name="千分位 9 8 3" xfId="21367" xr:uid="{00000000-0005-0000-0000-000085530000}"/>
    <cellStyle name="千分位 9 8 3 2" xfId="21368" xr:uid="{00000000-0005-0000-0000-000086530000}"/>
    <cellStyle name="千分位 9 8 3 2 2" xfId="31419" xr:uid="{3E9D4546-DD0E-4C9C-93F3-1E1A334F4FC0}"/>
    <cellStyle name="千分位 9 8 3 3" xfId="21369" xr:uid="{00000000-0005-0000-0000-000087530000}"/>
    <cellStyle name="千分位 9 8 3 3 2" xfId="31420" xr:uid="{939C0EAF-DA25-4174-9E43-B047BE946E7C}"/>
    <cellStyle name="千分位 9 8 3 4" xfId="31418" xr:uid="{58DC93FE-FDA8-4DCC-AD73-65765BF6FB9A}"/>
    <cellStyle name="千分位 9 8 4" xfId="21370" xr:uid="{00000000-0005-0000-0000-000088530000}"/>
    <cellStyle name="千分位 9 8 4 2" xfId="31421" xr:uid="{E3920C03-B9CC-44AB-9BAB-0ED1188B83EA}"/>
    <cellStyle name="千分位 9 8 5" xfId="21371" xr:uid="{00000000-0005-0000-0000-000089530000}"/>
    <cellStyle name="千分位 9 8 5 2" xfId="31422" xr:uid="{775638C9-5C9D-4B2D-9D8E-361994A93E55}"/>
    <cellStyle name="千分位 9 8 6" xfId="31411" xr:uid="{BA7EDE70-526A-405B-906F-79772334A4AF}"/>
    <cellStyle name="千分位 9 9" xfId="21372" xr:uid="{00000000-0005-0000-0000-00008A530000}"/>
    <cellStyle name="千分位 9 9 2" xfId="21373" xr:uid="{00000000-0005-0000-0000-00008B530000}"/>
    <cellStyle name="千分位 9 9 2 2" xfId="21374" xr:uid="{00000000-0005-0000-0000-00008C530000}"/>
    <cellStyle name="千分位 9 9 2 2 2" xfId="21375" xr:uid="{00000000-0005-0000-0000-00008D530000}"/>
    <cellStyle name="千分位 9 9 2 2 2 2" xfId="31426" xr:uid="{EE37328A-113F-4D8C-85B1-3B5D26F24D42}"/>
    <cellStyle name="千分位 9 9 2 2 3" xfId="21376" xr:uid="{00000000-0005-0000-0000-00008E530000}"/>
    <cellStyle name="千分位 9 9 2 2 3 2" xfId="31427" xr:uid="{EC02D31C-65D8-467B-8A4B-96A27DFA2402}"/>
    <cellStyle name="千分位 9 9 2 2 4" xfId="31425" xr:uid="{AB6EE4A7-7DB5-4A3A-A5B7-AED87C926C2E}"/>
    <cellStyle name="千分位 9 9 2 3" xfId="21377" xr:uid="{00000000-0005-0000-0000-00008F530000}"/>
    <cellStyle name="千分位 9 9 2 3 2" xfId="31428" xr:uid="{5910A406-C87B-4E5B-B896-C4F8F2DC012C}"/>
    <cellStyle name="千分位 9 9 2 4" xfId="21378" xr:uid="{00000000-0005-0000-0000-000090530000}"/>
    <cellStyle name="千分位 9 9 2 4 2" xfId="31429" xr:uid="{DFD410E1-7577-4BF5-AA43-5005E2D85BFF}"/>
    <cellStyle name="千分位 9 9 2 5" xfId="31424" xr:uid="{2F8C33C3-CF54-41B5-9624-D4BA8007C4C4}"/>
    <cellStyle name="千分位 9 9 3" xfId="21379" xr:uid="{00000000-0005-0000-0000-000091530000}"/>
    <cellStyle name="千分位 9 9 3 2" xfId="21380" xr:uid="{00000000-0005-0000-0000-000092530000}"/>
    <cellStyle name="千分位 9 9 3 2 2" xfId="31431" xr:uid="{B6A5F921-45D4-49B8-80E2-31309549FA53}"/>
    <cellStyle name="千分位 9 9 3 3" xfId="21381" xr:uid="{00000000-0005-0000-0000-000093530000}"/>
    <cellStyle name="千分位 9 9 3 3 2" xfId="31432" xr:uid="{DBDFE7CD-4046-465E-996B-A0AF062949BC}"/>
    <cellStyle name="千分位 9 9 3 4" xfId="31430" xr:uid="{0361E5AF-F0FB-4CFD-8C70-3653D4DA0C74}"/>
    <cellStyle name="千分位 9 9 4" xfId="21382" xr:uid="{00000000-0005-0000-0000-000094530000}"/>
    <cellStyle name="千分位 9 9 4 2" xfId="31433" xr:uid="{5A753217-C78F-4D7B-B185-FC225E08ACB1}"/>
    <cellStyle name="千分位 9 9 5" xfId="21383" xr:uid="{00000000-0005-0000-0000-000095530000}"/>
    <cellStyle name="千分位 9 9 5 2" xfId="31434" xr:uid="{BED1CB65-20A2-4BED-B5DA-6DF76EB034FB}"/>
    <cellStyle name="千分位 9 9 6" xfId="31423" xr:uid="{590D22EF-FE0F-4A16-B112-6DC4B62CC43F}"/>
    <cellStyle name="千分位[0] 2" xfId="57" xr:uid="{00000000-0005-0000-0000-000096530000}"/>
    <cellStyle name="千分位[0] 2 2" xfId="26061" xr:uid="{00000000-0005-0000-0000-000097530000}"/>
    <cellStyle name="千分位[0] 2 2 2" xfId="31444" xr:uid="{C8D337CE-0011-4B6C-9CAA-34F9CC1699C4}"/>
    <cellStyle name="千分位[0] 2 3" xfId="26071" xr:uid="{00000000-0005-0000-0000-000098530000}"/>
    <cellStyle name="千分位[0] 2 3 2" xfId="31449" xr:uid="{E50B71C2-CFCE-478D-892F-130B4A55E670}"/>
    <cellStyle name="千分位[0] 2 4" xfId="26079" xr:uid="{0739FF6C-C0DF-4418-9D68-15911BBC19B7}"/>
    <cellStyle name="千分位[0] 3" xfId="512" xr:uid="{00000000-0005-0000-0000-000099530000}"/>
    <cellStyle name="千分位[0] 3 2" xfId="26194" xr:uid="{71AE129B-493C-4FAA-8D49-73E924F5F112}"/>
    <cellStyle name="中等 2" xfId="21384" xr:uid="{00000000-0005-0000-0000-00009A530000}"/>
    <cellStyle name="合計 2" xfId="21385" xr:uid="{00000000-0005-0000-0000-00009B530000}"/>
    <cellStyle name="好 2" xfId="21386" xr:uid="{00000000-0005-0000-0000-00009C530000}"/>
    <cellStyle name="好_月報表之圖表區(99年4月)" xfId="42" xr:uid="{00000000-0005-0000-0000-00009D530000}"/>
    <cellStyle name="好_總表" xfId="43" xr:uid="{00000000-0005-0000-0000-00009E530000}"/>
    <cellStyle name="好_總表_1" xfId="44" xr:uid="{00000000-0005-0000-0000-00009F530000}"/>
    <cellStyle name="百分比" xfId="31452" builtinId="5"/>
    <cellStyle name="百分比 10" xfId="21387" xr:uid="{00000000-0005-0000-0000-0000A1530000}"/>
    <cellStyle name="百分比 11" xfId="21388" xr:uid="{00000000-0005-0000-0000-0000A2530000}"/>
    <cellStyle name="百分比 12" xfId="21389" xr:uid="{00000000-0005-0000-0000-0000A3530000}"/>
    <cellStyle name="百分比 12 2" xfId="31435" xr:uid="{0B3BD7EA-047E-46CF-997E-680955615CBC}"/>
    <cellStyle name="百分比 13" xfId="26058" xr:uid="{00000000-0005-0000-0000-0000A4530000}"/>
    <cellStyle name="百分比 14" xfId="26074" xr:uid="{507AC88E-DAB7-4E3C-AFFB-CADC633FC2C3}"/>
    <cellStyle name="百分比 2" xfId="52" xr:uid="{00000000-0005-0000-0000-0000A5530000}"/>
    <cellStyle name="百分比 2 10" xfId="21390" xr:uid="{00000000-0005-0000-0000-0000A6530000}"/>
    <cellStyle name="百分比 2 10 2" xfId="21391" xr:uid="{00000000-0005-0000-0000-0000A7530000}"/>
    <cellStyle name="百分比 2 10 2 2" xfId="21392" xr:uid="{00000000-0005-0000-0000-0000A8530000}"/>
    <cellStyle name="百分比 2 10 2 2 2" xfId="21393" xr:uid="{00000000-0005-0000-0000-0000A9530000}"/>
    <cellStyle name="百分比 2 10 2 2 2 2" xfId="21394" xr:uid="{00000000-0005-0000-0000-0000AA530000}"/>
    <cellStyle name="百分比 2 10 2 2 2 3" xfId="21395" xr:uid="{00000000-0005-0000-0000-0000AB530000}"/>
    <cellStyle name="百分比 2 10 2 2 3" xfId="21396" xr:uid="{00000000-0005-0000-0000-0000AC530000}"/>
    <cellStyle name="百分比 2 10 2 2 4" xfId="21397" xr:uid="{00000000-0005-0000-0000-0000AD530000}"/>
    <cellStyle name="百分比 2 10 2 3" xfId="21398" xr:uid="{00000000-0005-0000-0000-0000AE530000}"/>
    <cellStyle name="百分比 2 10 2 3 2" xfId="21399" xr:uid="{00000000-0005-0000-0000-0000AF530000}"/>
    <cellStyle name="百分比 2 10 2 3 3" xfId="21400" xr:uid="{00000000-0005-0000-0000-0000B0530000}"/>
    <cellStyle name="百分比 2 10 2 4" xfId="21401" xr:uid="{00000000-0005-0000-0000-0000B1530000}"/>
    <cellStyle name="百分比 2 10 2 5" xfId="21402" xr:uid="{00000000-0005-0000-0000-0000B2530000}"/>
    <cellStyle name="百分比 2 10 3" xfId="21403" xr:uid="{00000000-0005-0000-0000-0000B3530000}"/>
    <cellStyle name="百分比 2 10 3 2" xfId="21404" xr:uid="{00000000-0005-0000-0000-0000B4530000}"/>
    <cellStyle name="百分比 2 10 3 2 2" xfId="21405" xr:uid="{00000000-0005-0000-0000-0000B5530000}"/>
    <cellStyle name="百分比 2 10 3 2 3" xfId="21406" xr:uid="{00000000-0005-0000-0000-0000B6530000}"/>
    <cellStyle name="百分比 2 10 3 3" xfId="21407" xr:uid="{00000000-0005-0000-0000-0000B7530000}"/>
    <cellStyle name="百分比 2 10 3 4" xfId="21408" xr:uid="{00000000-0005-0000-0000-0000B8530000}"/>
    <cellStyle name="百分比 2 10 4" xfId="21409" xr:uid="{00000000-0005-0000-0000-0000B9530000}"/>
    <cellStyle name="百分比 2 10 4 2" xfId="21410" xr:uid="{00000000-0005-0000-0000-0000BA530000}"/>
    <cellStyle name="百分比 2 10 4 3" xfId="21411" xr:uid="{00000000-0005-0000-0000-0000BB530000}"/>
    <cellStyle name="百分比 2 10 5" xfId="21412" xr:uid="{00000000-0005-0000-0000-0000BC530000}"/>
    <cellStyle name="百分比 2 10 6" xfId="21413" xr:uid="{00000000-0005-0000-0000-0000BD530000}"/>
    <cellStyle name="百分比 2 11" xfId="21414" xr:uid="{00000000-0005-0000-0000-0000BE530000}"/>
    <cellStyle name="百分比 2 11 2" xfId="21415" xr:uid="{00000000-0005-0000-0000-0000BF530000}"/>
    <cellStyle name="百分比 2 11 2 2" xfId="21416" xr:uid="{00000000-0005-0000-0000-0000C0530000}"/>
    <cellStyle name="百分比 2 11 2 2 2" xfId="21417" xr:uid="{00000000-0005-0000-0000-0000C1530000}"/>
    <cellStyle name="百分比 2 11 2 2 3" xfId="21418" xr:uid="{00000000-0005-0000-0000-0000C2530000}"/>
    <cellStyle name="百分比 2 11 2 3" xfId="21419" xr:uid="{00000000-0005-0000-0000-0000C3530000}"/>
    <cellStyle name="百分比 2 11 2 4" xfId="21420" xr:uid="{00000000-0005-0000-0000-0000C4530000}"/>
    <cellStyle name="百分比 2 11 3" xfId="21421" xr:uid="{00000000-0005-0000-0000-0000C5530000}"/>
    <cellStyle name="百分比 2 11 3 2" xfId="21422" xr:uid="{00000000-0005-0000-0000-0000C6530000}"/>
    <cellStyle name="百分比 2 11 3 3" xfId="21423" xr:uid="{00000000-0005-0000-0000-0000C7530000}"/>
    <cellStyle name="百分比 2 11 4" xfId="21424" xr:uid="{00000000-0005-0000-0000-0000C8530000}"/>
    <cellStyle name="百分比 2 11 5" xfId="21425" xr:uid="{00000000-0005-0000-0000-0000C9530000}"/>
    <cellStyle name="百分比 2 12" xfId="21426" xr:uid="{00000000-0005-0000-0000-0000CA530000}"/>
    <cellStyle name="百分比 2 12 2" xfId="21427" xr:uid="{00000000-0005-0000-0000-0000CB530000}"/>
    <cellStyle name="百分比 2 12 2 2" xfId="21428" xr:uid="{00000000-0005-0000-0000-0000CC530000}"/>
    <cellStyle name="百分比 2 12 2 2 2" xfId="21429" xr:uid="{00000000-0005-0000-0000-0000CD530000}"/>
    <cellStyle name="百分比 2 12 2 2 3" xfId="21430" xr:uid="{00000000-0005-0000-0000-0000CE530000}"/>
    <cellStyle name="百分比 2 12 2 3" xfId="21431" xr:uid="{00000000-0005-0000-0000-0000CF530000}"/>
    <cellStyle name="百分比 2 12 2 4" xfId="21432" xr:uid="{00000000-0005-0000-0000-0000D0530000}"/>
    <cellStyle name="百分比 2 12 3" xfId="21433" xr:uid="{00000000-0005-0000-0000-0000D1530000}"/>
    <cellStyle name="百分比 2 12 3 2" xfId="21434" xr:uid="{00000000-0005-0000-0000-0000D2530000}"/>
    <cellStyle name="百分比 2 12 3 3" xfId="21435" xr:uid="{00000000-0005-0000-0000-0000D3530000}"/>
    <cellStyle name="百分比 2 12 4" xfId="21436" xr:uid="{00000000-0005-0000-0000-0000D4530000}"/>
    <cellStyle name="百分比 2 12 5" xfId="21437" xr:uid="{00000000-0005-0000-0000-0000D5530000}"/>
    <cellStyle name="百分比 2 13" xfId="21438" xr:uid="{00000000-0005-0000-0000-0000D6530000}"/>
    <cellStyle name="百分比 2 13 2" xfId="21439" xr:uid="{00000000-0005-0000-0000-0000D7530000}"/>
    <cellStyle name="百分比 2 13 2 2" xfId="21440" xr:uid="{00000000-0005-0000-0000-0000D8530000}"/>
    <cellStyle name="百分比 2 13 2 3" xfId="21441" xr:uid="{00000000-0005-0000-0000-0000D9530000}"/>
    <cellStyle name="百分比 2 13 3" xfId="21442" xr:uid="{00000000-0005-0000-0000-0000DA530000}"/>
    <cellStyle name="百分比 2 13 4" xfId="21443" xr:uid="{00000000-0005-0000-0000-0000DB530000}"/>
    <cellStyle name="百分比 2 14" xfId="21444" xr:uid="{00000000-0005-0000-0000-0000DC530000}"/>
    <cellStyle name="百分比 2 14 2" xfId="21445" xr:uid="{00000000-0005-0000-0000-0000DD530000}"/>
    <cellStyle name="百分比 2 14 3" xfId="21446" xr:uid="{00000000-0005-0000-0000-0000DE530000}"/>
    <cellStyle name="百分比 2 15" xfId="21447" xr:uid="{00000000-0005-0000-0000-0000DF530000}"/>
    <cellStyle name="百分比 2 16" xfId="21448" xr:uid="{00000000-0005-0000-0000-0000E0530000}"/>
    <cellStyle name="百分比 2 2" xfId="434" xr:uid="{00000000-0005-0000-0000-0000E1530000}"/>
    <cellStyle name="百分比 2 2 10" xfId="21449" xr:uid="{00000000-0005-0000-0000-0000E2530000}"/>
    <cellStyle name="百分比 2 2 10 2" xfId="21450" xr:uid="{00000000-0005-0000-0000-0000E3530000}"/>
    <cellStyle name="百分比 2 2 10 2 2" xfId="21451" xr:uid="{00000000-0005-0000-0000-0000E4530000}"/>
    <cellStyle name="百分比 2 2 10 2 2 2" xfId="21452" xr:uid="{00000000-0005-0000-0000-0000E5530000}"/>
    <cellStyle name="百分比 2 2 10 2 2 3" xfId="21453" xr:uid="{00000000-0005-0000-0000-0000E6530000}"/>
    <cellStyle name="百分比 2 2 10 2 3" xfId="21454" xr:uid="{00000000-0005-0000-0000-0000E7530000}"/>
    <cellStyle name="百分比 2 2 10 2 4" xfId="21455" xr:uid="{00000000-0005-0000-0000-0000E8530000}"/>
    <cellStyle name="百分比 2 2 10 3" xfId="21456" xr:uid="{00000000-0005-0000-0000-0000E9530000}"/>
    <cellStyle name="百分比 2 2 10 3 2" xfId="21457" xr:uid="{00000000-0005-0000-0000-0000EA530000}"/>
    <cellStyle name="百分比 2 2 10 3 3" xfId="21458" xr:uid="{00000000-0005-0000-0000-0000EB530000}"/>
    <cellStyle name="百分比 2 2 10 4" xfId="21459" xr:uid="{00000000-0005-0000-0000-0000EC530000}"/>
    <cellStyle name="百分比 2 2 10 5" xfId="21460" xr:uid="{00000000-0005-0000-0000-0000ED530000}"/>
    <cellStyle name="百分比 2 2 11" xfId="21461" xr:uid="{00000000-0005-0000-0000-0000EE530000}"/>
    <cellStyle name="百分比 2 2 11 2" xfId="21462" xr:uid="{00000000-0005-0000-0000-0000EF530000}"/>
    <cellStyle name="百分比 2 2 11 2 2" xfId="21463" xr:uid="{00000000-0005-0000-0000-0000F0530000}"/>
    <cellStyle name="百分比 2 2 11 2 2 2" xfId="21464" xr:uid="{00000000-0005-0000-0000-0000F1530000}"/>
    <cellStyle name="百分比 2 2 11 2 2 3" xfId="21465" xr:uid="{00000000-0005-0000-0000-0000F2530000}"/>
    <cellStyle name="百分比 2 2 11 2 3" xfId="21466" xr:uid="{00000000-0005-0000-0000-0000F3530000}"/>
    <cellStyle name="百分比 2 2 11 2 4" xfId="21467" xr:uid="{00000000-0005-0000-0000-0000F4530000}"/>
    <cellStyle name="百分比 2 2 11 3" xfId="21468" xr:uid="{00000000-0005-0000-0000-0000F5530000}"/>
    <cellStyle name="百分比 2 2 11 3 2" xfId="21469" xr:uid="{00000000-0005-0000-0000-0000F6530000}"/>
    <cellStyle name="百分比 2 2 11 3 3" xfId="21470" xr:uid="{00000000-0005-0000-0000-0000F7530000}"/>
    <cellStyle name="百分比 2 2 11 4" xfId="21471" xr:uid="{00000000-0005-0000-0000-0000F8530000}"/>
    <cellStyle name="百分比 2 2 11 5" xfId="21472" xr:uid="{00000000-0005-0000-0000-0000F9530000}"/>
    <cellStyle name="百分比 2 2 12" xfId="21473" xr:uid="{00000000-0005-0000-0000-0000FA530000}"/>
    <cellStyle name="百分比 2 2 12 2" xfId="21474" xr:uid="{00000000-0005-0000-0000-0000FB530000}"/>
    <cellStyle name="百分比 2 2 12 2 2" xfId="21475" xr:uid="{00000000-0005-0000-0000-0000FC530000}"/>
    <cellStyle name="百分比 2 2 12 2 3" xfId="21476" xr:uid="{00000000-0005-0000-0000-0000FD530000}"/>
    <cellStyle name="百分比 2 2 12 3" xfId="21477" xr:uid="{00000000-0005-0000-0000-0000FE530000}"/>
    <cellStyle name="百分比 2 2 12 4" xfId="21478" xr:uid="{00000000-0005-0000-0000-0000FF530000}"/>
    <cellStyle name="百分比 2 2 13" xfId="21479" xr:uid="{00000000-0005-0000-0000-000000540000}"/>
    <cellStyle name="百分比 2 2 13 2" xfId="21480" xr:uid="{00000000-0005-0000-0000-000001540000}"/>
    <cellStyle name="百分比 2 2 13 3" xfId="21481" xr:uid="{00000000-0005-0000-0000-000002540000}"/>
    <cellStyle name="百分比 2 2 14" xfId="21482" xr:uid="{00000000-0005-0000-0000-000003540000}"/>
    <cellStyle name="百分比 2 2 15" xfId="21483" xr:uid="{00000000-0005-0000-0000-000004540000}"/>
    <cellStyle name="百分比 2 2 2" xfId="435" xr:uid="{00000000-0005-0000-0000-000005540000}"/>
    <cellStyle name="百分比 2 2 2 10" xfId="21484" xr:uid="{00000000-0005-0000-0000-000006540000}"/>
    <cellStyle name="百分比 2 2 2 10 2" xfId="21485" xr:uid="{00000000-0005-0000-0000-000007540000}"/>
    <cellStyle name="百分比 2 2 2 10 2 2" xfId="21486" xr:uid="{00000000-0005-0000-0000-000008540000}"/>
    <cellStyle name="百分比 2 2 2 10 2 2 2" xfId="21487" xr:uid="{00000000-0005-0000-0000-000009540000}"/>
    <cellStyle name="百分比 2 2 2 10 2 2 3" xfId="21488" xr:uid="{00000000-0005-0000-0000-00000A540000}"/>
    <cellStyle name="百分比 2 2 2 10 2 3" xfId="21489" xr:uid="{00000000-0005-0000-0000-00000B540000}"/>
    <cellStyle name="百分比 2 2 2 10 2 4" xfId="21490" xr:uid="{00000000-0005-0000-0000-00000C540000}"/>
    <cellStyle name="百分比 2 2 2 10 3" xfId="21491" xr:uid="{00000000-0005-0000-0000-00000D540000}"/>
    <cellStyle name="百分比 2 2 2 10 3 2" xfId="21492" xr:uid="{00000000-0005-0000-0000-00000E540000}"/>
    <cellStyle name="百分比 2 2 2 10 3 3" xfId="21493" xr:uid="{00000000-0005-0000-0000-00000F540000}"/>
    <cellStyle name="百分比 2 2 2 10 4" xfId="21494" xr:uid="{00000000-0005-0000-0000-000010540000}"/>
    <cellStyle name="百分比 2 2 2 10 5" xfId="21495" xr:uid="{00000000-0005-0000-0000-000011540000}"/>
    <cellStyle name="百分比 2 2 2 11" xfId="21496" xr:uid="{00000000-0005-0000-0000-000012540000}"/>
    <cellStyle name="百分比 2 2 2 11 2" xfId="21497" xr:uid="{00000000-0005-0000-0000-000013540000}"/>
    <cellStyle name="百分比 2 2 2 11 2 2" xfId="21498" xr:uid="{00000000-0005-0000-0000-000014540000}"/>
    <cellStyle name="百分比 2 2 2 11 2 3" xfId="21499" xr:uid="{00000000-0005-0000-0000-000015540000}"/>
    <cellStyle name="百分比 2 2 2 11 3" xfId="21500" xr:uid="{00000000-0005-0000-0000-000016540000}"/>
    <cellStyle name="百分比 2 2 2 11 4" xfId="21501" xr:uid="{00000000-0005-0000-0000-000017540000}"/>
    <cellStyle name="百分比 2 2 2 12" xfId="21502" xr:uid="{00000000-0005-0000-0000-000018540000}"/>
    <cellStyle name="百分比 2 2 2 12 2" xfId="21503" xr:uid="{00000000-0005-0000-0000-000019540000}"/>
    <cellStyle name="百分比 2 2 2 12 3" xfId="21504" xr:uid="{00000000-0005-0000-0000-00001A540000}"/>
    <cellStyle name="百分比 2 2 2 13" xfId="21505" xr:uid="{00000000-0005-0000-0000-00001B540000}"/>
    <cellStyle name="百分比 2 2 2 14" xfId="21506" xr:uid="{00000000-0005-0000-0000-00001C540000}"/>
    <cellStyle name="百分比 2 2 2 2" xfId="436" xr:uid="{00000000-0005-0000-0000-00001D540000}"/>
    <cellStyle name="百分比 2 2 2 2 10" xfId="21507" xr:uid="{00000000-0005-0000-0000-00001E540000}"/>
    <cellStyle name="百分比 2 2 2 2 10 2" xfId="21508" xr:uid="{00000000-0005-0000-0000-00001F540000}"/>
    <cellStyle name="百分比 2 2 2 2 10 2 2" xfId="21509" xr:uid="{00000000-0005-0000-0000-000020540000}"/>
    <cellStyle name="百分比 2 2 2 2 10 2 3" xfId="21510" xr:uid="{00000000-0005-0000-0000-000021540000}"/>
    <cellStyle name="百分比 2 2 2 2 10 3" xfId="21511" xr:uid="{00000000-0005-0000-0000-000022540000}"/>
    <cellStyle name="百分比 2 2 2 2 10 4" xfId="21512" xr:uid="{00000000-0005-0000-0000-000023540000}"/>
    <cellStyle name="百分比 2 2 2 2 11" xfId="21513" xr:uid="{00000000-0005-0000-0000-000024540000}"/>
    <cellStyle name="百分比 2 2 2 2 11 2" xfId="21514" xr:uid="{00000000-0005-0000-0000-000025540000}"/>
    <cellStyle name="百分比 2 2 2 2 11 3" xfId="21515" xr:uid="{00000000-0005-0000-0000-000026540000}"/>
    <cellStyle name="百分比 2 2 2 2 12" xfId="21516" xr:uid="{00000000-0005-0000-0000-000027540000}"/>
    <cellStyle name="百分比 2 2 2 2 13" xfId="21517" xr:uid="{00000000-0005-0000-0000-000028540000}"/>
    <cellStyle name="百分比 2 2 2 2 2" xfId="437" xr:uid="{00000000-0005-0000-0000-000029540000}"/>
    <cellStyle name="百分比 2 2 2 2 2 2" xfId="438" xr:uid="{00000000-0005-0000-0000-00002A540000}"/>
    <cellStyle name="百分比 2 2 2 2 2 2 2" xfId="21518" xr:uid="{00000000-0005-0000-0000-00002B540000}"/>
    <cellStyle name="百分比 2 2 2 2 2 2 2 2" xfId="21519" xr:uid="{00000000-0005-0000-0000-00002C540000}"/>
    <cellStyle name="百分比 2 2 2 2 2 2 2 2 2" xfId="21520" xr:uid="{00000000-0005-0000-0000-00002D540000}"/>
    <cellStyle name="百分比 2 2 2 2 2 2 2 2 2 2" xfId="21521" xr:uid="{00000000-0005-0000-0000-00002E540000}"/>
    <cellStyle name="百分比 2 2 2 2 2 2 2 2 2 2 2" xfId="21522" xr:uid="{00000000-0005-0000-0000-00002F540000}"/>
    <cellStyle name="百分比 2 2 2 2 2 2 2 2 2 2 3" xfId="21523" xr:uid="{00000000-0005-0000-0000-000030540000}"/>
    <cellStyle name="百分比 2 2 2 2 2 2 2 2 2 3" xfId="21524" xr:uid="{00000000-0005-0000-0000-000031540000}"/>
    <cellStyle name="百分比 2 2 2 2 2 2 2 2 2 4" xfId="21525" xr:uid="{00000000-0005-0000-0000-000032540000}"/>
    <cellStyle name="百分比 2 2 2 2 2 2 2 2 3" xfId="21526" xr:uid="{00000000-0005-0000-0000-000033540000}"/>
    <cellStyle name="百分比 2 2 2 2 2 2 2 2 3 2" xfId="21527" xr:uid="{00000000-0005-0000-0000-000034540000}"/>
    <cellStyle name="百分比 2 2 2 2 2 2 2 2 3 3" xfId="21528" xr:uid="{00000000-0005-0000-0000-000035540000}"/>
    <cellStyle name="百分比 2 2 2 2 2 2 2 2 4" xfId="21529" xr:uid="{00000000-0005-0000-0000-000036540000}"/>
    <cellStyle name="百分比 2 2 2 2 2 2 2 2 5" xfId="21530" xr:uid="{00000000-0005-0000-0000-000037540000}"/>
    <cellStyle name="百分比 2 2 2 2 2 2 2 3" xfId="21531" xr:uid="{00000000-0005-0000-0000-000038540000}"/>
    <cellStyle name="百分比 2 2 2 2 2 2 2 3 2" xfId="21532" xr:uid="{00000000-0005-0000-0000-000039540000}"/>
    <cellStyle name="百分比 2 2 2 2 2 2 2 3 2 2" xfId="21533" xr:uid="{00000000-0005-0000-0000-00003A540000}"/>
    <cellStyle name="百分比 2 2 2 2 2 2 2 3 2 3" xfId="21534" xr:uid="{00000000-0005-0000-0000-00003B540000}"/>
    <cellStyle name="百分比 2 2 2 2 2 2 2 3 3" xfId="21535" xr:uid="{00000000-0005-0000-0000-00003C540000}"/>
    <cellStyle name="百分比 2 2 2 2 2 2 2 3 4" xfId="21536" xr:uid="{00000000-0005-0000-0000-00003D540000}"/>
    <cellStyle name="百分比 2 2 2 2 2 2 2 4" xfId="21537" xr:uid="{00000000-0005-0000-0000-00003E540000}"/>
    <cellStyle name="百分比 2 2 2 2 2 2 2 4 2" xfId="21538" xr:uid="{00000000-0005-0000-0000-00003F540000}"/>
    <cellStyle name="百分比 2 2 2 2 2 2 2 4 3" xfId="21539" xr:uid="{00000000-0005-0000-0000-000040540000}"/>
    <cellStyle name="百分比 2 2 2 2 2 2 2 5" xfId="21540" xr:uid="{00000000-0005-0000-0000-000041540000}"/>
    <cellStyle name="百分比 2 2 2 2 2 2 2 6" xfId="21541" xr:uid="{00000000-0005-0000-0000-000042540000}"/>
    <cellStyle name="百分比 2 2 2 2 2 2 3" xfId="21542" xr:uid="{00000000-0005-0000-0000-000043540000}"/>
    <cellStyle name="百分比 2 2 2 2 2 2 3 2" xfId="21543" xr:uid="{00000000-0005-0000-0000-000044540000}"/>
    <cellStyle name="百分比 2 2 2 2 2 2 3 2 2" xfId="21544" xr:uid="{00000000-0005-0000-0000-000045540000}"/>
    <cellStyle name="百分比 2 2 2 2 2 2 3 2 2 2" xfId="21545" xr:uid="{00000000-0005-0000-0000-000046540000}"/>
    <cellStyle name="百分比 2 2 2 2 2 2 3 2 2 3" xfId="21546" xr:uid="{00000000-0005-0000-0000-000047540000}"/>
    <cellStyle name="百分比 2 2 2 2 2 2 3 2 3" xfId="21547" xr:uid="{00000000-0005-0000-0000-000048540000}"/>
    <cellStyle name="百分比 2 2 2 2 2 2 3 2 4" xfId="21548" xr:uid="{00000000-0005-0000-0000-000049540000}"/>
    <cellStyle name="百分比 2 2 2 2 2 2 3 3" xfId="21549" xr:uid="{00000000-0005-0000-0000-00004A540000}"/>
    <cellStyle name="百分比 2 2 2 2 2 2 3 3 2" xfId="21550" xr:uid="{00000000-0005-0000-0000-00004B540000}"/>
    <cellStyle name="百分比 2 2 2 2 2 2 3 3 3" xfId="21551" xr:uid="{00000000-0005-0000-0000-00004C540000}"/>
    <cellStyle name="百分比 2 2 2 2 2 2 3 4" xfId="21552" xr:uid="{00000000-0005-0000-0000-00004D540000}"/>
    <cellStyle name="百分比 2 2 2 2 2 2 3 5" xfId="21553" xr:uid="{00000000-0005-0000-0000-00004E540000}"/>
    <cellStyle name="百分比 2 2 2 2 2 2 4" xfId="21554" xr:uid="{00000000-0005-0000-0000-00004F540000}"/>
    <cellStyle name="百分比 2 2 2 2 2 2 4 2" xfId="21555" xr:uid="{00000000-0005-0000-0000-000050540000}"/>
    <cellStyle name="百分比 2 2 2 2 2 2 4 2 2" xfId="21556" xr:uid="{00000000-0005-0000-0000-000051540000}"/>
    <cellStyle name="百分比 2 2 2 2 2 2 4 2 2 2" xfId="21557" xr:uid="{00000000-0005-0000-0000-000052540000}"/>
    <cellStyle name="百分比 2 2 2 2 2 2 4 2 2 3" xfId="21558" xr:uid="{00000000-0005-0000-0000-000053540000}"/>
    <cellStyle name="百分比 2 2 2 2 2 2 4 2 3" xfId="21559" xr:uid="{00000000-0005-0000-0000-000054540000}"/>
    <cellStyle name="百分比 2 2 2 2 2 2 4 2 4" xfId="21560" xr:uid="{00000000-0005-0000-0000-000055540000}"/>
    <cellStyle name="百分比 2 2 2 2 2 2 4 3" xfId="21561" xr:uid="{00000000-0005-0000-0000-000056540000}"/>
    <cellStyle name="百分比 2 2 2 2 2 2 4 3 2" xfId="21562" xr:uid="{00000000-0005-0000-0000-000057540000}"/>
    <cellStyle name="百分比 2 2 2 2 2 2 4 3 3" xfId="21563" xr:uid="{00000000-0005-0000-0000-000058540000}"/>
    <cellStyle name="百分比 2 2 2 2 2 2 4 4" xfId="21564" xr:uid="{00000000-0005-0000-0000-000059540000}"/>
    <cellStyle name="百分比 2 2 2 2 2 2 4 5" xfId="21565" xr:uid="{00000000-0005-0000-0000-00005A540000}"/>
    <cellStyle name="百分比 2 2 2 2 2 2 5" xfId="21566" xr:uid="{00000000-0005-0000-0000-00005B540000}"/>
    <cellStyle name="百分比 2 2 2 2 2 2 5 2" xfId="21567" xr:uid="{00000000-0005-0000-0000-00005C540000}"/>
    <cellStyle name="百分比 2 2 2 2 2 2 5 2 2" xfId="21568" xr:uid="{00000000-0005-0000-0000-00005D540000}"/>
    <cellStyle name="百分比 2 2 2 2 2 2 5 2 3" xfId="21569" xr:uid="{00000000-0005-0000-0000-00005E540000}"/>
    <cellStyle name="百分比 2 2 2 2 2 2 5 3" xfId="21570" xr:uid="{00000000-0005-0000-0000-00005F540000}"/>
    <cellStyle name="百分比 2 2 2 2 2 2 5 4" xfId="21571" xr:uid="{00000000-0005-0000-0000-000060540000}"/>
    <cellStyle name="百分比 2 2 2 2 2 2 6" xfId="21572" xr:uid="{00000000-0005-0000-0000-000061540000}"/>
    <cellStyle name="百分比 2 2 2 2 2 2 6 2" xfId="21573" xr:uid="{00000000-0005-0000-0000-000062540000}"/>
    <cellStyle name="百分比 2 2 2 2 2 2 6 3" xfId="21574" xr:uid="{00000000-0005-0000-0000-000063540000}"/>
    <cellStyle name="百分比 2 2 2 2 2 2 7" xfId="21575" xr:uid="{00000000-0005-0000-0000-000064540000}"/>
    <cellStyle name="百分比 2 2 2 2 2 2 8" xfId="21576" xr:uid="{00000000-0005-0000-0000-000065540000}"/>
    <cellStyle name="百分比 2 2 2 2 2 3" xfId="21577" xr:uid="{00000000-0005-0000-0000-000066540000}"/>
    <cellStyle name="百分比 2 2 2 2 2 3 2" xfId="21578" xr:uid="{00000000-0005-0000-0000-000067540000}"/>
    <cellStyle name="百分比 2 2 2 2 2 3 2 2" xfId="21579" xr:uid="{00000000-0005-0000-0000-000068540000}"/>
    <cellStyle name="百分比 2 2 2 2 2 3 2 2 2" xfId="21580" xr:uid="{00000000-0005-0000-0000-000069540000}"/>
    <cellStyle name="百分比 2 2 2 2 2 3 2 2 2 2" xfId="21581" xr:uid="{00000000-0005-0000-0000-00006A540000}"/>
    <cellStyle name="百分比 2 2 2 2 2 3 2 2 2 3" xfId="21582" xr:uid="{00000000-0005-0000-0000-00006B540000}"/>
    <cellStyle name="百分比 2 2 2 2 2 3 2 2 3" xfId="21583" xr:uid="{00000000-0005-0000-0000-00006C540000}"/>
    <cellStyle name="百分比 2 2 2 2 2 3 2 2 4" xfId="21584" xr:uid="{00000000-0005-0000-0000-00006D540000}"/>
    <cellStyle name="百分比 2 2 2 2 2 3 2 3" xfId="21585" xr:uid="{00000000-0005-0000-0000-00006E540000}"/>
    <cellStyle name="百分比 2 2 2 2 2 3 2 3 2" xfId="21586" xr:uid="{00000000-0005-0000-0000-00006F540000}"/>
    <cellStyle name="百分比 2 2 2 2 2 3 2 3 3" xfId="21587" xr:uid="{00000000-0005-0000-0000-000070540000}"/>
    <cellStyle name="百分比 2 2 2 2 2 3 2 4" xfId="21588" xr:uid="{00000000-0005-0000-0000-000071540000}"/>
    <cellStyle name="百分比 2 2 2 2 2 3 2 5" xfId="21589" xr:uid="{00000000-0005-0000-0000-000072540000}"/>
    <cellStyle name="百分比 2 2 2 2 2 3 3" xfId="21590" xr:uid="{00000000-0005-0000-0000-000073540000}"/>
    <cellStyle name="百分比 2 2 2 2 2 3 3 2" xfId="21591" xr:uid="{00000000-0005-0000-0000-000074540000}"/>
    <cellStyle name="百分比 2 2 2 2 2 3 3 2 2" xfId="21592" xr:uid="{00000000-0005-0000-0000-000075540000}"/>
    <cellStyle name="百分比 2 2 2 2 2 3 3 2 3" xfId="21593" xr:uid="{00000000-0005-0000-0000-000076540000}"/>
    <cellStyle name="百分比 2 2 2 2 2 3 3 3" xfId="21594" xr:uid="{00000000-0005-0000-0000-000077540000}"/>
    <cellStyle name="百分比 2 2 2 2 2 3 3 4" xfId="21595" xr:uid="{00000000-0005-0000-0000-000078540000}"/>
    <cellStyle name="百分比 2 2 2 2 2 3 4" xfId="21596" xr:uid="{00000000-0005-0000-0000-000079540000}"/>
    <cellStyle name="百分比 2 2 2 2 2 3 4 2" xfId="21597" xr:uid="{00000000-0005-0000-0000-00007A540000}"/>
    <cellStyle name="百分比 2 2 2 2 2 3 4 3" xfId="21598" xr:uid="{00000000-0005-0000-0000-00007B540000}"/>
    <cellStyle name="百分比 2 2 2 2 2 3 5" xfId="21599" xr:uid="{00000000-0005-0000-0000-00007C540000}"/>
    <cellStyle name="百分比 2 2 2 2 2 3 6" xfId="21600" xr:uid="{00000000-0005-0000-0000-00007D540000}"/>
    <cellStyle name="百分比 2 2 2 2 2 4" xfId="21601" xr:uid="{00000000-0005-0000-0000-00007E540000}"/>
    <cellStyle name="百分比 2 2 2 2 2 4 2" xfId="21602" xr:uid="{00000000-0005-0000-0000-00007F540000}"/>
    <cellStyle name="百分比 2 2 2 2 2 4 2 2" xfId="21603" xr:uid="{00000000-0005-0000-0000-000080540000}"/>
    <cellStyle name="百分比 2 2 2 2 2 4 2 2 2" xfId="21604" xr:uid="{00000000-0005-0000-0000-000081540000}"/>
    <cellStyle name="百分比 2 2 2 2 2 4 2 2 3" xfId="21605" xr:uid="{00000000-0005-0000-0000-000082540000}"/>
    <cellStyle name="百分比 2 2 2 2 2 4 2 3" xfId="21606" xr:uid="{00000000-0005-0000-0000-000083540000}"/>
    <cellStyle name="百分比 2 2 2 2 2 4 2 4" xfId="21607" xr:uid="{00000000-0005-0000-0000-000084540000}"/>
    <cellStyle name="百分比 2 2 2 2 2 4 3" xfId="21608" xr:uid="{00000000-0005-0000-0000-000085540000}"/>
    <cellStyle name="百分比 2 2 2 2 2 4 3 2" xfId="21609" xr:uid="{00000000-0005-0000-0000-000086540000}"/>
    <cellStyle name="百分比 2 2 2 2 2 4 3 3" xfId="21610" xr:uid="{00000000-0005-0000-0000-000087540000}"/>
    <cellStyle name="百分比 2 2 2 2 2 4 4" xfId="21611" xr:uid="{00000000-0005-0000-0000-000088540000}"/>
    <cellStyle name="百分比 2 2 2 2 2 4 5" xfId="21612" xr:uid="{00000000-0005-0000-0000-000089540000}"/>
    <cellStyle name="百分比 2 2 2 2 2 5" xfId="21613" xr:uid="{00000000-0005-0000-0000-00008A540000}"/>
    <cellStyle name="百分比 2 2 2 2 2 5 2" xfId="21614" xr:uid="{00000000-0005-0000-0000-00008B540000}"/>
    <cellStyle name="百分比 2 2 2 2 2 5 2 2" xfId="21615" xr:uid="{00000000-0005-0000-0000-00008C540000}"/>
    <cellStyle name="百分比 2 2 2 2 2 5 2 2 2" xfId="21616" xr:uid="{00000000-0005-0000-0000-00008D540000}"/>
    <cellStyle name="百分比 2 2 2 2 2 5 2 2 3" xfId="21617" xr:uid="{00000000-0005-0000-0000-00008E540000}"/>
    <cellStyle name="百分比 2 2 2 2 2 5 2 3" xfId="21618" xr:uid="{00000000-0005-0000-0000-00008F540000}"/>
    <cellStyle name="百分比 2 2 2 2 2 5 2 4" xfId="21619" xr:uid="{00000000-0005-0000-0000-000090540000}"/>
    <cellStyle name="百分比 2 2 2 2 2 5 3" xfId="21620" xr:uid="{00000000-0005-0000-0000-000091540000}"/>
    <cellStyle name="百分比 2 2 2 2 2 5 3 2" xfId="21621" xr:uid="{00000000-0005-0000-0000-000092540000}"/>
    <cellStyle name="百分比 2 2 2 2 2 5 3 3" xfId="21622" xr:uid="{00000000-0005-0000-0000-000093540000}"/>
    <cellStyle name="百分比 2 2 2 2 2 5 4" xfId="21623" xr:uid="{00000000-0005-0000-0000-000094540000}"/>
    <cellStyle name="百分比 2 2 2 2 2 5 5" xfId="21624" xr:uid="{00000000-0005-0000-0000-000095540000}"/>
    <cellStyle name="百分比 2 2 2 2 2 6" xfId="21625" xr:uid="{00000000-0005-0000-0000-000096540000}"/>
    <cellStyle name="百分比 2 2 2 2 2 6 2" xfId="21626" xr:uid="{00000000-0005-0000-0000-000097540000}"/>
    <cellStyle name="百分比 2 2 2 2 2 6 2 2" xfId="21627" xr:uid="{00000000-0005-0000-0000-000098540000}"/>
    <cellStyle name="百分比 2 2 2 2 2 6 2 3" xfId="21628" xr:uid="{00000000-0005-0000-0000-000099540000}"/>
    <cellStyle name="百分比 2 2 2 2 2 6 3" xfId="21629" xr:uid="{00000000-0005-0000-0000-00009A540000}"/>
    <cellStyle name="百分比 2 2 2 2 2 6 4" xfId="21630" xr:uid="{00000000-0005-0000-0000-00009B540000}"/>
    <cellStyle name="百分比 2 2 2 2 2 7" xfId="21631" xr:uid="{00000000-0005-0000-0000-00009C540000}"/>
    <cellStyle name="百分比 2 2 2 2 2 7 2" xfId="21632" xr:uid="{00000000-0005-0000-0000-00009D540000}"/>
    <cellStyle name="百分比 2 2 2 2 2 7 3" xfId="21633" xr:uid="{00000000-0005-0000-0000-00009E540000}"/>
    <cellStyle name="百分比 2 2 2 2 2 8" xfId="21634" xr:uid="{00000000-0005-0000-0000-00009F540000}"/>
    <cellStyle name="百分比 2 2 2 2 2 9" xfId="21635" xr:uid="{00000000-0005-0000-0000-0000A0540000}"/>
    <cellStyle name="百分比 2 2 2 2 3" xfId="439" xr:uid="{00000000-0005-0000-0000-0000A1540000}"/>
    <cellStyle name="百分比 2 2 2 2 3 2" xfId="440" xr:uid="{00000000-0005-0000-0000-0000A2540000}"/>
    <cellStyle name="百分比 2 2 2 2 3 2 2" xfId="21636" xr:uid="{00000000-0005-0000-0000-0000A3540000}"/>
    <cellStyle name="百分比 2 2 2 2 3 2 2 2" xfId="21637" xr:uid="{00000000-0005-0000-0000-0000A4540000}"/>
    <cellStyle name="百分比 2 2 2 2 3 2 2 2 2" xfId="21638" xr:uid="{00000000-0005-0000-0000-0000A5540000}"/>
    <cellStyle name="百分比 2 2 2 2 3 2 2 2 2 2" xfId="21639" xr:uid="{00000000-0005-0000-0000-0000A6540000}"/>
    <cellStyle name="百分比 2 2 2 2 3 2 2 2 2 2 2" xfId="21640" xr:uid="{00000000-0005-0000-0000-0000A7540000}"/>
    <cellStyle name="百分比 2 2 2 2 3 2 2 2 2 2 3" xfId="21641" xr:uid="{00000000-0005-0000-0000-0000A8540000}"/>
    <cellStyle name="百分比 2 2 2 2 3 2 2 2 2 3" xfId="21642" xr:uid="{00000000-0005-0000-0000-0000A9540000}"/>
    <cellStyle name="百分比 2 2 2 2 3 2 2 2 2 4" xfId="21643" xr:uid="{00000000-0005-0000-0000-0000AA540000}"/>
    <cellStyle name="百分比 2 2 2 2 3 2 2 2 3" xfId="21644" xr:uid="{00000000-0005-0000-0000-0000AB540000}"/>
    <cellStyle name="百分比 2 2 2 2 3 2 2 2 3 2" xfId="21645" xr:uid="{00000000-0005-0000-0000-0000AC540000}"/>
    <cellStyle name="百分比 2 2 2 2 3 2 2 2 3 3" xfId="21646" xr:uid="{00000000-0005-0000-0000-0000AD540000}"/>
    <cellStyle name="百分比 2 2 2 2 3 2 2 2 4" xfId="21647" xr:uid="{00000000-0005-0000-0000-0000AE540000}"/>
    <cellStyle name="百分比 2 2 2 2 3 2 2 2 5" xfId="21648" xr:uid="{00000000-0005-0000-0000-0000AF540000}"/>
    <cellStyle name="百分比 2 2 2 2 3 2 2 3" xfId="21649" xr:uid="{00000000-0005-0000-0000-0000B0540000}"/>
    <cellStyle name="百分比 2 2 2 2 3 2 2 3 2" xfId="21650" xr:uid="{00000000-0005-0000-0000-0000B1540000}"/>
    <cellStyle name="百分比 2 2 2 2 3 2 2 3 2 2" xfId="21651" xr:uid="{00000000-0005-0000-0000-0000B2540000}"/>
    <cellStyle name="百分比 2 2 2 2 3 2 2 3 2 3" xfId="21652" xr:uid="{00000000-0005-0000-0000-0000B3540000}"/>
    <cellStyle name="百分比 2 2 2 2 3 2 2 3 3" xfId="21653" xr:uid="{00000000-0005-0000-0000-0000B4540000}"/>
    <cellStyle name="百分比 2 2 2 2 3 2 2 3 4" xfId="21654" xr:uid="{00000000-0005-0000-0000-0000B5540000}"/>
    <cellStyle name="百分比 2 2 2 2 3 2 2 4" xfId="21655" xr:uid="{00000000-0005-0000-0000-0000B6540000}"/>
    <cellStyle name="百分比 2 2 2 2 3 2 2 4 2" xfId="21656" xr:uid="{00000000-0005-0000-0000-0000B7540000}"/>
    <cellStyle name="百分比 2 2 2 2 3 2 2 4 3" xfId="21657" xr:uid="{00000000-0005-0000-0000-0000B8540000}"/>
    <cellStyle name="百分比 2 2 2 2 3 2 2 5" xfId="21658" xr:uid="{00000000-0005-0000-0000-0000B9540000}"/>
    <cellStyle name="百分比 2 2 2 2 3 2 2 6" xfId="21659" xr:uid="{00000000-0005-0000-0000-0000BA540000}"/>
    <cellStyle name="百分比 2 2 2 2 3 2 3" xfId="21660" xr:uid="{00000000-0005-0000-0000-0000BB540000}"/>
    <cellStyle name="百分比 2 2 2 2 3 2 3 2" xfId="21661" xr:uid="{00000000-0005-0000-0000-0000BC540000}"/>
    <cellStyle name="百分比 2 2 2 2 3 2 3 2 2" xfId="21662" xr:uid="{00000000-0005-0000-0000-0000BD540000}"/>
    <cellStyle name="百分比 2 2 2 2 3 2 3 2 2 2" xfId="21663" xr:uid="{00000000-0005-0000-0000-0000BE540000}"/>
    <cellStyle name="百分比 2 2 2 2 3 2 3 2 2 3" xfId="21664" xr:uid="{00000000-0005-0000-0000-0000BF540000}"/>
    <cellStyle name="百分比 2 2 2 2 3 2 3 2 3" xfId="21665" xr:uid="{00000000-0005-0000-0000-0000C0540000}"/>
    <cellStyle name="百分比 2 2 2 2 3 2 3 2 4" xfId="21666" xr:uid="{00000000-0005-0000-0000-0000C1540000}"/>
    <cellStyle name="百分比 2 2 2 2 3 2 3 3" xfId="21667" xr:uid="{00000000-0005-0000-0000-0000C2540000}"/>
    <cellStyle name="百分比 2 2 2 2 3 2 3 3 2" xfId="21668" xr:uid="{00000000-0005-0000-0000-0000C3540000}"/>
    <cellStyle name="百分比 2 2 2 2 3 2 3 3 3" xfId="21669" xr:uid="{00000000-0005-0000-0000-0000C4540000}"/>
    <cellStyle name="百分比 2 2 2 2 3 2 3 4" xfId="21670" xr:uid="{00000000-0005-0000-0000-0000C5540000}"/>
    <cellStyle name="百分比 2 2 2 2 3 2 3 5" xfId="21671" xr:uid="{00000000-0005-0000-0000-0000C6540000}"/>
    <cellStyle name="百分比 2 2 2 2 3 2 4" xfId="21672" xr:uid="{00000000-0005-0000-0000-0000C7540000}"/>
    <cellStyle name="百分比 2 2 2 2 3 2 4 2" xfId="21673" xr:uid="{00000000-0005-0000-0000-0000C8540000}"/>
    <cellStyle name="百分比 2 2 2 2 3 2 4 2 2" xfId="21674" xr:uid="{00000000-0005-0000-0000-0000C9540000}"/>
    <cellStyle name="百分比 2 2 2 2 3 2 4 2 2 2" xfId="21675" xr:uid="{00000000-0005-0000-0000-0000CA540000}"/>
    <cellStyle name="百分比 2 2 2 2 3 2 4 2 2 3" xfId="21676" xr:uid="{00000000-0005-0000-0000-0000CB540000}"/>
    <cellStyle name="百分比 2 2 2 2 3 2 4 2 3" xfId="21677" xr:uid="{00000000-0005-0000-0000-0000CC540000}"/>
    <cellStyle name="百分比 2 2 2 2 3 2 4 2 4" xfId="21678" xr:uid="{00000000-0005-0000-0000-0000CD540000}"/>
    <cellStyle name="百分比 2 2 2 2 3 2 4 3" xfId="21679" xr:uid="{00000000-0005-0000-0000-0000CE540000}"/>
    <cellStyle name="百分比 2 2 2 2 3 2 4 3 2" xfId="21680" xr:uid="{00000000-0005-0000-0000-0000CF540000}"/>
    <cellStyle name="百分比 2 2 2 2 3 2 4 3 3" xfId="21681" xr:uid="{00000000-0005-0000-0000-0000D0540000}"/>
    <cellStyle name="百分比 2 2 2 2 3 2 4 4" xfId="21682" xr:uid="{00000000-0005-0000-0000-0000D1540000}"/>
    <cellStyle name="百分比 2 2 2 2 3 2 4 5" xfId="21683" xr:uid="{00000000-0005-0000-0000-0000D2540000}"/>
    <cellStyle name="百分比 2 2 2 2 3 2 5" xfId="21684" xr:uid="{00000000-0005-0000-0000-0000D3540000}"/>
    <cellStyle name="百分比 2 2 2 2 3 2 5 2" xfId="21685" xr:uid="{00000000-0005-0000-0000-0000D4540000}"/>
    <cellStyle name="百分比 2 2 2 2 3 2 5 2 2" xfId="21686" xr:uid="{00000000-0005-0000-0000-0000D5540000}"/>
    <cellStyle name="百分比 2 2 2 2 3 2 5 2 3" xfId="21687" xr:uid="{00000000-0005-0000-0000-0000D6540000}"/>
    <cellStyle name="百分比 2 2 2 2 3 2 5 3" xfId="21688" xr:uid="{00000000-0005-0000-0000-0000D7540000}"/>
    <cellStyle name="百分比 2 2 2 2 3 2 5 4" xfId="21689" xr:uid="{00000000-0005-0000-0000-0000D8540000}"/>
    <cellStyle name="百分比 2 2 2 2 3 2 6" xfId="21690" xr:uid="{00000000-0005-0000-0000-0000D9540000}"/>
    <cellStyle name="百分比 2 2 2 2 3 2 6 2" xfId="21691" xr:uid="{00000000-0005-0000-0000-0000DA540000}"/>
    <cellStyle name="百分比 2 2 2 2 3 2 6 3" xfId="21692" xr:uid="{00000000-0005-0000-0000-0000DB540000}"/>
    <cellStyle name="百分比 2 2 2 2 3 2 7" xfId="21693" xr:uid="{00000000-0005-0000-0000-0000DC540000}"/>
    <cellStyle name="百分比 2 2 2 2 3 2 8" xfId="21694" xr:uid="{00000000-0005-0000-0000-0000DD540000}"/>
    <cellStyle name="百分比 2 2 2 2 3 3" xfId="21695" xr:uid="{00000000-0005-0000-0000-0000DE540000}"/>
    <cellStyle name="百分比 2 2 2 2 3 3 2" xfId="21696" xr:uid="{00000000-0005-0000-0000-0000DF540000}"/>
    <cellStyle name="百分比 2 2 2 2 3 3 2 2" xfId="21697" xr:uid="{00000000-0005-0000-0000-0000E0540000}"/>
    <cellStyle name="百分比 2 2 2 2 3 3 2 2 2" xfId="21698" xr:uid="{00000000-0005-0000-0000-0000E1540000}"/>
    <cellStyle name="百分比 2 2 2 2 3 3 2 2 2 2" xfId="21699" xr:uid="{00000000-0005-0000-0000-0000E2540000}"/>
    <cellStyle name="百分比 2 2 2 2 3 3 2 2 2 3" xfId="21700" xr:uid="{00000000-0005-0000-0000-0000E3540000}"/>
    <cellStyle name="百分比 2 2 2 2 3 3 2 2 3" xfId="21701" xr:uid="{00000000-0005-0000-0000-0000E4540000}"/>
    <cellStyle name="百分比 2 2 2 2 3 3 2 2 4" xfId="21702" xr:uid="{00000000-0005-0000-0000-0000E5540000}"/>
    <cellStyle name="百分比 2 2 2 2 3 3 2 3" xfId="21703" xr:uid="{00000000-0005-0000-0000-0000E6540000}"/>
    <cellStyle name="百分比 2 2 2 2 3 3 2 3 2" xfId="21704" xr:uid="{00000000-0005-0000-0000-0000E7540000}"/>
    <cellStyle name="百分比 2 2 2 2 3 3 2 3 3" xfId="21705" xr:uid="{00000000-0005-0000-0000-0000E8540000}"/>
    <cellStyle name="百分比 2 2 2 2 3 3 2 4" xfId="21706" xr:uid="{00000000-0005-0000-0000-0000E9540000}"/>
    <cellStyle name="百分比 2 2 2 2 3 3 2 5" xfId="21707" xr:uid="{00000000-0005-0000-0000-0000EA540000}"/>
    <cellStyle name="百分比 2 2 2 2 3 3 3" xfId="21708" xr:uid="{00000000-0005-0000-0000-0000EB540000}"/>
    <cellStyle name="百分比 2 2 2 2 3 3 3 2" xfId="21709" xr:uid="{00000000-0005-0000-0000-0000EC540000}"/>
    <cellStyle name="百分比 2 2 2 2 3 3 3 2 2" xfId="21710" xr:uid="{00000000-0005-0000-0000-0000ED540000}"/>
    <cellStyle name="百分比 2 2 2 2 3 3 3 2 3" xfId="21711" xr:uid="{00000000-0005-0000-0000-0000EE540000}"/>
    <cellStyle name="百分比 2 2 2 2 3 3 3 3" xfId="21712" xr:uid="{00000000-0005-0000-0000-0000EF540000}"/>
    <cellStyle name="百分比 2 2 2 2 3 3 3 4" xfId="21713" xr:uid="{00000000-0005-0000-0000-0000F0540000}"/>
    <cellStyle name="百分比 2 2 2 2 3 3 4" xfId="21714" xr:uid="{00000000-0005-0000-0000-0000F1540000}"/>
    <cellStyle name="百分比 2 2 2 2 3 3 4 2" xfId="21715" xr:uid="{00000000-0005-0000-0000-0000F2540000}"/>
    <cellStyle name="百分比 2 2 2 2 3 3 4 3" xfId="21716" xr:uid="{00000000-0005-0000-0000-0000F3540000}"/>
    <cellStyle name="百分比 2 2 2 2 3 3 5" xfId="21717" xr:uid="{00000000-0005-0000-0000-0000F4540000}"/>
    <cellStyle name="百分比 2 2 2 2 3 3 6" xfId="21718" xr:uid="{00000000-0005-0000-0000-0000F5540000}"/>
    <cellStyle name="百分比 2 2 2 2 3 4" xfId="21719" xr:uid="{00000000-0005-0000-0000-0000F6540000}"/>
    <cellStyle name="百分比 2 2 2 2 3 4 2" xfId="21720" xr:uid="{00000000-0005-0000-0000-0000F7540000}"/>
    <cellStyle name="百分比 2 2 2 2 3 4 2 2" xfId="21721" xr:uid="{00000000-0005-0000-0000-0000F8540000}"/>
    <cellStyle name="百分比 2 2 2 2 3 4 2 2 2" xfId="21722" xr:uid="{00000000-0005-0000-0000-0000F9540000}"/>
    <cellStyle name="百分比 2 2 2 2 3 4 2 2 3" xfId="21723" xr:uid="{00000000-0005-0000-0000-0000FA540000}"/>
    <cellStyle name="百分比 2 2 2 2 3 4 2 3" xfId="21724" xr:uid="{00000000-0005-0000-0000-0000FB540000}"/>
    <cellStyle name="百分比 2 2 2 2 3 4 2 4" xfId="21725" xr:uid="{00000000-0005-0000-0000-0000FC540000}"/>
    <cellStyle name="百分比 2 2 2 2 3 4 3" xfId="21726" xr:uid="{00000000-0005-0000-0000-0000FD540000}"/>
    <cellStyle name="百分比 2 2 2 2 3 4 3 2" xfId="21727" xr:uid="{00000000-0005-0000-0000-0000FE540000}"/>
    <cellStyle name="百分比 2 2 2 2 3 4 3 3" xfId="21728" xr:uid="{00000000-0005-0000-0000-0000FF540000}"/>
    <cellStyle name="百分比 2 2 2 2 3 4 4" xfId="21729" xr:uid="{00000000-0005-0000-0000-000000550000}"/>
    <cellStyle name="百分比 2 2 2 2 3 4 5" xfId="21730" xr:uid="{00000000-0005-0000-0000-000001550000}"/>
    <cellStyle name="百分比 2 2 2 2 3 5" xfId="21731" xr:uid="{00000000-0005-0000-0000-000002550000}"/>
    <cellStyle name="百分比 2 2 2 2 3 5 2" xfId="21732" xr:uid="{00000000-0005-0000-0000-000003550000}"/>
    <cellStyle name="百分比 2 2 2 2 3 5 2 2" xfId="21733" xr:uid="{00000000-0005-0000-0000-000004550000}"/>
    <cellStyle name="百分比 2 2 2 2 3 5 2 2 2" xfId="21734" xr:uid="{00000000-0005-0000-0000-000005550000}"/>
    <cellStyle name="百分比 2 2 2 2 3 5 2 2 3" xfId="21735" xr:uid="{00000000-0005-0000-0000-000006550000}"/>
    <cellStyle name="百分比 2 2 2 2 3 5 2 3" xfId="21736" xr:uid="{00000000-0005-0000-0000-000007550000}"/>
    <cellStyle name="百分比 2 2 2 2 3 5 2 4" xfId="21737" xr:uid="{00000000-0005-0000-0000-000008550000}"/>
    <cellStyle name="百分比 2 2 2 2 3 5 3" xfId="21738" xr:uid="{00000000-0005-0000-0000-000009550000}"/>
    <cellStyle name="百分比 2 2 2 2 3 5 3 2" xfId="21739" xr:uid="{00000000-0005-0000-0000-00000A550000}"/>
    <cellStyle name="百分比 2 2 2 2 3 5 3 3" xfId="21740" xr:uid="{00000000-0005-0000-0000-00000B550000}"/>
    <cellStyle name="百分比 2 2 2 2 3 5 4" xfId="21741" xr:uid="{00000000-0005-0000-0000-00000C550000}"/>
    <cellStyle name="百分比 2 2 2 2 3 5 5" xfId="21742" xr:uid="{00000000-0005-0000-0000-00000D550000}"/>
    <cellStyle name="百分比 2 2 2 2 3 6" xfId="21743" xr:uid="{00000000-0005-0000-0000-00000E550000}"/>
    <cellStyle name="百分比 2 2 2 2 3 6 2" xfId="21744" xr:uid="{00000000-0005-0000-0000-00000F550000}"/>
    <cellStyle name="百分比 2 2 2 2 3 6 2 2" xfId="21745" xr:uid="{00000000-0005-0000-0000-000010550000}"/>
    <cellStyle name="百分比 2 2 2 2 3 6 2 3" xfId="21746" xr:uid="{00000000-0005-0000-0000-000011550000}"/>
    <cellStyle name="百分比 2 2 2 2 3 6 3" xfId="21747" xr:uid="{00000000-0005-0000-0000-000012550000}"/>
    <cellStyle name="百分比 2 2 2 2 3 6 4" xfId="21748" xr:uid="{00000000-0005-0000-0000-000013550000}"/>
    <cellStyle name="百分比 2 2 2 2 3 7" xfId="21749" xr:uid="{00000000-0005-0000-0000-000014550000}"/>
    <cellStyle name="百分比 2 2 2 2 3 7 2" xfId="21750" xr:uid="{00000000-0005-0000-0000-000015550000}"/>
    <cellStyle name="百分比 2 2 2 2 3 7 3" xfId="21751" xr:uid="{00000000-0005-0000-0000-000016550000}"/>
    <cellStyle name="百分比 2 2 2 2 3 8" xfId="21752" xr:uid="{00000000-0005-0000-0000-000017550000}"/>
    <cellStyle name="百分比 2 2 2 2 3 9" xfId="21753" xr:uid="{00000000-0005-0000-0000-000018550000}"/>
    <cellStyle name="百分比 2 2 2 2 4" xfId="441" xr:uid="{00000000-0005-0000-0000-000019550000}"/>
    <cellStyle name="百分比 2 2 2 2 4 2" xfId="21754" xr:uid="{00000000-0005-0000-0000-00001A550000}"/>
    <cellStyle name="百分比 2 2 2 2 4 2 2" xfId="21755" xr:uid="{00000000-0005-0000-0000-00001B550000}"/>
    <cellStyle name="百分比 2 2 2 2 4 2 2 2" xfId="21756" xr:uid="{00000000-0005-0000-0000-00001C550000}"/>
    <cellStyle name="百分比 2 2 2 2 4 2 2 2 2" xfId="21757" xr:uid="{00000000-0005-0000-0000-00001D550000}"/>
    <cellStyle name="百分比 2 2 2 2 4 2 2 2 2 2" xfId="21758" xr:uid="{00000000-0005-0000-0000-00001E550000}"/>
    <cellStyle name="百分比 2 2 2 2 4 2 2 2 2 3" xfId="21759" xr:uid="{00000000-0005-0000-0000-00001F550000}"/>
    <cellStyle name="百分比 2 2 2 2 4 2 2 2 3" xfId="21760" xr:uid="{00000000-0005-0000-0000-000020550000}"/>
    <cellStyle name="百分比 2 2 2 2 4 2 2 2 4" xfId="21761" xr:uid="{00000000-0005-0000-0000-000021550000}"/>
    <cellStyle name="百分比 2 2 2 2 4 2 2 3" xfId="21762" xr:uid="{00000000-0005-0000-0000-000022550000}"/>
    <cellStyle name="百分比 2 2 2 2 4 2 2 3 2" xfId="21763" xr:uid="{00000000-0005-0000-0000-000023550000}"/>
    <cellStyle name="百分比 2 2 2 2 4 2 2 3 3" xfId="21764" xr:uid="{00000000-0005-0000-0000-000024550000}"/>
    <cellStyle name="百分比 2 2 2 2 4 2 2 4" xfId="21765" xr:uid="{00000000-0005-0000-0000-000025550000}"/>
    <cellStyle name="百分比 2 2 2 2 4 2 2 5" xfId="21766" xr:uid="{00000000-0005-0000-0000-000026550000}"/>
    <cellStyle name="百分比 2 2 2 2 4 2 3" xfId="21767" xr:uid="{00000000-0005-0000-0000-000027550000}"/>
    <cellStyle name="百分比 2 2 2 2 4 2 3 2" xfId="21768" xr:uid="{00000000-0005-0000-0000-000028550000}"/>
    <cellStyle name="百分比 2 2 2 2 4 2 3 2 2" xfId="21769" xr:uid="{00000000-0005-0000-0000-000029550000}"/>
    <cellStyle name="百分比 2 2 2 2 4 2 3 2 3" xfId="21770" xr:uid="{00000000-0005-0000-0000-00002A550000}"/>
    <cellStyle name="百分比 2 2 2 2 4 2 3 3" xfId="21771" xr:uid="{00000000-0005-0000-0000-00002B550000}"/>
    <cellStyle name="百分比 2 2 2 2 4 2 3 4" xfId="21772" xr:uid="{00000000-0005-0000-0000-00002C550000}"/>
    <cellStyle name="百分比 2 2 2 2 4 2 4" xfId="21773" xr:uid="{00000000-0005-0000-0000-00002D550000}"/>
    <cellStyle name="百分比 2 2 2 2 4 2 4 2" xfId="21774" xr:uid="{00000000-0005-0000-0000-00002E550000}"/>
    <cellStyle name="百分比 2 2 2 2 4 2 4 3" xfId="21775" xr:uid="{00000000-0005-0000-0000-00002F550000}"/>
    <cellStyle name="百分比 2 2 2 2 4 2 5" xfId="21776" xr:uid="{00000000-0005-0000-0000-000030550000}"/>
    <cellStyle name="百分比 2 2 2 2 4 2 6" xfId="21777" xr:uid="{00000000-0005-0000-0000-000031550000}"/>
    <cellStyle name="百分比 2 2 2 2 4 3" xfId="21778" xr:uid="{00000000-0005-0000-0000-000032550000}"/>
    <cellStyle name="百分比 2 2 2 2 4 3 2" xfId="21779" xr:uid="{00000000-0005-0000-0000-000033550000}"/>
    <cellStyle name="百分比 2 2 2 2 4 3 2 2" xfId="21780" xr:uid="{00000000-0005-0000-0000-000034550000}"/>
    <cellStyle name="百分比 2 2 2 2 4 3 2 2 2" xfId="21781" xr:uid="{00000000-0005-0000-0000-000035550000}"/>
    <cellStyle name="百分比 2 2 2 2 4 3 2 2 3" xfId="21782" xr:uid="{00000000-0005-0000-0000-000036550000}"/>
    <cellStyle name="百分比 2 2 2 2 4 3 2 3" xfId="21783" xr:uid="{00000000-0005-0000-0000-000037550000}"/>
    <cellStyle name="百分比 2 2 2 2 4 3 2 4" xfId="21784" xr:uid="{00000000-0005-0000-0000-000038550000}"/>
    <cellStyle name="百分比 2 2 2 2 4 3 3" xfId="21785" xr:uid="{00000000-0005-0000-0000-000039550000}"/>
    <cellStyle name="百分比 2 2 2 2 4 3 3 2" xfId="21786" xr:uid="{00000000-0005-0000-0000-00003A550000}"/>
    <cellStyle name="百分比 2 2 2 2 4 3 3 3" xfId="21787" xr:uid="{00000000-0005-0000-0000-00003B550000}"/>
    <cellStyle name="百分比 2 2 2 2 4 3 4" xfId="21788" xr:uid="{00000000-0005-0000-0000-00003C550000}"/>
    <cellStyle name="百分比 2 2 2 2 4 3 5" xfId="21789" xr:uid="{00000000-0005-0000-0000-00003D550000}"/>
    <cellStyle name="百分比 2 2 2 2 4 4" xfId="21790" xr:uid="{00000000-0005-0000-0000-00003E550000}"/>
    <cellStyle name="百分比 2 2 2 2 4 4 2" xfId="21791" xr:uid="{00000000-0005-0000-0000-00003F550000}"/>
    <cellStyle name="百分比 2 2 2 2 4 4 2 2" xfId="21792" xr:uid="{00000000-0005-0000-0000-000040550000}"/>
    <cellStyle name="百分比 2 2 2 2 4 4 2 2 2" xfId="21793" xr:uid="{00000000-0005-0000-0000-000041550000}"/>
    <cellStyle name="百分比 2 2 2 2 4 4 2 2 3" xfId="21794" xr:uid="{00000000-0005-0000-0000-000042550000}"/>
    <cellStyle name="百分比 2 2 2 2 4 4 2 3" xfId="21795" xr:uid="{00000000-0005-0000-0000-000043550000}"/>
    <cellStyle name="百分比 2 2 2 2 4 4 2 4" xfId="21796" xr:uid="{00000000-0005-0000-0000-000044550000}"/>
    <cellStyle name="百分比 2 2 2 2 4 4 3" xfId="21797" xr:uid="{00000000-0005-0000-0000-000045550000}"/>
    <cellStyle name="百分比 2 2 2 2 4 4 3 2" xfId="21798" xr:uid="{00000000-0005-0000-0000-000046550000}"/>
    <cellStyle name="百分比 2 2 2 2 4 4 3 3" xfId="21799" xr:uid="{00000000-0005-0000-0000-000047550000}"/>
    <cellStyle name="百分比 2 2 2 2 4 4 4" xfId="21800" xr:uid="{00000000-0005-0000-0000-000048550000}"/>
    <cellStyle name="百分比 2 2 2 2 4 4 5" xfId="21801" xr:uid="{00000000-0005-0000-0000-000049550000}"/>
    <cellStyle name="百分比 2 2 2 2 4 5" xfId="21802" xr:uid="{00000000-0005-0000-0000-00004A550000}"/>
    <cellStyle name="百分比 2 2 2 2 4 5 2" xfId="21803" xr:uid="{00000000-0005-0000-0000-00004B550000}"/>
    <cellStyle name="百分比 2 2 2 2 4 5 2 2" xfId="21804" xr:uid="{00000000-0005-0000-0000-00004C550000}"/>
    <cellStyle name="百分比 2 2 2 2 4 5 2 3" xfId="21805" xr:uid="{00000000-0005-0000-0000-00004D550000}"/>
    <cellStyle name="百分比 2 2 2 2 4 5 3" xfId="21806" xr:uid="{00000000-0005-0000-0000-00004E550000}"/>
    <cellStyle name="百分比 2 2 2 2 4 5 4" xfId="21807" xr:uid="{00000000-0005-0000-0000-00004F550000}"/>
    <cellStyle name="百分比 2 2 2 2 4 6" xfId="21808" xr:uid="{00000000-0005-0000-0000-000050550000}"/>
    <cellStyle name="百分比 2 2 2 2 4 6 2" xfId="21809" xr:uid="{00000000-0005-0000-0000-000051550000}"/>
    <cellStyle name="百分比 2 2 2 2 4 6 3" xfId="21810" xr:uid="{00000000-0005-0000-0000-000052550000}"/>
    <cellStyle name="百分比 2 2 2 2 4 7" xfId="21811" xr:uid="{00000000-0005-0000-0000-000053550000}"/>
    <cellStyle name="百分比 2 2 2 2 4 8" xfId="21812" xr:uid="{00000000-0005-0000-0000-000054550000}"/>
    <cellStyle name="百分比 2 2 2 2 5" xfId="21813" xr:uid="{00000000-0005-0000-0000-000055550000}"/>
    <cellStyle name="百分比 2 2 2 2 5 2" xfId="21814" xr:uid="{00000000-0005-0000-0000-000056550000}"/>
    <cellStyle name="百分比 2 2 2 2 5 2 2" xfId="21815" xr:uid="{00000000-0005-0000-0000-000057550000}"/>
    <cellStyle name="百分比 2 2 2 2 5 2 2 2" xfId="21816" xr:uid="{00000000-0005-0000-0000-000058550000}"/>
    <cellStyle name="百分比 2 2 2 2 5 2 2 2 2" xfId="21817" xr:uid="{00000000-0005-0000-0000-000059550000}"/>
    <cellStyle name="百分比 2 2 2 2 5 2 2 2 2 2" xfId="21818" xr:uid="{00000000-0005-0000-0000-00005A550000}"/>
    <cellStyle name="百分比 2 2 2 2 5 2 2 2 2 3" xfId="21819" xr:uid="{00000000-0005-0000-0000-00005B550000}"/>
    <cellStyle name="百分比 2 2 2 2 5 2 2 2 3" xfId="21820" xr:uid="{00000000-0005-0000-0000-00005C550000}"/>
    <cellStyle name="百分比 2 2 2 2 5 2 2 2 4" xfId="21821" xr:uid="{00000000-0005-0000-0000-00005D550000}"/>
    <cellStyle name="百分比 2 2 2 2 5 2 2 3" xfId="21822" xr:uid="{00000000-0005-0000-0000-00005E550000}"/>
    <cellStyle name="百分比 2 2 2 2 5 2 2 3 2" xfId="21823" xr:uid="{00000000-0005-0000-0000-00005F550000}"/>
    <cellStyle name="百分比 2 2 2 2 5 2 2 3 3" xfId="21824" xr:uid="{00000000-0005-0000-0000-000060550000}"/>
    <cellStyle name="百分比 2 2 2 2 5 2 2 4" xfId="21825" xr:uid="{00000000-0005-0000-0000-000061550000}"/>
    <cellStyle name="百分比 2 2 2 2 5 2 2 5" xfId="21826" xr:uid="{00000000-0005-0000-0000-000062550000}"/>
    <cellStyle name="百分比 2 2 2 2 5 2 3" xfId="21827" xr:uid="{00000000-0005-0000-0000-000063550000}"/>
    <cellStyle name="百分比 2 2 2 2 5 2 3 2" xfId="21828" xr:uid="{00000000-0005-0000-0000-000064550000}"/>
    <cellStyle name="百分比 2 2 2 2 5 2 3 2 2" xfId="21829" xr:uid="{00000000-0005-0000-0000-000065550000}"/>
    <cellStyle name="百分比 2 2 2 2 5 2 3 2 3" xfId="21830" xr:uid="{00000000-0005-0000-0000-000066550000}"/>
    <cellStyle name="百分比 2 2 2 2 5 2 3 3" xfId="21831" xr:uid="{00000000-0005-0000-0000-000067550000}"/>
    <cellStyle name="百分比 2 2 2 2 5 2 3 4" xfId="21832" xr:uid="{00000000-0005-0000-0000-000068550000}"/>
    <cellStyle name="百分比 2 2 2 2 5 2 4" xfId="21833" xr:uid="{00000000-0005-0000-0000-000069550000}"/>
    <cellStyle name="百分比 2 2 2 2 5 2 4 2" xfId="21834" xr:uid="{00000000-0005-0000-0000-00006A550000}"/>
    <cellStyle name="百分比 2 2 2 2 5 2 4 3" xfId="21835" xr:uid="{00000000-0005-0000-0000-00006B550000}"/>
    <cellStyle name="百分比 2 2 2 2 5 2 5" xfId="21836" xr:uid="{00000000-0005-0000-0000-00006C550000}"/>
    <cellStyle name="百分比 2 2 2 2 5 2 6" xfId="21837" xr:uid="{00000000-0005-0000-0000-00006D550000}"/>
    <cellStyle name="百分比 2 2 2 2 5 3" xfId="21838" xr:uid="{00000000-0005-0000-0000-00006E550000}"/>
    <cellStyle name="百分比 2 2 2 2 5 3 2" xfId="21839" xr:uid="{00000000-0005-0000-0000-00006F550000}"/>
    <cellStyle name="百分比 2 2 2 2 5 3 2 2" xfId="21840" xr:uid="{00000000-0005-0000-0000-000070550000}"/>
    <cellStyle name="百分比 2 2 2 2 5 3 2 2 2" xfId="21841" xr:uid="{00000000-0005-0000-0000-000071550000}"/>
    <cellStyle name="百分比 2 2 2 2 5 3 2 2 3" xfId="21842" xr:uid="{00000000-0005-0000-0000-000072550000}"/>
    <cellStyle name="百分比 2 2 2 2 5 3 2 3" xfId="21843" xr:uid="{00000000-0005-0000-0000-000073550000}"/>
    <cellStyle name="百分比 2 2 2 2 5 3 2 4" xfId="21844" xr:uid="{00000000-0005-0000-0000-000074550000}"/>
    <cellStyle name="百分比 2 2 2 2 5 3 3" xfId="21845" xr:uid="{00000000-0005-0000-0000-000075550000}"/>
    <cellStyle name="百分比 2 2 2 2 5 3 3 2" xfId="21846" xr:uid="{00000000-0005-0000-0000-000076550000}"/>
    <cellStyle name="百分比 2 2 2 2 5 3 3 3" xfId="21847" xr:uid="{00000000-0005-0000-0000-000077550000}"/>
    <cellStyle name="百分比 2 2 2 2 5 3 4" xfId="21848" xr:uid="{00000000-0005-0000-0000-000078550000}"/>
    <cellStyle name="百分比 2 2 2 2 5 3 5" xfId="21849" xr:uid="{00000000-0005-0000-0000-000079550000}"/>
    <cellStyle name="百分比 2 2 2 2 5 4" xfId="21850" xr:uid="{00000000-0005-0000-0000-00007A550000}"/>
    <cellStyle name="百分比 2 2 2 2 5 4 2" xfId="21851" xr:uid="{00000000-0005-0000-0000-00007B550000}"/>
    <cellStyle name="百分比 2 2 2 2 5 4 2 2" xfId="21852" xr:uid="{00000000-0005-0000-0000-00007C550000}"/>
    <cellStyle name="百分比 2 2 2 2 5 4 2 2 2" xfId="21853" xr:uid="{00000000-0005-0000-0000-00007D550000}"/>
    <cellStyle name="百分比 2 2 2 2 5 4 2 2 3" xfId="21854" xr:uid="{00000000-0005-0000-0000-00007E550000}"/>
    <cellStyle name="百分比 2 2 2 2 5 4 2 3" xfId="21855" xr:uid="{00000000-0005-0000-0000-00007F550000}"/>
    <cellStyle name="百分比 2 2 2 2 5 4 2 4" xfId="21856" xr:uid="{00000000-0005-0000-0000-000080550000}"/>
    <cellStyle name="百分比 2 2 2 2 5 4 3" xfId="21857" xr:uid="{00000000-0005-0000-0000-000081550000}"/>
    <cellStyle name="百分比 2 2 2 2 5 4 3 2" xfId="21858" xr:uid="{00000000-0005-0000-0000-000082550000}"/>
    <cellStyle name="百分比 2 2 2 2 5 4 3 3" xfId="21859" xr:uid="{00000000-0005-0000-0000-000083550000}"/>
    <cellStyle name="百分比 2 2 2 2 5 4 4" xfId="21860" xr:uid="{00000000-0005-0000-0000-000084550000}"/>
    <cellStyle name="百分比 2 2 2 2 5 4 5" xfId="21861" xr:uid="{00000000-0005-0000-0000-000085550000}"/>
    <cellStyle name="百分比 2 2 2 2 5 5" xfId="21862" xr:uid="{00000000-0005-0000-0000-000086550000}"/>
    <cellStyle name="百分比 2 2 2 2 5 5 2" xfId="21863" xr:uid="{00000000-0005-0000-0000-000087550000}"/>
    <cellStyle name="百分比 2 2 2 2 5 5 2 2" xfId="21864" xr:uid="{00000000-0005-0000-0000-000088550000}"/>
    <cellStyle name="百分比 2 2 2 2 5 5 2 3" xfId="21865" xr:uid="{00000000-0005-0000-0000-000089550000}"/>
    <cellStyle name="百分比 2 2 2 2 5 5 3" xfId="21866" xr:uid="{00000000-0005-0000-0000-00008A550000}"/>
    <cellStyle name="百分比 2 2 2 2 5 5 4" xfId="21867" xr:uid="{00000000-0005-0000-0000-00008B550000}"/>
    <cellStyle name="百分比 2 2 2 2 5 6" xfId="21868" xr:uid="{00000000-0005-0000-0000-00008C550000}"/>
    <cellStyle name="百分比 2 2 2 2 5 6 2" xfId="21869" xr:uid="{00000000-0005-0000-0000-00008D550000}"/>
    <cellStyle name="百分比 2 2 2 2 5 6 3" xfId="21870" xr:uid="{00000000-0005-0000-0000-00008E550000}"/>
    <cellStyle name="百分比 2 2 2 2 5 7" xfId="21871" xr:uid="{00000000-0005-0000-0000-00008F550000}"/>
    <cellStyle name="百分比 2 2 2 2 5 8" xfId="21872" xr:uid="{00000000-0005-0000-0000-000090550000}"/>
    <cellStyle name="百分比 2 2 2 2 6" xfId="21873" xr:uid="{00000000-0005-0000-0000-000091550000}"/>
    <cellStyle name="百分比 2 2 2 2 6 2" xfId="21874" xr:uid="{00000000-0005-0000-0000-000092550000}"/>
    <cellStyle name="百分比 2 2 2 2 6 2 2" xfId="21875" xr:uid="{00000000-0005-0000-0000-000093550000}"/>
    <cellStyle name="百分比 2 2 2 2 6 2 2 2" xfId="21876" xr:uid="{00000000-0005-0000-0000-000094550000}"/>
    <cellStyle name="百分比 2 2 2 2 6 2 2 2 2" xfId="21877" xr:uid="{00000000-0005-0000-0000-000095550000}"/>
    <cellStyle name="百分比 2 2 2 2 6 2 2 2 3" xfId="21878" xr:uid="{00000000-0005-0000-0000-000096550000}"/>
    <cellStyle name="百分比 2 2 2 2 6 2 2 3" xfId="21879" xr:uid="{00000000-0005-0000-0000-000097550000}"/>
    <cellStyle name="百分比 2 2 2 2 6 2 2 4" xfId="21880" xr:uid="{00000000-0005-0000-0000-000098550000}"/>
    <cellStyle name="百分比 2 2 2 2 6 2 3" xfId="21881" xr:uid="{00000000-0005-0000-0000-000099550000}"/>
    <cellStyle name="百分比 2 2 2 2 6 2 3 2" xfId="21882" xr:uid="{00000000-0005-0000-0000-00009A550000}"/>
    <cellStyle name="百分比 2 2 2 2 6 2 3 3" xfId="21883" xr:uid="{00000000-0005-0000-0000-00009B550000}"/>
    <cellStyle name="百分比 2 2 2 2 6 2 4" xfId="21884" xr:uid="{00000000-0005-0000-0000-00009C550000}"/>
    <cellStyle name="百分比 2 2 2 2 6 2 5" xfId="21885" xr:uid="{00000000-0005-0000-0000-00009D550000}"/>
    <cellStyle name="百分比 2 2 2 2 6 3" xfId="21886" xr:uid="{00000000-0005-0000-0000-00009E550000}"/>
    <cellStyle name="百分比 2 2 2 2 6 3 2" xfId="21887" xr:uid="{00000000-0005-0000-0000-00009F550000}"/>
    <cellStyle name="百分比 2 2 2 2 6 3 2 2" xfId="21888" xr:uid="{00000000-0005-0000-0000-0000A0550000}"/>
    <cellStyle name="百分比 2 2 2 2 6 3 2 2 2" xfId="21889" xr:uid="{00000000-0005-0000-0000-0000A1550000}"/>
    <cellStyle name="百分比 2 2 2 2 6 3 2 2 3" xfId="21890" xr:uid="{00000000-0005-0000-0000-0000A2550000}"/>
    <cellStyle name="百分比 2 2 2 2 6 3 2 3" xfId="21891" xr:uid="{00000000-0005-0000-0000-0000A3550000}"/>
    <cellStyle name="百分比 2 2 2 2 6 3 2 4" xfId="21892" xr:uid="{00000000-0005-0000-0000-0000A4550000}"/>
    <cellStyle name="百分比 2 2 2 2 6 3 3" xfId="21893" xr:uid="{00000000-0005-0000-0000-0000A5550000}"/>
    <cellStyle name="百分比 2 2 2 2 6 3 3 2" xfId="21894" xr:uid="{00000000-0005-0000-0000-0000A6550000}"/>
    <cellStyle name="百分比 2 2 2 2 6 3 3 3" xfId="21895" xr:uid="{00000000-0005-0000-0000-0000A7550000}"/>
    <cellStyle name="百分比 2 2 2 2 6 3 4" xfId="21896" xr:uid="{00000000-0005-0000-0000-0000A8550000}"/>
    <cellStyle name="百分比 2 2 2 2 6 3 5" xfId="21897" xr:uid="{00000000-0005-0000-0000-0000A9550000}"/>
    <cellStyle name="百分比 2 2 2 2 6 4" xfId="21898" xr:uid="{00000000-0005-0000-0000-0000AA550000}"/>
    <cellStyle name="百分比 2 2 2 2 6 4 2" xfId="21899" xr:uid="{00000000-0005-0000-0000-0000AB550000}"/>
    <cellStyle name="百分比 2 2 2 2 6 4 2 2" xfId="21900" xr:uid="{00000000-0005-0000-0000-0000AC550000}"/>
    <cellStyle name="百分比 2 2 2 2 6 4 2 3" xfId="21901" xr:uid="{00000000-0005-0000-0000-0000AD550000}"/>
    <cellStyle name="百分比 2 2 2 2 6 4 3" xfId="21902" xr:uid="{00000000-0005-0000-0000-0000AE550000}"/>
    <cellStyle name="百分比 2 2 2 2 6 4 4" xfId="21903" xr:uid="{00000000-0005-0000-0000-0000AF550000}"/>
    <cellStyle name="百分比 2 2 2 2 6 5" xfId="21904" xr:uid="{00000000-0005-0000-0000-0000B0550000}"/>
    <cellStyle name="百分比 2 2 2 2 6 5 2" xfId="21905" xr:uid="{00000000-0005-0000-0000-0000B1550000}"/>
    <cellStyle name="百分比 2 2 2 2 6 5 3" xfId="21906" xr:uid="{00000000-0005-0000-0000-0000B2550000}"/>
    <cellStyle name="百分比 2 2 2 2 6 6" xfId="21907" xr:uid="{00000000-0005-0000-0000-0000B3550000}"/>
    <cellStyle name="百分比 2 2 2 2 6 7" xfId="21908" xr:uid="{00000000-0005-0000-0000-0000B4550000}"/>
    <cellStyle name="百分比 2 2 2 2 7" xfId="21909" xr:uid="{00000000-0005-0000-0000-0000B5550000}"/>
    <cellStyle name="百分比 2 2 2 2 7 2" xfId="21910" xr:uid="{00000000-0005-0000-0000-0000B6550000}"/>
    <cellStyle name="百分比 2 2 2 2 7 2 2" xfId="21911" xr:uid="{00000000-0005-0000-0000-0000B7550000}"/>
    <cellStyle name="百分比 2 2 2 2 7 2 2 2" xfId="21912" xr:uid="{00000000-0005-0000-0000-0000B8550000}"/>
    <cellStyle name="百分比 2 2 2 2 7 2 2 2 2" xfId="21913" xr:uid="{00000000-0005-0000-0000-0000B9550000}"/>
    <cellStyle name="百分比 2 2 2 2 7 2 2 2 3" xfId="21914" xr:uid="{00000000-0005-0000-0000-0000BA550000}"/>
    <cellStyle name="百分比 2 2 2 2 7 2 2 3" xfId="21915" xr:uid="{00000000-0005-0000-0000-0000BB550000}"/>
    <cellStyle name="百分比 2 2 2 2 7 2 2 4" xfId="21916" xr:uid="{00000000-0005-0000-0000-0000BC550000}"/>
    <cellStyle name="百分比 2 2 2 2 7 2 3" xfId="21917" xr:uid="{00000000-0005-0000-0000-0000BD550000}"/>
    <cellStyle name="百分比 2 2 2 2 7 2 3 2" xfId="21918" xr:uid="{00000000-0005-0000-0000-0000BE550000}"/>
    <cellStyle name="百分比 2 2 2 2 7 2 3 3" xfId="21919" xr:uid="{00000000-0005-0000-0000-0000BF550000}"/>
    <cellStyle name="百分比 2 2 2 2 7 2 4" xfId="21920" xr:uid="{00000000-0005-0000-0000-0000C0550000}"/>
    <cellStyle name="百分比 2 2 2 2 7 2 5" xfId="21921" xr:uid="{00000000-0005-0000-0000-0000C1550000}"/>
    <cellStyle name="百分比 2 2 2 2 7 3" xfId="21922" xr:uid="{00000000-0005-0000-0000-0000C2550000}"/>
    <cellStyle name="百分比 2 2 2 2 7 3 2" xfId="21923" xr:uid="{00000000-0005-0000-0000-0000C3550000}"/>
    <cellStyle name="百分比 2 2 2 2 7 3 2 2" xfId="21924" xr:uid="{00000000-0005-0000-0000-0000C4550000}"/>
    <cellStyle name="百分比 2 2 2 2 7 3 2 3" xfId="21925" xr:uid="{00000000-0005-0000-0000-0000C5550000}"/>
    <cellStyle name="百分比 2 2 2 2 7 3 3" xfId="21926" xr:uid="{00000000-0005-0000-0000-0000C6550000}"/>
    <cellStyle name="百分比 2 2 2 2 7 3 4" xfId="21927" xr:uid="{00000000-0005-0000-0000-0000C7550000}"/>
    <cellStyle name="百分比 2 2 2 2 7 4" xfId="21928" xr:uid="{00000000-0005-0000-0000-0000C8550000}"/>
    <cellStyle name="百分比 2 2 2 2 7 4 2" xfId="21929" xr:uid="{00000000-0005-0000-0000-0000C9550000}"/>
    <cellStyle name="百分比 2 2 2 2 7 4 3" xfId="21930" xr:uid="{00000000-0005-0000-0000-0000CA550000}"/>
    <cellStyle name="百分比 2 2 2 2 7 5" xfId="21931" xr:uid="{00000000-0005-0000-0000-0000CB550000}"/>
    <cellStyle name="百分比 2 2 2 2 7 6" xfId="21932" xr:uid="{00000000-0005-0000-0000-0000CC550000}"/>
    <cellStyle name="百分比 2 2 2 2 8" xfId="21933" xr:uid="{00000000-0005-0000-0000-0000CD550000}"/>
    <cellStyle name="百分比 2 2 2 2 8 2" xfId="21934" xr:uid="{00000000-0005-0000-0000-0000CE550000}"/>
    <cellStyle name="百分比 2 2 2 2 8 2 2" xfId="21935" xr:uid="{00000000-0005-0000-0000-0000CF550000}"/>
    <cellStyle name="百分比 2 2 2 2 8 2 2 2" xfId="21936" xr:uid="{00000000-0005-0000-0000-0000D0550000}"/>
    <cellStyle name="百分比 2 2 2 2 8 2 2 3" xfId="21937" xr:uid="{00000000-0005-0000-0000-0000D1550000}"/>
    <cellStyle name="百分比 2 2 2 2 8 2 3" xfId="21938" xr:uid="{00000000-0005-0000-0000-0000D2550000}"/>
    <cellStyle name="百分比 2 2 2 2 8 2 4" xfId="21939" xr:uid="{00000000-0005-0000-0000-0000D3550000}"/>
    <cellStyle name="百分比 2 2 2 2 8 3" xfId="21940" xr:uid="{00000000-0005-0000-0000-0000D4550000}"/>
    <cellStyle name="百分比 2 2 2 2 8 3 2" xfId="21941" xr:uid="{00000000-0005-0000-0000-0000D5550000}"/>
    <cellStyle name="百分比 2 2 2 2 8 3 3" xfId="21942" xr:uid="{00000000-0005-0000-0000-0000D6550000}"/>
    <cellStyle name="百分比 2 2 2 2 8 4" xfId="21943" xr:uid="{00000000-0005-0000-0000-0000D7550000}"/>
    <cellStyle name="百分比 2 2 2 2 8 5" xfId="21944" xr:uid="{00000000-0005-0000-0000-0000D8550000}"/>
    <cellStyle name="百分比 2 2 2 2 9" xfId="21945" xr:uid="{00000000-0005-0000-0000-0000D9550000}"/>
    <cellStyle name="百分比 2 2 2 2 9 2" xfId="21946" xr:uid="{00000000-0005-0000-0000-0000DA550000}"/>
    <cellStyle name="百分比 2 2 2 2 9 2 2" xfId="21947" xr:uid="{00000000-0005-0000-0000-0000DB550000}"/>
    <cellStyle name="百分比 2 2 2 2 9 2 2 2" xfId="21948" xr:uid="{00000000-0005-0000-0000-0000DC550000}"/>
    <cellStyle name="百分比 2 2 2 2 9 2 2 3" xfId="21949" xr:uid="{00000000-0005-0000-0000-0000DD550000}"/>
    <cellStyle name="百分比 2 2 2 2 9 2 3" xfId="21950" xr:uid="{00000000-0005-0000-0000-0000DE550000}"/>
    <cellStyle name="百分比 2 2 2 2 9 2 4" xfId="21951" xr:uid="{00000000-0005-0000-0000-0000DF550000}"/>
    <cellStyle name="百分比 2 2 2 2 9 3" xfId="21952" xr:uid="{00000000-0005-0000-0000-0000E0550000}"/>
    <cellStyle name="百分比 2 2 2 2 9 3 2" xfId="21953" xr:uid="{00000000-0005-0000-0000-0000E1550000}"/>
    <cellStyle name="百分比 2 2 2 2 9 3 3" xfId="21954" xr:uid="{00000000-0005-0000-0000-0000E2550000}"/>
    <cellStyle name="百分比 2 2 2 2 9 4" xfId="21955" xr:uid="{00000000-0005-0000-0000-0000E3550000}"/>
    <cellStyle name="百分比 2 2 2 2 9 5" xfId="21956" xr:uid="{00000000-0005-0000-0000-0000E4550000}"/>
    <cellStyle name="百分比 2 2 2 3" xfId="442" xr:uid="{00000000-0005-0000-0000-0000E5550000}"/>
    <cellStyle name="百分比 2 2 2 3 2" xfId="443" xr:uid="{00000000-0005-0000-0000-0000E6550000}"/>
    <cellStyle name="百分比 2 2 2 3 2 2" xfId="21957" xr:uid="{00000000-0005-0000-0000-0000E7550000}"/>
    <cellStyle name="百分比 2 2 2 3 2 2 2" xfId="21958" xr:uid="{00000000-0005-0000-0000-0000E8550000}"/>
    <cellStyle name="百分比 2 2 2 3 2 2 2 2" xfId="21959" xr:uid="{00000000-0005-0000-0000-0000E9550000}"/>
    <cellStyle name="百分比 2 2 2 3 2 2 2 2 2" xfId="21960" xr:uid="{00000000-0005-0000-0000-0000EA550000}"/>
    <cellStyle name="百分比 2 2 2 3 2 2 2 2 2 2" xfId="21961" xr:uid="{00000000-0005-0000-0000-0000EB550000}"/>
    <cellStyle name="百分比 2 2 2 3 2 2 2 2 2 3" xfId="21962" xr:uid="{00000000-0005-0000-0000-0000EC550000}"/>
    <cellStyle name="百分比 2 2 2 3 2 2 2 2 3" xfId="21963" xr:uid="{00000000-0005-0000-0000-0000ED550000}"/>
    <cellStyle name="百分比 2 2 2 3 2 2 2 2 4" xfId="21964" xr:uid="{00000000-0005-0000-0000-0000EE550000}"/>
    <cellStyle name="百分比 2 2 2 3 2 2 2 3" xfId="21965" xr:uid="{00000000-0005-0000-0000-0000EF550000}"/>
    <cellStyle name="百分比 2 2 2 3 2 2 2 3 2" xfId="21966" xr:uid="{00000000-0005-0000-0000-0000F0550000}"/>
    <cellStyle name="百分比 2 2 2 3 2 2 2 3 3" xfId="21967" xr:uid="{00000000-0005-0000-0000-0000F1550000}"/>
    <cellStyle name="百分比 2 2 2 3 2 2 2 4" xfId="21968" xr:uid="{00000000-0005-0000-0000-0000F2550000}"/>
    <cellStyle name="百分比 2 2 2 3 2 2 2 5" xfId="21969" xr:uid="{00000000-0005-0000-0000-0000F3550000}"/>
    <cellStyle name="百分比 2 2 2 3 2 2 3" xfId="21970" xr:uid="{00000000-0005-0000-0000-0000F4550000}"/>
    <cellStyle name="百分比 2 2 2 3 2 2 3 2" xfId="21971" xr:uid="{00000000-0005-0000-0000-0000F5550000}"/>
    <cellStyle name="百分比 2 2 2 3 2 2 3 2 2" xfId="21972" xr:uid="{00000000-0005-0000-0000-0000F6550000}"/>
    <cellStyle name="百分比 2 2 2 3 2 2 3 2 3" xfId="21973" xr:uid="{00000000-0005-0000-0000-0000F7550000}"/>
    <cellStyle name="百分比 2 2 2 3 2 2 3 3" xfId="21974" xr:uid="{00000000-0005-0000-0000-0000F8550000}"/>
    <cellStyle name="百分比 2 2 2 3 2 2 3 4" xfId="21975" xr:uid="{00000000-0005-0000-0000-0000F9550000}"/>
    <cellStyle name="百分比 2 2 2 3 2 2 4" xfId="21976" xr:uid="{00000000-0005-0000-0000-0000FA550000}"/>
    <cellStyle name="百分比 2 2 2 3 2 2 4 2" xfId="21977" xr:uid="{00000000-0005-0000-0000-0000FB550000}"/>
    <cellStyle name="百分比 2 2 2 3 2 2 4 3" xfId="21978" xr:uid="{00000000-0005-0000-0000-0000FC550000}"/>
    <cellStyle name="百分比 2 2 2 3 2 2 5" xfId="21979" xr:uid="{00000000-0005-0000-0000-0000FD550000}"/>
    <cellStyle name="百分比 2 2 2 3 2 2 6" xfId="21980" xr:uid="{00000000-0005-0000-0000-0000FE550000}"/>
    <cellStyle name="百分比 2 2 2 3 2 3" xfId="21981" xr:uid="{00000000-0005-0000-0000-0000FF550000}"/>
    <cellStyle name="百分比 2 2 2 3 2 3 2" xfId="21982" xr:uid="{00000000-0005-0000-0000-000000560000}"/>
    <cellStyle name="百分比 2 2 2 3 2 3 2 2" xfId="21983" xr:uid="{00000000-0005-0000-0000-000001560000}"/>
    <cellStyle name="百分比 2 2 2 3 2 3 2 2 2" xfId="21984" xr:uid="{00000000-0005-0000-0000-000002560000}"/>
    <cellStyle name="百分比 2 2 2 3 2 3 2 2 3" xfId="21985" xr:uid="{00000000-0005-0000-0000-000003560000}"/>
    <cellStyle name="百分比 2 2 2 3 2 3 2 3" xfId="21986" xr:uid="{00000000-0005-0000-0000-000004560000}"/>
    <cellStyle name="百分比 2 2 2 3 2 3 2 4" xfId="21987" xr:uid="{00000000-0005-0000-0000-000005560000}"/>
    <cellStyle name="百分比 2 2 2 3 2 3 3" xfId="21988" xr:uid="{00000000-0005-0000-0000-000006560000}"/>
    <cellStyle name="百分比 2 2 2 3 2 3 3 2" xfId="21989" xr:uid="{00000000-0005-0000-0000-000007560000}"/>
    <cellStyle name="百分比 2 2 2 3 2 3 3 3" xfId="21990" xr:uid="{00000000-0005-0000-0000-000008560000}"/>
    <cellStyle name="百分比 2 2 2 3 2 3 4" xfId="21991" xr:uid="{00000000-0005-0000-0000-000009560000}"/>
    <cellStyle name="百分比 2 2 2 3 2 3 5" xfId="21992" xr:uid="{00000000-0005-0000-0000-00000A560000}"/>
    <cellStyle name="百分比 2 2 2 3 2 4" xfId="21993" xr:uid="{00000000-0005-0000-0000-00000B560000}"/>
    <cellStyle name="百分比 2 2 2 3 2 4 2" xfId="21994" xr:uid="{00000000-0005-0000-0000-00000C560000}"/>
    <cellStyle name="百分比 2 2 2 3 2 4 2 2" xfId="21995" xr:uid="{00000000-0005-0000-0000-00000D560000}"/>
    <cellStyle name="百分比 2 2 2 3 2 4 2 2 2" xfId="21996" xr:uid="{00000000-0005-0000-0000-00000E560000}"/>
    <cellStyle name="百分比 2 2 2 3 2 4 2 2 3" xfId="21997" xr:uid="{00000000-0005-0000-0000-00000F560000}"/>
    <cellStyle name="百分比 2 2 2 3 2 4 2 3" xfId="21998" xr:uid="{00000000-0005-0000-0000-000010560000}"/>
    <cellStyle name="百分比 2 2 2 3 2 4 2 4" xfId="21999" xr:uid="{00000000-0005-0000-0000-000011560000}"/>
    <cellStyle name="百分比 2 2 2 3 2 4 3" xfId="22000" xr:uid="{00000000-0005-0000-0000-000012560000}"/>
    <cellStyle name="百分比 2 2 2 3 2 4 3 2" xfId="22001" xr:uid="{00000000-0005-0000-0000-000013560000}"/>
    <cellStyle name="百分比 2 2 2 3 2 4 3 3" xfId="22002" xr:uid="{00000000-0005-0000-0000-000014560000}"/>
    <cellStyle name="百分比 2 2 2 3 2 4 4" xfId="22003" xr:uid="{00000000-0005-0000-0000-000015560000}"/>
    <cellStyle name="百分比 2 2 2 3 2 4 5" xfId="22004" xr:uid="{00000000-0005-0000-0000-000016560000}"/>
    <cellStyle name="百分比 2 2 2 3 2 5" xfId="22005" xr:uid="{00000000-0005-0000-0000-000017560000}"/>
    <cellStyle name="百分比 2 2 2 3 2 5 2" xfId="22006" xr:uid="{00000000-0005-0000-0000-000018560000}"/>
    <cellStyle name="百分比 2 2 2 3 2 5 2 2" xfId="22007" xr:uid="{00000000-0005-0000-0000-000019560000}"/>
    <cellStyle name="百分比 2 2 2 3 2 5 2 3" xfId="22008" xr:uid="{00000000-0005-0000-0000-00001A560000}"/>
    <cellStyle name="百分比 2 2 2 3 2 5 3" xfId="22009" xr:uid="{00000000-0005-0000-0000-00001B560000}"/>
    <cellStyle name="百分比 2 2 2 3 2 5 4" xfId="22010" xr:uid="{00000000-0005-0000-0000-00001C560000}"/>
    <cellStyle name="百分比 2 2 2 3 2 6" xfId="22011" xr:uid="{00000000-0005-0000-0000-00001D560000}"/>
    <cellStyle name="百分比 2 2 2 3 2 6 2" xfId="22012" xr:uid="{00000000-0005-0000-0000-00001E560000}"/>
    <cellStyle name="百分比 2 2 2 3 2 6 3" xfId="22013" xr:uid="{00000000-0005-0000-0000-00001F560000}"/>
    <cellStyle name="百分比 2 2 2 3 2 7" xfId="22014" xr:uid="{00000000-0005-0000-0000-000020560000}"/>
    <cellStyle name="百分比 2 2 2 3 2 8" xfId="22015" xr:uid="{00000000-0005-0000-0000-000021560000}"/>
    <cellStyle name="百分比 2 2 2 3 3" xfId="22016" xr:uid="{00000000-0005-0000-0000-000022560000}"/>
    <cellStyle name="百分比 2 2 2 3 3 2" xfId="22017" xr:uid="{00000000-0005-0000-0000-000023560000}"/>
    <cellStyle name="百分比 2 2 2 3 3 2 2" xfId="22018" xr:uid="{00000000-0005-0000-0000-000024560000}"/>
    <cellStyle name="百分比 2 2 2 3 3 2 2 2" xfId="22019" xr:uid="{00000000-0005-0000-0000-000025560000}"/>
    <cellStyle name="百分比 2 2 2 3 3 2 2 2 2" xfId="22020" xr:uid="{00000000-0005-0000-0000-000026560000}"/>
    <cellStyle name="百分比 2 2 2 3 3 2 2 2 3" xfId="22021" xr:uid="{00000000-0005-0000-0000-000027560000}"/>
    <cellStyle name="百分比 2 2 2 3 3 2 2 3" xfId="22022" xr:uid="{00000000-0005-0000-0000-000028560000}"/>
    <cellStyle name="百分比 2 2 2 3 3 2 2 4" xfId="22023" xr:uid="{00000000-0005-0000-0000-000029560000}"/>
    <cellStyle name="百分比 2 2 2 3 3 2 3" xfId="22024" xr:uid="{00000000-0005-0000-0000-00002A560000}"/>
    <cellStyle name="百分比 2 2 2 3 3 2 3 2" xfId="22025" xr:uid="{00000000-0005-0000-0000-00002B560000}"/>
    <cellStyle name="百分比 2 2 2 3 3 2 3 3" xfId="22026" xr:uid="{00000000-0005-0000-0000-00002C560000}"/>
    <cellStyle name="百分比 2 2 2 3 3 2 4" xfId="22027" xr:uid="{00000000-0005-0000-0000-00002D560000}"/>
    <cellStyle name="百分比 2 2 2 3 3 2 5" xfId="22028" xr:uid="{00000000-0005-0000-0000-00002E560000}"/>
    <cellStyle name="百分比 2 2 2 3 3 3" xfId="22029" xr:uid="{00000000-0005-0000-0000-00002F560000}"/>
    <cellStyle name="百分比 2 2 2 3 3 3 2" xfId="22030" xr:uid="{00000000-0005-0000-0000-000030560000}"/>
    <cellStyle name="百分比 2 2 2 3 3 3 2 2" xfId="22031" xr:uid="{00000000-0005-0000-0000-000031560000}"/>
    <cellStyle name="百分比 2 2 2 3 3 3 2 3" xfId="22032" xr:uid="{00000000-0005-0000-0000-000032560000}"/>
    <cellStyle name="百分比 2 2 2 3 3 3 3" xfId="22033" xr:uid="{00000000-0005-0000-0000-000033560000}"/>
    <cellStyle name="百分比 2 2 2 3 3 3 4" xfId="22034" xr:uid="{00000000-0005-0000-0000-000034560000}"/>
    <cellStyle name="百分比 2 2 2 3 3 4" xfId="22035" xr:uid="{00000000-0005-0000-0000-000035560000}"/>
    <cellStyle name="百分比 2 2 2 3 3 4 2" xfId="22036" xr:uid="{00000000-0005-0000-0000-000036560000}"/>
    <cellStyle name="百分比 2 2 2 3 3 4 3" xfId="22037" xr:uid="{00000000-0005-0000-0000-000037560000}"/>
    <cellStyle name="百分比 2 2 2 3 3 5" xfId="22038" xr:uid="{00000000-0005-0000-0000-000038560000}"/>
    <cellStyle name="百分比 2 2 2 3 3 6" xfId="22039" xr:uid="{00000000-0005-0000-0000-000039560000}"/>
    <cellStyle name="百分比 2 2 2 3 4" xfId="22040" xr:uid="{00000000-0005-0000-0000-00003A560000}"/>
    <cellStyle name="百分比 2 2 2 3 4 2" xfId="22041" xr:uid="{00000000-0005-0000-0000-00003B560000}"/>
    <cellStyle name="百分比 2 2 2 3 4 2 2" xfId="22042" xr:uid="{00000000-0005-0000-0000-00003C560000}"/>
    <cellStyle name="百分比 2 2 2 3 4 2 2 2" xfId="22043" xr:uid="{00000000-0005-0000-0000-00003D560000}"/>
    <cellStyle name="百分比 2 2 2 3 4 2 2 3" xfId="22044" xr:uid="{00000000-0005-0000-0000-00003E560000}"/>
    <cellStyle name="百分比 2 2 2 3 4 2 3" xfId="22045" xr:uid="{00000000-0005-0000-0000-00003F560000}"/>
    <cellStyle name="百分比 2 2 2 3 4 2 4" xfId="22046" xr:uid="{00000000-0005-0000-0000-000040560000}"/>
    <cellStyle name="百分比 2 2 2 3 4 3" xfId="22047" xr:uid="{00000000-0005-0000-0000-000041560000}"/>
    <cellStyle name="百分比 2 2 2 3 4 3 2" xfId="22048" xr:uid="{00000000-0005-0000-0000-000042560000}"/>
    <cellStyle name="百分比 2 2 2 3 4 3 3" xfId="22049" xr:uid="{00000000-0005-0000-0000-000043560000}"/>
    <cellStyle name="百分比 2 2 2 3 4 4" xfId="22050" xr:uid="{00000000-0005-0000-0000-000044560000}"/>
    <cellStyle name="百分比 2 2 2 3 4 5" xfId="22051" xr:uid="{00000000-0005-0000-0000-000045560000}"/>
    <cellStyle name="百分比 2 2 2 3 5" xfId="22052" xr:uid="{00000000-0005-0000-0000-000046560000}"/>
    <cellStyle name="百分比 2 2 2 3 5 2" xfId="22053" xr:uid="{00000000-0005-0000-0000-000047560000}"/>
    <cellStyle name="百分比 2 2 2 3 5 2 2" xfId="22054" xr:uid="{00000000-0005-0000-0000-000048560000}"/>
    <cellStyle name="百分比 2 2 2 3 5 2 2 2" xfId="22055" xr:uid="{00000000-0005-0000-0000-000049560000}"/>
    <cellStyle name="百分比 2 2 2 3 5 2 2 3" xfId="22056" xr:uid="{00000000-0005-0000-0000-00004A560000}"/>
    <cellStyle name="百分比 2 2 2 3 5 2 3" xfId="22057" xr:uid="{00000000-0005-0000-0000-00004B560000}"/>
    <cellStyle name="百分比 2 2 2 3 5 2 4" xfId="22058" xr:uid="{00000000-0005-0000-0000-00004C560000}"/>
    <cellStyle name="百分比 2 2 2 3 5 3" xfId="22059" xr:uid="{00000000-0005-0000-0000-00004D560000}"/>
    <cellStyle name="百分比 2 2 2 3 5 3 2" xfId="22060" xr:uid="{00000000-0005-0000-0000-00004E560000}"/>
    <cellStyle name="百分比 2 2 2 3 5 3 3" xfId="22061" xr:uid="{00000000-0005-0000-0000-00004F560000}"/>
    <cellStyle name="百分比 2 2 2 3 5 4" xfId="22062" xr:uid="{00000000-0005-0000-0000-000050560000}"/>
    <cellStyle name="百分比 2 2 2 3 5 5" xfId="22063" xr:uid="{00000000-0005-0000-0000-000051560000}"/>
    <cellStyle name="百分比 2 2 2 3 6" xfId="22064" xr:uid="{00000000-0005-0000-0000-000052560000}"/>
    <cellStyle name="百分比 2 2 2 3 6 2" xfId="22065" xr:uid="{00000000-0005-0000-0000-000053560000}"/>
    <cellStyle name="百分比 2 2 2 3 6 2 2" xfId="22066" xr:uid="{00000000-0005-0000-0000-000054560000}"/>
    <cellStyle name="百分比 2 2 2 3 6 2 3" xfId="22067" xr:uid="{00000000-0005-0000-0000-000055560000}"/>
    <cellStyle name="百分比 2 2 2 3 6 3" xfId="22068" xr:uid="{00000000-0005-0000-0000-000056560000}"/>
    <cellStyle name="百分比 2 2 2 3 6 4" xfId="22069" xr:uid="{00000000-0005-0000-0000-000057560000}"/>
    <cellStyle name="百分比 2 2 2 3 7" xfId="22070" xr:uid="{00000000-0005-0000-0000-000058560000}"/>
    <cellStyle name="百分比 2 2 2 3 7 2" xfId="22071" xr:uid="{00000000-0005-0000-0000-000059560000}"/>
    <cellStyle name="百分比 2 2 2 3 7 3" xfId="22072" xr:uid="{00000000-0005-0000-0000-00005A560000}"/>
    <cellStyle name="百分比 2 2 2 3 8" xfId="22073" xr:uid="{00000000-0005-0000-0000-00005B560000}"/>
    <cellStyle name="百分比 2 2 2 3 9" xfId="22074" xr:uid="{00000000-0005-0000-0000-00005C560000}"/>
    <cellStyle name="百分比 2 2 2 4" xfId="444" xr:uid="{00000000-0005-0000-0000-00005D560000}"/>
    <cellStyle name="百分比 2 2 2 4 2" xfId="445" xr:uid="{00000000-0005-0000-0000-00005E560000}"/>
    <cellStyle name="百分比 2 2 2 4 2 2" xfId="22075" xr:uid="{00000000-0005-0000-0000-00005F560000}"/>
    <cellStyle name="百分比 2 2 2 4 2 2 2" xfId="22076" xr:uid="{00000000-0005-0000-0000-000060560000}"/>
    <cellStyle name="百分比 2 2 2 4 2 2 2 2" xfId="22077" xr:uid="{00000000-0005-0000-0000-000061560000}"/>
    <cellStyle name="百分比 2 2 2 4 2 2 2 2 2" xfId="22078" xr:uid="{00000000-0005-0000-0000-000062560000}"/>
    <cellStyle name="百分比 2 2 2 4 2 2 2 2 2 2" xfId="22079" xr:uid="{00000000-0005-0000-0000-000063560000}"/>
    <cellStyle name="百分比 2 2 2 4 2 2 2 2 2 3" xfId="22080" xr:uid="{00000000-0005-0000-0000-000064560000}"/>
    <cellStyle name="百分比 2 2 2 4 2 2 2 2 3" xfId="22081" xr:uid="{00000000-0005-0000-0000-000065560000}"/>
    <cellStyle name="百分比 2 2 2 4 2 2 2 2 4" xfId="22082" xr:uid="{00000000-0005-0000-0000-000066560000}"/>
    <cellStyle name="百分比 2 2 2 4 2 2 2 3" xfId="22083" xr:uid="{00000000-0005-0000-0000-000067560000}"/>
    <cellStyle name="百分比 2 2 2 4 2 2 2 3 2" xfId="22084" xr:uid="{00000000-0005-0000-0000-000068560000}"/>
    <cellStyle name="百分比 2 2 2 4 2 2 2 3 3" xfId="22085" xr:uid="{00000000-0005-0000-0000-000069560000}"/>
    <cellStyle name="百分比 2 2 2 4 2 2 2 4" xfId="22086" xr:uid="{00000000-0005-0000-0000-00006A560000}"/>
    <cellStyle name="百分比 2 2 2 4 2 2 2 5" xfId="22087" xr:uid="{00000000-0005-0000-0000-00006B560000}"/>
    <cellStyle name="百分比 2 2 2 4 2 2 3" xfId="22088" xr:uid="{00000000-0005-0000-0000-00006C560000}"/>
    <cellStyle name="百分比 2 2 2 4 2 2 3 2" xfId="22089" xr:uid="{00000000-0005-0000-0000-00006D560000}"/>
    <cellStyle name="百分比 2 2 2 4 2 2 3 2 2" xfId="22090" xr:uid="{00000000-0005-0000-0000-00006E560000}"/>
    <cellStyle name="百分比 2 2 2 4 2 2 3 2 3" xfId="22091" xr:uid="{00000000-0005-0000-0000-00006F560000}"/>
    <cellStyle name="百分比 2 2 2 4 2 2 3 3" xfId="22092" xr:uid="{00000000-0005-0000-0000-000070560000}"/>
    <cellStyle name="百分比 2 2 2 4 2 2 3 4" xfId="22093" xr:uid="{00000000-0005-0000-0000-000071560000}"/>
    <cellStyle name="百分比 2 2 2 4 2 2 4" xfId="22094" xr:uid="{00000000-0005-0000-0000-000072560000}"/>
    <cellStyle name="百分比 2 2 2 4 2 2 4 2" xfId="22095" xr:uid="{00000000-0005-0000-0000-000073560000}"/>
    <cellStyle name="百分比 2 2 2 4 2 2 4 3" xfId="22096" xr:uid="{00000000-0005-0000-0000-000074560000}"/>
    <cellStyle name="百分比 2 2 2 4 2 2 5" xfId="22097" xr:uid="{00000000-0005-0000-0000-000075560000}"/>
    <cellStyle name="百分比 2 2 2 4 2 2 6" xfId="22098" xr:uid="{00000000-0005-0000-0000-000076560000}"/>
    <cellStyle name="百分比 2 2 2 4 2 3" xfId="22099" xr:uid="{00000000-0005-0000-0000-000077560000}"/>
    <cellStyle name="百分比 2 2 2 4 2 3 2" xfId="22100" xr:uid="{00000000-0005-0000-0000-000078560000}"/>
    <cellStyle name="百分比 2 2 2 4 2 3 2 2" xfId="22101" xr:uid="{00000000-0005-0000-0000-000079560000}"/>
    <cellStyle name="百分比 2 2 2 4 2 3 2 2 2" xfId="22102" xr:uid="{00000000-0005-0000-0000-00007A560000}"/>
    <cellStyle name="百分比 2 2 2 4 2 3 2 2 3" xfId="22103" xr:uid="{00000000-0005-0000-0000-00007B560000}"/>
    <cellStyle name="百分比 2 2 2 4 2 3 2 3" xfId="22104" xr:uid="{00000000-0005-0000-0000-00007C560000}"/>
    <cellStyle name="百分比 2 2 2 4 2 3 2 4" xfId="22105" xr:uid="{00000000-0005-0000-0000-00007D560000}"/>
    <cellStyle name="百分比 2 2 2 4 2 3 3" xfId="22106" xr:uid="{00000000-0005-0000-0000-00007E560000}"/>
    <cellStyle name="百分比 2 2 2 4 2 3 3 2" xfId="22107" xr:uid="{00000000-0005-0000-0000-00007F560000}"/>
    <cellStyle name="百分比 2 2 2 4 2 3 3 3" xfId="22108" xr:uid="{00000000-0005-0000-0000-000080560000}"/>
    <cellStyle name="百分比 2 2 2 4 2 3 4" xfId="22109" xr:uid="{00000000-0005-0000-0000-000081560000}"/>
    <cellStyle name="百分比 2 2 2 4 2 3 5" xfId="22110" xr:uid="{00000000-0005-0000-0000-000082560000}"/>
    <cellStyle name="百分比 2 2 2 4 2 4" xfId="22111" xr:uid="{00000000-0005-0000-0000-000083560000}"/>
    <cellStyle name="百分比 2 2 2 4 2 4 2" xfId="22112" xr:uid="{00000000-0005-0000-0000-000084560000}"/>
    <cellStyle name="百分比 2 2 2 4 2 4 2 2" xfId="22113" xr:uid="{00000000-0005-0000-0000-000085560000}"/>
    <cellStyle name="百分比 2 2 2 4 2 4 2 2 2" xfId="22114" xr:uid="{00000000-0005-0000-0000-000086560000}"/>
    <cellStyle name="百分比 2 2 2 4 2 4 2 2 3" xfId="22115" xr:uid="{00000000-0005-0000-0000-000087560000}"/>
    <cellStyle name="百分比 2 2 2 4 2 4 2 3" xfId="22116" xr:uid="{00000000-0005-0000-0000-000088560000}"/>
    <cellStyle name="百分比 2 2 2 4 2 4 2 4" xfId="22117" xr:uid="{00000000-0005-0000-0000-000089560000}"/>
    <cellStyle name="百分比 2 2 2 4 2 4 3" xfId="22118" xr:uid="{00000000-0005-0000-0000-00008A560000}"/>
    <cellStyle name="百分比 2 2 2 4 2 4 3 2" xfId="22119" xr:uid="{00000000-0005-0000-0000-00008B560000}"/>
    <cellStyle name="百分比 2 2 2 4 2 4 3 3" xfId="22120" xr:uid="{00000000-0005-0000-0000-00008C560000}"/>
    <cellStyle name="百分比 2 2 2 4 2 4 4" xfId="22121" xr:uid="{00000000-0005-0000-0000-00008D560000}"/>
    <cellStyle name="百分比 2 2 2 4 2 4 5" xfId="22122" xr:uid="{00000000-0005-0000-0000-00008E560000}"/>
    <cellStyle name="百分比 2 2 2 4 2 5" xfId="22123" xr:uid="{00000000-0005-0000-0000-00008F560000}"/>
    <cellStyle name="百分比 2 2 2 4 2 5 2" xfId="22124" xr:uid="{00000000-0005-0000-0000-000090560000}"/>
    <cellStyle name="百分比 2 2 2 4 2 5 2 2" xfId="22125" xr:uid="{00000000-0005-0000-0000-000091560000}"/>
    <cellStyle name="百分比 2 2 2 4 2 5 2 3" xfId="22126" xr:uid="{00000000-0005-0000-0000-000092560000}"/>
    <cellStyle name="百分比 2 2 2 4 2 5 3" xfId="22127" xr:uid="{00000000-0005-0000-0000-000093560000}"/>
    <cellStyle name="百分比 2 2 2 4 2 5 4" xfId="22128" xr:uid="{00000000-0005-0000-0000-000094560000}"/>
    <cellStyle name="百分比 2 2 2 4 2 6" xfId="22129" xr:uid="{00000000-0005-0000-0000-000095560000}"/>
    <cellStyle name="百分比 2 2 2 4 2 6 2" xfId="22130" xr:uid="{00000000-0005-0000-0000-000096560000}"/>
    <cellStyle name="百分比 2 2 2 4 2 6 3" xfId="22131" xr:uid="{00000000-0005-0000-0000-000097560000}"/>
    <cellStyle name="百分比 2 2 2 4 2 7" xfId="22132" xr:uid="{00000000-0005-0000-0000-000098560000}"/>
    <cellStyle name="百分比 2 2 2 4 2 8" xfId="22133" xr:uid="{00000000-0005-0000-0000-000099560000}"/>
    <cellStyle name="百分比 2 2 2 4 3" xfId="22134" xr:uid="{00000000-0005-0000-0000-00009A560000}"/>
    <cellStyle name="百分比 2 2 2 4 3 2" xfId="22135" xr:uid="{00000000-0005-0000-0000-00009B560000}"/>
    <cellStyle name="百分比 2 2 2 4 3 2 2" xfId="22136" xr:uid="{00000000-0005-0000-0000-00009C560000}"/>
    <cellStyle name="百分比 2 2 2 4 3 2 2 2" xfId="22137" xr:uid="{00000000-0005-0000-0000-00009D560000}"/>
    <cellStyle name="百分比 2 2 2 4 3 2 2 2 2" xfId="22138" xr:uid="{00000000-0005-0000-0000-00009E560000}"/>
    <cellStyle name="百分比 2 2 2 4 3 2 2 2 3" xfId="22139" xr:uid="{00000000-0005-0000-0000-00009F560000}"/>
    <cellStyle name="百分比 2 2 2 4 3 2 2 3" xfId="22140" xr:uid="{00000000-0005-0000-0000-0000A0560000}"/>
    <cellStyle name="百分比 2 2 2 4 3 2 2 4" xfId="22141" xr:uid="{00000000-0005-0000-0000-0000A1560000}"/>
    <cellStyle name="百分比 2 2 2 4 3 2 3" xfId="22142" xr:uid="{00000000-0005-0000-0000-0000A2560000}"/>
    <cellStyle name="百分比 2 2 2 4 3 2 3 2" xfId="22143" xr:uid="{00000000-0005-0000-0000-0000A3560000}"/>
    <cellStyle name="百分比 2 2 2 4 3 2 3 3" xfId="22144" xr:uid="{00000000-0005-0000-0000-0000A4560000}"/>
    <cellStyle name="百分比 2 2 2 4 3 2 4" xfId="22145" xr:uid="{00000000-0005-0000-0000-0000A5560000}"/>
    <cellStyle name="百分比 2 2 2 4 3 2 5" xfId="22146" xr:uid="{00000000-0005-0000-0000-0000A6560000}"/>
    <cellStyle name="百分比 2 2 2 4 3 3" xfId="22147" xr:uid="{00000000-0005-0000-0000-0000A7560000}"/>
    <cellStyle name="百分比 2 2 2 4 3 3 2" xfId="22148" xr:uid="{00000000-0005-0000-0000-0000A8560000}"/>
    <cellStyle name="百分比 2 2 2 4 3 3 2 2" xfId="22149" xr:uid="{00000000-0005-0000-0000-0000A9560000}"/>
    <cellStyle name="百分比 2 2 2 4 3 3 2 3" xfId="22150" xr:uid="{00000000-0005-0000-0000-0000AA560000}"/>
    <cellStyle name="百分比 2 2 2 4 3 3 3" xfId="22151" xr:uid="{00000000-0005-0000-0000-0000AB560000}"/>
    <cellStyle name="百分比 2 2 2 4 3 3 4" xfId="22152" xr:uid="{00000000-0005-0000-0000-0000AC560000}"/>
    <cellStyle name="百分比 2 2 2 4 3 4" xfId="22153" xr:uid="{00000000-0005-0000-0000-0000AD560000}"/>
    <cellStyle name="百分比 2 2 2 4 3 4 2" xfId="22154" xr:uid="{00000000-0005-0000-0000-0000AE560000}"/>
    <cellStyle name="百分比 2 2 2 4 3 4 3" xfId="22155" xr:uid="{00000000-0005-0000-0000-0000AF560000}"/>
    <cellStyle name="百分比 2 2 2 4 3 5" xfId="22156" xr:uid="{00000000-0005-0000-0000-0000B0560000}"/>
    <cellStyle name="百分比 2 2 2 4 3 6" xfId="22157" xr:uid="{00000000-0005-0000-0000-0000B1560000}"/>
    <cellStyle name="百分比 2 2 2 4 4" xfId="22158" xr:uid="{00000000-0005-0000-0000-0000B2560000}"/>
    <cellStyle name="百分比 2 2 2 4 4 2" xfId="22159" xr:uid="{00000000-0005-0000-0000-0000B3560000}"/>
    <cellStyle name="百分比 2 2 2 4 4 2 2" xfId="22160" xr:uid="{00000000-0005-0000-0000-0000B4560000}"/>
    <cellStyle name="百分比 2 2 2 4 4 2 2 2" xfId="22161" xr:uid="{00000000-0005-0000-0000-0000B5560000}"/>
    <cellStyle name="百分比 2 2 2 4 4 2 2 3" xfId="22162" xr:uid="{00000000-0005-0000-0000-0000B6560000}"/>
    <cellStyle name="百分比 2 2 2 4 4 2 3" xfId="22163" xr:uid="{00000000-0005-0000-0000-0000B7560000}"/>
    <cellStyle name="百分比 2 2 2 4 4 2 4" xfId="22164" xr:uid="{00000000-0005-0000-0000-0000B8560000}"/>
    <cellStyle name="百分比 2 2 2 4 4 3" xfId="22165" xr:uid="{00000000-0005-0000-0000-0000B9560000}"/>
    <cellStyle name="百分比 2 2 2 4 4 3 2" xfId="22166" xr:uid="{00000000-0005-0000-0000-0000BA560000}"/>
    <cellStyle name="百分比 2 2 2 4 4 3 3" xfId="22167" xr:uid="{00000000-0005-0000-0000-0000BB560000}"/>
    <cellStyle name="百分比 2 2 2 4 4 4" xfId="22168" xr:uid="{00000000-0005-0000-0000-0000BC560000}"/>
    <cellStyle name="百分比 2 2 2 4 4 5" xfId="22169" xr:uid="{00000000-0005-0000-0000-0000BD560000}"/>
    <cellStyle name="百分比 2 2 2 4 5" xfId="22170" xr:uid="{00000000-0005-0000-0000-0000BE560000}"/>
    <cellStyle name="百分比 2 2 2 4 5 2" xfId="22171" xr:uid="{00000000-0005-0000-0000-0000BF560000}"/>
    <cellStyle name="百分比 2 2 2 4 5 2 2" xfId="22172" xr:uid="{00000000-0005-0000-0000-0000C0560000}"/>
    <cellStyle name="百分比 2 2 2 4 5 2 2 2" xfId="22173" xr:uid="{00000000-0005-0000-0000-0000C1560000}"/>
    <cellStyle name="百分比 2 2 2 4 5 2 2 3" xfId="22174" xr:uid="{00000000-0005-0000-0000-0000C2560000}"/>
    <cellStyle name="百分比 2 2 2 4 5 2 3" xfId="22175" xr:uid="{00000000-0005-0000-0000-0000C3560000}"/>
    <cellStyle name="百分比 2 2 2 4 5 2 4" xfId="22176" xr:uid="{00000000-0005-0000-0000-0000C4560000}"/>
    <cellStyle name="百分比 2 2 2 4 5 3" xfId="22177" xr:uid="{00000000-0005-0000-0000-0000C5560000}"/>
    <cellStyle name="百分比 2 2 2 4 5 3 2" xfId="22178" xr:uid="{00000000-0005-0000-0000-0000C6560000}"/>
    <cellStyle name="百分比 2 2 2 4 5 3 3" xfId="22179" xr:uid="{00000000-0005-0000-0000-0000C7560000}"/>
    <cellStyle name="百分比 2 2 2 4 5 4" xfId="22180" xr:uid="{00000000-0005-0000-0000-0000C8560000}"/>
    <cellStyle name="百分比 2 2 2 4 5 5" xfId="22181" xr:uid="{00000000-0005-0000-0000-0000C9560000}"/>
    <cellStyle name="百分比 2 2 2 4 6" xfId="22182" xr:uid="{00000000-0005-0000-0000-0000CA560000}"/>
    <cellStyle name="百分比 2 2 2 4 6 2" xfId="22183" xr:uid="{00000000-0005-0000-0000-0000CB560000}"/>
    <cellStyle name="百分比 2 2 2 4 6 2 2" xfId="22184" xr:uid="{00000000-0005-0000-0000-0000CC560000}"/>
    <cellStyle name="百分比 2 2 2 4 6 2 3" xfId="22185" xr:uid="{00000000-0005-0000-0000-0000CD560000}"/>
    <cellStyle name="百分比 2 2 2 4 6 3" xfId="22186" xr:uid="{00000000-0005-0000-0000-0000CE560000}"/>
    <cellStyle name="百分比 2 2 2 4 6 4" xfId="22187" xr:uid="{00000000-0005-0000-0000-0000CF560000}"/>
    <cellStyle name="百分比 2 2 2 4 7" xfId="22188" xr:uid="{00000000-0005-0000-0000-0000D0560000}"/>
    <cellStyle name="百分比 2 2 2 4 7 2" xfId="22189" xr:uid="{00000000-0005-0000-0000-0000D1560000}"/>
    <cellStyle name="百分比 2 2 2 4 7 3" xfId="22190" xr:uid="{00000000-0005-0000-0000-0000D2560000}"/>
    <cellStyle name="百分比 2 2 2 4 8" xfId="22191" xr:uid="{00000000-0005-0000-0000-0000D3560000}"/>
    <cellStyle name="百分比 2 2 2 4 9" xfId="22192" xr:uid="{00000000-0005-0000-0000-0000D4560000}"/>
    <cellStyle name="百分比 2 2 2 5" xfId="446" xr:uid="{00000000-0005-0000-0000-0000D5560000}"/>
    <cellStyle name="百分比 2 2 2 5 2" xfId="22193" xr:uid="{00000000-0005-0000-0000-0000D6560000}"/>
    <cellStyle name="百分比 2 2 2 5 2 2" xfId="22194" xr:uid="{00000000-0005-0000-0000-0000D7560000}"/>
    <cellStyle name="百分比 2 2 2 5 2 2 2" xfId="22195" xr:uid="{00000000-0005-0000-0000-0000D8560000}"/>
    <cellStyle name="百分比 2 2 2 5 2 2 2 2" xfId="22196" xr:uid="{00000000-0005-0000-0000-0000D9560000}"/>
    <cellStyle name="百分比 2 2 2 5 2 2 2 2 2" xfId="22197" xr:uid="{00000000-0005-0000-0000-0000DA560000}"/>
    <cellStyle name="百分比 2 2 2 5 2 2 2 2 3" xfId="22198" xr:uid="{00000000-0005-0000-0000-0000DB560000}"/>
    <cellStyle name="百分比 2 2 2 5 2 2 2 3" xfId="22199" xr:uid="{00000000-0005-0000-0000-0000DC560000}"/>
    <cellStyle name="百分比 2 2 2 5 2 2 2 4" xfId="22200" xr:uid="{00000000-0005-0000-0000-0000DD560000}"/>
    <cellStyle name="百分比 2 2 2 5 2 2 3" xfId="22201" xr:uid="{00000000-0005-0000-0000-0000DE560000}"/>
    <cellStyle name="百分比 2 2 2 5 2 2 3 2" xfId="22202" xr:uid="{00000000-0005-0000-0000-0000DF560000}"/>
    <cellStyle name="百分比 2 2 2 5 2 2 3 3" xfId="22203" xr:uid="{00000000-0005-0000-0000-0000E0560000}"/>
    <cellStyle name="百分比 2 2 2 5 2 2 4" xfId="22204" xr:uid="{00000000-0005-0000-0000-0000E1560000}"/>
    <cellStyle name="百分比 2 2 2 5 2 2 5" xfId="22205" xr:uid="{00000000-0005-0000-0000-0000E2560000}"/>
    <cellStyle name="百分比 2 2 2 5 2 3" xfId="22206" xr:uid="{00000000-0005-0000-0000-0000E3560000}"/>
    <cellStyle name="百分比 2 2 2 5 2 3 2" xfId="22207" xr:uid="{00000000-0005-0000-0000-0000E4560000}"/>
    <cellStyle name="百分比 2 2 2 5 2 3 2 2" xfId="22208" xr:uid="{00000000-0005-0000-0000-0000E5560000}"/>
    <cellStyle name="百分比 2 2 2 5 2 3 2 3" xfId="22209" xr:uid="{00000000-0005-0000-0000-0000E6560000}"/>
    <cellStyle name="百分比 2 2 2 5 2 3 3" xfId="22210" xr:uid="{00000000-0005-0000-0000-0000E7560000}"/>
    <cellStyle name="百分比 2 2 2 5 2 3 4" xfId="22211" xr:uid="{00000000-0005-0000-0000-0000E8560000}"/>
    <cellStyle name="百分比 2 2 2 5 2 4" xfId="22212" xr:uid="{00000000-0005-0000-0000-0000E9560000}"/>
    <cellStyle name="百分比 2 2 2 5 2 4 2" xfId="22213" xr:uid="{00000000-0005-0000-0000-0000EA560000}"/>
    <cellStyle name="百分比 2 2 2 5 2 4 3" xfId="22214" xr:uid="{00000000-0005-0000-0000-0000EB560000}"/>
    <cellStyle name="百分比 2 2 2 5 2 5" xfId="22215" xr:uid="{00000000-0005-0000-0000-0000EC560000}"/>
    <cellStyle name="百分比 2 2 2 5 2 6" xfId="22216" xr:uid="{00000000-0005-0000-0000-0000ED560000}"/>
    <cellStyle name="百分比 2 2 2 5 3" xfId="22217" xr:uid="{00000000-0005-0000-0000-0000EE560000}"/>
    <cellStyle name="百分比 2 2 2 5 3 2" xfId="22218" xr:uid="{00000000-0005-0000-0000-0000EF560000}"/>
    <cellStyle name="百分比 2 2 2 5 3 2 2" xfId="22219" xr:uid="{00000000-0005-0000-0000-0000F0560000}"/>
    <cellStyle name="百分比 2 2 2 5 3 2 2 2" xfId="22220" xr:uid="{00000000-0005-0000-0000-0000F1560000}"/>
    <cellStyle name="百分比 2 2 2 5 3 2 2 3" xfId="22221" xr:uid="{00000000-0005-0000-0000-0000F2560000}"/>
    <cellStyle name="百分比 2 2 2 5 3 2 3" xfId="22222" xr:uid="{00000000-0005-0000-0000-0000F3560000}"/>
    <cellStyle name="百分比 2 2 2 5 3 2 4" xfId="22223" xr:uid="{00000000-0005-0000-0000-0000F4560000}"/>
    <cellStyle name="百分比 2 2 2 5 3 3" xfId="22224" xr:uid="{00000000-0005-0000-0000-0000F5560000}"/>
    <cellStyle name="百分比 2 2 2 5 3 3 2" xfId="22225" xr:uid="{00000000-0005-0000-0000-0000F6560000}"/>
    <cellStyle name="百分比 2 2 2 5 3 3 3" xfId="22226" xr:uid="{00000000-0005-0000-0000-0000F7560000}"/>
    <cellStyle name="百分比 2 2 2 5 3 4" xfId="22227" xr:uid="{00000000-0005-0000-0000-0000F8560000}"/>
    <cellStyle name="百分比 2 2 2 5 3 5" xfId="22228" xr:uid="{00000000-0005-0000-0000-0000F9560000}"/>
    <cellStyle name="百分比 2 2 2 5 4" xfId="22229" xr:uid="{00000000-0005-0000-0000-0000FA560000}"/>
    <cellStyle name="百分比 2 2 2 5 4 2" xfId="22230" xr:uid="{00000000-0005-0000-0000-0000FB560000}"/>
    <cellStyle name="百分比 2 2 2 5 4 2 2" xfId="22231" xr:uid="{00000000-0005-0000-0000-0000FC560000}"/>
    <cellStyle name="百分比 2 2 2 5 4 2 2 2" xfId="22232" xr:uid="{00000000-0005-0000-0000-0000FD560000}"/>
    <cellStyle name="百分比 2 2 2 5 4 2 2 3" xfId="22233" xr:uid="{00000000-0005-0000-0000-0000FE560000}"/>
    <cellStyle name="百分比 2 2 2 5 4 2 3" xfId="22234" xr:uid="{00000000-0005-0000-0000-0000FF560000}"/>
    <cellStyle name="百分比 2 2 2 5 4 2 4" xfId="22235" xr:uid="{00000000-0005-0000-0000-000000570000}"/>
    <cellStyle name="百分比 2 2 2 5 4 3" xfId="22236" xr:uid="{00000000-0005-0000-0000-000001570000}"/>
    <cellStyle name="百分比 2 2 2 5 4 3 2" xfId="22237" xr:uid="{00000000-0005-0000-0000-000002570000}"/>
    <cellStyle name="百分比 2 2 2 5 4 3 3" xfId="22238" xr:uid="{00000000-0005-0000-0000-000003570000}"/>
    <cellStyle name="百分比 2 2 2 5 4 4" xfId="22239" xr:uid="{00000000-0005-0000-0000-000004570000}"/>
    <cellStyle name="百分比 2 2 2 5 4 5" xfId="22240" xr:uid="{00000000-0005-0000-0000-000005570000}"/>
    <cellStyle name="百分比 2 2 2 5 5" xfId="22241" xr:uid="{00000000-0005-0000-0000-000006570000}"/>
    <cellStyle name="百分比 2 2 2 5 5 2" xfId="22242" xr:uid="{00000000-0005-0000-0000-000007570000}"/>
    <cellStyle name="百分比 2 2 2 5 5 2 2" xfId="22243" xr:uid="{00000000-0005-0000-0000-000008570000}"/>
    <cellStyle name="百分比 2 2 2 5 5 2 3" xfId="22244" xr:uid="{00000000-0005-0000-0000-000009570000}"/>
    <cellStyle name="百分比 2 2 2 5 5 3" xfId="22245" xr:uid="{00000000-0005-0000-0000-00000A570000}"/>
    <cellStyle name="百分比 2 2 2 5 5 4" xfId="22246" xr:uid="{00000000-0005-0000-0000-00000B570000}"/>
    <cellStyle name="百分比 2 2 2 5 6" xfId="22247" xr:uid="{00000000-0005-0000-0000-00000C570000}"/>
    <cellStyle name="百分比 2 2 2 5 6 2" xfId="22248" xr:uid="{00000000-0005-0000-0000-00000D570000}"/>
    <cellStyle name="百分比 2 2 2 5 6 3" xfId="22249" xr:uid="{00000000-0005-0000-0000-00000E570000}"/>
    <cellStyle name="百分比 2 2 2 5 7" xfId="22250" xr:uid="{00000000-0005-0000-0000-00000F570000}"/>
    <cellStyle name="百分比 2 2 2 5 8" xfId="22251" xr:uid="{00000000-0005-0000-0000-000010570000}"/>
    <cellStyle name="百分比 2 2 2 6" xfId="22252" xr:uid="{00000000-0005-0000-0000-000011570000}"/>
    <cellStyle name="百分比 2 2 2 6 2" xfId="22253" xr:uid="{00000000-0005-0000-0000-000012570000}"/>
    <cellStyle name="百分比 2 2 2 6 2 2" xfId="22254" xr:uid="{00000000-0005-0000-0000-000013570000}"/>
    <cellStyle name="百分比 2 2 2 6 2 2 2" xfId="22255" xr:uid="{00000000-0005-0000-0000-000014570000}"/>
    <cellStyle name="百分比 2 2 2 6 2 2 2 2" xfId="22256" xr:uid="{00000000-0005-0000-0000-000015570000}"/>
    <cellStyle name="百分比 2 2 2 6 2 2 2 2 2" xfId="22257" xr:uid="{00000000-0005-0000-0000-000016570000}"/>
    <cellStyle name="百分比 2 2 2 6 2 2 2 2 3" xfId="22258" xr:uid="{00000000-0005-0000-0000-000017570000}"/>
    <cellStyle name="百分比 2 2 2 6 2 2 2 3" xfId="22259" xr:uid="{00000000-0005-0000-0000-000018570000}"/>
    <cellStyle name="百分比 2 2 2 6 2 2 2 4" xfId="22260" xr:uid="{00000000-0005-0000-0000-000019570000}"/>
    <cellStyle name="百分比 2 2 2 6 2 2 3" xfId="22261" xr:uid="{00000000-0005-0000-0000-00001A570000}"/>
    <cellStyle name="百分比 2 2 2 6 2 2 3 2" xfId="22262" xr:uid="{00000000-0005-0000-0000-00001B570000}"/>
    <cellStyle name="百分比 2 2 2 6 2 2 3 3" xfId="22263" xr:uid="{00000000-0005-0000-0000-00001C570000}"/>
    <cellStyle name="百分比 2 2 2 6 2 2 4" xfId="22264" xr:uid="{00000000-0005-0000-0000-00001D570000}"/>
    <cellStyle name="百分比 2 2 2 6 2 2 5" xfId="22265" xr:uid="{00000000-0005-0000-0000-00001E570000}"/>
    <cellStyle name="百分比 2 2 2 6 2 3" xfId="22266" xr:uid="{00000000-0005-0000-0000-00001F570000}"/>
    <cellStyle name="百分比 2 2 2 6 2 3 2" xfId="22267" xr:uid="{00000000-0005-0000-0000-000020570000}"/>
    <cellStyle name="百分比 2 2 2 6 2 3 2 2" xfId="22268" xr:uid="{00000000-0005-0000-0000-000021570000}"/>
    <cellStyle name="百分比 2 2 2 6 2 3 2 3" xfId="22269" xr:uid="{00000000-0005-0000-0000-000022570000}"/>
    <cellStyle name="百分比 2 2 2 6 2 3 3" xfId="22270" xr:uid="{00000000-0005-0000-0000-000023570000}"/>
    <cellStyle name="百分比 2 2 2 6 2 3 4" xfId="22271" xr:uid="{00000000-0005-0000-0000-000024570000}"/>
    <cellStyle name="百分比 2 2 2 6 2 4" xfId="22272" xr:uid="{00000000-0005-0000-0000-000025570000}"/>
    <cellStyle name="百分比 2 2 2 6 2 4 2" xfId="22273" xr:uid="{00000000-0005-0000-0000-000026570000}"/>
    <cellStyle name="百分比 2 2 2 6 2 4 3" xfId="22274" xr:uid="{00000000-0005-0000-0000-000027570000}"/>
    <cellStyle name="百分比 2 2 2 6 2 5" xfId="22275" xr:uid="{00000000-0005-0000-0000-000028570000}"/>
    <cellStyle name="百分比 2 2 2 6 2 6" xfId="22276" xr:uid="{00000000-0005-0000-0000-000029570000}"/>
    <cellStyle name="百分比 2 2 2 6 3" xfId="22277" xr:uid="{00000000-0005-0000-0000-00002A570000}"/>
    <cellStyle name="百分比 2 2 2 6 3 2" xfId="22278" xr:uid="{00000000-0005-0000-0000-00002B570000}"/>
    <cellStyle name="百分比 2 2 2 6 3 2 2" xfId="22279" xr:uid="{00000000-0005-0000-0000-00002C570000}"/>
    <cellStyle name="百分比 2 2 2 6 3 2 2 2" xfId="22280" xr:uid="{00000000-0005-0000-0000-00002D570000}"/>
    <cellStyle name="百分比 2 2 2 6 3 2 2 3" xfId="22281" xr:uid="{00000000-0005-0000-0000-00002E570000}"/>
    <cellStyle name="百分比 2 2 2 6 3 2 3" xfId="22282" xr:uid="{00000000-0005-0000-0000-00002F570000}"/>
    <cellStyle name="百分比 2 2 2 6 3 2 4" xfId="22283" xr:uid="{00000000-0005-0000-0000-000030570000}"/>
    <cellStyle name="百分比 2 2 2 6 3 3" xfId="22284" xr:uid="{00000000-0005-0000-0000-000031570000}"/>
    <cellStyle name="百分比 2 2 2 6 3 3 2" xfId="22285" xr:uid="{00000000-0005-0000-0000-000032570000}"/>
    <cellStyle name="百分比 2 2 2 6 3 3 3" xfId="22286" xr:uid="{00000000-0005-0000-0000-000033570000}"/>
    <cellStyle name="百分比 2 2 2 6 3 4" xfId="22287" xr:uid="{00000000-0005-0000-0000-000034570000}"/>
    <cellStyle name="百分比 2 2 2 6 3 5" xfId="22288" xr:uid="{00000000-0005-0000-0000-000035570000}"/>
    <cellStyle name="百分比 2 2 2 6 4" xfId="22289" xr:uid="{00000000-0005-0000-0000-000036570000}"/>
    <cellStyle name="百分比 2 2 2 6 4 2" xfId="22290" xr:uid="{00000000-0005-0000-0000-000037570000}"/>
    <cellStyle name="百分比 2 2 2 6 4 2 2" xfId="22291" xr:uid="{00000000-0005-0000-0000-000038570000}"/>
    <cellStyle name="百分比 2 2 2 6 4 2 2 2" xfId="22292" xr:uid="{00000000-0005-0000-0000-000039570000}"/>
    <cellStyle name="百分比 2 2 2 6 4 2 2 3" xfId="22293" xr:uid="{00000000-0005-0000-0000-00003A570000}"/>
    <cellStyle name="百分比 2 2 2 6 4 2 3" xfId="22294" xr:uid="{00000000-0005-0000-0000-00003B570000}"/>
    <cellStyle name="百分比 2 2 2 6 4 2 4" xfId="22295" xr:uid="{00000000-0005-0000-0000-00003C570000}"/>
    <cellStyle name="百分比 2 2 2 6 4 3" xfId="22296" xr:uid="{00000000-0005-0000-0000-00003D570000}"/>
    <cellStyle name="百分比 2 2 2 6 4 3 2" xfId="22297" xr:uid="{00000000-0005-0000-0000-00003E570000}"/>
    <cellStyle name="百分比 2 2 2 6 4 3 3" xfId="22298" xr:uid="{00000000-0005-0000-0000-00003F570000}"/>
    <cellStyle name="百分比 2 2 2 6 4 4" xfId="22299" xr:uid="{00000000-0005-0000-0000-000040570000}"/>
    <cellStyle name="百分比 2 2 2 6 4 5" xfId="22300" xr:uid="{00000000-0005-0000-0000-000041570000}"/>
    <cellStyle name="百分比 2 2 2 6 5" xfId="22301" xr:uid="{00000000-0005-0000-0000-000042570000}"/>
    <cellStyle name="百分比 2 2 2 6 5 2" xfId="22302" xr:uid="{00000000-0005-0000-0000-000043570000}"/>
    <cellStyle name="百分比 2 2 2 6 5 2 2" xfId="22303" xr:uid="{00000000-0005-0000-0000-000044570000}"/>
    <cellStyle name="百分比 2 2 2 6 5 2 3" xfId="22304" xr:uid="{00000000-0005-0000-0000-000045570000}"/>
    <cellStyle name="百分比 2 2 2 6 5 3" xfId="22305" xr:uid="{00000000-0005-0000-0000-000046570000}"/>
    <cellStyle name="百分比 2 2 2 6 5 4" xfId="22306" xr:uid="{00000000-0005-0000-0000-000047570000}"/>
    <cellStyle name="百分比 2 2 2 6 6" xfId="22307" xr:uid="{00000000-0005-0000-0000-000048570000}"/>
    <cellStyle name="百分比 2 2 2 6 6 2" xfId="22308" xr:uid="{00000000-0005-0000-0000-000049570000}"/>
    <cellStyle name="百分比 2 2 2 6 6 3" xfId="22309" xr:uid="{00000000-0005-0000-0000-00004A570000}"/>
    <cellStyle name="百分比 2 2 2 6 7" xfId="22310" xr:uid="{00000000-0005-0000-0000-00004B570000}"/>
    <cellStyle name="百分比 2 2 2 6 8" xfId="22311" xr:uid="{00000000-0005-0000-0000-00004C570000}"/>
    <cellStyle name="百分比 2 2 2 7" xfId="22312" xr:uid="{00000000-0005-0000-0000-00004D570000}"/>
    <cellStyle name="百分比 2 2 2 7 2" xfId="22313" xr:uid="{00000000-0005-0000-0000-00004E570000}"/>
    <cellStyle name="百分比 2 2 2 7 2 2" xfId="22314" xr:uid="{00000000-0005-0000-0000-00004F570000}"/>
    <cellStyle name="百分比 2 2 2 7 2 2 2" xfId="22315" xr:uid="{00000000-0005-0000-0000-000050570000}"/>
    <cellStyle name="百分比 2 2 2 7 2 2 2 2" xfId="22316" xr:uid="{00000000-0005-0000-0000-000051570000}"/>
    <cellStyle name="百分比 2 2 2 7 2 2 2 3" xfId="22317" xr:uid="{00000000-0005-0000-0000-000052570000}"/>
    <cellStyle name="百分比 2 2 2 7 2 2 3" xfId="22318" xr:uid="{00000000-0005-0000-0000-000053570000}"/>
    <cellStyle name="百分比 2 2 2 7 2 2 4" xfId="22319" xr:uid="{00000000-0005-0000-0000-000054570000}"/>
    <cellStyle name="百分比 2 2 2 7 2 3" xfId="22320" xr:uid="{00000000-0005-0000-0000-000055570000}"/>
    <cellStyle name="百分比 2 2 2 7 2 3 2" xfId="22321" xr:uid="{00000000-0005-0000-0000-000056570000}"/>
    <cellStyle name="百分比 2 2 2 7 2 3 3" xfId="22322" xr:uid="{00000000-0005-0000-0000-000057570000}"/>
    <cellStyle name="百分比 2 2 2 7 2 4" xfId="22323" xr:uid="{00000000-0005-0000-0000-000058570000}"/>
    <cellStyle name="百分比 2 2 2 7 2 5" xfId="22324" xr:uid="{00000000-0005-0000-0000-000059570000}"/>
    <cellStyle name="百分比 2 2 2 7 3" xfId="22325" xr:uid="{00000000-0005-0000-0000-00005A570000}"/>
    <cellStyle name="百分比 2 2 2 7 3 2" xfId="22326" xr:uid="{00000000-0005-0000-0000-00005B570000}"/>
    <cellStyle name="百分比 2 2 2 7 3 2 2" xfId="22327" xr:uid="{00000000-0005-0000-0000-00005C570000}"/>
    <cellStyle name="百分比 2 2 2 7 3 2 2 2" xfId="22328" xr:uid="{00000000-0005-0000-0000-00005D570000}"/>
    <cellStyle name="百分比 2 2 2 7 3 2 2 3" xfId="22329" xr:uid="{00000000-0005-0000-0000-00005E570000}"/>
    <cellStyle name="百分比 2 2 2 7 3 2 3" xfId="22330" xr:uid="{00000000-0005-0000-0000-00005F570000}"/>
    <cellStyle name="百分比 2 2 2 7 3 2 4" xfId="22331" xr:uid="{00000000-0005-0000-0000-000060570000}"/>
    <cellStyle name="百分比 2 2 2 7 3 3" xfId="22332" xr:uid="{00000000-0005-0000-0000-000061570000}"/>
    <cellStyle name="百分比 2 2 2 7 3 3 2" xfId="22333" xr:uid="{00000000-0005-0000-0000-000062570000}"/>
    <cellStyle name="百分比 2 2 2 7 3 3 3" xfId="22334" xr:uid="{00000000-0005-0000-0000-000063570000}"/>
    <cellStyle name="百分比 2 2 2 7 3 4" xfId="22335" xr:uid="{00000000-0005-0000-0000-000064570000}"/>
    <cellStyle name="百分比 2 2 2 7 3 5" xfId="22336" xr:uid="{00000000-0005-0000-0000-000065570000}"/>
    <cellStyle name="百分比 2 2 2 7 4" xfId="22337" xr:uid="{00000000-0005-0000-0000-000066570000}"/>
    <cellStyle name="百分比 2 2 2 7 4 2" xfId="22338" xr:uid="{00000000-0005-0000-0000-000067570000}"/>
    <cellStyle name="百分比 2 2 2 7 4 2 2" xfId="22339" xr:uid="{00000000-0005-0000-0000-000068570000}"/>
    <cellStyle name="百分比 2 2 2 7 4 2 3" xfId="22340" xr:uid="{00000000-0005-0000-0000-000069570000}"/>
    <cellStyle name="百分比 2 2 2 7 4 3" xfId="22341" xr:uid="{00000000-0005-0000-0000-00006A570000}"/>
    <cellStyle name="百分比 2 2 2 7 4 4" xfId="22342" xr:uid="{00000000-0005-0000-0000-00006B570000}"/>
    <cellStyle name="百分比 2 2 2 7 5" xfId="22343" xr:uid="{00000000-0005-0000-0000-00006C570000}"/>
    <cellStyle name="百分比 2 2 2 7 5 2" xfId="22344" xr:uid="{00000000-0005-0000-0000-00006D570000}"/>
    <cellStyle name="百分比 2 2 2 7 5 3" xfId="22345" xr:uid="{00000000-0005-0000-0000-00006E570000}"/>
    <cellStyle name="百分比 2 2 2 7 6" xfId="22346" xr:uid="{00000000-0005-0000-0000-00006F570000}"/>
    <cellStyle name="百分比 2 2 2 7 7" xfId="22347" xr:uid="{00000000-0005-0000-0000-000070570000}"/>
    <cellStyle name="百分比 2 2 2 8" xfId="22348" xr:uid="{00000000-0005-0000-0000-000071570000}"/>
    <cellStyle name="百分比 2 2 2 8 2" xfId="22349" xr:uid="{00000000-0005-0000-0000-000072570000}"/>
    <cellStyle name="百分比 2 2 2 8 2 2" xfId="22350" xr:uid="{00000000-0005-0000-0000-000073570000}"/>
    <cellStyle name="百分比 2 2 2 8 2 2 2" xfId="22351" xr:uid="{00000000-0005-0000-0000-000074570000}"/>
    <cellStyle name="百分比 2 2 2 8 2 2 2 2" xfId="22352" xr:uid="{00000000-0005-0000-0000-000075570000}"/>
    <cellStyle name="百分比 2 2 2 8 2 2 2 3" xfId="22353" xr:uid="{00000000-0005-0000-0000-000076570000}"/>
    <cellStyle name="百分比 2 2 2 8 2 2 3" xfId="22354" xr:uid="{00000000-0005-0000-0000-000077570000}"/>
    <cellStyle name="百分比 2 2 2 8 2 2 4" xfId="22355" xr:uid="{00000000-0005-0000-0000-000078570000}"/>
    <cellStyle name="百分比 2 2 2 8 2 3" xfId="22356" xr:uid="{00000000-0005-0000-0000-000079570000}"/>
    <cellStyle name="百分比 2 2 2 8 2 3 2" xfId="22357" xr:uid="{00000000-0005-0000-0000-00007A570000}"/>
    <cellStyle name="百分比 2 2 2 8 2 3 3" xfId="22358" xr:uid="{00000000-0005-0000-0000-00007B570000}"/>
    <cellStyle name="百分比 2 2 2 8 2 4" xfId="22359" xr:uid="{00000000-0005-0000-0000-00007C570000}"/>
    <cellStyle name="百分比 2 2 2 8 2 5" xfId="22360" xr:uid="{00000000-0005-0000-0000-00007D570000}"/>
    <cellStyle name="百分比 2 2 2 8 3" xfId="22361" xr:uid="{00000000-0005-0000-0000-00007E570000}"/>
    <cellStyle name="百分比 2 2 2 8 3 2" xfId="22362" xr:uid="{00000000-0005-0000-0000-00007F570000}"/>
    <cellStyle name="百分比 2 2 2 8 3 2 2" xfId="22363" xr:uid="{00000000-0005-0000-0000-000080570000}"/>
    <cellStyle name="百分比 2 2 2 8 3 2 3" xfId="22364" xr:uid="{00000000-0005-0000-0000-000081570000}"/>
    <cellStyle name="百分比 2 2 2 8 3 3" xfId="22365" xr:uid="{00000000-0005-0000-0000-000082570000}"/>
    <cellStyle name="百分比 2 2 2 8 3 4" xfId="22366" xr:uid="{00000000-0005-0000-0000-000083570000}"/>
    <cellStyle name="百分比 2 2 2 8 4" xfId="22367" xr:uid="{00000000-0005-0000-0000-000084570000}"/>
    <cellStyle name="百分比 2 2 2 8 4 2" xfId="22368" xr:uid="{00000000-0005-0000-0000-000085570000}"/>
    <cellStyle name="百分比 2 2 2 8 4 3" xfId="22369" xr:uid="{00000000-0005-0000-0000-000086570000}"/>
    <cellStyle name="百分比 2 2 2 8 5" xfId="22370" xr:uid="{00000000-0005-0000-0000-000087570000}"/>
    <cellStyle name="百分比 2 2 2 8 6" xfId="22371" xr:uid="{00000000-0005-0000-0000-000088570000}"/>
    <cellStyle name="百分比 2 2 2 9" xfId="22372" xr:uid="{00000000-0005-0000-0000-000089570000}"/>
    <cellStyle name="百分比 2 2 2 9 2" xfId="22373" xr:uid="{00000000-0005-0000-0000-00008A570000}"/>
    <cellStyle name="百分比 2 2 2 9 2 2" xfId="22374" xr:uid="{00000000-0005-0000-0000-00008B570000}"/>
    <cellStyle name="百分比 2 2 2 9 2 2 2" xfId="22375" xr:uid="{00000000-0005-0000-0000-00008C570000}"/>
    <cellStyle name="百分比 2 2 2 9 2 2 3" xfId="22376" xr:uid="{00000000-0005-0000-0000-00008D570000}"/>
    <cellStyle name="百分比 2 2 2 9 2 3" xfId="22377" xr:uid="{00000000-0005-0000-0000-00008E570000}"/>
    <cellStyle name="百分比 2 2 2 9 2 4" xfId="22378" xr:uid="{00000000-0005-0000-0000-00008F570000}"/>
    <cellStyle name="百分比 2 2 2 9 3" xfId="22379" xr:uid="{00000000-0005-0000-0000-000090570000}"/>
    <cellStyle name="百分比 2 2 2 9 3 2" xfId="22380" xr:uid="{00000000-0005-0000-0000-000091570000}"/>
    <cellStyle name="百分比 2 2 2 9 3 3" xfId="22381" xr:uid="{00000000-0005-0000-0000-000092570000}"/>
    <cellStyle name="百分比 2 2 2 9 4" xfId="22382" xr:uid="{00000000-0005-0000-0000-000093570000}"/>
    <cellStyle name="百分比 2 2 2 9 5" xfId="22383" xr:uid="{00000000-0005-0000-0000-000094570000}"/>
    <cellStyle name="百分比 2 2 3" xfId="447" xr:uid="{00000000-0005-0000-0000-000095570000}"/>
    <cellStyle name="百分比 2 2 3 10" xfId="22384" xr:uid="{00000000-0005-0000-0000-000096570000}"/>
    <cellStyle name="百分比 2 2 3 10 2" xfId="22385" xr:uid="{00000000-0005-0000-0000-000097570000}"/>
    <cellStyle name="百分比 2 2 3 10 2 2" xfId="22386" xr:uid="{00000000-0005-0000-0000-000098570000}"/>
    <cellStyle name="百分比 2 2 3 10 2 3" xfId="22387" xr:uid="{00000000-0005-0000-0000-000099570000}"/>
    <cellStyle name="百分比 2 2 3 10 3" xfId="22388" xr:uid="{00000000-0005-0000-0000-00009A570000}"/>
    <cellStyle name="百分比 2 2 3 10 4" xfId="22389" xr:uid="{00000000-0005-0000-0000-00009B570000}"/>
    <cellStyle name="百分比 2 2 3 11" xfId="22390" xr:uid="{00000000-0005-0000-0000-00009C570000}"/>
    <cellStyle name="百分比 2 2 3 11 2" xfId="22391" xr:uid="{00000000-0005-0000-0000-00009D570000}"/>
    <cellStyle name="百分比 2 2 3 11 3" xfId="22392" xr:uid="{00000000-0005-0000-0000-00009E570000}"/>
    <cellStyle name="百分比 2 2 3 12" xfId="22393" xr:uid="{00000000-0005-0000-0000-00009F570000}"/>
    <cellStyle name="百分比 2 2 3 13" xfId="22394" xr:uid="{00000000-0005-0000-0000-0000A0570000}"/>
    <cellStyle name="百分比 2 2 3 2" xfId="448" xr:uid="{00000000-0005-0000-0000-0000A1570000}"/>
    <cellStyle name="百分比 2 2 3 2 2" xfId="449" xr:uid="{00000000-0005-0000-0000-0000A2570000}"/>
    <cellStyle name="百分比 2 2 3 2 2 2" xfId="22395" xr:uid="{00000000-0005-0000-0000-0000A3570000}"/>
    <cellStyle name="百分比 2 2 3 2 2 2 2" xfId="22396" xr:uid="{00000000-0005-0000-0000-0000A4570000}"/>
    <cellStyle name="百分比 2 2 3 2 2 2 2 2" xfId="22397" xr:uid="{00000000-0005-0000-0000-0000A5570000}"/>
    <cellStyle name="百分比 2 2 3 2 2 2 2 2 2" xfId="22398" xr:uid="{00000000-0005-0000-0000-0000A6570000}"/>
    <cellStyle name="百分比 2 2 3 2 2 2 2 2 2 2" xfId="22399" xr:uid="{00000000-0005-0000-0000-0000A7570000}"/>
    <cellStyle name="百分比 2 2 3 2 2 2 2 2 2 3" xfId="22400" xr:uid="{00000000-0005-0000-0000-0000A8570000}"/>
    <cellStyle name="百分比 2 2 3 2 2 2 2 2 3" xfId="22401" xr:uid="{00000000-0005-0000-0000-0000A9570000}"/>
    <cellStyle name="百分比 2 2 3 2 2 2 2 2 4" xfId="22402" xr:uid="{00000000-0005-0000-0000-0000AA570000}"/>
    <cellStyle name="百分比 2 2 3 2 2 2 2 3" xfId="22403" xr:uid="{00000000-0005-0000-0000-0000AB570000}"/>
    <cellStyle name="百分比 2 2 3 2 2 2 2 3 2" xfId="22404" xr:uid="{00000000-0005-0000-0000-0000AC570000}"/>
    <cellStyle name="百分比 2 2 3 2 2 2 2 3 3" xfId="22405" xr:uid="{00000000-0005-0000-0000-0000AD570000}"/>
    <cellStyle name="百分比 2 2 3 2 2 2 2 4" xfId="22406" xr:uid="{00000000-0005-0000-0000-0000AE570000}"/>
    <cellStyle name="百分比 2 2 3 2 2 2 2 5" xfId="22407" xr:uid="{00000000-0005-0000-0000-0000AF570000}"/>
    <cellStyle name="百分比 2 2 3 2 2 2 3" xfId="22408" xr:uid="{00000000-0005-0000-0000-0000B0570000}"/>
    <cellStyle name="百分比 2 2 3 2 2 2 3 2" xfId="22409" xr:uid="{00000000-0005-0000-0000-0000B1570000}"/>
    <cellStyle name="百分比 2 2 3 2 2 2 3 2 2" xfId="22410" xr:uid="{00000000-0005-0000-0000-0000B2570000}"/>
    <cellStyle name="百分比 2 2 3 2 2 2 3 2 3" xfId="22411" xr:uid="{00000000-0005-0000-0000-0000B3570000}"/>
    <cellStyle name="百分比 2 2 3 2 2 2 3 3" xfId="22412" xr:uid="{00000000-0005-0000-0000-0000B4570000}"/>
    <cellStyle name="百分比 2 2 3 2 2 2 3 4" xfId="22413" xr:uid="{00000000-0005-0000-0000-0000B5570000}"/>
    <cellStyle name="百分比 2 2 3 2 2 2 4" xfId="22414" xr:uid="{00000000-0005-0000-0000-0000B6570000}"/>
    <cellStyle name="百分比 2 2 3 2 2 2 4 2" xfId="22415" xr:uid="{00000000-0005-0000-0000-0000B7570000}"/>
    <cellStyle name="百分比 2 2 3 2 2 2 4 3" xfId="22416" xr:uid="{00000000-0005-0000-0000-0000B8570000}"/>
    <cellStyle name="百分比 2 2 3 2 2 2 5" xfId="22417" xr:uid="{00000000-0005-0000-0000-0000B9570000}"/>
    <cellStyle name="百分比 2 2 3 2 2 2 6" xfId="22418" xr:uid="{00000000-0005-0000-0000-0000BA570000}"/>
    <cellStyle name="百分比 2 2 3 2 2 3" xfId="22419" xr:uid="{00000000-0005-0000-0000-0000BB570000}"/>
    <cellStyle name="百分比 2 2 3 2 2 3 2" xfId="22420" xr:uid="{00000000-0005-0000-0000-0000BC570000}"/>
    <cellStyle name="百分比 2 2 3 2 2 3 2 2" xfId="22421" xr:uid="{00000000-0005-0000-0000-0000BD570000}"/>
    <cellStyle name="百分比 2 2 3 2 2 3 2 2 2" xfId="22422" xr:uid="{00000000-0005-0000-0000-0000BE570000}"/>
    <cellStyle name="百分比 2 2 3 2 2 3 2 2 3" xfId="22423" xr:uid="{00000000-0005-0000-0000-0000BF570000}"/>
    <cellStyle name="百分比 2 2 3 2 2 3 2 3" xfId="22424" xr:uid="{00000000-0005-0000-0000-0000C0570000}"/>
    <cellStyle name="百分比 2 2 3 2 2 3 2 4" xfId="22425" xr:uid="{00000000-0005-0000-0000-0000C1570000}"/>
    <cellStyle name="百分比 2 2 3 2 2 3 3" xfId="22426" xr:uid="{00000000-0005-0000-0000-0000C2570000}"/>
    <cellStyle name="百分比 2 2 3 2 2 3 3 2" xfId="22427" xr:uid="{00000000-0005-0000-0000-0000C3570000}"/>
    <cellStyle name="百分比 2 2 3 2 2 3 3 3" xfId="22428" xr:uid="{00000000-0005-0000-0000-0000C4570000}"/>
    <cellStyle name="百分比 2 2 3 2 2 3 4" xfId="22429" xr:uid="{00000000-0005-0000-0000-0000C5570000}"/>
    <cellStyle name="百分比 2 2 3 2 2 3 5" xfId="22430" xr:uid="{00000000-0005-0000-0000-0000C6570000}"/>
    <cellStyle name="百分比 2 2 3 2 2 4" xfId="22431" xr:uid="{00000000-0005-0000-0000-0000C7570000}"/>
    <cellStyle name="百分比 2 2 3 2 2 4 2" xfId="22432" xr:uid="{00000000-0005-0000-0000-0000C8570000}"/>
    <cellStyle name="百分比 2 2 3 2 2 4 2 2" xfId="22433" xr:uid="{00000000-0005-0000-0000-0000C9570000}"/>
    <cellStyle name="百分比 2 2 3 2 2 4 2 2 2" xfId="22434" xr:uid="{00000000-0005-0000-0000-0000CA570000}"/>
    <cellStyle name="百分比 2 2 3 2 2 4 2 2 3" xfId="22435" xr:uid="{00000000-0005-0000-0000-0000CB570000}"/>
    <cellStyle name="百分比 2 2 3 2 2 4 2 3" xfId="22436" xr:uid="{00000000-0005-0000-0000-0000CC570000}"/>
    <cellStyle name="百分比 2 2 3 2 2 4 2 4" xfId="22437" xr:uid="{00000000-0005-0000-0000-0000CD570000}"/>
    <cellStyle name="百分比 2 2 3 2 2 4 3" xfId="22438" xr:uid="{00000000-0005-0000-0000-0000CE570000}"/>
    <cellStyle name="百分比 2 2 3 2 2 4 3 2" xfId="22439" xr:uid="{00000000-0005-0000-0000-0000CF570000}"/>
    <cellStyle name="百分比 2 2 3 2 2 4 3 3" xfId="22440" xr:uid="{00000000-0005-0000-0000-0000D0570000}"/>
    <cellStyle name="百分比 2 2 3 2 2 4 4" xfId="22441" xr:uid="{00000000-0005-0000-0000-0000D1570000}"/>
    <cellStyle name="百分比 2 2 3 2 2 4 5" xfId="22442" xr:uid="{00000000-0005-0000-0000-0000D2570000}"/>
    <cellStyle name="百分比 2 2 3 2 2 5" xfId="22443" xr:uid="{00000000-0005-0000-0000-0000D3570000}"/>
    <cellStyle name="百分比 2 2 3 2 2 5 2" xfId="22444" xr:uid="{00000000-0005-0000-0000-0000D4570000}"/>
    <cellStyle name="百分比 2 2 3 2 2 5 2 2" xfId="22445" xr:uid="{00000000-0005-0000-0000-0000D5570000}"/>
    <cellStyle name="百分比 2 2 3 2 2 5 2 3" xfId="22446" xr:uid="{00000000-0005-0000-0000-0000D6570000}"/>
    <cellStyle name="百分比 2 2 3 2 2 5 3" xfId="22447" xr:uid="{00000000-0005-0000-0000-0000D7570000}"/>
    <cellStyle name="百分比 2 2 3 2 2 5 4" xfId="22448" xr:uid="{00000000-0005-0000-0000-0000D8570000}"/>
    <cellStyle name="百分比 2 2 3 2 2 6" xfId="22449" xr:uid="{00000000-0005-0000-0000-0000D9570000}"/>
    <cellStyle name="百分比 2 2 3 2 2 6 2" xfId="22450" xr:uid="{00000000-0005-0000-0000-0000DA570000}"/>
    <cellStyle name="百分比 2 2 3 2 2 6 3" xfId="22451" xr:uid="{00000000-0005-0000-0000-0000DB570000}"/>
    <cellStyle name="百分比 2 2 3 2 2 7" xfId="22452" xr:uid="{00000000-0005-0000-0000-0000DC570000}"/>
    <cellStyle name="百分比 2 2 3 2 2 8" xfId="22453" xr:uid="{00000000-0005-0000-0000-0000DD570000}"/>
    <cellStyle name="百分比 2 2 3 2 3" xfId="22454" xr:uid="{00000000-0005-0000-0000-0000DE570000}"/>
    <cellStyle name="百分比 2 2 3 2 3 2" xfId="22455" xr:uid="{00000000-0005-0000-0000-0000DF570000}"/>
    <cellStyle name="百分比 2 2 3 2 3 2 2" xfId="22456" xr:uid="{00000000-0005-0000-0000-0000E0570000}"/>
    <cellStyle name="百分比 2 2 3 2 3 2 2 2" xfId="22457" xr:uid="{00000000-0005-0000-0000-0000E1570000}"/>
    <cellStyle name="百分比 2 2 3 2 3 2 2 2 2" xfId="22458" xr:uid="{00000000-0005-0000-0000-0000E2570000}"/>
    <cellStyle name="百分比 2 2 3 2 3 2 2 2 3" xfId="22459" xr:uid="{00000000-0005-0000-0000-0000E3570000}"/>
    <cellStyle name="百分比 2 2 3 2 3 2 2 3" xfId="22460" xr:uid="{00000000-0005-0000-0000-0000E4570000}"/>
    <cellStyle name="百分比 2 2 3 2 3 2 2 4" xfId="22461" xr:uid="{00000000-0005-0000-0000-0000E5570000}"/>
    <cellStyle name="百分比 2 2 3 2 3 2 3" xfId="22462" xr:uid="{00000000-0005-0000-0000-0000E6570000}"/>
    <cellStyle name="百分比 2 2 3 2 3 2 3 2" xfId="22463" xr:uid="{00000000-0005-0000-0000-0000E7570000}"/>
    <cellStyle name="百分比 2 2 3 2 3 2 3 3" xfId="22464" xr:uid="{00000000-0005-0000-0000-0000E8570000}"/>
    <cellStyle name="百分比 2 2 3 2 3 2 4" xfId="22465" xr:uid="{00000000-0005-0000-0000-0000E9570000}"/>
    <cellStyle name="百分比 2 2 3 2 3 2 5" xfId="22466" xr:uid="{00000000-0005-0000-0000-0000EA570000}"/>
    <cellStyle name="百分比 2 2 3 2 3 3" xfId="22467" xr:uid="{00000000-0005-0000-0000-0000EB570000}"/>
    <cellStyle name="百分比 2 2 3 2 3 3 2" xfId="22468" xr:uid="{00000000-0005-0000-0000-0000EC570000}"/>
    <cellStyle name="百分比 2 2 3 2 3 3 2 2" xfId="22469" xr:uid="{00000000-0005-0000-0000-0000ED570000}"/>
    <cellStyle name="百分比 2 2 3 2 3 3 2 3" xfId="22470" xr:uid="{00000000-0005-0000-0000-0000EE570000}"/>
    <cellStyle name="百分比 2 2 3 2 3 3 3" xfId="22471" xr:uid="{00000000-0005-0000-0000-0000EF570000}"/>
    <cellStyle name="百分比 2 2 3 2 3 3 4" xfId="22472" xr:uid="{00000000-0005-0000-0000-0000F0570000}"/>
    <cellStyle name="百分比 2 2 3 2 3 4" xfId="22473" xr:uid="{00000000-0005-0000-0000-0000F1570000}"/>
    <cellStyle name="百分比 2 2 3 2 3 4 2" xfId="22474" xr:uid="{00000000-0005-0000-0000-0000F2570000}"/>
    <cellStyle name="百分比 2 2 3 2 3 4 3" xfId="22475" xr:uid="{00000000-0005-0000-0000-0000F3570000}"/>
    <cellStyle name="百分比 2 2 3 2 3 5" xfId="22476" xr:uid="{00000000-0005-0000-0000-0000F4570000}"/>
    <cellStyle name="百分比 2 2 3 2 3 6" xfId="22477" xr:uid="{00000000-0005-0000-0000-0000F5570000}"/>
    <cellStyle name="百分比 2 2 3 2 4" xfId="22478" xr:uid="{00000000-0005-0000-0000-0000F6570000}"/>
    <cellStyle name="百分比 2 2 3 2 4 2" xfId="22479" xr:uid="{00000000-0005-0000-0000-0000F7570000}"/>
    <cellStyle name="百分比 2 2 3 2 4 2 2" xfId="22480" xr:uid="{00000000-0005-0000-0000-0000F8570000}"/>
    <cellStyle name="百分比 2 2 3 2 4 2 2 2" xfId="22481" xr:uid="{00000000-0005-0000-0000-0000F9570000}"/>
    <cellStyle name="百分比 2 2 3 2 4 2 2 3" xfId="22482" xr:uid="{00000000-0005-0000-0000-0000FA570000}"/>
    <cellStyle name="百分比 2 2 3 2 4 2 3" xfId="22483" xr:uid="{00000000-0005-0000-0000-0000FB570000}"/>
    <cellStyle name="百分比 2 2 3 2 4 2 4" xfId="22484" xr:uid="{00000000-0005-0000-0000-0000FC570000}"/>
    <cellStyle name="百分比 2 2 3 2 4 3" xfId="22485" xr:uid="{00000000-0005-0000-0000-0000FD570000}"/>
    <cellStyle name="百分比 2 2 3 2 4 3 2" xfId="22486" xr:uid="{00000000-0005-0000-0000-0000FE570000}"/>
    <cellStyle name="百分比 2 2 3 2 4 3 3" xfId="22487" xr:uid="{00000000-0005-0000-0000-0000FF570000}"/>
    <cellStyle name="百分比 2 2 3 2 4 4" xfId="22488" xr:uid="{00000000-0005-0000-0000-000000580000}"/>
    <cellStyle name="百分比 2 2 3 2 4 5" xfId="22489" xr:uid="{00000000-0005-0000-0000-000001580000}"/>
    <cellStyle name="百分比 2 2 3 2 5" xfId="22490" xr:uid="{00000000-0005-0000-0000-000002580000}"/>
    <cellStyle name="百分比 2 2 3 2 5 2" xfId="22491" xr:uid="{00000000-0005-0000-0000-000003580000}"/>
    <cellStyle name="百分比 2 2 3 2 5 2 2" xfId="22492" xr:uid="{00000000-0005-0000-0000-000004580000}"/>
    <cellStyle name="百分比 2 2 3 2 5 2 2 2" xfId="22493" xr:uid="{00000000-0005-0000-0000-000005580000}"/>
    <cellStyle name="百分比 2 2 3 2 5 2 2 3" xfId="22494" xr:uid="{00000000-0005-0000-0000-000006580000}"/>
    <cellStyle name="百分比 2 2 3 2 5 2 3" xfId="22495" xr:uid="{00000000-0005-0000-0000-000007580000}"/>
    <cellStyle name="百分比 2 2 3 2 5 2 4" xfId="22496" xr:uid="{00000000-0005-0000-0000-000008580000}"/>
    <cellStyle name="百分比 2 2 3 2 5 3" xfId="22497" xr:uid="{00000000-0005-0000-0000-000009580000}"/>
    <cellStyle name="百分比 2 2 3 2 5 3 2" xfId="22498" xr:uid="{00000000-0005-0000-0000-00000A580000}"/>
    <cellStyle name="百分比 2 2 3 2 5 3 3" xfId="22499" xr:uid="{00000000-0005-0000-0000-00000B580000}"/>
    <cellStyle name="百分比 2 2 3 2 5 4" xfId="22500" xr:uid="{00000000-0005-0000-0000-00000C580000}"/>
    <cellStyle name="百分比 2 2 3 2 5 5" xfId="22501" xr:uid="{00000000-0005-0000-0000-00000D580000}"/>
    <cellStyle name="百分比 2 2 3 2 6" xfId="22502" xr:uid="{00000000-0005-0000-0000-00000E580000}"/>
    <cellStyle name="百分比 2 2 3 2 6 2" xfId="22503" xr:uid="{00000000-0005-0000-0000-00000F580000}"/>
    <cellStyle name="百分比 2 2 3 2 6 2 2" xfId="22504" xr:uid="{00000000-0005-0000-0000-000010580000}"/>
    <cellStyle name="百分比 2 2 3 2 6 2 3" xfId="22505" xr:uid="{00000000-0005-0000-0000-000011580000}"/>
    <cellStyle name="百分比 2 2 3 2 6 3" xfId="22506" xr:uid="{00000000-0005-0000-0000-000012580000}"/>
    <cellStyle name="百分比 2 2 3 2 6 4" xfId="22507" xr:uid="{00000000-0005-0000-0000-000013580000}"/>
    <cellStyle name="百分比 2 2 3 2 7" xfId="22508" xr:uid="{00000000-0005-0000-0000-000014580000}"/>
    <cellStyle name="百分比 2 2 3 2 7 2" xfId="22509" xr:uid="{00000000-0005-0000-0000-000015580000}"/>
    <cellStyle name="百分比 2 2 3 2 7 3" xfId="22510" xr:uid="{00000000-0005-0000-0000-000016580000}"/>
    <cellStyle name="百分比 2 2 3 2 8" xfId="22511" xr:uid="{00000000-0005-0000-0000-000017580000}"/>
    <cellStyle name="百分比 2 2 3 2 9" xfId="22512" xr:uid="{00000000-0005-0000-0000-000018580000}"/>
    <cellStyle name="百分比 2 2 3 3" xfId="450" xr:uid="{00000000-0005-0000-0000-000019580000}"/>
    <cellStyle name="百分比 2 2 3 3 2" xfId="451" xr:uid="{00000000-0005-0000-0000-00001A580000}"/>
    <cellStyle name="百分比 2 2 3 3 2 2" xfId="22513" xr:uid="{00000000-0005-0000-0000-00001B580000}"/>
    <cellStyle name="百分比 2 2 3 3 2 2 2" xfId="22514" xr:uid="{00000000-0005-0000-0000-00001C580000}"/>
    <cellStyle name="百分比 2 2 3 3 2 2 2 2" xfId="22515" xr:uid="{00000000-0005-0000-0000-00001D580000}"/>
    <cellStyle name="百分比 2 2 3 3 2 2 2 2 2" xfId="22516" xr:uid="{00000000-0005-0000-0000-00001E580000}"/>
    <cellStyle name="百分比 2 2 3 3 2 2 2 2 2 2" xfId="22517" xr:uid="{00000000-0005-0000-0000-00001F580000}"/>
    <cellStyle name="百分比 2 2 3 3 2 2 2 2 2 3" xfId="22518" xr:uid="{00000000-0005-0000-0000-000020580000}"/>
    <cellStyle name="百分比 2 2 3 3 2 2 2 2 3" xfId="22519" xr:uid="{00000000-0005-0000-0000-000021580000}"/>
    <cellStyle name="百分比 2 2 3 3 2 2 2 2 4" xfId="22520" xr:uid="{00000000-0005-0000-0000-000022580000}"/>
    <cellStyle name="百分比 2 2 3 3 2 2 2 3" xfId="22521" xr:uid="{00000000-0005-0000-0000-000023580000}"/>
    <cellStyle name="百分比 2 2 3 3 2 2 2 3 2" xfId="22522" xr:uid="{00000000-0005-0000-0000-000024580000}"/>
    <cellStyle name="百分比 2 2 3 3 2 2 2 3 3" xfId="22523" xr:uid="{00000000-0005-0000-0000-000025580000}"/>
    <cellStyle name="百分比 2 2 3 3 2 2 2 4" xfId="22524" xr:uid="{00000000-0005-0000-0000-000026580000}"/>
    <cellStyle name="百分比 2 2 3 3 2 2 2 5" xfId="22525" xr:uid="{00000000-0005-0000-0000-000027580000}"/>
    <cellStyle name="百分比 2 2 3 3 2 2 3" xfId="22526" xr:uid="{00000000-0005-0000-0000-000028580000}"/>
    <cellStyle name="百分比 2 2 3 3 2 2 3 2" xfId="22527" xr:uid="{00000000-0005-0000-0000-000029580000}"/>
    <cellStyle name="百分比 2 2 3 3 2 2 3 2 2" xfId="22528" xr:uid="{00000000-0005-0000-0000-00002A580000}"/>
    <cellStyle name="百分比 2 2 3 3 2 2 3 2 3" xfId="22529" xr:uid="{00000000-0005-0000-0000-00002B580000}"/>
    <cellStyle name="百分比 2 2 3 3 2 2 3 3" xfId="22530" xr:uid="{00000000-0005-0000-0000-00002C580000}"/>
    <cellStyle name="百分比 2 2 3 3 2 2 3 4" xfId="22531" xr:uid="{00000000-0005-0000-0000-00002D580000}"/>
    <cellStyle name="百分比 2 2 3 3 2 2 4" xfId="22532" xr:uid="{00000000-0005-0000-0000-00002E580000}"/>
    <cellStyle name="百分比 2 2 3 3 2 2 4 2" xfId="22533" xr:uid="{00000000-0005-0000-0000-00002F580000}"/>
    <cellStyle name="百分比 2 2 3 3 2 2 4 3" xfId="22534" xr:uid="{00000000-0005-0000-0000-000030580000}"/>
    <cellStyle name="百分比 2 2 3 3 2 2 5" xfId="22535" xr:uid="{00000000-0005-0000-0000-000031580000}"/>
    <cellStyle name="百分比 2 2 3 3 2 2 6" xfId="22536" xr:uid="{00000000-0005-0000-0000-000032580000}"/>
    <cellStyle name="百分比 2 2 3 3 2 3" xfId="22537" xr:uid="{00000000-0005-0000-0000-000033580000}"/>
    <cellStyle name="百分比 2 2 3 3 2 3 2" xfId="22538" xr:uid="{00000000-0005-0000-0000-000034580000}"/>
    <cellStyle name="百分比 2 2 3 3 2 3 2 2" xfId="22539" xr:uid="{00000000-0005-0000-0000-000035580000}"/>
    <cellStyle name="百分比 2 2 3 3 2 3 2 2 2" xfId="22540" xr:uid="{00000000-0005-0000-0000-000036580000}"/>
    <cellStyle name="百分比 2 2 3 3 2 3 2 2 3" xfId="22541" xr:uid="{00000000-0005-0000-0000-000037580000}"/>
    <cellStyle name="百分比 2 2 3 3 2 3 2 3" xfId="22542" xr:uid="{00000000-0005-0000-0000-000038580000}"/>
    <cellStyle name="百分比 2 2 3 3 2 3 2 4" xfId="22543" xr:uid="{00000000-0005-0000-0000-000039580000}"/>
    <cellStyle name="百分比 2 2 3 3 2 3 3" xfId="22544" xr:uid="{00000000-0005-0000-0000-00003A580000}"/>
    <cellStyle name="百分比 2 2 3 3 2 3 3 2" xfId="22545" xr:uid="{00000000-0005-0000-0000-00003B580000}"/>
    <cellStyle name="百分比 2 2 3 3 2 3 3 3" xfId="22546" xr:uid="{00000000-0005-0000-0000-00003C580000}"/>
    <cellStyle name="百分比 2 2 3 3 2 3 4" xfId="22547" xr:uid="{00000000-0005-0000-0000-00003D580000}"/>
    <cellStyle name="百分比 2 2 3 3 2 3 5" xfId="22548" xr:uid="{00000000-0005-0000-0000-00003E580000}"/>
    <cellStyle name="百分比 2 2 3 3 2 4" xfId="22549" xr:uid="{00000000-0005-0000-0000-00003F580000}"/>
    <cellStyle name="百分比 2 2 3 3 2 4 2" xfId="22550" xr:uid="{00000000-0005-0000-0000-000040580000}"/>
    <cellStyle name="百分比 2 2 3 3 2 4 2 2" xfId="22551" xr:uid="{00000000-0005-0000-0000-000041580000}"/>
    <cellStyle name="百分比 2 2 3 3 2 4 2 2 2" xfId="22552" xr:uid="{00000000-0005-0000-0000-000042580000}"/>
    <cellStyle name="百分比 2 2 3 3 2 4 2 2 3" xfId="22553" xr:uid="{00000000-0005-0000-0000-000043580000}"/>
    <cellStyle name="百分比 2 2 3 3 2 4 2 3" xfId="22554" xr:uid="{00000000-0005-0000-0000-000044580000}"/>
    <cellStyle name="百分比 2 2 3 3 2 4 2 4" xfId="22555" xr:uid="{00000000-0005-0000-0000-000045580000}"/>
    <cellStyle name="百分比 2 2 3 3 2 4 3" xfId="22556" xr:uid="{00000000-0005-0000-0000-000046580000}"/>
    <cellStyle name="百分比 2 2 3 3 2 4 3 2" xfId="22557" xr:uid="{00000000-0005-0000-0000-000047580000}"/>
    <cellStyle name="百分比 2 2 3 3 2 4 3 3" xfId="22558" xr:uid="{00000000-0005-0000-0000-000048580000}"/>
    <cellStyle name="百分比 2 2 3 3 2 4 4" xfId="22559" xr:uid="{00000000-0005-0000-0000-000049580000}"/>
    <cellStyle name="百分比 2 2 3 3 2 4 5" xfId="22560" xr:uid="{00000000-0005-0000-0000-00004A580000}"/>
    <cellStyle name="百分比 2 2 3 3 2 5" xfId="22561" xr:uid="{00000000-0005-0000-0000-00004B580000}"/>
    <cellStyle name="百分比 2 2 3 3 2 5 2" xfId="22562" xr:uid="{00000000-0005-0000-0000-00004C580000}"/>
    <cellStyle name="百分比 2 2 3 3 2 5 2 2" xfId="22563" xr:uid="{00000000-0005-0000-0000-00004D580000}"/>
    <cellStyle name="百分比 2 2 3 3 2 5 2 3" xfId="22564" xr:uid="{00000000-0005-0000-0000-00004E580000}"/>
    <cellStyle name="百分比 2 2 3 3 2 5 3" xfId="22565" xr:uid="{00000000-0005-0000-0000-00004F580000}"/>
    <cellStyle name="百分比 2 2 3 3 2 5 4" xfId="22566" xr:uid="{00000000-0005-0000-0000-000050580000}"/>
    <cellStyle name="百分比 2 2 3 3 2 6" xfId="22567" xr:uid="{00000000-0005-0000-0000-000051580000}"/>
    <cellStyle name="百分比 2 2 3 3 2 6 2" xfId="22568" xr:uid="{00000000-0005-0000-0000-000052580000}"/>
    <cellStyle name="百分比 2 2 3 3 2 6 3" xfId="22569" xr:uid="{00000000-0005-0000-0000-000053580000}"/>
    <cellStyle name="百分比 2 2 3 3 2 7" xfId="22570" xr:uid="{00000000-0005-0000-0000-000054580000}"/>
    <cellStyle name="百分比 2 2 3 3 2 8" xfId="22571" xr:uid="{00000000-0005-0000-0000-000055580000}"/>
    <cellStyle name="百分比 2 2 3 3 3" xfId="22572" xr:uid="{00000000-0005-0000-0000-000056580000}"/>
    <cellStyle name="百分比 2 2 3 3 3 2" xfId="22573" xr:uid="{00000000-0005-0000-0000-000057580000}"/>
    <cellStyle name="百分比 2 2 3 3 3 2 2" xfId="22574" xr:uid="{00000000-0005-0000-0000-000058580000}"/>
    <cellStyle name="百分比 2 2 3 3 3 2 2 2" xfId="22575" xr:uid="{00000000-0005-0000-0000-000059580000}"/>
    <cellStyle name="百分比 2 2 3 3 3 2 2 2 2" xfId="22576" xr:uid="{00000000-0005-0000-0000-00005A580000}"/>
    <cellStyle name="百分比 2 2 3 3 3 2 2 2 3" xfId="22577" xr:uid="{00000000-0005-0000-0000-00005B580000}"/>
    <cellStyle name="百分比 2 2 3 3 3 2 2 3" xfId="22578" xr:uid="{00000000-0005-0000-0000-00005C580000}"/>
    <cellStyle name="百分比 2 2 3 3 3 2 2 4" xfId="22579" xr:uid="{00000000-0005-0000-0000-00005D580000}"/>
    <cellStyle name="百分比 2 2 3 3 3 2 3" xfId="22580" xr:uid="{00000000-0005-0000-0000-00005E580000}"/>
    <cellStyle name="百分比 2 2 3 3 3 2 3 2" xfId="22581" xr:uid="{00000000-0005-0000-0000-00005F580000}"/>
    <cellStyle name="百分比 2 2 3 3 3 2 3 3" xfId="22582" xr:uid="{00000000-0005-0000-0000-000060580000}"/>
    <cellStyle name="百分比 2 2 3 3 3 2 4" xfId="22583" xr:uid="{00000000-0005-0000-0000-000061580000}"/>
    <cellStyle name="百分比 2 2 3 3 3 2 5" xfId="22584" xr:uid="{00000000-0005-0000-0000-000062580000}"/>
    <cellStyle name="百分比 2 2 3 3 3 3" xfId="22585" xr:uid="{00000000-0005-0000-0000-000063580000}"/>
    <cellStyle name="百分比 2 2 3 3 3 3 2" xfId="22586" xr:uid="{00000000-0005-0000-0000-000064580000}"/>
    <cellStyle name="百分比 2 2 3 3 3 3 2 2" xfId="22587" xr:uid="{00000000-0005-0000-0000-000065580000}"/>
    <cellStyle name="百分比 2 2 3 3 3 3 2 3" xfId="22588" xr:uid="{00000000-0005-0000-0000-000066580000}"/>
    <cellStyle name="百分比 2 2 3 3 3 3 3" xfId="22589" xr:uid="{00000000-0005-0000-0000-000067580000}"/>
    <cellStyle name="百分比 2 2 3 3 3 3 4" xfId="22590" xr:uid="{00000000-0005-0000-0000-000068580000}"/>
    <cellStyle name="百分比 2 2 3 3 3 4" xfId="22591" xr:uid="{00000000-0005-0000-0000-000069580000}"/>
    <cellStyle name="百分比 2 2 3 3 3 4 2" xfId="22592" xr:uid="{00000000-0005-0000-0000-00006A580000}"/>
    <cellStyle name="百分比 2 2 3 3 3 4 3" xfId="22593" xr:uid="{00000000-0005-0000-0000-00006B580000}"/>
    <cellStyle name="百分比 2 2 3 3 3 5" xfId="22594" xr:uid="{00000000-0005-0000-0000-00006C580000}"/>
    <cellStyle name="百分比 2 2 3 3 3 6" xfId="22595" xr:uid="{00000000-0005-0000-0000-00006D580000}"/>
    <cellStyle name="百分比 2 2 3 3 4" xfId="22596" xr:uid="{00000000-0005-0000-0000-00006E580000}"/>
    <cellStyle name="百分比 2 2 3 3 4 2" xfId="22597" xr:uid="{00000000-0005-0000-0000-00006F580000}"/>
    <cellStyle name="百分比 2 2 3 3 4 2 2" xfId="22598" xr:uid="{00000000-0005-0000-0000-000070580000}"/>
    <cellStyle name="百分比 2 2 3 3 4 2 2 2" xfId="22599" xr:uid="{00000000-0005-0000-0000-000071580000}"/>
    <cellStyle name="百分比 2 2 3 3 4 2 2 3" xfId="22600" xr:uid="{00000000-0005-0000-0000-000072580000}"/>
    <cellStyle name="百分比 2 2 3 3 4 2 3" xfId="22601" xr:uid="{00000000-0005-0000-0000-000073580000}"/>
    <cellStyle name="百分比 2 2 3 3 4 2 4" xfId="22602" xr:uid="{00000000-0005-0000-0000-000074580000}"/>
    <cellStyle name="百分比 2 2 3 3 4 3" xfId="22603" xr:uid="{00000000-0005-0000-0000-000075580000}"/>
    <cellStyle name="百分比 2 2 3 3 4 3 2" xfId="22604" xr:uid="{00000000-0005-0000-0000-000076580000}"/>
    <cellStyle name="百分比 2 2 3 3 4 3 3" xfId="22605" xr:uid="{00000000-0005-0000-0000-000077580000}"/>
    <cellStyle name="百分比 2 2 3 3 4 4" xfId="22606" xr:uid="{00000000-0005-0000-0000-000078580000}"/>
    <cellStyle name="百分比 2 2 3 3 4 5" xfId="22607" xr:uid="{00000000-0005-0000-0000-000079580000}"/>
    <cellStyle name="百分比 2 2 3 3 5" xfId="22608" xr:uid="{00000000-0005-0000-0000-00007A580000}"/>
    <cellStyle name="百分比 2 2 3 3 5 2" xfId="22609" xr:uid="{00000000-0005-0000-0000-00007B580000}"/>
    <cellStyle name="百分比 2 2 3 3 5 2 2" xfId="22610" xr:uid="{00000000-0005-0000-0000-00007C580000}"/>
    <cellStyle name="百分比 2 2 3 3 5 2 2 2" xfId="22611" xr:uid="{00000000-0005-0000-0000-00007D580000}"/>
    <cellStyle name="百分比 2 2 3 3 5 2 2 3" xfId="22612" xr:uid="{00000000-0005-0000-0000-00007E580000}"/>
    <cellStyle name="百分比 2 2 3 3 5 2 3" xfId="22613" xr:uid="{00000000-0005-0000-0000-00007F580000}"/>
    <cellStyle name="百分比 2 2 3 3 5 2 4" xfId="22614" xr:uid="{00000000-0005-0000-0000-000080580000}"/>
    <cellStyle name="百分比 2 2 3 3 5 3" xfId="22615" xr:uid="{00000000-0005-0000-0000-000081580000}"/>
    <cellStyle name="百分比 2 2 3 3 5 3 2" xfId="22616" xr:uid="{00000000-0005-0000-0000-000082580000}"/>
    <cellStyle name="百分比 2 2 3 3 5 3 3" xfId="22617" xr:uid="{00000000-0005-0000-0000-000083580000}"/>
    <cellStyle name="百分比 2 2 3 3 5 4" xfId="22618" xr:uid="{00000000-0005-0000-0000-000084580000}"/>
    <cellStyle name="百分比 2 2 3 3 5 5" xfId="22619" xr:uid="{00000000-0005-0000-0000-000085580000}"/>
    <cellStyle name="百分比 2 2 3 3 6" xfId="22620" xr:uid="{00000000-0005-0000-0000-000086580000}"/>
    <cellStyle name="百分比 2 2 3 3 6 2" xfId="22621" xr:uid="{00000000-0005-0000-0000-000087580000}"/>
    <cellStyle name="百分比 2 2 3 3 6 2 2" xfId="22622" xr:uid="{00000000-0005-0000-0000-000088580000}"/>
    <cellStyle name="百分比 2 2 3 3 6 2 3" xfId="22623" xr:uid="{00000000-0005-0000-0000-000089580000}"/>
    <cellStyle name="百分比 2 2 3 3 6 3" xfId="22624" xr:uid="{00000000-0005-0000-0000-00008A580000}"/>
    <cellStyle name="百分比 2 2 3 3 6 4" xfId="22625" xr:uid="{00000000-0005-0000-0000-00008B580000}"/>
    <cellStyle name="百分比 2 2 3 3 7" xfId="22626" xr:uid="{00000000-0005-0000-0000-00008C580000}"/>
    <cellStyle name="百分比 2 2 3 3 7 2" xfId="22627" xr:uid="{00000000-0005-0000-0000-00008D580000}"/>
    <cellStyle name="百分比 2 2 3 3 7 3" xfId="22628" xr:uid="{00000000-0005-0000-0000-00008E580000}"/>
    <cellStyle name="百分比 2 2 3 3 8" xfId="22629" xr:uid="{00000000-0005-0000-0000-00008F580000}"/>
    <cellStyle name="百分比 2 2 3 3 9" xfId="22630" xr:uid="{00000000-0005-0000-0000-000090580000}"/>
    <cellStyle name="百分比 2 2 3 4" xfId="452" xr:uid="{00000000-0005-0000-0000-000091580000}"/>
    <cellStyle name="百分比 2 2 3 4 2" xfId="22631" xr:uid="{00000000-0005-0000-0000-000092580000}"/>
    <cellStyle name="百分比 2 2 3 4 2 2" xfId="22632" xr:uid="{00000000-0005-0000-0000-000093580000}"/>
    <cellStyle name="百分比 2 2 3 4 2 2 2" xfId="22633" xr:uid="{00000000-0005-0000-0000-000094580000}"/>
    <cellStyle name="百分比 2 2 3 4 2 2 2 2" xfId="22634" xr:uid="{00000000-0005-0000-0000-000095580000}"/>
    <cellStyle name="百分比 2 2 3 4 2 2 2 2 2" xfId="22635" xr:uid="{00000000-0005-0000-0000-000096580000}"/>
    <cellStyle name="百分比 2 2 3 4 2 2 2 2 3" xfId="22636" xr:uid="{00000000-0005-0000-0000-000097580000}"/>
    <cellStyle name="百分比 2 2 3 4 2 2 2 3" xfId="22637" xr:uid="{00000000-0005-0000-0000-000098580000}"/>
    <cellStyle name="百分比 2 2 3 4 2 2 2 4" xfId="22638" xr:uid="{00000000-0005-0000-0000-000099580000}"/>
    <cellStyle name="百分比 2 2 3 4 2 2 3" xfId="22639" xr:uid="{00000000-0005-0000-0000-00009A580000}"/>
    <cellStyle name="百分比 2 2 3 4 2 2 3 2" xfId="22640" xr:uid="{00000000-0005-0000-0000-00009B580000}"/>
    <cellStyle name="百分比 2 2 3 4 2 2 3 3" xfId="22641" xr:uid="{00000000-0005-0000-0000-00009C580000}"/>
    <cellStyle name="百分比 2 2 3 4 2 2 4" xfId="22642" xr:uid="{00000000-0005-0000-0000-00009D580000}"/>
    <cellStyle name="百分比 2 2 3 4 2 2 5" xfId="22643" xr:uid="{00000000-0005-0000-0000-00009E580000}"/>
    <cellStyle name="百分比 2 2 3 4 2 3" xfId="22644" xr:uid="{00000000-0005-0000-0000-00009F580000}"/>
    <cellStyle name="百分比 2 2 3 4 2 3 2" xfId="22645" xr:uid="{00000000-0005-0000-0000-0000A0580000}"/>
    <cellStyle name="百分比 2 2 3 4 2 3 2 2" xfId="22646" xr:uid="{00000000-0005-0000-0000-0000A1580000}"/>
    <cellStyle name="百分比 2 2 3 4 2 3 2 3" xfId="22647" xr:uid="{00000000-0005-0000-0000-0000A2580000}"/>
    <cellStyle name="百分比 2 2 3 4 2 3 3" xfId="22648" xr:uid="{00000000-0005-0000-0000-0000A3580000}"/>
    <cellStyle name="百分比 2 2 3 4 2 3 4" xfId="22649" xr:uid="{00000000-0005-0000-0000-0000A4580000}"/>
    <cellStyle name="百分比 2 2 3 4 2 4" xfId="22650" xr:uid="{00000000-0005-0000-0000-0000A5580000}"/>
    <cellStyle name="百分比 2 2 3 4 2 4 2" xfId="22651" xr:uid="{00000000-0005-0000-0000-0000A6580000}"/>
    <cellStyle name="百分比 2 2 3 4 2 4 3" xfId="22652" xr:uid="{00000000-0005-0000-0000-0000A7580000}"/>
    <cellStyle name="百分比 2 2 3 4 2 5" xfId="22653" xr:uid="{00000000-0005-0000-0000-0000A8580000}"/>
    <cellStyle name="百分比 2 2 3 4 2 6" xfId="22654" xr:uid="{00000000-0005-0000-0000-0000A9580000}"/>
    <cellStyle name="百分比 2 2 3 4 3" xfId="22655" xr:uid="{00000000-0005-0000-0000-0000AA580000}"/>
    <cellStyle name="百分比 2 2 3 4 3 2" xfId="22656" xr:uid="{00000000-0005-0000-0000-0000AB580000}"/>
    <cellStyle name="百分比 2 2 3 4 3 2 2" xfId="22657" xr:uid="{00000000-0005-0000-0000-0000AC580000}"/>
    <cellStyle name="百分比 2 2 3 4 3 2 2 2" xfId="22658" xr:uid="{00000000-0005-0000-0000-0000AD580000}"/>
    <cellStyle name="百分比 2 2 3 4 3 2 2 3" xfId="22659" xr:uid="{00000000-0005-0000-0000-0000AE580000}"/>
    <cellStyle name="百分比 2 2 3 4 3 2 3" xfId="22660" xr:uid="{00000000-0005-0000-0000-0000AF580000}"/>
    <cellStyle name="百分比 2 2 3 4 3 2 4" xfId="22661" xr:uid="{00000000-0005-0000-0000-0000B0580000}"/>
    <cellStyle name="百分比 2 2 3 4 3 3" xfId="22662" xr:uid="{00000000-0005-0000-0000-0000B1580000}"/>
    <cellStyle name="百分比 2 2 3 4 3 3 2" xfId="22663" xr:uid="{00000000-0005-0000-0000-0000B2580000}"/>
    <cellStyle name="百分比 2 2 3 4 3 3 3" xfId="22664" xr:uid="{00000000-0005-0000-0000-0000B3580000}"/>
    <cellStyle name="百分比 2 2 3 4 3 4" xfId="22665" xr:uid="{00000000-0005-0000-0000-0000B4580000}"/>
    <cellStyle name="百分比 2 2 3 4 3 5" xfId="22666" xr:uid="{00000000-0005-0000-0000-0000B5580000}"/>
    <cellStyle name="百分比 2 2 3 4 4" xfId="22667" xr:uid="{00000000-0005-0000-0000-0000B6580000}"/>
    <cellStyle name="百分比 2 2 3 4 4 2" xfId="22668" xr:uid="{00000000-0005-0000-0000-0000B7580000}"/>
    <cellStyle name="百分比 2 2 3 4 4 2 2" xfId="22669" xr:uid="{00000000-0005-0000-0000-0000B8580000}"/>
    <cellStyle name="百分比 2 2 3 4 4 2 2 2" xfId="22670" xr:uid="{00000000-0005-0000-0000-0000B9580000}"/>
    <cellStyle name="百分比 2 2 3 4 4 2 2 3" xfId="22671" xr:uid="{00000000-0005-0000-0000-0000BA580000}"/>
    <cellStyle name="百分比 2 2 3 4 4 2 3" xfId="22672" xr:uid="{00000000-0005-0000-0000-0000BB580000}"/>
    <cellStyle name="百分比 2 2 3 4 4 2 4" xfId="22673" xr:uid="{00000000-0005-0000-0000-0000BC580000}"/>
    <cellStyle name="百分比 2 2 3 4 4 3" xfId="22674" xr:uid="{00000000-0005-0000-0000-0000BD580000}"/>
    <cellStyle name="百分比 2 2 3 4 4 3 2" xfId="22675" xr:uid="{00000000-0005-0000-0000-0000BE580000}"/>
    <cellStyle name="百分比 2 2 3 4 4 3 3" xfId="22676" xr:uid="{00000000-0005-0000-0000-0000BF580000}"/>
    <cellStyle name="百分比 2 2 3 4 4 4" xfId="22677" xr:uid="{00000000-0005-0000-0000-0000C0580000}"/>
    <cellStyle name="百分比 2 2 3 4 4 5" xfId="22678" xr:uid="{00000000-0005-0000-0000-0000C1580000}"/>
    <cellStyle name="百分比 2 2 3 4 5" xfId="22679" xr:uid="{00000000-0005-0000-0000-0000C2580000}"/>
    <cellStyle name="百分比 2 2 3 4 5 2" xfId="22680" xr:uid="{00000000-0005-0000-0000-0000C3580000}"/>
    <cellStyle name="百分比 2 2 3 4 5 2 2" xfId="22681" xr:uid="{00000000-0005-0000-0000-0000C4580000}"/>
    <cellStyle name="百分比 2 2 3 4 5 2 3" xfId="22682" xr:uid="{00000000-0005-0000-0000-0000C5580000}"/>
    <cellStyle name="百分比 2 2 3 4 5 3" xfId="22683" xr:uid="{00000000-0005-0000-0000-0000C6580000}"/>
    <cellStyle name="百分比 2 2 3 4 5 4" xfId="22684" xr:uid="{00000000-0005-0000-0000-0000C7580000}"/>
    <cellStyle name="百分比 2 2 3 4 6" xfId="22685" xr:uid="{00000000-0005-0000-0000-0000C8580000}"/>
    <cellStyle name="百分比 2 2 3 4 6 2" xfId="22686" xr:uid="{00000000-0005-0000-0000-0000C9580000}"/>
    <cellStyle name="百分比 2 2 3 4 6 3" xfId="22687" xr:uid="{00000000-0005-0000-0000-0000CA580000}"/>
    <cellStyle name="百分比 2 2 3 4 7" xfId="22688" xr:uid="{00000000-0005-0000-0000-0000CB580000}"/>
    <cellStyle name="百分比 2 2 3 4 8" xfId="22689" xr:uid="{00000000-0005-0000-0000-0000CC580000}"/>
    <cellStyle name="百分比 2 2 3 5" xfId="22690" xr:uid="{00000000-0005-0000-0000-0000CD580000}"/>
    <cellStyle name="百分比 2 2 3 5 2" xfId="22691" xr:uid="{00000000-0005-0000-0000-0000CE580000}"/>
    <cellStyle name="百分比 2 2 3 5 2 2" xfId="22692" xr:uid="{00000000-0005-0000-0000-0000CF580000}"/>
    <cellStyle name="百分比 2 2 3 5 2 2 2" xfId="22693" xr:uid="{00000000-0005-0000-0000-0000D0580000}"/>
    <cellStyle name="百分比 2 2 3 5 2 2 2 2" xfId="22694" xr:uid="{00000000-0005-0000-0000-0000D1580000}"/>
    <cellStyle name="百分比 2 2 3 5 2 2 2 2 2" xfId="22695" xr:uid="{00000000-0005-0000-0000-0000D2580000}"/>
    <cellStyle name="百分比 2 2 3 5 2 2 2 2 3" xfId="22696" xr:uid="{00000000-0005-0000-0000-0000D3580000}"/>
    <cellStyle name="百分比 2 2 3 5 2 2 2 3" xfId="22697" xr:uid="{00000000-0005-0000-0000-0000D4580000}"/>
    <cellStyle name="百分比 2 2 3 5 2 2 2 4" xfId="22698" xr:uid="{00000000-0005-0000-0000-0000D5580000}"/>
    <cellStyle name="百分比 2 2 3 5 2 2 3" xfId="22699" xr:uid="{00000000-0005-0000-0000-0000D6580000}"/>
    <cellStyle name="百分比 2 2 3 5 2 2 3 2" xfId="22700" xr:uid="{00000000-0005-0000-0000-0000D7580000}"/>
    <cellStyle name="百分比 2 2 3 5 2 2 3 3" xfId="22701" xr:uid="{00000000-0005-0000-0000-0000D8580000}"/>
    <cellStyle name="百分比 2 2 3 5 2 2 4" xfId="22702" xr:uid="{00000000-0005-0000-0000-0000D9580000}"/>
    <cellStyle name="百分比 2 2 3 5 2 2 5" xfId="22703" xr:uid="{00000000-0005-0000-0000-0000DA580000}"/>
    <cellStyle name="百分比 2 2 3 5 2 3" xfId="22704" xr:uid="{00000000-0005-0000-0000-0000DB580000}"/>
    <cellStyle name="百分比 2 2 3 5 2 3 2" xfId="22705" xr:uid="{00000000-0005-0000-0000-0000DC580000}"/>
    <cellStyle name="百分比 2 2 3 5 2 3 2 2" xfId="22706" xr:uid="{00000000-0005-0000-0000-0000DD580000}"/>
    <cellStyle name="百分比 2 2 3 5 2 3 2 3" xfId="22707" xr:uid="{00000000-0005-0000-0000-0000DE580000}"/>
    <cellStyle name="百分比 2 2 3 5 2 3 3" xfId="22708" xr:uid="{00000000-0005-0000-0000-0000DF580000}"/>
    <cellStyle name="百分比 2 2 3 5 2 3 4" xfId="22709" xr:uid="{00000000-0005-0000-0000-0000E0580000}"/>
    <cellStyle name="百分比 2 2 3 5 2 4" xfId="22710" xr:uid="{00000000-0005-0000-0000-0000E1580000}"/>
    <cellStyle name="百分比 2 2 3 5 2 4 2" xfId="22711" xr:uid="{00000000-0005-0000-0000-0000E2580000}"/>
    <cellStyle name="百分比 2 2 3 5 2 4 3" xfId="22712" xr:uid="{00000000-0005-0000-0000-0000E3580000}"/>
    <cellStyle name="百分比 2 2 3 5 2 5" xfId="22713" xr:uid="{00000000-0005-0000-0000-0000E4580000}"/>
    <cellStyle name="百分比 2 2 3 5 2 6" xfId="22714" xr:uid="{00000000-0005-0000-0000-0000E5580000}"/>
    <cellStyle name="百分比 2 2 3 5 3" xfId="22715" xr:uid="{00000000-0005-0000-0000-0000E6580000}"/>
    <cellStyle name="百分比 2 2 3 5 3 2" xfId="22716" xr:uid="{00000000-0005-0000-0000-0000E7580000}"/>
    <cellStyle name="百分比 2 2 3 5 3 2 2" xfId="22717" xr:uid="{00000000-0005-0000-0000-0000E8580000}"/>
    <cellStyle name="百分比 2 2 3 5 3 2 2 2" xfId="22718" xr:uid="{00000000-0005-0000-0000-0000E9580000}"/>
    <cellStyle name="百分比 2 2 3 5 3 2 2 3" xfId="22719" xr:uid="{00000000-0005-0000-0000-0000EA580000}"/>
    <cellStyle name="百分比 2 2 3 5 3 2 3" xfId="22720" xr:uid="{00000000-0005-0000-0000-0000EB580000}"/>
    <cellStyle name="百分比 2 2 3 5 3 2 4" xfId="22721" xr:uid="{00000000-0005-0000-0000-0000EC580000}"/>
    <cellStyle name="百分比 2 2 3 5 3 3" xfId="22722" xr:uid="{00000000-0005-0000-0000-0000ED580000}"/>
    <cellStyle name="百分比 2 2 3 5 3 3 2" xfId="22723" xr:uid="{00000000-0005-0000-0000-0000EE580000}"/>
    <cellStyle name="百分比 2 2 3 5 3 3 3" xfId="22724" xr:uid="{00000000-0005-0000-0000-0000EF580000}"/>
    <cellStyle name="百分比 2 2 3 5 3 4" xfId="22725" xr:uid="{00000000-0005-0000-0000-0000F0580000}"/>
    <cellStyle name="百分比 2 2 3 5 3 5" xfId="22726" xr:uid="{00000000-0005-0000-0000-0000F1580000}"/>
    <cellStyle name="百分比 2 2 3 5 4" xfId="22727" xr:uid="{00000000-0005-0000-0000-0000F2580000}"/>
    <cellStyle name="百分比 2 2 3 5 4 2" xfId="22728" xr:uid="{00000000-0005-0000-0000-0000F3580000}"/>
    <cellStyle name="百分比 2 2 3 5 4 2 2" xfId="22729" xr:uid="{00000000-0005-0000-0000-0000F4580000}"/>
    <cellStyle name="百分比 2 2 3 5 4 2 2 2" xfId="22730" xr:uid="{00000000-0005-0000-0000-0000F5580000}"/>
    <cellStyle name="百分比 2 2 3 5 4 2 2 3" xfId="22731" xr:uid="{00000000-0005-0000-0000-0000F6580000}"/>
    <cellStyle name="百分比 2 2 3 5 4 2 3" xfId="22732" xr:uid="{00000000-0005-0000-0000-0000F7580000}"/>
    <cellStyle name="百分比 2 2 3 5 4 2 4" xfId="22733" xr:uid="{00000000-0005-0000-0000-0000F8580000}"/>
    <cellStyle name="百分比 2 2 3 5 4 3" xfId="22734" xr:uid="{00000000-0005-0000-0000-0000F9580000}"/>
    <cellStyle name="百分比 2 2 3 5 4 3 2" xfId="22735" xr:uid="{00000000-0005-0000-0000-0000FA580000}"/>
    <cellStyle name="百分比 2 2 3 5 4 3 3" xfId="22736" xr:uid="{00000000-0005-0000-0000-0000FB580000}"/>
    <cellStyle name="百分比 2 2 3 5 4 4" xfId="22737" xr:uid="{00000000-0005-0000-0000-0000FC580000}"/>
    <cellStyle name="百分比 2 2 3 5 4 5" xfId="22738" xr:uid="{00000000-0005-0000-0000-0000FD580000}"/>
    <cellStyle name="百分比 2 2 3 5 5" xfId="22739" xr:uid="{00000000-0005-0000-0000-0000FE580000}"/>
    <cellStyle name="百分比 2 2 3 5 5 2" xfId="22740" xr:uid="{00000000-0005-0000-0000-0000FF580000}"/>
    <cellStyle name="百分比 2 2 3 5 5 2 2" xfId="22741" xr:uid="{00000000-0005-0000-0000-000000590000}"/>
    <cellStyle name="百分比 2 2 3 5 5 2 3" xfId="22742" xr:uid="{00000000-0005-0000-0000-000001590000}"/>
    <cellStyle name="百分比 2 2 3 5 5 3" xfId="22743" xr:uid="{00000000-0005-0000-0000-000002590000}"/>
    <cellStyle name="百分比 2 2 3 5 5 4" xfId="22744" xr:uid="{00000000-0005-0000-0000-000003590000}"/>
    <cellStyle name="百分比 2 2 3 5 6" xfId="22745" xr:uid="{00000000-0005-0000-0000-000004590000}"/>
    <cellStyle name="百分比 2 2 3 5 6 2" xfId="22746" xr:uid="{00000000-0005-0000-0000-000005590000}"/>
    <cellStyle name="百分比 2 2 3 5 6 3" xfId="22747" xr:uid="{00000000-0005-0000-0000-000006590000}"/>
    <cellStyle name="百分比 2 2 3 5 7" xfId="22748" xr:uid="{00000000-0005-0000-0000-000007590000}"/>
    <cellStyle name="百分比 2 2 3 5 8" xfId="22749" xr:uid="{00000000-0005-0000-0000-000008590000}"/>
    <cellStyle name="百分比 2 2 3 6" xfId="22750" xr:uid="{00000000-0005-0000-0000-000009590000}"/>
    <cellStyle name="百分比 2 2 3 6 2" xfId="22751" xr:uid="{00000000-0005-0000-0000-00000A590000}"/>
    <cellStyle name="百分比 2 2 3 6 2 2" xfId="22752" xr:uid="{00000000-0005-0000-0000-00000B590000}"/>
    <cellStyle name="百分比 2 2 3 6 2 2 2" xfId="22753" xr:uid="{00000000-0005-0000-0000-00000C590000}"/>
    <cellStyle name="百分比 2 2 3 6 2 2 2 2" xfId="22754" xr:uid="{00000000-0005-0000-0000-00000D590000}"/>
    <cellStyle name="百分比 2 2 3 6 2 2 2 3" xfId="22755" xr:uid="{00000000-0005-0000-0000-00000E590000}"/>
    <cellStyle name="百分比 2 2 3 6 2 2 3" xfId="22756" xr:uid="{00000000-0005-0000-0000-00000F590000}"/>
    <cellStyle name="百分比 2 2 3 6 2 2 4" xfId="22757" xr:uid="{00000000-0005-0000-0000-000010590000}"/>
    <cellStyle name="百分比 2 2 3 6 2 3" xfId="22758" xr:uid="{00000000-0005-0000-0000-000011590000}"/>
    <cellStyle name="百分比 2 2 3 6 2 3 2" xfId="22759" xr:uid="{00000000-0005-0000-0000-000012590000}"/>
    <cellStyle name="百分比 2 2 3 6 2 3 3" xfId="22760" xr:uid="{00000000-0005-0000-0000-000013590000}"/>
    <cellStyle name="百分比 2 2 3 6 2 4" xfId="22761" xr:uid="{00000000-0005-0000-0000-000014590000}"/>
    <cellStyle name="百分比 2 2 3 6 2 5" xfId="22762" xr:uid="{00000000-0005-0000-0000-000015590000}"/>
    <cellStyle name="百分比 2 2 3 6 3" xfId="22763" xr:uid="{00000000-0005-0000-0000-000016590000}"/>
    <cellStyle name="百分比 2 2 3 6 3 2" xfId="22764" xr:uid="{00000000-0005-0000-0000-000017590000}"/>
    <cellStyle name="百分比 2 2 3 6 3 2 2" xfId="22765" xr:uid="{00000000-0005-0000-0000-000018590000}"/>
    <cellStyle name="百分比 2 2 3 6 3 2 2 2" xfId="22766" xr:uid="{00000000-0005-0000-0000-000019590000}"/>
    <cellStyle name="百分比 2 2 3 6 3 2 2 3" xfId="22767" xr:uid="{00000000-0005-0000-0000-00001A590000}"/>
    <cellStyle name="百分比 2 2 3 6 3 2 3" xfId="22768" xr:uid="{00000000-0005-0000-0000-00001B590000}"/>
    <cellStyle name="百分比 2 2 3 6 3 2 4" xfId="22769" xr:uid="{00000000-0005-0000-0000-00001C590000}"/>
    <cellStyle name="百分比 2 2 3 6 3 3" xfId="22770" xr:uid="{00000000-0005-0000-0000-00001D590000}"/>
    <cellStyle name="百分比 2 2 3 6 3 3 2" xfId="22771" xr:uid="{00000000-0005-0000-0000-00001E590000}"/>
    <cellStyle name="百分比 2 2 3 6 3 3 3" xfId="22772" xr:uid="{00000000-0005-0000-0000-00001F590000}"/>
    <cellStyle name="百分比 2 2 3 6 3 4" xfId="22773" xr:uid="{00000000-0005-0000-0000-000020590000}"/>
    <cellStyle name="百分比 2 2 3 6 3 5" xfId="22774" xr:uid="{00000000-0005-0000-0000-000021590000}"/>
    <cellStyle name="百分比 2 2 3 6 4" xfId="22775" xr:uid="{00000000-0005-0000-0000-000022590000}"/>
    <cellStyle name="百分比 2 2 3 6 4 2" xfId="22776" xr:uid="{00000000-0005-0000-0000-000023590000}"/>
    <cellStyle name="百分比 2 2 3 6 4 2 2" xfId="22777" xr:uid="{00000000-0005-0000-0000-000024590000}"/>
    <cellStyle name="百分比 2 2 3 6 4 2 3" xfId="22778" xr:uid="{00000000-0005-0000-0000-000025590000}"/>
    <cellStyle name="百分比 2 2 3 6 4 3" xfId="22779" xr:uid="{00000000-0005-0000-0000-000026590000}"/>
    <cellStyle name="百分比 2 2 3 6 4 4" xfId="22780" xr:uid="{00000000-0005-0000-0000-000027590000}"/>
    <cellStyle name="百分比 2 2 3 6 5" xfId="22781" xr:uid="{00000000-0005-0000-0000-000028590000}"/>
    <cellStyle name="百分比 2 2 3 6 5 2" xfId="22782" xr:uid="{00000000-0005-0000-0000-000029590000}"/>
    <cellStyle name="百分比 2 2 3 6 5 3" xfId="22783" xr:uid="{00000000-0005-0000-0000-00002A590000}"/>
    <cellStyle name="百分比 2 2 3 6 6" xfId="22784" xr:uid="{00000000-0005-0000-0000-00002B590000}"/>
    <cellStyle name="百分比 2 2 3 6 7" xfId="22785" xr:uid="{00000000-0005-0000-0000-00002C590000}"/>
    <cellStyle name="百分比 2 2 3 7" xfId="22786" xr:uid="{00000000-0005-0000-0000-00002D590000}"/>
    <cellStyle name="百分比 2 2 3 7 2" xfId="22787" xr:uid="{00000000-0005-0000-0000-00002E590000}"/>
    <cellStyle name="百分比 2 2 3 7 2 2" xfId="22788" xr:uid="{00000000-0005-0000-0000-00002F590000}"/>
    <cellStyle name="百分比 2 2 3 7 2 2 2" xfId="22789" xr:uid="{00000000-0005-0000-0000-000030590000}"/>
    <cellStyle name="百分比 2 2 3 7 2 2 2 2" xfId="22790" xr:uid="{00000000-0005-0000-0000-000031590000}"/>
    <cellStyle name="百分比 2 2 3 7 2 2 2 3" xfId="22791" xr:uid="{00000000-0005-0000-0000-000032590000}"/>
    <cellStyle name="百分比 2 2 3 7 2 2 3" xfId="22792" xr:uid="{00000000-0005-0000-0000-000033590000}"/>
    <cellStyle name="百分比 2 2 3 7 2 2 4" xfId="22793" xr:uid="{00000000-0005-0000-0000-000034590000}"/>
    <cellStyle name="百分比 2 2 3 7 2 3" xfId="22794" xr:uid="{00000000-0005-0000-0000-000035590000}"/>
    <cellStyle name="百分比 2 2 3 7 2 3 2" xfId="22795" xr:uid="{00000000-0005-0000-0000-000036590000}"/>
    <cellStyle name="百分比 2 2 3 7 2 3 3" xfId="22796" xr:uid="{00000000-0005-0000-0000-000037590000}"/>
    <cellStyle name="百分比 2 2 3 7 2 4" xfId="22797" xr:uid="{00000000-0005-0000-0000-000038590000}"/>
    <cellStyle name="百分比 2 2 3 7 2 5" xfId="22798" xr:uid="{00000000-0005-0000-0000-000039590000}"/>
    <cellStyle name="百分比 2 2 3 7 3" xfId="22799" xr:uid="{00000000-0005-0000-0000-00003A590000}"/>
    <cellStyle name="百分比 2 2 3 7 3 2" xfId="22800" xr:uid="{00000000-0005-0000-0000-00003B590000}"/>
    <cellStyle name="百分比 2 2 3 7 3 2 2" xfId="22801" xr:uid="{00000000-0005-0000-0000-00003C590000}"/>
    <cellStyle name="百分比 2 2 3 7 3 2 3" xfId="22802" xr:uid="{00000000-0005-0000-0000-00003D590000}"/>
    <cellStyle name="百分比 2 2 3 7 3 3" xfId="22803" xr:uid="{00000000-0005-0000-0000-00003E590000}"/>
    <cellStyle name="百分比 2 2 3 7 3 4" xfId="22804" xr:uid="{00000000-0005-0000-0000-00003F590000}"/>
    <cellStyle name="百分比 2 2 3 7 4" xfId="22805" xr:uid="{00000000-0005-0000-0000-000040590000}"/>
    <cellStyle name="百分比 2 2 3 7 4 2" xfId="22806" xr:uid="{00000000-0005-0000-0000-000041590000}"/>
    <cellStyle name="百分比 2 2 3 7 4 3" xfId="22807" xr:uid="{00000000-0005-0000-0000-000042590000}"/>
    <cellStyle name="百分比 2 2 3 7 5" xfId="22808" xr:uid="{00000000-0005-0000-0000-000043590000}"/>
    <cellStyle name="百分比 2 2 3 7 6" xfId="22809" xr:uid="{00000000-0005-0000-0000-000044590000}"/>
    <cellStyle name="百分比 2 2 3 8" xfId="22810" xr:uid="{00000000-0005-0000-0000-000045590000}"/>
    <cellStyle name="百分比 2 2 3 8 2" xfId="22811" xr:uid="{00000000-0005-0000-0000-000046590000}"/>
    <cellStyle name="百分比 2 2 3 8 2 2" xfId="22812" xr:uid="{00000000-0005-0000-0000-000047590000}"/>
    <cellStyle name="百分比 2 2 3 8 2 2 2" xfId="22813" xr:uid="{00000000-0005-0000-0000-000048590000}"/>
    <cellStyle name="百分比 2 2 3 8 2 2 3" xfId="22814" xr:uid="{00000000-0005-0000-0000-000049590000}"/>
    <cellStyle name="百分比 2 2 3 8 2 3" xfId="22815" xr:uid="{00000000-0005-0000-0000-00004A590000}"/>
    <cellStyle name="百分比 2 2 3 8 2 4" xfId="22816" xr:uid="{00000000-0005-0000-0000-00004B590000}"/>
    <cellStyle name="百分比 2 2 3 8 3" xfId="22817" xr:uid="{00000000-0005-0000-0000-00004C590000}"/>
    <cellStyle name="百分比 2 2 3 8 3 2" xfId="22818" xr:uid="{00000000-0005-0000-0000-00004D590000}"/>
    <cellStyle name="百分比 2 2 3 8 3 3" xfId="22819" xr:uid="{00000000-0005-0000-0000-00004E590000}"/>
    <cellStyle name="百分比 2 2 3 8 4" xfId="22820" xr:uid="{00000000-0005-0000-0000-00004F590000}"/>
    <cellStyle name="百分比 2 2 3 8 5" xfId="22821" xr:uid="{00000000-0005-0000-0000-000050590000}"/>
    <cellStyle name="百分比 2 2 3 9" xfId="22822" xr:uid="{00000000-0005-0000-0000-000051590000}"/>
    <cellStyle name="百分比 2 2 3 9 2" xfId="22823" xr:uid="{00000000-0005-0000-0000-000052590000}"/>
    <cellStyle name="百分比 2 2 3 9 2 2" xfId="22824" xr:uid="{00000000-0005-0000-0000-000053590000}"/>
    <cellStyle name="百分比 2 2 3 9 2 2 2" xfId="22825" xr:uid="{00000000-0005-0000-0000-000054590000}"/>
    <cellStyle name="百分比 2 2 3 9 2 2 3" xfId="22826" xr:uid="{00000000-0005-0000-0000-000055590000}"/>
    <cellStyle name="百分比 2 2 3 9 2 3" xfId="22827" xr:uid="{00000000-0005-0000-0000-000056590000}"/>
    <cellStyle name="百分比 2 2 3 9 2 4" xfId="22828" xr:uid="{00000000-0005-0000-0000-000057590000}"/>
    <cellStyle name="百分比 2 2 3 9 3" xfId="22829" xr:uid="{00000000-0005-0000-0000-000058590000}"/>
    <cellStyle name="百分比 2 2 3 9 3 2" xfId="22830" xr:uid="{00000000-0005-0000-0000-000059590000}"/>
    <cellStyle name="百分比 2 2 3 9 3 3" xfId="22831" xr:uid="{00000000-0005-0000-0000-00005A590000}"/>
    <cellStyle name="百分比 2 2 3 9 4" xfId="22832" xr:uid="{00000000-0005-0000-0000-00005B590000}"/>
    <cellStyle name="百分比 2 2 3 9 5" xfId="22833" xr:uid="{00000000-0005-0000-0000-00005C590000}"/>
    <cellStyle name="百分比 2 2 4" xfId="453" xr:uid="{00000000-0005-0000-0000-00005D590000}"/>
    <cellStyle name="百分比 2 2 4 2" xfId="454" xr:uid="{00000000-0005-0000-0000-00005E590000}"/>
    <cellStyle name="百分比 2 2 4 2 2" xfId="22834" xr:uid="{00000000-0005-0000-0000-00005F590000}"/>
    <cellStyle name="百分比 2 2 4 2 2 2" xfId="22835" xr:uid="{00000000-0005-0000-0000-000060590000}"/>
    <cellStyle name="百分比 2 2 4 2 2 2 2" xfId="22836" xr:uid="{00000000-0005-0000-0000-000061590000}"/>
    <cellStyle name="百分比 2 2 4 2 2 2 2 2" xfId="22837" xr:uid="{00000000-0005-0000-0000-000062590000}"/>
    <cellStyle name="百分比 2 2 4 2 2 2 2 2 2" xfId="22838" xr:uid="{00000000-0005-0000-0000-000063590000}"/>
    <cellStyle name="百分比 2 2 4 2 2 2 2 2 3" xfId="22839" xr:uid="{00000000-0005-0000-0000-000064590000}"/>
    <cellStyle name="百分比 2 2 4 2 2 2 2 3" xfId="22840" xr:uid="{00000000-0005-0000-0000-000065590000}"/>
    <cellStyle name="百分比 2 2 4 2 2 2 2 4" xfId="22841" xr:uid="{00000000-0005-0000-0000-000066590000}"/>
    <cellStyle name="百分比 2 2 4 2 2 2 3" xfId="22842" xr:uid="{00000000-0005-0000-0000-000067590000}"/>
    <cellStyle name="百分比 2 2 4 2 2 2 3 2" xfId="22843" xr:uid="{00000000-0005-0000-0000-000068590000}"/>
    <cellStyle name="百分比 2 2 4 2 2 2 3 3" xfId="22844" xr:uid="{00000000-0005-0000-0000-000069590000}"/>
    <cellStyle name="百分比 2 2 4 2 2 2 4" xfId="22845" xr:uid="{00000000-0005-0000-0000-00006A590000}"/>
    <cellStyle name="百分比 2 2 4 2 2 2 5" xfId="22846" xr:uid="{00000000-0005-0000-0000-00006B590000}"/>
    <cellStyle name="百分比 2 2 4 2 2 3" xfId="22847" xr:uid="{00000000-0005-0000-0000-00006C590000}"/>
    <cellStyle name="百分比 2 2 4 2 2 3 2" xfId="22848" xr:uid="{00000000-0005-0000-0000-00006D590000}"/>
    <cellStyle name="百分比 2 2 4 2 2 3 2 2" xfId="22849" xr:uid="{00000000-0005-0000-0000-00006E590000}"/>
    <cellStyle name="百分比 2 2 4 2 2 3 2 3" xfId="22850" xr:uid="{00000000-0005-0000-0000-00006F590000}"/>
    <cellStyle name="百分比 2 2 4 2 2 3 3" xfId="22851" xr:uid="{00000000-0005-0000-0000-000070590000}"/>
    <cellStyle name="百分比 2 2 4 2 2 3 4" xfId="22852" xr:uid="{00000000-0005-0000-0000-000071590000}"/>
    <cellStyle name="百分比 2 2 4 2 2 4" xfId="22853" xr:uid="{00000000-0005-0000-0000-000072590000}"/>
    <cellStyle name="百分比 2 2 4 2 2 4 2" xfId="22854" xr:uid="{00000000-0005-0000-0000-000073590000}"/>
    <cellStyle name="百分比 2 2 4 2 2 4 3" xfId="22855" xr:uid="{00000000-0005-0000-0000-000074590000}"/>
    <cellStyle name="百分比 2 2 4 2 2 5" xfId="22856" xr:uid="{00000000-0005-0000-0000-000075590000}"/>
    <cellStyle name="百分比 2 2 4 2 2 6" xfId="22857" xr:uid="{00000000-0005-0000-0000-000076590000}"/>
    <cellStyle name="百分比 2 2 4 2 3" xfId="22858" xr:uid="{00000000-0005-0000-0000-000077590000}"/>
    <cellStyle name="百分比 2 2 4 2 3 2" xfId="22859" xr:uid="{00000000-0005-0000-0000-000078590000}"/>
    <cellStyle name="百分比 2 2 4 2 3 2 2" xfId="22860" xr:uid="{00000000-0005-0000-0000-000079590000}"/>
    <cellStyle name="百分比 2 2 4 2 3 2 2 2" xfId="22861" xr:uid="{00000000-0005-0000-0000-00007A590000}"/>
    <cellStyle name="百分比 2 2 4 2 3 2 2 3" xfId="22862" xr:uid="{00000000-0005-0000-0000-00007B590000}"/>
    <cellStyle name="百分比 2 2 4 2 3 2 3" xfId="22863" xr:uid="{00000000-0005-0000-0000-00007C590000}"/>
    <cellStyle name="百分比 2 2 4 2 3 2 4" xfId="22864" xr:uid="{00000000-0005-0000-0000-00007D590000}"/>
    <cellStyle name="百分比 2 2 4 2 3 3" xfId="22865" xr:uid="{00000000-0005-0000-0000-00007E590000}"/>
    <cellStyle name="百分比 2 2 4 2 3 3 2" xfId="22866" xr:uid="{00000000-0005-0000-0000-00007F590000}"/>
    <cellStyle name="百分比 2 2 4 2 3 3 3" xfId="22867" xr:uid="{00000000-0005-0000-0000-000080590000}"/>
    <cellStyle name="百分比 2 2 4 2 3 4" xfId="22868" xr:uid="{00000000-0005-0000-0000-000081590000}"/>
    <cellStyle name="百分比 2 2 4 2 3 5" xfId="22869" xr:uid="{00000000-0005-0000-0000-000082590000}"/>
    <cellStyle name="百分比 2 2 4 2 4" xfId="22870" xr:uid="{00000000-0005-0000-0000-000083590000}"/>
    <cellStyle name="百分比 2 2 4 2 4 2" xfId="22871" xr:uid="{00000000-0005-0000-0000-000084590000}"/>
    <cellStyle name="百分比 2 2 4 2 4 2 2" xfId="22872" xr:uid="{00000000-0005-0000-0000-000085590000}"/>
    <cellStyle name="百分比 2 2 4 2 4 2 2 2" xfId="22873" xr:uid="{00000000-0005-0000-0000-000086590000}"/>
    <cellStyle name="百分比 2 2 4 2 4 2 2 3" xfId="22874" xr:uid="{00000000-0005-0000-0000-000087590000}"/>
    <cellStyle name="百分比 2 2 4 2 4 2 3" xfId="22875" xr:uid="{00000000-0005-0000-0000-000088590000}"/>
    <cellStyle name="百分比 2 2 4 2 4 2 4" xfId="22876" xr:uid="{00000000-0005-0000-0000-000089590000}"/>
    <cellStyle name="百分比 2 2 4 2 4 3" xfId="22877" xr:uid="{00000000-0005-0000-0000-00008A590000}"/>
    <cellStyle name="百分比 2 2 4 2 4 3 2" xfId="22878" xr:uid="{00000000-0005-0000-0000-00008B590000}"/>
    <cellStyle name="百分比 2 2 4 2 4 3 3" xfId="22879" xr:uid="{00000000-0005-0000-0000-00008C590000}"/>
    <cellStyle name="百分比 2 2 4 2 4 4" xfId="22880" xr:uid="{00000000-0005-0000-0000-00008D590000}"/>
    <cellStyle name="百分比 2 2 4 2 4 5" xfId="22881" xr:uid="{00000000-0005-0000-0000-00008E590000}"/>
    <cellStyle name="百分比 2 2 4 2 5" xfId="22882" xr:uid="{00000000-0005-0000-0000-00008F590000}"/>
    <cellStyle name="百分比 2 2 4 2 5 2" xfId="22883" xr:uid="{00000000-0005-0000-0000-000090590000}"/>
    <cellStyle name="百分比 2 2 4 2 5 2 2" xfId="22884" xr:uid="{00000000-0005-0000-0000-000091590000}"/>
    <cellStyle name="百分比 2 2 4 2 5 2 3" xfId="22885" xr:uid="{00000000-0005-0000-0000-000092590000}"/>
    <cellStyle name="百分比 2 2 4 2 5 3" xfId="22886" xr:uid="{00000000-0005-0000-0000-000093590000}"/>
    <cellStyle name="百分比 2 2 4 2 5 4" xfId="22887" xr:uid="{00000000-0005-0000-0000-000094590000}"/>
    <cellStyle name="百分比 2 2 4 2 6" xfId="22888" xr:uid="{00000000-0005-0000-0000-000095590000}"/>
    <cellStyle name="百分比 2 2 4 2 6 2" xfId="22889" xr:uid="{00000000-0005-0000-0000-000096590000}"/>
    <cellStyle name="百分比 2 2 4 2 6 3" xfId="22890" xr:uid="{00000000-0005-0000-0000-000097590000}"/>
    <cellStyle name="百分比 2 2 4 2 7" xfId="22891" xr:uid="{00000000-0005-0000-0000-000098590000}"/>
    <cellStyle name="百分比 2 2 4 2 8" xfId="22892" xr:uid="{00000000-0005-0000-0000-000099590000}"/>
    <cellStyle name="百分比 2 2 4 3" xfId="22893" xr:uid="{00000000-0005-0000-0000-00009A590000}"/>
    <cellStyle name="百分比 2 2 4 3 2" xfId="22894" xr:uid="{00000000-0005-0000-0000-00009B590000}"/>
    <cellStyle name="百分比 2 2 4 3 2 2" xfId="22895" xr:uid="{00000000-0005-0000-0000-00009C590000}"/>
    <cellStyle name="百分比 2 2 4 3 2 2 2" xfId="22896" xr:uid="{00000000-0005-0000-0000-00009D590000}"/>
    <cellStyle name="百分比 2 2 4 3 2 2 2 2" xfId="22897" xr:uid="{00000000-0005-0000-0000-00009E590000}"/>
    <cellStyle name="百分比 2 2 4 3 2 2 2 3" xfId="22898" xr:uid="{00000000-0005-0000-0000-00009F590000}"/>
    <cellStyle name="百分比 2 2 4 3 2 2 3" xfId="22899" xr:uid="{00000000-0005-0000-0000-0000A0590000}"/>
    <cellStyle name="百分比 2 2 4 3 2 2 4" xfId="22900" xr:uid="{00000000-0005-0000-0000-0000A1590000}"/>
    <cellStyle name="百分比 2 2 4 3 2 3" xfId="22901" xr:uid="{00000000-0005-0000-0000-0000A2590000}"/>
    <cellStyle name="百分比 2 2 4 3 2 3 2" xfId="22902" xr:uid="{00000000-0005-0000-0000-0000A3590000}"/>
    <cellStyle name="百分比 2 2 4 3 2 3 3" xfId="22903" xr:uid="{00000000-0005-0000-0000-0000A4590000}"/>
    <cellStyle name="百分比 2 2 4 3 2 4" xfId="22904" xr:uid="{00000000-0005-0000-0000-0000A5590000}"/>
    <cellStyle name="百分比 2 2 4 3 2 5" xfId="22905" xr:uid="{00000000-0005-0000-0000-0000A6590000}"/>
    <cellStyle name="百分比 2 2 4 3 3" xfId="22906" xr:uid="{00000000-0005-0000-0000-0000A7590000}"/>
    <cellStyle name="百分比 2 2 4 3 3 2" xfId="22907" xr:uid="{00000000-0005-0000-0000-0000A8590000}"/>
    <cellStyle name="百分比 2 2 4 3 3 2 2" xfId="22908" xr:uid="{00000000-0005-0000-0000-0000A9590000}"/>
    <cellStyle name="百分比 2 2 4 3 3 2 3" xfId="22909" xr:uid="{00000000-0005-0000-0000-0000AA590000}"/>
    <cellStyle name="百分比 2 2 4 3 3 3" xfId="22910" xr:uid="{00000000-0005-0000-0000-0000AB590000}"/>
    <cellStyle name="百分比 2 2 4 3 3 4" xfId="22911" xr:uid="{00000000-0005-0000-0000-0000AC590000}"/>
    <cellStyle name="百分比 2 2 4 3 4" xfId="22912" xr:uid="{00000000-0005-0000-0000-0000AD590000}"/>
    <cellStyle name="百分比 2 2 4 3 4 2" xfId="22913" xr:uid="{00000000-0005-0000-0000-0000AE590000}"/>
    <cellStyle name="百分比 2 2 4 3 4 3" xfId="22914" xr:uid="{00000000-0005-0000-0000-0000AF590000}"/>
    <cellStyle name="百分比 2 2 4 3 5" xfId="22915" xr:uid="{00000000-0005-0000-0000-0000B0590000}"/>
    <cellStyle name="百分比 2 2 4 3 6" xfId="22916" xr:uid="{00000000-0005-0000-0000-0000B1590000}"/>
    <cellStyle name="百分比 2 2 4 4" xfId="22917" xr:uid="{00000000-0005-0000-0000-0000B2590000}"/>
    <cellStyle name="百分比 2 2 4 4 2" xfId="22918" xr:uid="{00000000-0005-0000-0000-0000B3590000}"/>
    <cellStyle name="百分比 2 2 4 4 2 2" xfId="22919" xr:uid="{00000000-0005-0000-0000-0000B4590000}"/>
    <cellStyle name="百分比 2 2 4 4 2 2 2" xfId="22920" xr:uid="{00000000-0005-0000-0000-0000B5590000}"/>
    <cellStyle name="百分比 2 2 4 4 2 2 3" xfId="22921" xr:uid="{00000000-0005-0000-0000-0000B6590000}"/>
    <cellStyle name="百分比 2 2 4 4 2 3" xfId="22922" xr:uid="{00000000-0005-0000-0000-0000B7590000}"/>
    <cellStyle name="百分比 2 2 4 4 2 4" xfId="22923" xr:uid="{00000000-0005-0000-0000-0000B8590000}"/>
    <cellStyle name="百分比 2 2 4 4 3" xfId="22924" xr:uid="{00000000-0005-0000-0000-0000B9590000}"/>
    <cellStyle name="百分比 2 2 4 4 3 2" xfId="22925" xr:uid="{00000000-0005-0000-0000-0000BA590000}"/>
    <cellStyle name="百分比 2 2 4 4 3 3" xfId="22926" xr:uid="{00000000-0005-0000-0000-0000BB590000}"/>
    <cellStyle name="百分比 2 2 4 4 4" xfId="22927" xr:uid="{00000000-0005-0000-0000-0000BC590000}"/>
    <cellStyle name="百分比 2 2 4 4 5" xfId="22928" xr:uid="{00000000-0005-0000-0000-0000BD590000}"/>
    <cellStyle name="百分比 2 2 4 5" xfId="22929" xr:uid="{00000000-0005-0000-0000-0000BE590000}"/>
    <cellStyle name="百分比 2 2 4 5 2" xfId="22930" xr:uid="{00000000-0005-0000-0000-0000BF590000}"/>
    <cellStyle name="百分比 2 2 4 5 2 2" xfId="22931" xr:uid="{00000000-0005-0000-0000-0000C0590000}"/>
    <cellStyle name="百分比 2 2 4 5 2 2 2" xfId="22932" xr:uid="{00000000-0005-0000-0000-0000C1590000}"/>
    <cellStyle name="百分比 2 2 4 5 2 2 3" xfId="22933" xr:uid="{00000000-0005-0000-0000-0000C2590000}"/>
    <cellStyle name="百分比 2 2 4 5 2 3" xfId="22934" xr:uid="{00000000-0005-0000-0000-0000C3590000}"/>
    <cellStyle name="百分比 2 2 4 5 2 4" xfId="22935" xr:uid="{00000000-0005-0000-0000-0000C4590000}"/>
    <cellStyle name="百分比 2 2 4 5 3" xfId="22936" xr:uid="{00000000-0005-0000-0000-0000C5590000}"/>
    <cellStyle name="百分比 2 2 4 5 3 2" xfId="22937" xr:uid="{00000000-0005-0000-0000-0000C6590000}"/>
    <cellStyle name="百分比 2 2 4 5 3 3" xfId="22938" xr:uid="{00000000-0005-0000-0000-0000C7590000}"/>
    <cellStyle name="百分比 2 2 4 5 4" xfId="22939" xr:uid="{00000000-0005-0000-0000-0000C8590000}"/>
    <cellStyle name="百分比 2 2 4 5 5" xfId="22940" xr:uid="{00000000-0005-0000-0000-0000C9590000}"/>
    <cellStyle name="百分比 2 2 4 6" xfId="22941" xr:uid="{00000000-0005-0000-0000-0000CA590000}"/>
    <cellStyle name="百分比 2 2 4 6 2" xfId="22942" xr:uid="{00000000-0005-0000-0000-0000CB590000}"/>
    <cellStyle name="百分比 2 2 4 6 2 2" xfId="22943" xr:uid="{00000000-0005-0000-0000-0000CC590000}"/>
    <cellStyle name="百分比 2 2 4 6 2 3" xfId="22944" xr:uid="{00000000-0005-0000-0000-0000CD590000}"/>
    <cellStyle name="百分比 2 2 4 6 3" xfId="22945" xr:uid="{00000000-0005-0000-0000-0000CE590000}"/>
    <cellStyle name="百分比 2 2 4 6 4" xfId="22946" xr:uid="{00000000-0005-0000-0000-0000CF590000}"/>
    <cellStyle name="百分比 2 2 4 7" xfId="22947" xr:uid="{00000000-0005-0000-0000-0000D0590000}"/>
    <cellStyle name="百分比 2 2 4 7 2" xfId="22948" xr:uid="{00000000-0005-0000-0000-0000D1590000}"/>
    <cellStyle name="百分比 2 2 4 7 3" xfId="22949" xr:uid="{00000000-0005-0000-0000-0000D2590000}"/>
    <cellStyle name="百分比 2 2 4 8" xfId="22950" xr:uid="{00000000-0005-0000-0000-0000D3590000}"/>
    <cellStyle name="百分比 2 2 4 9" xfId="22951" xr:uid="{00000000-0005-0000-0000-0000D4590000}"/>
    <cellStyle name="百分比 2 2 5" xfId="455" xr:uid="{00000000-0005-0000-0000-0000D5590000}"/>
    <cellStyle name="百分比 2 2 5 2" xfId="456" xr:uid="{00000000-0005-0000-0000-0000D6590000}"/>
    <cellStyle name="百分比 2 2 5 2 2" xfId="22952" xr:uid="{00000000-0005-0000-0000-0000D7590000}"/>
    <cellStyle name="百分比 2 2 5 2 2 2" xfId="22953" xr:uid="{00000000-0005-0000-0000-0000D8590000}"/>
    <cellStyle name="百分比 2 2 5 2 2 2 2" xfId="22954" xr:uid="{00000000-0005-0000-0000-0000D9590000}"/>
    <cellStyle name="百分比 2 2 5 2 2 2 2 2" xfId="22955" xr:uid="{00000000-0005-0000-0000-0000DA590000}"/>
    <cellStyle name="百分比 2 2 5 2 2 2 2 2 2" xfId="22956" xr:uid="{00000000-0005-0000-0000-0000DB590000}"/>
    <cellStyle name="百分比 2 2 5 2 2 2 2 2 3" xfId="22957" xr:uid="{00000000-0005-0000-0000-0000DC590000}"/>
    <cellStyle name="百分比 2 2 5 2 2 2 2 3" xfId="22958" xr:uid="{00000000-0005-0000-0000-0000DD590000}"/>
    <cellStyle name="百分比 2 2 5 2 2 2 2 4" xfId="22959" xr:uid="{00000000-0005-0000-0000-0000DE590000}"/>
    <cellStyle name="百分比 2 2 5 2 2 2 3" xfId="22960" xr:uid="{00000000-0005-0000-0000-0000DF590000}"/>
    <cellStyle name="百分比 2 2 5 2 2 2 3 2" xfId="22961" xr:uid="{00000000-0005-0000-0000-0000E0590000}"/>
    <cellStyle name="百分比 2 2 5 2 2 2 3 3" xfId="22962" xr:uid="{00000000-0005-0000-0000-0000E1590000}"/>
    <cellStyle name="百分比 2 2 5 2 2 2 4" xfId="22963" xr:uid="{00000000-0005-0000-0000-0000E2590000}"/>
    <cellStyle name="百分比 2 2 5 2 2 2 5" xfId="22964" xr:uid="{00000000-0005-0000-0000-0000E3590000}"/>
    <cellStyle name="百分比 2 2 5 2 2 3" xfId="22965" xr:uid="{00000000-0005-0000-0000-0000E4590000}"/>
    <cellStyle name="百分比 2 2 5 2 2 3 2" xfId="22966" xr:uid="{00000000-0005-0000-0000-0000E5590000}"/>
    <cellStyle name="百分比 2 2 5 2 2 3 2 2" xfId="22967" xr:uid="{00000000-0005-0000-0000-0000E6590000}"/>
    <cellStyle name="百分比 2 2 5 2 2 3 2 3" xfId="22968" xr:uid="{00000000-0005-0000-0000-0000E7590000}"/>
    <cellStyle name="百分比 2 2 5 2 2 3 3" xfId="22969" xr:uid="{00000000-0005-0000-0000-0000E8590000}"/>
    <cellStyle name="百分比 2 2 5 2 2 3 4" xfId="22970" xr:uid="{00000000-0005-0000-0000-0000E9590000}"/>
    <cellStyle name="百分比 2 2 5 2 2 4" xfId="22971" xr:uid="{00000000-0005-0000-0000-0000EA590000}"/>
    <cellStyle name="百分比 2 2 5 2 2 4 2" xfId="22972" xr:uid="{00000000-0005-0000-0000-0000EB590000}"/>
    <cellStyle name="百分比 2 2 5 2 2 4 3" xfId="22973" xr:uid="{00000000-0005-0000-0000-0000EC590000}"/>
    <cellStyle name="百分比 2 2 5 2 2 5" xfId="22974" xr:uid="{00000000-0005-0000-0000-0000ED590000}"/>
    <cellStyle name="百分比 2 2 5 2 2 6" xfId="22975" xr:uid="{00000000-0005-0000-0000-0000EE590000}"/>
    <cellStyle name="百分比 2 2 5 2 3" xfId="22976" xr:uid="{00000000-0005-0000-0000-0000EF590000}"/>
    <cellStyle name="百分比 2 2 5 2 3 2" xfId="22977" xr:uid="{00000000-0005-0000-0000-0000F0590000}"/>
    <cellStyle name="百分比 2 2 5 2 3 2 2" xfId="22978" xr:uid="{00000000-0005-0000-0000-0000F1590000}"/>
    <cellStyle name="百分比 2 2 5 2 3 2 2 2" xfId="22979" xr:uid="{00000000-0005-0000-0000-0000F2590000}"/>
    <cellStyle name="百分比 2 2 5 2 3 2 2 3" xfId="22980" xr:uid="{00000000-0005-0000-0000-0000F3590000}"/>
    <cellStyle name="百分比 2 2 5 2 3 2 3" xfId="22981" xr:uid="{00000000-0005-0000-0000-0000F4590000}"/>
    <cellStyle name="百分比 2 2 5 2 3 2 4" xfId="22982" xr:uid="{00000000-0005-0000-0000-0000F5590000}"/>
    <cellStyle name="百分比 2 2 5 2 3 3" xfId="22983" xr:uid="{00000000-0005-0000-0000-0000F6590000}"/>
    <cellStyle name="百分比 2 2 5 2 3 3 2" xfId="22984" xr:uid="{00000000-0005-0000-0000-0000F7590000}"/>
    <cellStyle name="百分比 2 2 5 2 3 3 3" xfId="22985" xr:uid="{00000000-0005-0000-0000-0000F8590000}"/>
    <cellStyle name="百分比 2 2 5 2 3 4" xfId="22986" xr:uid="{00000000-0005-0000-0000-0000F9590000}"/>
    <cellStyle name="百分比 2 2 5 2 3 5" xfId="22987" xr:uid="{00000000-0005-0000-0000-0000FA590000}"/>
    <cellStyle name="百分比 2 2 5 2 4" xfId="22988" xr:uid="{00000000-0005-0000-0000-0000FB590000}"/>
    <cellStyle name="百分比 2 2 5 2 4 2" xfId="22989" xr:uid="{00000000-0005-0000-0000-0000FC590000}"/>
    <cellStyle name="百分比 2 2 5 2 4 2 2" xfId="22990" xr:uid="{00000000-0005-0000-0000-0000FD590000}"/>
    <cellStyle name="百分比 2 2 5 2 4 2 2 2" xfId="22991" xr:uid="{00000000-0005-0000-0000-0000FE590000}"/>
    <cellStyle name="百分比 2 2 5 2 4 2 2 3" xfId="22992" xr:uid="{00000000-0005-0000-0000-0000FF590000}"/>
    <cellStyle name="百分比 2 2 5 2 4 2 3" xfId="22993" xr:uid="{00000000-0005-0000-0000-0000005A0000}"/>
    <cellStyle name="百分比 2 2 5 2 4 2 4" xfId="22994" xr:uid="{00000000-0005-0000-0000-0000015A0000}"/>
    <cellStyle name="百分比 2 2 5 2 4 3" xfId="22995" xr:uid="{00000000-0005-0000-0000-0000025A0000}"/>
    <cellStyle name="百分比 2 2 5 2 4 3 2" xfId="22996" xr:uid="{00000000-0005-0000-0000-0000035A0000}"/>
    <cellStyle name="百分比 2 2 5 2 4 3 3" xfId="22997" xr:uid="{00000000-0005-0000-0000-0000045A0000}"/>
    <cellStyle name="百分比 2 2 5 2 4 4" xfId="22998" xr:uid="{00000000-0005-0000-0000-0000055A0000}"/>
    <cellStyle name="百分比 2 2 5 2 4 5" xfId="22999" xr:uid="{00000000-0005-0000-0000-0000065A0000}"/>
    <cellStyle name="百分比 2 2 5 2 5" xfId="23000" xr:uid="{00000000-0005-0000-0000-0000075A0000}"/>
    <cellStyle name="百分比 2 2 5 2 5 2" xfId="23001" xr:uid="{00000000-0005-0000-0000-0000085A0000}"/>
    <cellStyle name="百分比 2 2 5 2 5 2 2" xfId="23002" xr:uid="{00000000-0005-0000-0000-0000095A0000}"/>
    <cellStyle name="百分比 2 2 5 2 5 2 3" xfId="23003" xr:uid="{00000000-0005-0000-0000-00000A5A0000}"/>
    <cellStyle name="百分比 2 2 5 2 5 3" xfId="23004" xr:uid="{00000000-0005-0000-0000-00000B5A0000}"/>
    <cellStyle name="百分比 2 2 5 2 5 4" xfId="23005" xr:uid="{00000000-0005-0000-0000-00000C5A0000}"/>
    <cellStyle name="百分比 2 2 5 2 6" xfId="23006" xr:uid="{00000000-0005-0000-0000-00000D5A0000}"/>
    <cellStyle name="百分比 2 2 5 2 6 2" xfId="23007" xr:uid="{00000000-0005-0000-0000-00000E5A0000}"/>
    <cellStyle name="百分比 2 2 5 2 6 3" xfId="23008" xr:uid="{00000000-0005-0000-0000-00000F5A0000}"/>
    <cellStyle name="百分比 2 2 5 2 7" xfId="23009" xr:uid="{00000000-0005-0000-0000-0000105A0000}"/>
    <cellStyle name="百分比 2 2 5 2 8" xfId="23010" xr:uid="{00000000-0005-0000-0000-0000115A0000}"/>
    <cellStyle name="百分比 2 2 5 3" xfId="23011" xr:uid="{00000000-0005-0000-0000-0000125A0000}"/>
    <cellStyle name="百分比 2 2 5 3 2" xfId="23012" xr:uid="{00000000-0005-0000-0000-0000135A0000}"/>
    <cellStyle name="百分比 2 2 5 3 2 2" xfId="23013" xr:uid="{00000000-0005-0000-0000-0000145A0000}"/>
    <cellStyle name="百分比 2 2 5 3 2 2 2" xfId="23014" xr:uid="{00000000-0005-0000-0000-0000155A0000}"/>
    <cellStyle name="百分比 2 2 5 3 2 2 2 2" xfId="23015" xr:uid="{00000000-0005-0000-0000-0000165A0000}"/>
    <cellStyle name="百分比 2 2 5 3 2 2 2 3" xfId="23016" xr:uid="{00000000-0005-0000-0000-0000175A0000}"/>
    <cellStyle name="百分比 2 2 5 3 2 2 3" xfId="23017" xr:uid="{00000000-0005-0000-0000-0000185A0000}"/>
    <cellStyle name="百分比 2 2 5 3 2 2 3 2" xfId="23018" xr:uid="{00000000-0005-0000-0000-0000195A0000}"/>
    <cellStyle name="百分比 2 2 5 3 2 2 3 3" xfId="23019" xr:uid="{00000000-0005-0000-0000-00001A5A0000}"/>
    <cellStyle name="百分比 2 2 5 3 2 2 4" xfId="23020" xr:uid="{00000000-0005-0000-0000-00001B5A0000}"/>
    <cellStyle name="百分比 2 2 5 3 2 2 5" xfId="23021" xr:uid="{00000000-0005-0000-0000-00001C5A0000}"/>
    <cellStyle name="百分比 2 2 5 3 2 3" xfId="23022" xr:uid="{00000000-0005-0000-0000-00001D5A0000}"/>
    <cellStyle name="百分比 2 2 5 3 2 3 2" xfId="23023" xr:uid="{00000000-0005-0000-0000-00001E5A0000}"/>
    <cellStyle name="百分比 2 2 5 3 2 3 3" xfId="23024" xr:uid="{00000000-0005-0000-0000-00001F5A0000}"/>
    <cellStyle name="百分比 2 2 5 3 2 4" xfId="23025" xr:uid="{00000000-0005-0000-0000-0000205A0000}"/>
    <cellStyle name="百分比 2 2 5 3 2 4 2" xfId="23026" xr:uid="{00000000-0005-0000-0000-0000215A0000}"/>
    <cellStyle name="百分比 2 2 5 3 2 4 3" xfId="23027" xr:uid="{00000000-0005-0000-0000-0000225A0000}"/>
    <cellStyle name="百分比 2 2 5 3 2 5" xfId="23028" xr:uid="{00000000-0005-0000-0000-0000235A0000}"/>
    <cellStyle name="百分比 2 2 5 3 2 6" xfId="23029" xr:uid="{00000000-0005-0000-0000-0000245A0000}"/>
    <cellStyle name="百分比 2 2 5 3 3" xfId="23030" xr:uid="{00000000-0005-0000-0000-0000255A0000}"/>
    <cellStyle name="百分比 2 2 5 3 3 2" xfId="23031" xr:uid="{00000000-0005-0000-0000-0000265A0000}"/>
    <cellStyle name="百分比 2 2 5 3 3 2 2" xfId="23032" xr:uid="{00000000-0005-0000-0000-0000275A0000}"/>
    <cellStyle name="百分比 2 2 5 3 3 2 3" xfId="23033" xr:uid="{00000000-0005-0000-0000-0000285A0000}"/>
    <cellStyle name="百分比 2 2 5 3 3 3" xfId="23034" xr:uid="{00000000-0005-0000-0000-0000295A0000}"/>
    <cellStyle name="百分比 2 2 5 3 3 3 2" xfId="23035" xr:uid="{00000000-0005-0000-0000-00002A5A0000}"/>
    <cellStyle name="百分比 2 2 5 3 3 3 3" xfId="23036" xr:uid="{00000000-0005-0000-0000-00002B5A0000}"/>
    <cellStyle name="百分比 2 2 5 3 3 4" xfId="23037" xr:uid="{00000000-0005-0000-0000-00002C5A0000}"/>
    <cellStyle name="百分比 2 2 5 3 3 5" xfId="23038" xr:uid="{00000000-0005-0000-0000-00002D5A0000}"/>
    <cellStyle name="百分比 2 2 5 3 4" xfId="23039" xr:uid="{00000000-0005-0000-0000-00002E5A0000}"/>
    <cellStyle name="百分比 2 2 5 3 4 2" xfId="23040" xr:uid="{00000000-0005-0000-0000-00002F5A0000}"/>
    <cellStyle name="百分比 2 2 5 3 4 3" xfId="23041" xr:uid="{00000000-0005-0000-0000-0000305A0000}"/>
    <cellStyle name="百分比 2 2 5 3 5" xfId="23042" xr:uid="{00000000-0005-0000-0000-0000315A0000}"/>
    <cellStyle name="百分比 2 2 5 3 6" xfId="23043" xr:uid="{00000000-0005-0000-0000-0000325A0000}"/>
    <cellStyle name="百分比 2 2 5 4" xfId="23044" xr:uid="{00000000-0005-0000-0000-0000335A0000}"/>
    <cellStyle name="百分比 2 2 5 4 2" xfId="23045" xr:uid="{00000000-0005-0000-0000-0000345A0000}"/>
    <cellStyle name="百分比 2 2 5 4 2 2" xfId="23046" xr:uid="{00000000-0005-0000-0000-0000355A0000}"/>
    <cellStyle name="百分比 2 2 5 4 2 2 2" xfId="23047" xr:uid="{00000000-0005-0000-0000-0000365A0000}"/>
    <cellStyle name="百分比 2 2 5 4 2 2 3" xfId="23048" xr:uid="{00000000-0005-0000-0000-0000375A0000}"/>
    <cellStyle name="百分比 2 2 5 4 2 3" xfId="23049" xr:uid="{00000000-0005-0000-0000-0000385A0000}"/>
    <cellStyle name="百分比 2 2 5 4 2 3 2" xfId="23050" xr:uid="{00000000-0005-0000-0000-0000395A0000}"/>
    <cellStyle name="百分比 2 2 5 4 2 3 3" xfId="23051" xr:uid="{00000000-0005-0000-0000-00003A5A0000}"/>
    <cellStyle name="百分比 2 2 5 4 2 4" xfId="23052" xr:uid="{00000000-0005-0000-0000-00003B5A0000}"/>
    <cellStyle name="百分比 2 2 5 4 2 5" xfId="23053" xr:uid="{00000000-0005-0000-0000-00003C5A0000}"/>
    <cellStyle name="百分比 2 2 5 4 3" xfId="23054" xr:uid="{00000000-0005-0000-0000-00003D5A0000}"/>
    <cellStyle name="百分比 2 2 5 4 3 2" xfId="23055" xr:uid="{00000000-0005-0000-0000-00003E5A0000}"/>
    <cellStyle name="百分比 2 2 5 4 3 3" xfId="23056" xr:uid="{00000000-0005-0000-0000-00003F5A0000}"/>
    <cellStyle name="百分比 2 2 5 4 4" xfId="23057" xr:uid="{00000000-0005-0000-0000-0000405A0000}"/>
    <cellStyle name="百分比 2 2 5 4 4 2" xfId="23058" xr:uid="{00000000-0005-0000-0000-0000415A0000}"/>
    <cellStyle name="百分比 2 2 5 4 4 3" xfId="23059" xr:uid="{00000000-0005-0000-0000-0000425A0000}"/>
    <cellStyle name="百分比 2 2 5 4 5" xfId="23060" xr:uid="{00000000-0005-0000-0000-0000435A0000}"/>
    <cellStyle name="百分比 2 2 5 4 6" xfId="23061" xr:uid="{00000000-0005-0000-0000-0000445A0000}"/>
    <cellStyle name="百分比 2 2 5 5" xfId="23062" xr:uid="{00000000-0005-0000-0000-0000455A0000}"/>
    <cellStyle name="百分比 2 2 5 5 2" xfId="23063" xr:uid="{00000000-0005-0000-0000-0000465A0000}"/>
    <cellStyle name="百分比 2 2 5 5 2 2" xfId="23064" xr:uid="{00000000-0005-0000-0000-0000475A0000}"/>
    <cellStyle name="百分比 2 2 5 5 2 2 2" xfId="23065" xr:uid="{00000000-0005-0000-0000-0000485A0000}"/>
    <cellStyle name="百分比 2 2 5 5 2 2 3" xfId="23066" xr:uid="{00000000-0005-0000-0000-0000495A0000}"/>
    <cellStyle name="百分比 2 2 5 5 2 3" xfId="23067" xr:uid="{00000000-0005-0000-0000-00004A5A0000}"/>
    <cellStyle name="百分比 2 2 5 5 2 3 2" xfId="23068" xr:uid="{00000000-0005-0000-0000-00004B5A0000}"/>
    <cellStyle name="百分比 2 2 5 5 2 3 3" xfId="23069" xr:uid="{00000000-0005-0000-0000-00004C5A0000}"/>
    <cellStyle name="百分比 2 2 5 5 2 4" xfId="23070" xr:uid="{00000000-0005-0000-0000-00004D5A0000}"/>
    <cellStyle name="百分比 2 2 5 5 2 5" xfId="23071" xr:uid="{00000000-0005-0000-0000-00004E5A0000}"/>
    <cellStyle name="百分比 2 2 5 5 3" xfId="23072" xr:uid="{00000000-0005-0000-0000-00004F5A0000}"/>
    <cellStyle name="百分比 2 2 5 5 3 2" xfId="23073" xr:uid="{00000000-0005-0000-0000-0000505A0000}"/>
    <cellStyle name="百分比 2 2 5 5 3 3" xfId="23074" xr:uid="{00000000-0005-0000-0000-0000515A0000}"/>
    <cellStyle name="百分比 2 2 5 5 4" xfId="23075" xr:uid="{00000000-0005-0000-0000-0000525A0000}"/>
    <cellStyle name="百分比 2 2 5 5 4 2" xfId="23076" xr:uid="{00000000-0005-0000-0000-0000535A0000}"/>
    <cellStyle name="百分比 2 2 5 5 4 3" xfId="23077" xr:uid="{00000000-0005-0000-0000-0000545A0000}"/>
    <cellStyle name="百分比 2 2 5 5 5" xfId="23078" xr:uid="{00000000-0005-0000-0000-0000555A0000}"/>
    <cellStyle name="百分比 2 2 5 5 6" xfId="23079" xr:uid="{00000000-0005-0000-0000-0000565A0000}"/>
    <cellStyle name="百分比 2 2 5 6" xfId="23080" xr:uid="{00000000-0005-0000-0000-0000575A0000}"/>
    <cellStyle name="百分比 2 2 5 6 2" xfId="23081" xr:uid="{00000000-0005-0000-0000-0000585A0000}"/>
    <cellStyle name="百分比 2 2 5 6 2 2" xfId="23082" xr:uid="{00000000-0005-0000-0000-0000595A0000}"/>
    <cellStyle name="百分比 2 2 5 6 2 3" xfId="23083" xr:uid="{00000000-0005-0000-0000-00005A5A0000}"/>
    <cellStyle name="百分比 2 2 5 6 3" xfId="23084" xr:uid="{00000000-0005-0000-0000-00005B5A0000}"/>
    <cellStyle name="百分比 2 2 5 6 3 2" xfId="23085" xr:uid="{00000000-0005-0000-0000-00005C5A0000}"/>
    <cellStyle name="百分比 2 2 5 6 3 3" xfId="23086" xr:uid="{00000000-0005-0000-0000-00005D5A0000}"/>
    <cellStyle name="百分比 2 2 5 6 4" xfId="23087" xr:uid="{00000000-0005-0000-0000-00005E5A0000}"/>
    <cellStyle name="百分比 2 2 5 6 5" xfId="23088" xr:uid="{00000000-0005-0000-0000-00005F5A0000}"/>
    <cellStyle name="百分比 2 2 5 7" xfId="23089" xr:uid="{00000000-0005-0000-0000-0000605A0000}"/>
    <cellStyle name="百分比 2 2 5 7 2" xfId="23090" xr:uid="{00000000-0005-0000-0000-0000615A0000}"/>
    <cellStyle name="百分比 2 2 5 7 3" xfId="23091" xr:uid="{00000000-0005-0000-0000-0000625A0000}"/>
    <cellStyle name="百分比 2 2 5 8" xfId="23092" xr:uid="{00000000-0005-0000-0000-0000635A0000}"/>
    <cellStyle name="百分比 2 2 5 9" xfId="23093" xr:uid="{00000000-0005-0000-0000-0000645A0000}"/>
    <cellStyle name="百分比 2 2 6" xfId="457" xr:uid="{00000000-0005-0000-0000-0000655A0000}"/>
    <cellStyle name="百分比 2 2 6 2" xfId="23094" xr:uid="{00000000-0005-0000-0000-0000665A0000}"/>
    <cellStyle name="百分比 2 2 6 2 2" xfId="23095" xr:uid="{00000000-0005-0000-0000-0000675A0000}"/>
    <cellStyle name="百分比 2 2 6 2 2 2" xfId="23096" xr:uid="{00000000-0005-0000-0000-0000685A0000}"/>
    <cellStyle name="百分比 2 2 6 2 2 2 2" xfId="23097" xr:uid="{00000000-0005-0000-0000-0000695A0000}"/>
    <cellStyle name="百分比 2 2 6 2 2 2 2 2" xfId="23098" xr:uid="{00000000-0005-0000-0000-00006A5A0000}"/>
    <cellStyle name="百分比 2 2 6 2 2 2 2 3" xfId="23099" xr:uid="{00000000-0005-0000-0000-00006B5A0000}"/>
    <cellStyle name="百分比 2 2 6 2 2 2 3" xfId="23100" xr:uid="{00000000-0005-0000-0000-00006C5A0000}"/>
    <cellStyle name="百分比 2 2 6 2 2 2 3 2" xfId="23101" xr:uid="{00000000-0005-0000-0000-00006D5A0000}"/>
    <cellStyle name="百分比 2 2 6 2 2 2 3 3" xfId="23102" xr:uid="{00000000-0005-0000-0000-00006E5A0000}"/>
    <cellStyle name="百分比 2 2 6 2 2 2 4" xfId="23103" xr:uid="{00000000-0005-0000-0000-00006F5A0000}"/>
    <cellStyle name="百分比 2 2 6 2 2 2 5" xfId="23104" xr:uid="{00000000-0005-0000-0000-0000705A0000}"/>
    <cellStyle name="百分比 2 2 6 2 2 3" xfId="23105" xr:uid="{00000000-0005-0000-0000-0000715A0000}"/>
    <cellStyle name="百分比 2 2 6 2 2 3 2" xfId="23106" xr:uid="{00000000-0005-0000-0000-0000725A0000}"/>
    <cellStyle name="百分比 2 2 6 2 2 3 3" xfId="23107" xr:uid="{00000000-0005-0000-0000-0000735A0000}"/>
    <cellStyle name="百分比 2 2 6 2 2 4" xfId="23108" xr:uid="{00000000-0005-0000-0000-0000745A0000}"/>
    <cellStyle name="百分比 2 2 6 2 2 4 2" xfId="23109" xr:uid="{00000000-0005-0000-0000-0000755A0000}"/>
    <cellStyle name="百分比 2 2 6 2 2 4 3" xfId="23110" xr:uid="{00000000-0005-0000-0000-0000765A0000}"/>
    <cellStyle name="百分比 2 2 6 2 2 5" xfId="23111" xr:uid="{00000000-0005-0000-0000-0000775A0000}"/>
    <cellStyle name="百分比 2 2 6 2 2 6" xfId="23112" xr:uid="{00000000-0005-0000-0000-0000785A0000}"/>
    <cellStyle name="百分比 2 2 6 2 3" xfId="23113" xr:uid="{00000000-0005-0000-0000-0000795A0000}"/>
    <cellStyle name="百分比 2 2 6 2 3 2" xfId="23114" xr:uid="{00000000-0005-0000-0000-00007A5A0000}"/>
    <cellStyle name="百分比 2 2 6 2 3 2 2" xfId="23115" xr:uid="{00000000-0005-0000-0000-00007B5A0000}"/>
    <cellStyle name="百分比 2 2 6 2 3 2 3" xfId="23116" xr:uid="{00000000-0005-0000-0000-00007C5A0000}"/>
    <cellStyle name="百分比 2 2 6 2 3 3" xfId="23117" xr:uid="{00000000-0005-0000-0000-00007D5A0000}"/>
    <cellStyle name="百分比 2 2 6 2 3 3 2" xfId="23118" xr:uid="{00000000-0005-0000-0000-00007E5A0000}"/>
    <cellStyle name="百分比 2 2 6 2 3 3 3" xfId="23119" xr:uid="{00000000-0005-0000-0000-00007F5A0000}"/>
    <cellStyle name="百分比 2 2 6 2 3 4" xfId="23120" xr:uid="{00000000-0005-0000-0000-0000805A0000}"/>
    <cellStyle name="百分比 2 2 6 2 3 5" xfId="23121" xr:uid="{00000000-0005-0000-0000-0000815A0000}"/>
    <cellStyle name="百分比 2 2 6 2 4" xfId="23122" xr:uid="{00000000-0005-0000-0000-0000825A0000}"/>
    <cellStyle name="百分比 2 2 6 2 4 2" xfId="23123" xr:uid="{00000000-0005-0000-0000-0000835A0000}"/>
    <cellStyle name="百分比 2 2 6 2 4 3" xfId="23124" xr:uid="{00000000-0005-0000-0000-0000845A0000}"/>
    <cellStyle name="百分比 2 2 6 2 5" xfId="23125" xr:uid="{00000000-0005-0000-0000-0000855A0000}"/>
    <cellStyle name="百分比 2 2 6 2 5 2" xfId="23126" xr:uid="{00000000-0005-0000-0000-0000865A0000}"/>
    <cellStyle name="百分比 2 2 6 2 5 3" xfId="23127" xr:uid="{00000000-0005-0000-0000-0000875A0000}"/>
    <cellStyle name="百分比 2 2 6 2 6" xfId="23128" xr:uid="{00000000-0005-0000-0000-0000885A0000}"/>
    <cellStyle name="百分比 2 2 6 2 7" xfId="23129" xr:uid="{00000000-0005-0000-0000-0000895A0000}"/>
    <cellStyle name="百分比 2 2 6 3" xfId="23130" xr:uid="{00000000-0005-0000-0000-00008A5A0000}"/>
    <cellStyle name="百分比 2 2 6 3 2" xfId="23131" xr:uid="{00000000-0005-0000-0000-00008B5A0000}"/>
    <cellStyle name="百分比 2 2 6 3 2 2" xfId="23132" xr:uid="{00000000-0005-0000-0000-00008C5A0000}"/>
    <cellStyle name="百分比 2 2 6 3 2 2 2" xfId="23133" xr:uid="{00000000-0005-0000-0000-00008D5A0000}"/>
    <cellStyle name="百分比 2 2 6 3 2 2 3" xfId="23134" xr:uid="{00000000-0005-0000-0000-00008E5A0000}"/>
    <cellStyle name="百分比 2 2 6 3 2 3" xfId="23135" xr:uid="{00000000-0005-0000-0000-00008F5A0000}"/>
    <cellStyle name="百分比 2 2 6 3 2 3 2" xfId="23136" xr:uid="{00000000-0005-0000-0000-0000905A0000}"/>
    <cellStyle name="百分比 2 2 6 3 2 3 3" xfId="23137" xr:uid="{00000000-0005-0000-0000-0000915A0000}"/>
    <cellStyle name="百分比 2 2 6 3 2 4" xfId="23138" xr:uid="{00000000-0005-0000-0000-0000925A0000}"/>
    <cellStyle name="百分比 2 2 6 3 2 5" xfId="23139" xr:uid="{00000000-0005-0000-0000-0000935A0000}"/>
    <cellStyle name="百分比 2 2 6 3 3" xfId="23140" xr:uid="{00000000-0005-0000-0000-0000945A0000}"/>
    <cellStyle name="百分比 2 2 6 3 3 2" xfId="23141" xr:uid="{00000000-0005-0000-0000-0000955A0000}"/>
    <cellStyle name="百分比 2 2 6 3 3 3" xfId="23142" xr:uid="{00000000-0005-0000-0000-0000965A0000}"/>
    <cellStyle name="百分比 2 2 6 3 4" xfId="23143" xr:uid="{00000000-0005-0000-0000-0000975A0000}"/>
    <cellStyle name="百分比 2 2 6 3 4 2" xfId="23144" xr:uid="{00000000-0005-0000-0000-0000985A0000}"/>
    <cellStyle name="百分比 2 2 6 3 4 3" xfId="23145" xr:uid="{00000000-0005-0000-0000-0000995A0000}"/>
    <cellStyle name="百分比 2 2 6 3 5" xfId="23146" xr:uid="{00000000-0005-0000-0000-00009A5A0000}"/>
    <cellStyle name="百分比 2 2 6 3 6" xfId="23147" xr:uid="{00000000-0005-0000-0000-00009B5A0000}"/>
    <cellStyle name="百分比 2 2 6 4" xfId="23148" xr:uid="{00000000-0005-0000-0000-00009C5A0000}"/>
    <cellStyle name="百分比 2 2 6 4 2" xfId="23149" xr:uid="{00000000-0005-0000-0000-00009D5A0000}"/>
    <cellStyle name="百分比 2 2 6 4 2 2" xfId="23150" xr:uid="{00000000-0005-0000-0000-00009E5A0000}"/>
    <cellStyle name="百分比 2 2 6 4 2 2 2" xfId="23151" xr:uid="{00000000-0005-0000-0000-00009F5A0000}"/>
    <cellStyle name="百分比 2 2 6 4 2 2 3" xfId="23152" xr:uid="{00000000-0005-0000-0000-0000A05A0000}"/>
    <cellStyle name="百分比 2 2 6 4 2 3" xfId="23153" xr:uid="{00000000-0005-0000-0000-0000A15A0000}"/>
    <cellStyle name="百分比 2 2 6 4 2 3 2" xfId="23154" xr:uid="{00000000-0005-0000-0000-0000A25A0000}"/>
    <cellStyle name="百分比 2 2 6 4 2 3 3" xfId="23155" xr:uid="{00000000-0005-0000-0000-0000A35A0000}"/>
    <cellStyle name="百分比 2 2 6 4 2 4" xfId="23156" xr:uid="{00000000-0005-0000-0000-0000A45A0000}"/>
    <cellStyle name="百分比 2 2 6 4 2 5" xfId="23157" xr:uid="{00000000-0005-0000-0000-0000A55A0000}"/>
    <cellStyle name="百分比 2 2 6 4 3" xfId="23158" xr:uid="{00000000-0005-0000-0000-0000A65A0000}"/>
    <cellStyle name="百分比 2 2 6 4 3 2" xfId="23159" xr:uid="{00000000-0005-0000-0000-0000A75A0000}"/>
    <cellStyle name="百分比 2 2 6 4 3 3" xfId="23160" xr:uid="{00000000-0005-0000-0000-0000A85A0000}"/>
    <cellStyle name="百分比 2 2 6 4 4" xfId="23161" xr:uid="{00000000-0005-0000-0000-0000A95A0000}"/>
    <cellStyle name="百分比 2 2 6 4 4 2" xfId="23162" xr:uid="{00000000-0005-0000-0000-0000AA5A0000}"/>
    <cellStyle name="百分比 2 2 6 4 4 3" xfId="23163" xr:uid="{00000000-0005-0000-0000-0000AB5A0000}"/>
    <cellStyle name="百分比 2 2 6 4 5" xfId="23164" xr:uid="{00000000-0005-0000-0000-0000AC5A0000}"/>
    <cellStyle name="百分比 2 2 6 4 6" xfId="23165" xr:uid="{00000000-0005-0000-0000-0000AD5A0000}"/>
    <cellStyle name="百分比 2 2 6 5" xfId="23166" xr:uid="{00000000-0005-0000-0000-0000AE5A0000}"/>
    <cellStyle name="百分比 2 2 6 5 2" xfId="23167" xr:uid="{00000000-0005-0000-0000-0000AF5A0000}"/>
    <cellStyle name="百分比 2 2 6 5 2 2" xfId="23168" xr:uid="{00000000-0005-0000-0000-0000B05A0000}"/>
    <cellStyle name="百分比 2 2 6 5 2 3" xfId="23169" xr:uid="{00000000-0005-0000-0000-0000B15A0000}"/>
    <cellStyle name="百分比 2 2 6 5 3" xfId="23170" xr:uid="{00000000-0005-0000-0000-0000B25A0000}"/>
    <cellStyle name="百分比 2 2 6 5 3 2" xfId="23171" xr:uid="{00000000-0005-0000-0000-0000B35A0000}"/>
    <cellStyle name="百分比 2 2 6 5 3 3" xfId="23172" xr:uid="{00000000-0005-0000-0000-0000B45A0000}"/>
    <cellStyle name="百分比 2 2 6 5 4" xfId="23173" xr:uid="{00000000-0005-0000-0000-0000B55A0000}"/>
    <cellStyle name="百分比 2 2 6 5 5" xfId="23174" xr:uid="{00000000-0005-0000-0000-0000B65A0000}"/>
    <cellStyle name="百分比 2 2 6 6" xfId="23175" xr:uid="{00000000-0005-0000-0000-0000B75A0000}"/>
    <cellStyle name="百分比 2 2 6 6 2" xfId="23176" xr:uid="{00000000-0005-0000-0000-0000B85A0000}"/>
    <cellStyle name="百分比 2 2 6 6 3" xfId="23177" xr:uid="{00000000-0005-0000-0000-0000B95A0000}"/>
    <cellStyle name="百分比 2 2 6 7" xfId="23178" xr:uid="{00000000-0005-0000-0000-0000BA5A0000}"/>
    <cellStyle name="百分比 2 2 6 7 2" xfId="23179" xr:uid="{00000000-0005-0000-0000-0000BB5A0000}"/>
    <cellStyle name="百分比 2 2 6 7 3" xfId="23180" xr:uid="{00000000-0005-0000-0000-0000BC5A0000}"/>
    <cellStyle name="百分比 2 2 6 8" xfId="23181" xr:uid="{00000000-0005-0000-0000-0000BD5A0000}"/>
    <cellStyle name="百分比 2 2 6 9" xfId="23182" xr:uid="{00000000-0005-0000-0000-0000BE5A0000}"/>
    <cellStyle name="百分比 2 2 7" xfId="23183" xr:uid="{00000000-0005-0000-0000-0000BF5A0000}"/>
    <cellStyle name="百分比 2 2 7 2" xfId="23184" xr:uid="{00000000-0005-0000-0000-0000C05A0000}"/>
    <cellStyle name="百分比 2 2 7 2 2" xfId="23185" xr:uid="{00000000-0005-0000-0000-0000C15A0000}"/>
    <cellStyle name="百分比 2 2 7 2 2 2" xfId="23186" xr:uid="{00000000-0005-0000-0000-0000C25A0000}"/>
    <cellStyle name="百分比 2 2 7 2 2 2 2" xfId="23187" xr:uid="{00000000-0005-0000-0000-0000C35A0000}"/>
    <cellStyle name="百分比 2 2 7 2 2 2 2 2" xfId="23188" xr:uid="{00000000-0005-0000-0000-0000C45A0000}"/>
    <cellStyle name="百分比 2 2 7 2 2 2 2 3" xfId="23189" xr:uid="{00000000-0005-0000-0000-0000C55A0000}"/>
    <cellStyle name="百分比 2 2 7 2 2 2 3" xfId="23190" xr:uid="{00000000-0005-0000-0000-0000C65A0000}"/>
    <cellStyle name="百分比 2 2 7 2 2 2 3 2" xfId="23191" xr:uid="{00000000-0005-0000-0000-0000C75A0000}"/>
    <cellStyle name="百分比 2 2 7 2 2 2 3 3" xfId="23192" xr:uid="{00000000-0005-0000-0000-0000C85A0000}"/>
    <cellStyle name="百分比 2 2 7 2 2 2 4" xfId="23193" xr:uid="{00000000-0005-0000-0000-0000C95A0000}"/>
    <cellStyle name="百分比 2 2 7 2 2 2 5" xfId="23194" xr:uid="{00000000-0005-0000-0000-0000CA5A0000}"/>
    <cellStyle name="百分比 2 2 7 2 2 3" xfId="23195" xr:uid="{00000000-0005-0000-0000-0000CB5A0000}"/>
    <cellStyle name="百分比 2 2 7 2 2 3 2" xfId="23196" xr:uid="{00000000-0005-0000-0000-0000CC5A0000}"/>
    <cellStyle name="百分比 2 2 7 2 2 3 3" xfId="23197" xr:uid="{00000000-0005-0000-0000-0000CD5A0000}"/>
    <cellStyle name="百分比 2 2 7 2 2 4" xfId="23198" xr:uid="{00000000-0005-0000-0000-0000CE5A0000}"/>
    <cellStyle name="百分比 2 2 7 2 2 4 2" xfId="23199" xr:uid="{00000000-0005-0000-0000-0000CF5A0000}"/>
    <cellStyle name="百分比 2 2 7 2 2 4 3" xfId="23200" xr:uid="{00000000-0005-0000-0000-0000D05A0000}"/>
    <cellStyle name="百分比 2 2 7 2 2 5" xfId="23201" xr:uid="{00000000-0005-0000-0000-0000D15A0000}"/>
    <cellStyle name="百分比 2 2 7 2 2 6" xfId="23202" xr:uid="{00000000-0005-0000-0000-0000D25A0000}"/>
    <cellStyle name="百分比 2 2 7 2 3" xfId="23203" xr:uid="{00000000-0005-0000-0000-0000D35A0000}"/>
    <cellStyle name="百分比 2 2 7 2 3 2" xfId="23204" xr:uid="{00000000-0005-0000-0000-0000D45A0000}"/>
    <cellStyle name="百分比 2 2 7 2 3 2 2" xfId="23205" xr:uid="{00000000-0005-0000-0000-0000D55A0000}"/>
    <cellStyle name="百分比 2 2 7 2 3 2 3" xfId="23206" xr:uid="{00000000-0005-0000-0000-0000D65A0000}"/>
    <cellStyle name="百分比 2 2 7 2 3 3" xfId="23207" xr:uid="{00000000-0005-0000-0000-0000D75A0000}"/>
    <cellStyle name="百分比 2 2 7 2 3 3 2" xfId="23208" xr:uid="{00000000-0005-0000-0000-0000D85A0000}"/>
    <cellStyle name="百分比 2 2 7 2 3 3 3" xfId="23209" xr:uid="{00000000-0005-0000-0000-0000D95A0000}"/>
    <cellStyle name="百分比 2 2 7 2 3 4" xfId="23210" xr:uid="{00000000-0005-0000-0000-0000DA5A0000}"/>
    <cellStyle name="百分比 2 2 7 2 3 5" xfId="23211" xr:uid="{00000000-0005-0000-0000-0000DB5A0000}"/>
    <cellStyle name="百分比 2 2 7 2 4" xfId="23212" xr:uid="{00000000-0005-0000-0000-0000DC5A0000}"/>
    <cellStyle name="百分比 2 2 7 2 4 2" xfId="23213" xr:uid="{00000000-0005-0000-0000-0000DD5A0000}"/>
    <cellStyle name="百分比 2 2 7 2 4 3" xfId="23214" xr:uid="{00000000-0005-0000-0000-0000DE5A0000}"/>
    <cellStyle name="百分比 2 2 7 2 5" xfId="23215" xr:uid="{00000000-0005-0000-0000-0000DF5A0000}"/>
    <cellStyle name="百分比 2 2 7 2 5 2" xfId="23216" xr:uid="{00000000-0005-0000-0000-0000E05A0000}"/>
    <cellStyle name="百分比 2 2 7 2 5 3" xfId="23217" xr:uid="{00000000-0005-0000-0000-0000E15A0000}"/>
    <cellStyle name="百分比 2 2 7 2 6" xfId="23218" xr:uid="{00000000-0005-0000-0000-0000E25A0000}"/>
    <cellStyle name="百分比 2 2 7 2 7" xfId="23219" xr:uid="{00000000-0005-0000-0000-0000E35A0000}"/>
    <cellStyle name="百分比 2 2 7 3" xfId="23220" xr:uid="{00000000-0005-0000-0000-0000E45A0000}"/>
    <cellStyle name="百分比 2 2 7 3 2" xfId="23221" xr:uid="{00000000-0005-0000-0000-0000E55A0000}"/>
    <cellStyle name="百分比 2 2 7 3 2 2" xfId="23222" xr:uid="{00000000-0005-0000-0000-0000E65A0000}"/>
    <cellStyle name="百分比 2 2 7 3 2 2 2" xfId="23223" xr:uid="{00000000-0005-0000-0000-0000E75A0000}"/>
    <cellStyle name="百分比 2 2 7 3 2 2 3" xfId="23224" xr:uid="{00000000-0005-0000-0000-0000E85A0000}"/>
    <cellStyle name="百分比 2 2 7 3 2 3" xfId="23225" xr:uid="{00000000-0005-0000-0000-0000E95A0000}"/>
    <cellStyle name="百分比 2 2 7 3 2 3 2" xfId="23226" xr:uid="{00000000-0005-0000-0000-0000EA5A0000}"/>
    <cellStyle name="百分比 2 2 7 3 2 3 3" xfId="23227" xr:uid="{00000000-0005-0000-0000-0000EB5A0000}"/>
    <cellStyle name="百分比 2 2 7 3 2 4" xfId="23228" xr:uid="{00000000-0005-0000-0000-0000EC5A0000}"/>
    <cellStyle name="百分比 2 2 7 3 2 5" xfId="23229" xr:uid="{00000000-0005-0000-0000-0000ED5A0000}"/>
    <cellStyle name="百分比 2 2 7 3 3" xfId="23230" xr:uid="{00000000-0005-0000-0000-0000EE5A0000}"/>
    <cellStyle name="百分比 2 2 7 3 3 2" xfId="23231" xr:uid="{00000000-0005-0000-0000-0000EF5A0000}"/>
    <cellStyle name="百分比 2 2 7 3 3 3" xfId="23232" xr:uid="{00000000-0005-0000-0000-0000F05A0000}"/>
    <cellStyle name="百分比 2 2 7 3 4" xfId="23233" xr:uid="{00000000-0005-0000-0000-0000F15A0000}"/>
    <cellStyle name="百分比 2 2 7 3 4 2" xfId="23234" xr:uid="{00000000-0005-0000-0000-0000F25A0000}"/>
    <cellStyle name="百分比 2 2 7 3 4 3" xfId="23235" xr:uid="{00000000-0005-0000-0000-0000F35A0000}"/>
    <cellStyle name="百分比 2 2 7 3 5" xfId="23236" xr:uid="{00000000-0005-0000-0000-0000F45A0000}"/>
    <cellStyle name="百分比 2 2 7 3 6" xfId="23237" xr:uid="{00000000-0005-0000-0000-0000F55A0000}"/>
    <cellStyle name="百分比 2 2 7 4" xfId="23238" xr:uid="{00000000-0005-0000-0000-0000F65A0000}"/>
    <cellStyle name="百分比 2 2 7 4 2" xfId="23239" xr:uid="{00000000-0005-0000-0000-0000F75A0000}"/>
    <cellStyle name="百分比 2 2 7 4 2 2" xfId="23240" xr:uid="{00000000-0005-0000-0000-0000F85A0000}"/>
    <cellStyle name="百分比 2 2 7 4 2 2 2" xfId="23241" xr:uid="{00000000-0005-0000-0000-0000F95A0000}"/>
    <cellStyle name="百分比 2 2 7 4 2 2 3" xfId="23242" xr:uid="{00000000-0005-0000-0000-0000FA5A0000}"/>
    <cellStyle name="百分比 2 2 7 4 2 3" xfId="23243" xr:uid="{00000000-0005-0000-0000-0000FB5A0000}"/>
    <cellStyle name="百分比 2 2 7 4 2 3 2" xfId="23244" xr:uid="{00000000-0005-0000-0000-0000FC5A0000}"/>
    <cellStyle name="百分比 2 2 7 4 2 3 3" xfId="23245" xr:uid="{00000000-0005-0000-0000-0000FD5A0000}"/>
    <cellStyle name="百分比 2 2 7 4 2 4" xfId="23246" xr:uid="{00000000-0005-0000-0000-0000FE5A0000}"/>
    <cellStyle name="百分比 2 2 7 4 2 5" xfId="23247" xr:uid="{00000000-0005-0000-0000-0000FF5A0000}"/>
    <cellStyle name="百分比 2 2 7 4 3" xfId="23248" xr:uid="{00000000-0005-0000-0000-0000005B0000}"/>
    <cellStyle name="百分比 2 2 7 4 3 2" xfId="23249" xr:uid="{00000000-0005-0000-0000-0000015B0000}"/>
    <cellStyle name="百分比 2 2 7 4 3 3" xfId="23250" xr:uid="{00000000-0005-0000-0000-0000025B0000}"/>
    <cellStyle name="百分比 2 2 7 4 4" xfId="23251" xr:uid="{00000000-0005-0000-0000-0000035B0000}"/>
    <cellStyle name="百分比 2 2 7 4 4 2" xfId="23252" xr:uid="{00000000-0005-0000-0000-0000045B0000}"/>
    <cellStyle name="百分比 2 2 7 4 4 3" xfId="23253" xr:uid="{00000000-0005-0000-0000-0000055B0000}"/>
    <cellStyle name="百分比 2 2 7 4 5" xfId="23254" xr:uid="{00000000-0005-0000-0000-0000065B0000}"/>
    <cellStyle name="百分比 2 2 7 4 6" xfId="23255" xr:uid="{00000000-0005-0000-0000-0000075B0000}"/>
    <cellStyle name="百分比 2 2 7 5" xfId="23256" xr:uid="{00000000-0005-0000-0000-0000085B0000}"/>
    <cellStyle name="百分比 2 2 7 5 2" xfId="23257" xr:uid="{00000000-0005-0000-0000-0000095B0000}"/>
    <cellStyle name="百分比 2 2 7 5 2 2" xfId="23258" xr:uid="{00000000-0005-0000-0000-00000A5B0000}"/>
    <cellStyle name="百分比 2 2 7 5 2 3" xfId="23259" xr:uid="{00000000-0005-0000-0000-00000B5B0000}"/>
    <cellStyle name="百分比 2 2 7 5 3" xfId="23260" xr:uid="{00000000-0005-0000-0000-00000C5B0000}"/>
    <cellStyle name="百分比 2 2 7 5 3 2" xfId="23261" xr:uid="{00000000-0005-0000-0000-00000D5B0000}"/>
    <cellStyle name="百分比 2 2 7 5 3 3" xfId="23262" xr:uid="{00000000-0005-0000-0000-00000E5B0000}"/>
    <cellStyle name="百分比 2 2 7 5 4" xfId="23263" xr:uid="{00000000-0005-0000-0000-00000F5B0000}"/>
    <cellStyle name="百分比 2 2 7 5 5" xfId="23264" xr:uid="{00000000-0005-0000-0000-0000105B0000}"/>
    <cellStyle name="百分比 2 2 7 6" xfId="23265" xr:uid="{00000000-0005-0000-0000-0000115B0000}"/>
    <cellStyle name="百分比 2 2 7 6 2" xfId="23266" xr:uid="{00000000-0005-0000-0000-0000125B0000}"/>
    <cellStyle name="百分比 2 2 7 6 3" xfId="23267" xr:uid="{00000000-0005-0000-0000-0000135B0000}"/>
    <cellStyle name="百分比 2 2 7 7" xfId="23268" xr:uid="{00000000-0005-0000-0000-0000145B0000}"/>
    <cellStyle name="百分比 2 2 7 7 2" xfId="23269" xr:uid="{00000000-0005-0000-0000-0000155B0000}"/>
    <cellStyle name="百分比 2 2 7 7 3" xfId="23270" xr:uid="{00000000-0005-0000-0000-0000165B0000}"/>
    <cellStyle name="百分比 2 2 7 8" xfId="23271" xr:uid="{00000000-0005-0000-0000-0000175B0000}"/>
    <cellStyle name="百分比 2 2 7 9" xfId="23272" xr:uid="{00000000-0005-0000-0000-0000185B0000}"/>
    <cellStyle name="百分比 2 2 8" xfId="23273" xr:uid="{00000000-0005-0000-0000-0000195B0000}"/>
    <cellStyle name="百分比 2 2 8 2" xfId="23274" xr:uid="{00000000-0005-0000-0000-00001A5B0000}"/>
    <cellStyle name="百分比 2 2 8 2 2" xfId="23275" xr:uid="{00000000-0005-0000-0000-00001B5B0000}"/>
    <cellStyle name="百分比 2 2 8 2 2 2" xfId="23276" xr:uid="{00000000-0005-0000-0000-00001C5B0000}"/>
    <cellStyle name="百分比 2 2 8 2 2 2 2" xfId="23277" xr:uid="{00000000-0005-0000-0000-00001D5B0000}"/>
    <cellStyle name="百分比 2 2 8 2 2 2 3" xfId="23278" xr:uid="{00000000-0005-0000-0000-00001E5B0000}"/>
    <cellStyle name="百分比 2 2 8 2 2 3" xfId="23279" xr:uid="{00000000-0005-0000-0000-00001F5B0000}"/>
    <cellStyle name="百分比 2 2 8 2 2 3 2" xfId="23280" xr:uid="{00000000-0005-0000-0000-0000205B0000}"/>
    <cellStyle name="百分比 2 2 8 2 2 3 3" xfId="23281" xr:uid="{00000000-0005-0000-0000-0000215B0000}"/>
    <cellStyle name="百分比 2 2 8 2 2 4" xfId="23282" xr:uid="{00000000-0005-0000-0000-0000225B0000}"/>
    <cellStyle name="百分比 2 2 8 2 2 5" xfId="23283" xr:uid="{00000000-0005-0000-0000-0000235B0000}"/>
    <cellStyle name="百分比 2 2 8 2 3" xfId="23284" xr:uid="{00000000-0005-0000-0000-0000245B0000}"/>
    <cellStyle name="百分比 2 2 8 2 3 2" xfId="23285" xr:uid="{00000000-0005-0000-0000-0000255B0000}"/>
    <cellStyle name="百分比 2 2 8 2 3 3" xfId="23286" xr:uid="{00000000-0005-0000-0000-0000265B0000}"/>
    <cellStyle name="百分比 2 2 8 2 4" xfId="23287" xr:uid="{00000000-0005-0000-0000-0000275B0000}"/>
    <cellStyle name="百分比 2 2 8 2 4 2" xfId="23288" xr:uid="{00000000-0005-0000-0000-0000285B0000}"/>
    <cellStyle name="百分比 2 2 8 2 4 3" xfId="23289" xr:uid="{00000000-0005-0000-0000-0000295B0000}"/>
    <cellStyle name="百分比 2 2 8 2 5" xfId="23290" xr:uid="{00000000-0005-0000-0000-00002A5B0000}"/>
    <cellStyle name="百分比 2 2 8 2 6" xfId="23291" xr:uid="{00000000-0005-0000-0000-00002B5B0000}"/>
    <cellStyle name="百分比 2 2 8 3" xfId="23292" xr:uid="{00000000-0005-0000-0000-00002C5B0000}"/>
    <cellStyle name="百分比 2 2 8 3 2" xfId="23293" xr:uid="{00000000-0005-0000-0000-00002D5B0000}"/>
    <cellStyle name="百分比 2 2 8 3 2 2" xfId="23294" xr:uid="{00000000-0005-0000-0000-00002E5B0000}"/>
    <cellStyle name="百分比 2 2 8 3 2 2 2" xfId="23295" xr:uid="{00000000-0005-0000-0000-00002F5B0000}"/>
    <cellStyle name="百分比 2 2 8 3 2 2 3" xfId="23296" xr:uid="{00000000-0005-0000-0000-0000305B0000}"/>
    <cellStyle name="百分比 2 2 8 3 2 3" xfId="23297" xr:uid="{00000000-0005-0000-0000-0000315B0000}"/>
    <cellStyle name="百分比 2 2 8 3 2 3 2" xfId="23298" xr:uid="{00000000-0005-0000-0000-0000325B0000}"/>
    <cellStyle name="百分比 2 2 8 3 2 3 3" xfId="23299" xr:uid="{00000000-0005-0000-0000-0000335B0000}"/>
    <cellStyle name="百分比 2 2 8 3 2 4" xfId="23300" xr:uid="{00000000-0005-0000-0000-0000345B0000}"/>
    <cellStyle name="百分比 2 2 8 3 2 5" xfId="23301" xr:uid="{00000000-0005-0000-0000-0000355B0000}"/>
    <cellStyle name="百分比 2 2 8 3 3" xfId="23302" xr:uid="{00000000-0005-0000-0000-0000365B0000}"/>
    <cellStyle name="百分比 2 2 8 3 3 2" xfId="23303" xr:uid="{00000000-0005-0000-0000-0000375B0000}"/>
    <cellStyle name="百分比 2 2 8 3 3 3" xfId="23304" xr:uid="{00000000-0005-0000-0000-0000385B0000}"/>
    <cellStyle name="百分比 2 2 8 3 4" xfId="23305" xr:uid="{00000000-0005-0000-0000-0000395B0000}"/>
    <cellStyle name="百分比 2 2 8 3 4 2" xfId="23306" xr:uid="{00000000-0005-0000-0000-00003A5B0000}"/>
    <cellStyle name="百分比 2 2 8 3 4 3" xfId="23307" xr:uid="{00000000-0005-0000-0000-00003B5B0000}"/>
    <cellStyle name="百分比 2 2 8 3 5" xfId="23308" xr:uid="{00000000-0005-0000-0000-00003C5B0000}"/>
    <cellStyle name="百分比 2 2 8 3 6" xfId="23309" xr:uid="{00000000-0005-0000-0000-00003D5B0000}"/>
    <cellStyle name="百分比 2 2 8 4" xfId="23310" xr:uid="{00000000-0005-0000-0000-00003E5B0000}"/>
    <cellStyle name="百分比 2 2 8 4 2" xfId="23311" xr:uid="{00000000-0005-0000-0000-00003F5B0000}"/>
    <cellStyle name="百分比 2 2 8 4 2 2" xfId="23312" xr:uid="{00000000-0005-0000-0000-0000405B0000}"/>
    <cellStyle name="百分比 2 2 8 4 2 3" xfId="23313" xr:uid="{00000000-0005-0000-0000-0000415B0000}"/>
    <cellStyle name="百分比 2 2 8 4 3" xfId="23314" xr:uid="{00000000-0005-0000-0000-0000425B0000}"/>
    <cellStyle name="百分比 2 2 8 4 3 2" xfId="23315" xr:uid="{00000000-0005-0000-0000-0000435B0000}"/>
    <cellStyle name="百分比 2 2 8 4 3 3" xfId="23316" xr:uid="{00000000-0005-0000-0000-0000445B0000}"/>
    <cellStyle name="百分比 2 2 8 4 4" xfId="23317" xr:uid="{00000000-0005-0000-0000-0000455B0000}"/>
    <cellStyle name="百分比 2 2 8 4 5" xfId="23318" xr:uid="{00000000-0005-0000-0000-0000465B0000}"/>
    <cellStyle name="百分比 2 2 8 5" xfId="23319" xr:uid="{00000000-0005-0000-0000-0000475B0000}"/>
    <cellStyle name="百分比 2 2 8 5 2" xfId="23320" xr:uid="{00000000-0005-0000-0000-0000485B0000}"/>
    <cellStyle name="百分比 2 2 8 5 3" xfId="23321" xr:uid="{00000000-0005-0000-0000-0000495B0000}"/>
    <cellStyle name="百分比 2 2 8 6" xfId="23322" xr:uid="{00000000-0005-0000-0000-00004A5B0000}"/>
    <cellStyle name="百分比 2 2 8 6 2" xfId="23323" xr:uid="{00000000-0005-0000-0000-00004B5B0000}"/>
    <cellStyle name="百分比 2 2 8 6 3" xfId="23324" xr:uid="{00000000-0005-0000-0000-00004C5B0000}"/>
    <cellStyle name="百分比 2 2 8 7" xfId="23325" xr:uid="{00000000-0005-0000-0000-00004D5B0000}"/>
    <cellStyle name="百分比 2 2 8 8" xfId="23326" xr:uid="{00000000-0005-0000-0000-00004E5B0000}"/>
    <cellStyle name="百分比 2 2 9" xfId="23327" xr:uid="{00000000-0005-0000-0000-00004F5B0000}"/>
    <cellStyle name="百分比 2 2 9 2" xfId="23328" xr:uid="{00000000-0005-0000-0000-0000505B0000}"/>
    <cellStyle name="百分比 2 2 9 2 2" xfId="23329" xr:uid="{00000000-0005-0000-0000-0000515B0000}"/>
    <cellStyle name="百分比 2 2 9 2 2 2" xfId="23330" xr:uid="{00000000-0005-0000-0000-0000525B0000}"/>
    <cellStyle name="百分比 2 2 9 2 2 2 2" xfId="23331" xr:uid="{00000000-0005-0000-0000-0000535B0000}"/>
    <cellStyle name="百分比 2 2 9 2 2 2 3" xfId="23332" xr:uid="{00000000-0005-0000-0000-0000545B0000}"/>
    <cellStyle name="百分比 2 2 9 2 2 3" xfId="23333" xr:uid="{00000000-0005-0000-0000-0000555B0000}"/>
    <cellStyle name="百分比 2 2 9 2 2 3 2" xfId="23334" xr:uid="{00000000-0005-0000-0000-0000565B0000}"/>
    <cellStyle name="百分比 2 2 9 2 2 3 3" xfId="23335" xr:uid="{00000000-0005-0000-0000-0000575B0000}"/>
    <cellStyle name="百分比 2 2 9 2 2 4" xfId="23336" xr:uid="{00000000-0005-0000-0000-0000585B0000}"/>
    <cellStyle name="百分比 2 2 9 2 2 5" xfId="23337" xr:uid="{00000000-0005-0000-0000-0000595B0000}"/>
    <cellStyle name="百分比 2 2 9 2 3" xfId="23338" xr:uid="{00000000-0005-0000-0000-00005A5B0000}"/>
    <cellStyle name="百分比 2 2 9 2 3 2" xfId="23339" xr:uid="{00000000-0005-0000-0000-00005B5B0000}"/>
    <cellStyle name="百分比 2 2 9 2 3 3" xfId="23340" xr:uid="{00000000-0005-0000-0000-00005C5B0000}"/>
    <cellStyle name="百分比 2 2 9 2 4" xfId="23341" xr:uid="{00000000-0005-0000-0000-00005D5B0000}"/>
    <cellStyle name="百分比 2 2 9 2 4 2" xfId="23342" xr:uid="{00000000-0005-0000-0000-00005E5B0000}"/>
    <cellStyle name="百分比 2 2 9 2 4 3" xfId="23343" xr:uid="{00000000-0005-0000-0000-00005F5B0000}"/>
    <cellStyle name="百分比 2 2 9 2 5" xfId="23344" xr:uid="{00000000-0005-0000-0000-0000605B0000}"/>
    <cellStyle name="百分比 2 2 9 2 6" xfId="23345" xr:uid="{00000000-0005-0000-0000-0000615B0000}"/>
    <cellStyle name="百分比 2 2 9 3" xfId="23346" xr:uid="{00000000-0005-0000-0000-0000625B0000}"/>
    <cellStyle name="百分比 2 2 9 3 2" xfId="23347" xr:uid="{00000000-0005-0000-0000-0000635B0000}"/>
    <cellStyle name="百分比 2 2 9 3 2 2" xfId="23348" xr:uid="{00000000-0005-0000-0000-0000645B0000}"/>
    <cellStyle name="百分比 2 2 9 3 2 3" xfId="23349" xr:uid="{00000000-0005-0000-0000-0000655B0000}"/>
    <cellStyle name="百分比 2 2 9 3 3" xfId="23350" xr:uid="{00000000-0005-0000-0000-0000665B0000}"/>
    <cellStyle name="百分比 2 2 9 3 3 2" xfId="23351" xr:uid="{00000000-0005-0000-0000-0000675B0000}"/>
    <cellStyle name="百分比 2 2 9 3 3 3" xfId="23352" xr:uid="{00000000-0005-0000-0000-0000685B0000}"/>
    <cellStyle name="百分比 2 2 9 3 4" xfId="23353" xr:uid="{00000000-0005-0000-0000-0000695B0000}"/>
    <cellStyle name="百分比 2 2 9 3 5" xfId="23354" xr:uid="{00000000-0005-0000-0000-00006A5B0000}"/>
    <cellStyle name="百分比 2 2 9 4" xfId="23355" xr:uid="{00000000-0005-0000-0000-00006B5B0000}"/>
    <cellStyle name="百分比 2 2 9 4 2" xfId="23356" xr:uid="{00000000-0005-0000-0000-00006C5B0000}"/>
    <cellStyle name="百分比 2 2 9 4 3" xfId="23357" xr:uid="{00000000-0005-0000-0000-00006D5B0000}"/>
    <cellStyle name="百分比 2 2 9 5" xfId="23358" xr:uid="{00000000-0005-0000-0000-00006E5B0000}"/>
    <cellStyle name="百分比 2 2 9 5 2" xfId="23359" xr:uid="{00000000-0005-0000-0000-00006F5B0000}"/>
    <cellStyle name="百分比 2 2 9 5 3" xfId="23360" xr:uid="{00000000-0005-0000-0000-0000705B0000}"/>
    <cellStyle name="百分比 2 2 9 6" xfId="23361" xr:uid="{00000000-0005-0000-0000-0000715B0000}"/>
    <cellStyle name="百分比 2 2 9 7" xfId="23362" xr:uid="{00000000-0005-0000-0000-0000725B0000}"/>
    <cellStyle name="百分比 2 3" xfId="458" xr:uid="{00000000-0005-0000-0000-0000735B0000}"/>
    <cellStyle name="百分比 2 3 10" xfId="23363" xr:uid="{00000000-0005-0000-0000-0000745B0000}"/>
    <cellStyle name="百分比 2 3 10 2" xfId="23364" xr:uid="{00000000-0005-0000-0000-0000755B0000}"/>
    <cellStyle name="百分比 2 3 10 2 2" xfId="23365" xr:uid="{00000000-0005-0000-0000-0000765B0000}"/>
    <cellStyle name="百分比 2 3 10 2 2 2" xfId="23366" xr:uid="{00000000-0005-0000-0000-0000775B0000}"/>
    <cellStyle name="百分比 2 3 10 2 2 3" xfId="23367" xr:uid="{00000000-0005-0000-0000-0000785B0000}"/>
    <cellStyle name="百分比 2 3 10 2 3" xfId="23368" xr:uid="{00000000-0005-0000-0000-0000795B0000}"/>
    <cellStyle name="百分比 2 3 10 2 3 2" xfId="23369" xr:uid="{00000000-0005-0000-0000-00007A5B0000}"/>
    <cellStyle name="百分比 2 3 10 2 3 3" xfId="23370" xr:uid="{00000000-0005-0000-0000-00007B5B0000}"/>
    <cellStyle name="百分比 2 3 10 2 4" xfId="23371" xr:uid="{00000000-0005-0000-0000-00007C5B0000}"/>
    <cellStyle name="百分比 2 3 10 2 5" xfId="23372" xr:uid="{00000000-0005-0000-0000-00007D5B0000}"/>
    <cellStyle name="百分比 2 3 10 3" xfId="23373" xr:uid="{00000000-0005-0000-0000-00007E5B0000}"/>
    <cellStyle name="百分比 2 3 10 3 2" xfId="23374" xr:uid="{00000000-0005-0000-0000-00007F5B0000}"/>
    <cellStyle name="百分比 2 3 10 3 3" xfId="23375" xr:uid="{00000000-0005-0000-0000-0000805B0000}"/>
    <cellStyle name="百分比 2 3 10 4" xfId="23376" xr:uid="{00000000-0005-0000-0000-0000815B0000}"/>
    <cellStyle name="百分比 2 3 10 4 2" xfId="23377" xr:uid="{00000000-0005-0000-0000-0000825B0000}"/>
    <cellStyle name="百分比 2 3 10 4 3" xfId="23378" xr:uid="{00000000-0005-0000-0000-0000835B0000}"/>
    <cellStyle name="百分比 2 3 10 5" xfId="23379" xr:uid="{00000000-0005-0000-0000-0000845B0000}"/>
    <cellStyle name="百分比 2 3 10 6" xfId="23380" xr:uid="{00000000-0005-0000-0000-0000855B0000}"/>
    <cellStyle name="百分比 2 3 11" xfId="23381" xr:uid="{00000000-0005-0000-0000-0000865B0000}"/>
    <cellStyle name="百分比 2 3 11 2" xfId="23382" xr:uid="{00000000-0005-0000-0000-0000875B0000}"/>
    <cellStyle name="百分比 2 3 11 2 2" xfId="23383" xr:uid="{00000000-0005-0000-0000-0000885B0000}"/>
    <cellStyle name="百分比 2 3 11 2 3" xfId="23384" xr:uid="{00000000-0005-0000-0000-0000895B0000}"/>
    <cellStyle name="百分比 2 3 11 3" xfId="23385" xr:uid="{00000000-0005-0000-0000-00008A5B0000}"/>
    <cellStyle name="百分比 2 3 11 3 2" xfId="23386" xr:uid="{00000000-0005-0000-0000-00008B5B0000}"/>
    <cellStyle name="百分比 2 3 11 3 3" xfId="23387" xr:uid="{00000000-0005-0000-0000-00008C5B0000}"/>
    <cellStyle name="百分比 2 3 11 4" xfId="23388" xr:uid="{00000000-0005-0000-0000-00008D5B0000}"/>
    <cellStyle name="百分比 2 3 11 5" xfId="23389" xr:uid="{00000000-0005-0000-0000-00008E5B0000}"/>
    <cellStyle name="百分比 2 3 12" xfId="23390" xr:uid="{00000000-0005-0000-0000-00008F5B0000}"/>
    <cellStyle name="百分比 2 3 12 2" xfId="23391" xr:uid="{00000000-0005-0000-0000-0000905B0000}"/>
    <cellStyle name="百分比 2 3 12 3" xfId="23392" xr:uid="{00000000-0005-0000-0000-0000915B0000}"/>
    <cellStyle name="百分比 2 3 13" xfId="23393" xr:uid="{00000000-0005-0000-0000-0000925B0000}"/>
    <cellStyle name="百分比 2 3 13 2" xfId="23394" xr:uid="{00000000-0005-0000-0000-0000935B0000}"/>
    <cellStyle name="百分比 2 3 13 3" xfId="23395" xr:uid="{00000000-0005-0000-0000-0000945B0000}"/>
    <cellStyle name="百分比 2 3 14" xfId="23396" xr:uid="{00000000-0005-0000-0000-0000955B0000}"/>
    <cellStyle name="百分比 2 3 15" xfId="23397" xr:uid="{00000000-0005-0000-0000-0000965B0000}"/>
    <cellStyle name="百分比 2 3 2" xfId="459" xr:uid="{00000000-0005-0000-0000-0000975B0000}"/>
    <cellStyle name="百分比 2 3 2 10" xfId="23398" xr:uid="{00000000-0005-0000-0000-0000985B0000}"/>
    <cellStyle name="百分比 2 3 2 10 2" xfId="23399" xr:uid="{00000000-0005-0000-0000-0000995B0000}"/>
    <cellStyle name="百分比 2 3 2 10 2 2" xfId="23400" xr:uid="{00000000-0005-0000-0000-00009A5B0000}"/>
    <cellStyle name="百分比 2 3 2 10 2 3" xfId="23401" xr:uid="{00000000-0005-0000-0000-00009B5B0000}"/>
    <cellStyle name="百分比 2 3 2 10 3" xfId="23402" xr:uid="{00000000-0005-0000-0000-00009C5B0000}"/>
    <cellStyle name="百分比 2 3 2 10 3 2" xfId="23403" xr:uid="{00000000-0005-0000-0000-00009D5B0000}"/>
    <cellStyle name="百分比 2 3 2 10 3 3" xfId="23404" xr:uid="{00000000-0005-0000-0000-00009E5B0000}"/>
    <cellStyle name="百分比 2 3 2 10 4" xfId="23405" xr:uid="{00000000-0005-0000-0000-00009F5B0000}"/>
    <cellStyle name="百分比 2 3 2 10 5" xfId="23406" xr:uid="{00000000-0005-0000-0000-0000A05B0000}"/>
    <cellStyle name="百分比 2 3 2 11" xfId="23407" xr:uid="{00000000-0005-0000-0000-0000A15B0000}"/>
    <cellStyle name="百分比 2 3 2 11 2" xfId="23408" xr:uid="{00000000-0005-0000-0000-0000A25B0000}"/>
    <cellStyle name="百分比 2 3 2 11 3" xfId="23409" xr:uid="{00000000-0005-0000-0000-0000A35B0000}"/>
    <cellStyle name="百分比 2 3 2 12" xfId="23410" xr:uid="{00000000-0005-0000-0000-0000A45B0000}"/>
    <cellStyle name="百分比 2 3 2 12 2" xfId="23411" xr:uid="{00000000-0005-0000-0000-0000A55B0000}"/>
    <cellStyle name="百分比 2 3 2 12 3" xfId="23412" xr:uid="{00000000-0005-0000-0000-0000A65B0000}"/>
    <cellStyle name="百分比 2 3 2 13" xfId="23413" xr:uid="{00000000-0005-0000-0000-0000A75B0000}"/>
    <cellStyle name="百分比 2 3 2 14" xfId="23414" xr:uid="{00000000-0005-0000-0000-0000A85B0000}"/>
    <cellStyle name="百分比 2 3 2 2" xfId="460" xr:uid="{00000000-0005-0000-0000-0000A95B0000}"/>
    <cellStyle name="百分比 2 3 2 2 10" xfId="23415" xr:uid="{00000000-0005-0000-0000-0000AA5B0000}"/>
    <cellStyle name="百分比 2 3 2 2 2" xfId="461" xr:uid="{00000000-0005-0000-0000-0000AB5B0000}"/>
    <cellStyle name="百分比 2 3 2 2 2 2" xfId="23416" xr:uid="{00000000-0005-0000-0000-0000AC5B0000}"/>
    <cellStyle name="百分比 2 3 2 2 2 2 2" xfId="23417" xr:uid="{00000000-0005-0000-0000-0000AD5B0000}"/>
    <cellStyle name="百分比 2 3 2 2 2 2 2 2" xfId="23418" xr:uid="{00000000-0005-0000-0000-0000AE5B0000}"/>
    <cellStyle name="百分比 2 3 2 2 2 2 2 2 2" xfId="23419" xr:uid="{00000000-0005-0000-0000-0000AF5B0000}"/>
    <cellStyle name="百分比 2 3 2 2 2 2 2 2 2 2" xfId="23420" xr:uid="{00000000-0005-0000-0000-0000B05B0000}"/>
    <cellStyle name="百分比 2 3 2 2 2 2 2 2 2 3" xfId="23421" xr:uid="{00000000-0005-0000-0000-0000B15B0000}"/>
    <cellStyle name="百分比 2 3 2 2 2 2 2 2 3" xfId="23422" xr:uid="{00000000-0005-0000-0000-0000B25B0000}"/>
    <cellStyle name="百分比 2 3 2 2 2 2 2 2 3 2" xfId="23423" xr:uid="{00000000-0005-0000-0000-0000B35B0000}"/>
    <cellStyle name="百分比 2 3 2 2 2 2 2 2 3 3" xfId="23424" xr:uid="{00000000-0005-0000-0000-0000B45B0000}"/>
    <cellStyle name="百分比 2 3 2 2 2 2 2 2 4" xfId="23425" xr:uid="{00000000-0005-0000-0000-0000B55B0000}"/>
    <cellStyle name="百分比 2 3 2 2 2 2 2 2 5" xfId="23426" xr:uid="{00000000-0005-0000-0000-0000B65B0000}"/>
    <cellStyle name="百分比 2 3 2 2 2 2 2 3" xfId="23427" xr:uid="{00000000-0005-0000-0000-0000B75B0000}"/>
    <cellStyle name="百分比 2 3 2 2 2 2 2 3 2" xfId="23428" xr:uid="{00000000-0005-0000-0000-0000B85B0000}"/>
    <cellStyle name="百分比 2 3 2 2 2 2 2 3 3" xfId="23429" xr:uid="{00000000-0005-0000-0000-0000B95B0000}"/>
    <cellStyle name="百分比 2 3 2 2 2 2 2 4" xfId="23430" xr:uid="{00000000-0005-0000-0000-0000BA5B0000}"/>
    <cellStyle name="百分比 2 3 2 2 2 2 2 4 2" xfId="23431" xr:uid="{00000000-0005-0000-0000-0000BB5B0000}"/>
    <cellStyle name="百分比 2 3 2 2 2 2 2 4 3" xfId="23432" xr:uid="{00000000-0005-0000-0000-0000BC5B0000}"/>
    <cellStyle name="百分比 2 3 2 2 2 2 2 5" xfId="23433" xr:uid="{00000000-0005-0000-0000-0000BD5B0000}"/>
    <cellStyle name="百分比 2 3 2 2 2 2 2 6" xfId="23434" xr:uid="{00000000-0005-0000-0000-0000BE5B0000}"/>
    <cellStyle name="百分比 2 3 2 2 2 2 3" xfId="23435" xr:uid="{00000000-0005-0000-0000-0000BF5B0000}"/>
    <cellStyle name="百分比 2 3 2 2 2 2 3 2" xfId="23436" xr:uid="{00000000-0005-0000-0000-0000C05B0000}"/>
    <cellStyle name="百分比 2 3 2 2 2 2 3 2 2" xfId="23437" xr:uid="{00000000-0005-0000-0000-0000C15B0000}"/>
    <cellStyle name="百分比 2 3 2 2 2 2 3 2 3" xfId="23438" xr:uid="{00000000-0005-0000-0000-0000C25B0000}"/>
    <cellStyle name="百分比 2 3 2 2 2 2 3 3" xfId="23439" xr:uid="{00000000-0005-0000-0000-0000C35B0000}"/>
    <cellStyle name="百分比 2 3 2 2 2 2 3 3 2" xfId="23440" xr:uid="{00000000-0005-0000-0000-0000C45B0000}"/>
    <cellStyle name="百分比 2 3 2 2 2 2 3 3 3" xfId="23441" xr:uid="{00000000-0005-0000-0000-0000C55B0000}"/>
    <cellStyle name="百分比 2 3 2 2 2 2 3 4" xfId="23442" xr:uid="{00000000-0005-0000-0000-0000C65B0000}"/>
    <cellStyle name="百分比 2 3 2 2 2 2 3 5" xfId="23443" xr:uid="{00000000-0005-0000-0000-0000C75B0000}"/>
    <cellStyle name="百分比 2 3 2 2 2 2 4" xfId="23444" xr:uid="{00000000-0005-0000-0000-0000C85B0000}"/>
    <cellStyle name="百分比 2 3 2 2 2 2 4 2" xfId="23445" xr:uid="{00000000-0005-0000-0000-0000C95B0000}"/>
    <cellStyle name="百分比 2 3 2 2 2 2 4 3" xfId="23446" xr:uid="{00000000-0005-0000-0000-0000CA5B0000}"/>
    <cellStyle name="百分比 2 3 2 2 2 2 5" xfId="23447" xr:uid="{00000000-0005-0000-0000-0000CB5B0000}"/>
    <cellStyle name="百分比 2 3 2 2 2 2 5 2" xfId="23448" xr:uid="{00000000-0005-0000-0000-0000CC5B0000}"/>
    <cellStyle name="百分比 2 3 2 2 2 2 5 3" xfId="23449" xr:uid="{00000000-0005-0000-0000-0000CD5B0000}"/>
    <cellStyle name="百分比 2 3 2 2 2 2 6" xfId="23450" xr:uid="{00000000-0005-0000-0000-0000CE5B0000}"/>
    <cellStyle name="百分比 2 3 2 2 2 2 7" xfId="23451" xr:uid="{00000000-0005-0000-0000-0000CF5B0000}"/>
    <cellStyle name="百分比 2 3 2 2 2 3" xfId="23452" xr:uid="{00000000-0005-0000-0000-0000D05B0000}"/>
    <cellStyle name="百分比 2 3 2 2 2 3 2" xfId="23453" xr:uid="{00000000-0005-0000-0000-0000D15B0000}"/>
    <cellStyle name="百分比 2 3 2 2 2 3 2 2" xfId="23454" xr:uid="{00000000-0005-0000-0000-0000D25B0000}"/>
    <cellStyle name="百分比 2 3 2 2 2 3 2 2 2" xfId="23455" xr:uid="{00000000-0005-0000-0000-0000D35B0000}"/>
    <cellStyle name="百分比 2 3 2 2 2 3 2 2 3" xfId="23456" xr:uid="{00000000-0005-0000-0000-0000D45B0000}"/>
    <cellStyle name="百分比 2 3 2 2 2 3 2 3" xfId="23457" xr:uid="{00000000-0005-0000-0000-0000D55B0000}"/>
    <cellStyle name="百分比 2 3 2 2 2 3 2 3 2" xfId="23458" xr:uid="{00000000-0005-0000-0000-0000D65B0000}"/>
    <cellStyle name="百分比 2 3 2 2 2 3 2 3 3" xfId="23459" xr:uid="{00000000-0005-0000-0000-0000D75B0000}"/>
    <cellStyle name="百分比 2 3 2 2 2 3 2 4" xfId="23460" xr:uid="{00000000-0005-0000-0000-0000D85B0000}"/>
    <cellStyle name="百分比 2 3 2 2 2 3 2 5" xfId="23461" xr:uid="{00000000-0005-0000-0000-0000D95B0000}"/>
    <cellStyle name="百分比 2 3 2 2 2 3 3" xfId="23462" xr:uid="{00000000-0005-0000-0000-0000DA5B0000}"/>
    <cellStyle name="百分比 2 3 2 2 2 3 3 2" xfId="23463" xr:uid="{00000000-0005-0000-0000-0000DB5B0000}"/>
    <cellStyle name="百分比 2 3 2 2 2 3 3 3" xfId="23464" xr:uid="{00000000-0005-0000-0000-0000DC5B0000}"/>
    <cellStyle name="百分比 2 3 2 2 2 3 4" xfId="23465" xr:uid="{00000000-0005-0000-0000-0000DD5B0000}"/>
    <cellStyle name="百分比 2 3 2 2 2 3 4 2" xfId="23466" xr:uid="{00000000-0005-0000-0000-0000DE5B0000}"/>
    <cellStyle name="百分比 2 3 2 2 2 3 4 3" xfId="23467" xr:uid="{00000000-0005-0000-0000-0000DF5B0000}"/>
    <cellStyle name="百分比 2 3 2 2 2 3 5" xfId="23468" xr:uid="{00000000-0005-0000-0000-0000E05B0000}"/>
    <cellStyle name="百分比 2 3 2 2 2 3 6" xfId="23469" xr:uid="{00000000-0005-0000-0000-0000E15B0000}"/>
    <cellStyle name="百分比 2 3 2 2 2 4" xfId="23470" xr:uid="{00000000-0005-0000-0000-0000E25B0000}"/>
    <cellStyle name="百分比 2 3 2 2 2 4 2" xfId="23471" xr:uid="{00000000-0005-0000-0000-0000E35B0000}"/>
    <cellStyle name="百分比 2 3 2 2 2 4 2 2" xfId="23472" xr:uid="{00000000-0005-0000-0000-0000E45B0000}"/>
    <cellStyle name="百分比 2 3 2 2 2 4 2 2 2" xfId="23473" xr:uid="{00000000-0005-0000-0000-0000E55B0000}"/>
    <cellStyle name="百分比 2 3 2 2 2 4 2 2 3" xfId="23474" xr:uid="{00000000-0005-0000-0000-0000E65B0000}"/>
    <cellStyle name="百分比 2 3 2 2 2 4 2 3" xfId="23475" xr:uid="{00000000-0005-0000-0000-0000E75B0000}"/>
    <cellStyle name="百分比 2 3 2 2 2 4 2 3 2" xfId="23476" xr:uid="{00000000-0005-0000-0000-0000E85B0000}"/>
    <cellStyle name="百分比 2 3 2 2 2 4 2 3 3" xfId="23477" xr:uid="{00000000-0005-0000-0000-0000E95B0000}"/>
    <cellStyle name="百分比 2 3 2 2 2 4 2 4" xfId="23478" xr:uid="{00000000-0005-0000-0000-0000EA5B0000}"/>
    <cellStyle name="百分比 2 3 2 2 2 4 2 5" xfId="23479" xr:uid="{00000000-0005-0000-0000-0000EB5B0000}"/>
    <cellStyle name="百分比 2 3 2 2 2 4 3" xfId="23480" xr:uid="{00000000-0005-0000-0000-0000EC5B0000}"/>
    <cellStyle name="百分比 2 3 2 2 2 4 3 2" xfId="23481" xr:uid="{00000000-0005-0000-0000-0000ED5B0000}"/>
    <cellStyle name="百分比 2 3 2 2 2 4 3 3" xfId="23482" xr:uid="{00000000-0005-0000-0000-0000EE5B0000}"/>
    <cellStyle name="百分比 2 3 2 2 2 4 4" xfId="23483" xr:uid="{00000000-0005-0000-0000-0000EF5B0000}"/>
    <cellStyle name="百分比 2 3 2 2 2 4 4 2" xfId="23484" xr:uid="{00000000-0005-0000-0000-0000F05B0000}"/>
    <cellStyle name="百分比 2 3 2 2 2 4 4 3" xfId="23485" xr:uid="{00000000-0005-0000-0000-0000F15B0000}"/>
    <cellStyle name="百分比 2 3 2 2 2 4 5" xfId="23486" xr:uid="{00000000-0005-0000-0000-0000F25B0000}"/>
    <cellStyle name="百分比 2 3 2 2 2 4 6" xfId="23487" xr:uid="{00000000-0005-0000-0000-0000F35B0000}"/>
    <cellStyle name="百分比 2 3 2 2 2 5" xfId="23488" xr:uid="{00000000-0005-0000-0000-0000F45B0000}"/>
    <cellStyle name="百分比 2 3 2 2 2 5 2" xfId="23489" xr:uid="{00000000-0005-0000-0000-0000F55B0000}"/>
    <cellStyle name="百分比 2 3 2 2 2 5 2 2" xfId="23490" xr:uid="{00000000-0005-0000-0000-0000F65B0000}"/>
    <cellStyle name="百分比 2 3 2 2 2 5 2 3" xfId="23491" xr:uid="{00000000-0005-0000-0000-0000F75B0000}"/>
    <cellStyle name="百分比 2 3 2 2 2 5 3" xfId="23492" xr:uid="{00000000-0005-0000-0000-0000F85B0000}"/>
    <cellStyle name="百分比 2 3 2 2 2 5 3 2" xfId="23493" xr:uid="{00000000-0005-0000-0000-0000F95B0000}"/>
    <cellStyle name="百分比 2 3 2 2 2 5 3 3" xfId="23494" xr:uid="{00000000-0005-0000-0000-0000FA5B0000}"/>
    <cellStyle name="百分比 2 3 2 2 2 5 4" xfId="23495" xr:uid="{00000000-0005-0000-0000-0000FB5B0000}"/>
    <cellStyle name="百分比 2 3 2 2 2 5 5" xfId="23496" xr:uid="{00000000-0005-0000-0000-0000FC5B0000}"/>
    <cellStyle name="百分比 2 3 2 2 2 6" xfId="23497" xr:uid="{00000000-0005-0000-0000-0000FD5B0000}"/>
    <cellStyle name="百分比 2 3 2 2 2 6 2" xfId="23498" xr:uid="{00000000-0005-0000-0000-0000FE5B0000}"/>
    <cellStyle name="百分比 2 3 2 2 2 6 3" xfId="23499" xr:uid="{00000000-0005-0000-0000-0000FF5B0000}"/>
    <cellStyle name="百分比 2 3 2 2 2 7" xfId="23500" xr:uid="{00000000-0005-0000-0000-0000005C0000}"/>
    <cellStyle name="百分比 2 3 2 2 2 7 2" xfId="23501" xr:uid="{00000000-0005-0000-0000-0000015C0000}"/>
    <cellStyle name="百分比 2 3 2 2 2 7 3" xfId="23502" xr:uid="{00000000-0005-0000-0000-0000025C0000}"/>
    <cellStyle name="百分比 2 3 2 2 2 8" xfId="23503" xr:uid="{00000000-0005-0000-0000-0000035C0000}"/>
    <cellStyle name="百分比 2 3 2 2 2 9" xfId="23504" xr:uid="{00000000-0005-0000-0000-0000045C0000}"/>
    <cellStyle name="百分比 2 3 2 2 3" xfId="23505" xr:uid="{00000000-0005-0000-0000-0000055C0000}"/>
    <cellStyle name="百分比 2 3 2 2 3 2" xfId="23506" xr:uid="{00000000-0005-0000-0000-0000065C0000}"/>
    <cellStyle name="百分比 2 3 2 2 3 2 2" xfId="23507" xr:uid="{00000000-0005-0000-0000-0000075C0000}"/>
    <cellStyle name="百分比 2 3 2 2 3 2 2 2" xfId="23508" xr:uid="{00000000-0005-0000-0000-0000085C0000}"/>
    <cellStyle name="百分比 2 3 2 2 3 2 2 2 2" xfId="23509" xr:uid="{00000000-0005-0000-0000-0000095C0000}"/>
    <cellStyle name="百分比 2 3 2 2 3 2 2 2 3" xfId="23510" xr:uid="{00000000-0005-0000-0000-00000A5C0000}"/>
    <cellStyle name="百分比 2 3 2 2 3 2 2 3" xfId="23511" xr:uid="{00000000-0005-0000-0000-00000B5C0000}"/>
    <cellStyle name="百分比 2 3 2 2 3 2 2 3 2" xfId="23512" xr:uid="{00000000-0005-0000-0000-00000C5C0000}"/>
    <cellStyle name="百分比 2 3 2 2 3 2 2 3 3" xfId="23513" xr:uid="{00000000-0005-0000-0000-00000D5C0000}"/>
    <cellStyle name="百分比 2 3 2 2 3 2 2 4" xfId="23514" xr:uid="{00000000-0005-0000-0000-00000E5C0000}"/>
    <cellStyle name="百分比 2 3 2 2 3 2 2 5" xfId="23515" xr:uid="{00000000-0005-0000-0000-00000F5C0000}"/>
    <cellStyle name="百分比 2 3 2 2 3 2 3" xfId="23516" xr:uid="{00000000-0005-0000-0000-0000105C0000}"/>
    <cellStyle name="百分比 2 3 2 2 3 2 3 2" xfId="23517" xr:uid="{00000000-0005-0000-0000-0000115C0000}"/>
    <cellStyle name="百分比 2 3 2 2 3 2 3 3" xfId="23518" xr:uid="{00000000-0005-0000-0000-0000125C0000}"/>
    <cellStyle name="百分比 2 3 2 2 3 2 4" xfId="23519" xr:uid="{00000000-0005-0000-0000-0000135C0000}"/>
    <cellStyle name="百分比 2 3 2 2 3 2 4 2" xfId="23520" xr:uid="{00000000-0005-0000-0000-0000145C0000}"/>
    <cellStyle name="百分比 2 3 2 2 3 2 4 3" xfId="23521" xr:uid="{00000000-0005-0000-0000-0000155C0000}"/>
    <cellStyle name="百分比 2 3 2 2 3 2 5" xfId="23522" xr:uid="{00000000-0005-0000-0000-0000165C0000}"/>
    <cellStyle name="百分比 2 3 2 2 3 2 6" xfId="23523" xr:uid="{00000000-0005-0000-0000-0000175C0000}"/>
    <cellStyle name="百分比 2 3 2 2 3 3" xfId="23524" xr:uid="{00000000-0005-0000-0000-0000185C0000}"/>
    <cellStyle name="百分比 2 3 2 2 3 3 2" xfId="23525" xr:uid="{00000000-0005-0000-0000-0000195C0000}"/>
    <cellStyle name="百分比 2 3 2 2 3 3 2 2" xfId="23526" xr:uid="{00000000-0005-0000-0000-00001A5C0000}"/>
    <cellStyle name="百分比 2 3 2 2 3 3 2 3" xfId="23527" xr:uid="{00000000-0005-0000-0000-00001B5C0000}"/>
    <cellStyle name="百分比 2 3 2 2 3 3 3" xfId="23528" xr:uid="{00000000-0005-0000-0000-00001C5C0000}"/>
    <cellStyle name="百分比 2 3 2 2 3 3 3 2" xfId="23529" xr:uid="{00000000-0005-0000-0000-00001D5C0000}"/>
    <cellStyle name="百分比 2 3 2 2 3 3 3 3" xfId="23530" xr:uid="{00000000-0005-0000-0000-00001E5C0000}"/>
    <cellStyle name="百分比 2 3 2 2 3 3 4" xfId="23531" xr:uid="{00000000-0005-0000-0000-00001F5C0000}"/>
    <cellStyle name="百分比 2 3 2 2 3 3 5" xfId="23532" xr:uid="{00000000-0005-0000-0000-0000205C0000}"/>
    <cellStyle name="百分比 2 3 2 2 3 4" xfId="23533" xr:uid="{00000000-0005-0000-0000-0000215C0000}"/>
    <cellStyle name="百分比 2 3 2 2 3 4 2" xfId="23534" xr:uid="{00000000-0005-0000-0000-0000225C0000}"/>
    <cellStyle name="百分比 2 3 2 2 3 4 3" xfId="23535" xr:uid="{00000000-0005-0000-0000-0000235C0000}"/>
    <cellStyle name="百分比 2 3 2 2 3 5" xfId="23536" xr:uid="{00000000-0005-0000-0000-0000245C0000}"/>
    <cellStyle name="百分比 2 3 2 2 3 5 2" xfId="23537" xr:uid="{00000000-0005-0000-0000-0000255C0000}"/>
    <cellStyle name="百分比 2 3 2 2 3 5 3" xfId="23538" xr:uid="{00000000-0005-0000-0000-0000265C0000}"/>
    <cellStyle name="百分比 2 3 2 2 3 6" xfId="23539" xr:uid="{00000000-0005-0000-0000-0000275C0000}"/>
    <cellStyle name="百分比 2 3 2 2 3 7" xfId="23540" xr:uid="{00000000-0005-0000-0000-0000285C0000}"/>
    <cellStyle name="百分比 2 3 2 2 4" xfId="23541" xr:uid="{00000000-0005-0000-0000-0000295C0000}"/>
    <cellStyle name="百分比 2 3 2 2 4 2" xfId="23542" xr:uid="{00000000-0005-0000-0000-00002A5C0000}"/>
    <cellStyle name="百分比 2 3 2 2 4 2 2" xfId="23543" xr:uid="{00000000-0005-0000-0000-00002B5C0000}"/>
    <cellStyle name="百分比 2 3 2 2 4 2 2 2" xfId="23544" xr:uid="{00000000-0005-0000-0000-00002C5C0000}"/>
    <cellStyle name="百分比 2 3 2 2 4 2 2 3" xfId="23545" xr:uid="{00000000-0005-0000-0000-00002D5C0000}"/>
    <cellStyle name="百分比 2 3 2 2 4 2 3" xfId="23546" xr:uid="{00000000-0005-0000-0000-00002E5C0000}"/>
    <cellStyle name="百分比 2 3 2 2 4 2 3 2" xfId="23547" xr:uid="{00000000-0005-0000-0000-00002F5C0000}"/>
    <cellStyle name="百分比 2 3 2 2 4 2 3 3" xfId="23548" xr:uid="{00000000-0005-0000-0000-0000305C0000}"/>
    <cellStyle name="百分比 2 3 2 2 4 2 4" xfId="23549" xr:uid="{00000000-0005-0000-0000-0000315C0000}"/>
    <cellStyle name="百分比 2 3 2 2 4 2 5" xfId="23550" xr:uid="{00000000-0005-0000-0000-0000325C0000}"/>
    <cellStyle name="百分比 2 3 2 2 4 3" xfId="23551" xr:uid="{00000000-0005-0000-0000-0000335C0000}"/>
    <cellStyle name="百分比 2 3 2 2 4 3 2" xfId="23552" xr:uid="{00000000-0005-0000-0000-0000345C0000}"/>
    <cellStyle name="百分比 2 3 2 2 4 3 3" xfId="23553" xr:uid="{00000000-0005-0000-0000-0000355C0000}"/>
    <cellStyle name="百分比 2 3 2 2 4 4" xfId="23554" xr:uid="{00000000-0005-0000-0000-0000365C0000}"/>
    <cellStyle name="百分比 2 3 2 2 4 4 2" xfId="23555" xr:uid="{00000000-0005-0000-0000-0000375C0000}"/>
    <cellStyle name="百分比 2 3 2 2 4 4 3" xfId="23556" xr:uid="{00000000-0005-0000-0000-0000385C0000}"/>
    <cellStyle name="百分比 2 3 2 2 4 5" xfId="23557" xr:uid="{00000000-0005-0000-0000-0000395C0000}"/>
    <cellStyle name="百分比 2 3 2 2 4 6" xfId="23558" xr:uid="{00000000-0005-0000-0000-00003A5C0000}"/>
    <cellStyle name="百分比 2 3 2 2 5" xfId="23559" xr:uid="{00000000-0005-0000-0000-00003B5C0000}"/>
    <cellStyle name="百分比 2 3 2 2 5 2" xfId="23560" xr:uid="{00000000-0005-0000-0000-00003C5C0000}"/>
    <cellStyle name="百分比 2 3 2 2 5 2 2" xfId="23561" xr:uid="{00000000-0005-0000-0000-00003D5C0000}"/>
    <cellStyle name="百分比 2 3 2 2 5 2 2 2" xfId="23562" xr:uid="{00000000-0005-0000-0000-00003E5C0000}"/>
    <cellStyle name="百分比 2 3 2 2 5 2 2 3" xfId="23563" xr:uid="{00000000-0005-0000-0000-00003F5C0000}"/>
    <cellStyle name="百分比 2 3 2 2 5 2 3" xfId="23564" xr:uid="{00000000-0005-0000-0000-0000405C0000}"/>
    <cellStyle name="百分比 2 3 2 2 5 2 3 2" xfId="23565" xr:uid="{00000000-0005-0000-0000-0000415C0000}"/>
    <cellStyle name="百分比 2 3 2 2 5 2 3 3" xfId="23566" xr:uid="{00000000-0005-0000-0000-0000425C0000}"/>
    <cellStyle name="百分比 2 3 2 2 5 2 4" xfId="23567" xr:uid="{00000000-0005-0000-0000-0000435C0000}"/>
    <cellStyle name="百分比 2 3 2 2 5 2 5" xfId="23568" xr:uid="{00000000-0005-0000-0000-0000445C0000}"/>
    <cellStyle name="百分比 2 3 2 2 5 3" xfId="23569" xr:uid="{00000000-0005-0000-0000-0000455C0000}"/>
    <cellStyle name="百分比 2 3 2 2 5 3 2" xfId="23570" xr:uid="{00000000-0005-0000-0000-0000465C0000}"/>
    <cellStyle name="百分比 2 3 2 2 5 3 3" xfId="23571" xr:uid="{00000000-0005-0000-0000-0000475C0000}"/>
    <cellStyle name="百分比 2 3 2 2 5 4" xfId="23572" xr:uid="{00000000-0005-0000-0000-0000485C0000}"/>
    <cellStyle name="百分比 2 3 2 2 5 4 2" xfId="23573" xr:uid="{00000000-0005-0000-0000-0000495C0000}"/>
    <cellStyle name="百分比 2 3 2 2 5 4 3" xfId="23574" xr:uid="{00000000-0005-0000-0000-00004A5C0000}"/>
    <cellStyle name="百分比 2 3 2 2 5 5" xfId="23575" xr:uid="{00000000-0005-0000-0000-00004B5C0000}"/>
    <cellStyle name="百分比 2 3 2 2 5 6" xfId="23576" xr:uid="{00000000-0005-0000-0000-00004C5C0000}"/>
    <cellStyle name="百分比 2 3 2 2 6" xfId="23577" xr:uid="{00000000-0005-0000-0000-00004D5C0000}"/>
    <cellStyle name="百分比 2 3 2 2 6 2" xfId="23578" xr:uid="{00000000-0005-0000-0000-00004E5C0000}"/>
    <cellStyle name="百分比 2 3 2 2 6 2 2" xfId="23579" xr:uid="{00000000-0005-0000-0000-00004F5C0000}"/>
    <cellStyle name="百分比 2 3 2 2 6 2 3" xfId="23580" xr:uid="{00000000-0005-0000-0000-0000505C0000}"/>
    <cellStyle name="百分比 2 3 2 2 6 3" xfId="23581" xr:uid="{00000000-0005-0000-0000-0000515C0000}"/>
    <cellStyle name="百分比 2 3 2 2 6 3 2" xfId="23582" xr:uid="{00000000-0005-0000-0000-0000525C0000}"/>
    <cellStyle name="百分比 2 3 2 2 6 3 3" xfId="23583" xr:uid="{00000000-0005-0000-0000-0000535C0000}"/>
    <cellStyle name="百分比 2 3 2 2 6 4" xfId="23584" xr:uid="{00000000-0005-0000-0000-0000545C0000}"/>
    <cellStyle name="百分比 2 3 2 2 6 5" xfId="23585" xr:uid="{00000000-0005-0000-0000-0000555C0000}"/>
    <cellStyle name="百分比 2 3 2 2 7" xfId="23586" xr:uid="{00000000-0005-0000-0000-0000565C0000}"/>
    <cellStyle name="百分比 2 3 2 2 7 2" xfId="23587" xr:uid="{00000000-0005-0000-0000-0000575C0000}"/>
    <cellStyle name="百分比 2 3 2 2 7 3" xfId="23588" xr:uid="{00000000-0005-0000-0000-0000585C0000}"/>
    <cellStyle name="百分比 2 3 2 2 8" xfId="23589" xr:uid="{00000000-0005-0000-0000-0000595C0000}"/>
    <cellStyle name="百分比 2 3 2 2 8 2" xfId="23590" xr:uid="{00000000-0005-0000-0000-00005A5C0000}"/>
    <cellStyle name="百分比 2 3 2 2 8 3" xfId="23591" xr:uid="{00000000-0005-0000-0000-00005B5C0000}"/>
    <cellStyle name="百分比 2 3 2 2 9" xfId="23592" xr:uid="{00000000-0005-0000-0000-00005C5C0000}"/>
    <cellStyle name="百分比 2 3 2 3" xfId="462" xr:uid="{00000000-0005-0000-0000-00005D5C0000}"/>
    <cellStyle name="百分比 2 3 2 3 10" xfId="23593" xr:uid="{00000000-0005-0000-0000-00005E5C0000}"/>
    <cellStyle name="百分比 2 3 2 3 2" xfId="463" xr:uid="{00000000-0005-0000-0000-00005F5C0000}"/>
    <cellStyle name="百分比 2 3 2 3 2 2" xfId="23594" xr:uid="{00000000-0005-0000-0000-0000605C0000}"/>
    <cellStyle name="百分比 2 3 2 3 2 2 2" xfId="23595" xr:uid="{00000000-0005-0000-0000-0000615C0000}"/>
    <cellStyle name="百分比 2 3 2 3 2 2 2 2" xfId="23596" xr:uid="{00000000-0005-0000-0000-0000625C0000}"/>
    <cellStyle name="百分比 2 3 2 3 2 2 2 2 2" xfId="23597" xr:uid="{00000000-0005-0000-0000-0000635C0000}"/>
    <cellStyle name="百分比 2 3 2 3 2 2 2 2 2 2" xfId="23598" xr:uid="{00000000-0005-0000-0000-0000645C0000}"/>
    <cellStyle name="百分比 2 3 2 3 2 2 2 2 2 3" xfId="23599" xr:uid="{00000000-0005-0000-0000-0000655C0000}"/>
    <cellStyle name="百分比 2 3 2 3 2 2 2 2 3" xfId="23600" xr:uid="{00000000-0005-0000-0000-0000665C0000}"/>
    <cellStyle name="百分比 2 3 2 3 2 2 2 2 3 2" xfId="23601" xr:uid="{00000000-0005-0000-0000-0000675C0000}"/>
    <cellStyle name="百分比 2 3 2 3 2 2 2 2 3 3" xfId="23602" xr:uid="{00000000-0005-0000-0000-0000685C0000}"/>
    <cellStyle name="百分比 2 3 2 3 2 2 2 2 4" xfId="23603" xr:uid="{00000000-0005-0000-0000-0000695C0000}"/>
    <cellStyle name="百分比 2 3 2 3 2 2 2 2 5" xfId="23604" xr:uid="{00000000-0005-0000-0000-00006A5C0000}"/>
    <cellStyle name="百分比 2 3 2 3 2 2 2 3" xfId="23605" xr:uid="{00000000-0005-0000-0000-00006B5C0000}"/>
    <cellStyle name="百分比 2 3 2 3 2 2 2 3 2" xfId="23606" xr:uid="{00000000-0005-0000-0000-00006C5C0000}"/>
    <cellStyle name="百分比 2 3 2 3 2 2 2 3 3" xfId="23607" xr:uid="{00000000-0005-0000-0000-00006D5C0000}"/>
    <cellStyle name="百分比 2 3 2 3 2 2 2 4" xfId="23608" xr:uid="{00000000-0005-0000-0000-00006E5C0000}"/>
    <cellStyle name="百分比 2 3 2 3 2 2 2 4 2" xfId="23609" xr:uid="{00000000-0005-0000-0000-00006F5C0000}"/>
    <cellStyle name="百分比 2 3 2 3 2 2 2 4 3" xfId="23610" xr:uid="{00000000-0005-0000-0000-0000705C0000}"/>
    <cellStyle name="百分比 2 3 2 3 2 2 2 5" xfId="23611" xr:uid="{00000000-0005-0000-0000-0000715C0000}"/>
    <cellStyle name="百分比 2 3 2 3 2 2 2 6" xfId="23612" xr:uid="{00000000-0005-0000-0000-0000725C0000}"/>
    <cellStyle name="百分比 2 3 2 3 2 2 3" xfId="23613" xr:uid="{00000000-0005-0000-0000-0000735C0000}"/>
    <cellStyle name="百分比 2 3 2 3 2 2 3 2" xfId="23614" xr:uid="{00000000-0005-0000-0000-0000745C0000}"/>
    <cellStyle name="百分比 2 3 2 3 2 2 3 2 2" xfId="23615" xr:uid="{00000000-0005-0000-0000-0000755C0000}"/>
    <cellStyle name="百分比 2 3 2 3 2 2 3 2 3" xfId="23616" xr:uid="{00000000-0005-0000-0000-0000765C0000}"/>
    <cellStyle name="百分比 2 3 2 3 2 2 3 3" xfId="23617" xr:uid="{00000000-0005-0000-0000-0000775C0000}"/>
    <cellStyle name="百分比 2 3 2 3 2 2 3 3 2" xfId="23618" xr:uid="{00000000-0005-0000-0000-0000785C0000}"/>
    <cellStyle name="百分比 2 3 2 3 2 2 3 3 3" xfId="23619" xr:uid="{00000000-0005-0000-0000-0000795C0000}"/>
    <cellStyle name="百分比 2 3 2 3 2 2 3 4" xfId="23620" xr:uid="{00000000-0005-0000-0000-00007A5C0000}"/>
    <cellStyle name="百分比 2 3 2 3 2 2 3 5" xfId="23621" xr:uid="{00000000-0005-0000-0000-00007B5C0000}"/>
    <cellStyle name="百分比 2 3 2 3 2 2 4" xfId="23622" xr:uid="{00000000-0005-0000-0000-00007C5C0000}"/>
    <cellStyle name="百分比 2 3 2 3 2 2 4 2" xfId="23623" xr:uid="{00000000-0005-0000-0000-00007D5C0000}"/>
    <cellStyle name="百分比 2 3 2 3 2 2 4 3" xfId="23624" xr:uid="{00000000-0005-0000-0000-00007E5C0000}"/>
    <cellStyle name="百分比 2 3 2 3 2 2 5" xfId="23625" xr:uid="{00000000-0005-0000-0000-00007F5C0000}"/>
    <cellStyle name="百分比 2 3 2 3 2 2 5 2" xfId="23626" xr:uid="{00000000-0005-0000-0000-0000805C0000}"/>
    <cellStyle name="百分比 2 3 2 3 2 2 5 3" xfId="23627" xr:uid="{00000000-0005-0000-0000-0000815C0000}"/>
    <cellStyle name="百分比 2 3 2 3 2 2 6" xfId="23628" xr:uid="{00000000-0005-0000-0000-0000825C0000}"/>
    <cellStyle name="百分比 2 3 2 3 2 2 7" xfId="23629" xr:uid="{00000000-0005-0000-0000-0000835C0000}"/>
    <cellStyle name="百分比 2 3 2 3 2 3" xfId="23630" xr:uid="{00000000-0005-0000-0000-0000845C0000}"/>
    <cellStyle name="百分比 2 3 2 3 2 3 2" xfId="23631" xr:uid="{00000000-0005-0000-0000-0000855C0000}"/>
    <cellStyle name="百分比 2 3 2 3 2 3 2 2" xfId="23632" xr:uid="{00000000-0005-0000-0000-0000865C0000}"/>
    <cellStyle name="百分比 2 3 2 3 2 3 2 2 2" xfId="23633" xr:uid="{00000000-0005-0000-0000-0000875C0000}"/>
    <cellStyle name="百分比 2 3 2 3 2 3 2 2 3" xfId="23634" xr:uid="{00000000-0005-0000-0000-0000885C0000}"/>
    <cellStyle name="百分比 2 3 2 3 2 3 2 3" xfId="23635" xr:uid="{00000000-0005-0000-0000-0000895C0000}"/>
    <cellStyle name="百分比 2 3 2 3 2 3 2 3 2" xfId="23636" xr:uid="{00000000-0005-0000-0000-00008A5C0000}"/>
    <cellStyle name="百分比 2 3 2 3 2 3 2 3 3" xfId="23637" xr:uid="{00000000-0005-0000-0000-00008B5C0000}"/>
    <cellStyle name="百分比 2 3 2 3 2 3 2 4" xfId="23638" xr:uid="{00000000-0005-0000-0000-00008C5C0000}"/>
    <cellStyle name="百分比 2 3 2 3 2 3 2 5" xfId="23639" xr:uid="{00000000-0005-0000-0000-00008D5C0000}"/>
    <cellStyle name="百分比 2 3 2 3 2 3 3" xfId="23640" xr:uid="{00000000-0005-0000-0000-00008E5C0000}"/>
    <cellStyle name="百分比 2 3 2 3 2 3 3 2" xfId="23641" xr:uid="{00000000-0005-0000-0000-00008F5C0000}"/>
    <cellStyle name="百分比 2 3 2 3 2 3 3 3" xfId="23642" xr:uid="{00000000-0005-0000-0000-0000905C0000}"/>
    <cellStyle name="百分比 2 3 2 3 2 3 4" xfId="23643" xr:uid="{00000000-0005-0000-0000-0000915C0000}"/>
    <cellStyle name="百分比 2 3 2 3 2 3 4 2" xfId="23644" xr:uid="{00000000-0005-0000-0000-0000925C0000}"/>
    <cellStyle name="百分比 2 3 2 3 2 3 4 3" xfId="23645" xr:uid="{00000000-0005-0000-0000-0000935C0000}"/>
    <cellStyle name="百分比 2 3 2 3 2 3 5" xfId="23646" xr:uid="{00000000-0005-0000-0000-0000945C0000}"/>
    <cellStyle name="百分比 2 3 2 3 2 3 6" xfId="23647" xr:uid="{00000000-0005-0000-0000-0000955C0000}"/>
    <cellStyle name="百分比 2 3 2 3 2 4" xfId="23648" xr:uid="{00000000-0005-0000-0000-0000965C0000}"/>
    <cellStyle name="百分比 2 3 2 3 2 4 2" xfId="23649" xr:uid="{00000000-0005-0000-0000-0000975C0000}"/>
    <cellStyle name="百分比 2 3 2 3 2 4 2 2" xfId="23650" xr:uid="{00000000-0005-0000-0000-0000985C0000}"/>
    <cellStyle name="百分比 2 3 2 3 2 4 2 2 2" xfId="23651" xr:uid="{00000000-0005-0000-0000-0000995C0000}"/>
    <cellStyle name="百分比 2 3 2 3 2 4 2 2 3" xfId="23652" xr:uid="{00000000-0005-0000-0000-00009A5C0000}"/>
    <cellStyle name="百分比 2 3 2 3 2 4 2 3" xfId="23653" xr:uid="{00000000-0005-0000-0000-00009B5C0000}"/>
    <cellStyle name="百分比 2 3 2 3 2 4 2 3 2" xfId="23654" xr:uid="{00000000-0005-0000-0000-00009C5C0000}"/>
    <cellStyle name="百分比 2 3 2 3 2 4 2 3 3" xfId="23655" xr:uid="{00000000-0005-0000-0000-00009D5C0000}"/>
    <cellStyle name="百分比 2 3 2 3 2 4 2 4" xfId="23656" xr:uid="{00000000-0005-0000-0000-00009E5C0000}"/>
    <cellStyle name="百分比 2 3 2 3 2 4 2 5" xfId="23657" xr:uid="{00000000-0005-0000-0000-00009F5C0000}"/>
    <cellStyle name="百分比 2 3 2 3 2 4 3" xfId="23658" xr:uid="{00000000-0005-0000-0000-0000A05C0000}"/>
    <cellStyle name="百分比 2 3 2 3 2 4 3 2" xfId="23659" xr:uid="{00000000-0005-0000-0000-0000A15C0000}"/>
    <cellStyle name="百分比 2 3 2 3 2 4 3 3" xfId="23660" xr:uid="{00000000-0005-0000-0000-0000A25C0000}"/>
    <cellStyle name="百分比 2 3 2 3 2 4 4" xfId="23661" xr:uid="{00000000-0005-0000-0000-0000A35C0000}"/>
    <cellStyle name="百分比 2 3 2 3 2 4 4 2" xfId="23662" xr:uid="{00000000-0005-0000-0000-0000A45C0000}"/>
    <cellStyle name="百分比 2 3 2 3 2 4 4 3" xfId="23663" xr:uid="{00000000-0005-0000-0000-0000A55C0000}"/>
    <cellStyle name="百分比 2 3 2 3 2 4 5" xfId="23664" xr:uid="{00000000-0005-0000-0000-0000A65C0000}"/>
    <cellStyle name="百分比 2 3 2 3 2 4 6" xfId="23665" xr:uid="{00000000-0005-0000-0000-0000A75C0000}"/>
    <cellStyle name="百分比 2 3 2 3 2 5" xfId="23666" xr:uid="{00000000-0005-0000-0000-0000A85C0000}"/>
    <cellStyle name="百分比 2 3 2 3 2 5 2" xfId="23667" xr:uid="{00000000-0005-0000-0000-0000A95C0000}"/>
    <cellStyle name="百分比 2 3 2 3 2 5 2 2" xfId="23668" xr:uid="{00000000-0005-0000-0000-0000AA5C0000}"/>
    <cellStyle name="百分比 2 3 2 3 2 5 2 3" xfId="23669" xr:uid="{00000000-0005-0000-0000-0000AB5C0000}"/>
    <cellStyle name="百分比 2 3 2 3 2 5 3" xfId="23670" xr:uid="{00000000-0005-0000-0000-0000AC5C0000}"/>
    <cellStyle name="百分比 2 3 2 3 2 5 3 2" xfId="23671" xr:uid="{00000000-0005-0000-0000-0000AD5C0000}"/>
    <cellStyle name="百分比 2 3 2 3 2 5 3 3" xfId="23672" xr:uid="{00000000-0005-0000-0000-0000AE5C0000}"/>
    <cellStyle name="百分比 2 3 2 3 2 5 4" xfId="23673" xr:uid="{00000000-0005-0000-0000-0000AF5C0000}"/>
    <cellStyle name="百分比 2 3 2 3 2 5 5" xfId="23674" xr:uid="{00000000-0005-0000-0000-0000B05C0000}"/>
    <cellStyle name="百分比 2 3 2 3 2 6" xfId="23675" xr:uid="{00000000-0005-0000-0000-0000B15C0000}"/>
    <cellStyle name="百分比 2 3 2 3 2 6 2" xfId="23676" xr:uid="{00000000-0005-0000-0000-0000B25C0000}"/>
    <cellStyle name="百分比 2 3 2 3 2 6 3" xfId="23677" xr:uid="{00000000-0005-0000-0000-0000B35C0000}"/>
    <cellStyle name="百分比 2 3 2 3 2 7" xfId="23678" xr:uid="{00000000-0005-0000-0000-0000B45C0000}"/>
    <cellStyle name="百分比 2 3 2 3 2 7 2" xfId="23679" xr:uid="{00000000-0005-0000-0000-0000B55C0000}"/>
    <cellStyle name="百分比 2 3 2 3 2 7 3" xfId="23680" xr:uid="{00000000-0005-0000-0000-0000B65C0000}"/>
    <cellStyle name="百分比 2 3 2 3 2 8" xfId="23681" xr:uid="{00000000-0005-0000-0000-0000B75C0000}"/>
    <cellStyle name="百分比 2 3 2 3 2 9" xfId="23682" xr:uid="{00000000-0005-0000-0000-0000B85C0000}"/>
    <cellStyle name="百分比 2 3 2 3 3" xfId="23683" xr:uid="{00000000-0005-0000-0000-0000B95C0000}"/>
    <cellStyle name="百分比 2 3 2 3 3 2" xfId="23684" xr:uid="{00000000-0005-0000-0000-0000BA5C0000}"/>
    <cellStyle name="百分比 2 3 2 3 3 2 2" xfId="23685" xr:uid="{00000000-0005-0000-0000-0000BB5C0000}"/>
    <cellStyle name="百分比 2 3 2 3 3 2 2 2" xfId="23686" xr:uid="{00000000-0005-0000-0000-0000BC5C0000}"/>
    <cellStyle name="百分比 2 3 2 3 3 2 2 2 2" xfId="23687" xr:uid="{00000000-0005-0000-0000-0000BD5C0000}"/>
    <cellStyle name="百分比 2 3 2 3 3 2 2 2 3" xfId="23688" xr:uid="{00000000-0005-0000-0000-0000BE5C0000}"/>
    <cellStyle name="百分比 2 3 2 3 3 2 2 3" xfId="23689" xr:uid="{00000000-0005-0000-0000-0000BF5C0000}"/>
    <cellStyle name="百分比 2 3 2 3 3 2 2 3 2" xfId="23690" xr:uid="{00000000-0005-0000-0000-0000C05C0000}"/>
    <cellStyle name="百分比 2 3 2 3 3 2 2 3 3" xfId="23691" xr:uid="{00000000-0005-0000-0000-0000C15C0000}"/>
    <cellStyle name="百分比 2 3 2 3 3 2 2 4" xfId="23692" xr:uid="{00000000-0005-0000-0000-0000C25C0000}"/>
    <cellStyle name="百分比 2 3 2 3 3 2 2 5" xfId="23693" xr:uid="{00000000-0005-0000-0000-0000C35C0000}"/>
    <cellStyle name="百分比 2 3 2 3 3 2 3" xfId="23694" xr:uid="{00000000-0005-0000-0000-0000C45C0000}"/>
    <cellStyle name="百分比 2 3 2 3 3 2 3 2" xfId="23695" xr:uid="{00000000-0005-0000-0000-0000C55C0000}"/>
    <cellStyle name="百分比 2 3 2 3 3 2 3 3" xfId="23696" xr:uid="{00000000-0005-0000-0000-0000C65C0000}"/>
    <cellStyle name="百分比 2 3 2 3 3 2 4" xfId="23697" xr:uid="{00000000-0005-0000-0000-0000C75C0000}"/>
    <cellStyle name="百分比 2 3 2 3 3 2 4 2" xfId="23698" xr:uid="{00000000-0005-0000-0000-0000C85C0000}"/>
    <cellStyle name="百分比 2 3 2 3 3 2 4 3" xfId="23699" xr:uid="{00000000-0005-0000-0000-0000C95C0000}"/>
    <cellStyle name="百分比 2 3 2 3 3 2 5" xfId="23700" xr:uid="{00000000-0005-0000-0000-0000CA5C0000}"/>
    <cellStyle name="百分比 2 3 2 3 3 2 6" xfId="23701" xr:uid="{00000000-0005-0000-0000-0000CB5C0000}"/>
    <cellStyle name="百分比 2 3 2 3 3 3" xfId="23702" xr:uid="{00000000-0005-0000-0000-0000CC5C0000}"/>
    <cellStyle name="百分比 2 3 2 3 3 3 2" xfId="23703" xr:uid="{00000000-0005-0000-0000-0000CD5C0000}"/>
    <cellStyle name="百分比 2 3 2 3 3 3 2 2" xfId="23704" xr:uid="{00000000-0005-0000-0000-0000CE5C0000}"/>
    <cellStyle name="百分比 2 3 2 3 3 3 2 3" xfId="23705" xr:uid="{00000000-0005-0000-0000-0000CF5C0000}"/>
    <cellStyle name="百分比 2 3 2 3 3 3 3" xfId="23706" xr:uid="{00000000-0005-0000-0000-0000D05C0000}"/>
    <cellStyle name="百分比 2 3 2 3 3 3 3 2" xfId="23707" xr:uid="{00000000-0005-0000-0000-0000D15C0000}"/>
    <cellStyle name="百分比 2 3 2 3 3 3 3 3" xfId="23708" xr:uid="{00000000-0005-0000-0000-0000D25C0000}"/>
    <cellStyle name="百分比 2 3 2 3 3 3 4" xfId="23709" xr:uid="{00000000-0005-0000-0000-0000D35C0000}"/>
    <cellStyle name="百分比 2 3 2 3 3 3 5" xfId="23710" xr:uid="{00000000-0005-0000-0000-0000D45C0000}"/>
    <cellStyle name="百分比 2 3 2 3 3 4" xfId="23711" xr:uid="{00000000-0005-0000-0000-0000D55C0000}"/>
    <cellStyle name="百分比 2 3 2 3 3 4 2" xfId="23712" xr:uid="{00000000-0005-0000-0000-0000D65C0000}"/>
    <cellStyle name="百分比 2 3 2 3 3 4 3" xfId="23713" xr:uid="{00000000-0005-0000-0000-0000D75C0000}"/>
    <cellStyle name="百分比 2 3 2 3 3 5" xfId="23714" xr:uid="{00000000-0005-0000-0000-0000D85C0000}"/>
    <cellStyle name="百分比 2 3 2 3 3 5 2" xfId="23715" xr:uid="{00000000-0005-0000-0000-0000D95C0000}"/>
    <cellStyle name="百分比 2 3 2 3 3 5 3" xfId="23716" xr:uid="{00000000-0005-0000-0000-0000DA5C0000}"/>
    <cellStyle name="百分比 2 3 2 3 3 6" xfId="23717" xr:uid="{00000000-0005-0000-0000-0000DB5C0000}"/>
    <cellStyle name="百分比 2 3 2 3 3 7" xfId="23718" xr:uid="{00000000-0005-0000-0000-0000DC5C0000}"/>
    <cellStyle name="百分比 2 3 2 3 4" xfId="23719" xr:uid="{00000000-0005-0000-0000-0000DD5C0000}"/>
    <cellStyle name="百分比 2 3 2 3 4 2" xfId="23720" xr:uid="{00000000-0005-0000-0000-0000DE5C0000}"/>
    <cellStyle name="百分比 2 3 2 3 4 2 2" xfId="23721" xr:uid="{00000000-0005-0000-0000-0000DF5C0000}"/>
    <cellStyle name="百分比 2 3 2 3 4 2 2 2" xfId="23722" xr:uid="{00000000-0005-0000-0000-0000E05C0000}"/>
    <cellStyle name="百分比 2 3 2 3 4 2 2 3" xfId="23723" xr:uid="{00000000-0005-0000-0000-0000E15C0000}"/>
    <cellStyle name="百分比 2 3 2 3 4 2 3" xfId="23724" xr:uid="{00000000-0005-0000-0000-0000E25C0000}"/>
    <cellStyle name="百分比 2 3 2 3 4 2 3 2" xfId="23725" xr:uid="{00000000-0005-0000-0000-0000E35C0000}"/>
    <cellStyle name="百分比 2 3 2 3 4 2 3 3" xfId="23726" xr:uid="{00000000-0005-0000-0000-0000E45C0000}"/>
    <cellStyle name="百分比 2 3 2 3 4 2 4" xfId="23727" xr:uid="{00000000-0005-0000-0000-0000E55C0000}"/>
    <cellStyle name="百分比 2 3 2 3 4 2 5" xfId="23728" xr:uid="{00000000-0005-0000-0000-0000E65C0000}"/>
    <cellStyle name="百分比 2 3 2 3 4 3" xfId="23729" xr:uid="{00000000-0005-0000-0000-0000E75C0000}"/>
    <cellStyle name="百分比 2 3 2 3 4 3 2" xfId="23730" xr:uid="{00000000-0005-0000-0000-0000E85C0000}"/>
    <cellStyle name="百分比 2 3 2 3 4 3 3" xfId="23731" xr:uid="{00000000-0005-0000-0000-0000E95C0000}"/>
    <cellStyle name="百分比 2 3 2 3 4 4" xfId="23732" xr:uid="{00000000-0005-0000-0000-0000EA5C0000}"/>
    <cellStyle name="百分比 2 3 2 3 4 4 2" xfId="23733" xr:uid="{00000000-0005-0000-0000-0000EB5C0000}"/>
    <cellStyle name="百分比 2 3 2 3 4 4 3" xfId="23734" xr:uid="{00000000-0005-0000-0000-0000EC5C0000}"/>
    <cellStyle name="百分比 2 3 2 3 4 5" xfId="23735" xr:uid="{00000000-0005-0000-0000-0000ED5C0000}"/>
    <cellStyle name="百分比 2 3 2 3 4 6" xfId="23736" xr:uid="{00000000-0005-0000-0000-0000EE5C0000}"/>
    <cellStyle name="百分比 2 3 2 3 5" xfId="23737" xr:uid="{00000000-0005-0000-0000-0000EF5C0000}"/>
    <cellStyle name="百分比 2 3 2 3 5 2" xfId="23738" xr:uid="{00000000-0005-0000-0000-0000F05C0000}"/>
    <cellStyle name="百分比 2 3 2 3 5 2 2" xfId="23739" xr:uid="{00000000-0005-0000-0000-0000F15C0000}"/>
    <cellStyle name="百分比 2 3 2 3 5 2 2 2" xfId="23740" xr:uid="{00000000-0005-0000-0000-0000F25C0000}"/>
    <cellStyle name="百分比 2 3 2 3 5 2 2 3" xfId="23741" xr:uid="{00000000-0005-0000-0000-0000F35C0000}"/>
    <cellStyle name="百分比 2 3 2 3 5 2 3" xfId="23742" xr:uid="{00000000-0005-0000-0000-0000F45C0000}"/>
    <cellStyle name="百分比 2 3 2 3 5 2 3 2" xfId="23743" xr:uid="{00000000-0005-0000-0000-0000F55C0000}"/>
    <cellStyle name="百分比 2 3 2 3 5 2 3 3" xfId="23744" xr:uid="{00000000-0005-0000-0000-0000F65C0000}"/>
    <cellStyle name="百分比 2 3 2 3 5 2 4" xfId="23745" xr:uid="{00000000-0005-0000-0000-0000F75C0000}"/>
    <cellStyle name="百分比 2 3 2 3 5 2 5" xfId="23746" xr:uid="{00000000-0005-0000-0000-0000F85C0000}"/>
    <cellStyle name="百分比 2 3 2 3 5 3" xfId="23747" xr:uid="{00000000-0005-0000-0000-0000F95C0000}"/>
    <cellStyle name="百分比 2 3 2 3 5 3 2" xfId="23748" xr:uid="{00000000-0005-0000-0000-0000FA5C0000}"/>
    <cellStyle name="百分比 2 3 2 3 5 3 3" xfId="23749" xr:uid="{00000000-0005-0000-0000-0000FB5C0000}"/>
    <cellStyle name="百分比 2 3 2 3 5 4" xfId="23750" xr:uid="{00000000-0005-0000-0000-0000FC5C0000}"/>
    <cellStyle name="百分比 2 3 2 3 5 4 2" xfId="23751" xr:uid="{00000000-0005-0000-0000-0000FD5C0000}"/>
    <cellStyle name="百分比 2 3 2 3 5 4 3" xfId="23752" xr:uid="{00000000-0005-0000-0000-0000FE5C0000}"/>
    <cellStyle name="百分比 2 3 2 3 5 5" xfId="23753" xr:uid="{00000000-0005-0000-0000-0000FF5C0000}"/>
    <cellStyle name="百分比 2 3 2 3 5 6" xfId="23754" xr:uid="{00000000-0005-0000-0000-0000005D0000}"/>
    <cellStyle name="百分比 2 3 2 3 6" xfId="23755" xr:uid="{00000000-0005-0000-0000-0000015D0000}"/>
    <cellStyle name="百分比 2 3 2 3 6 2" xfId="23756" xr:uid="{00000000-0005-0000-0000-0000025D0000}"/>
    <cellStyle name="百分比 2 3 2 3 6 2 2" xfId="23757" xr:uid="{00000000-0005-0000-0000-0000035D0000}"/>
    <cellStyle name="百分比 2 3 2 3 6 2 3" xfId="23758" xr:uid="{00000000-0005-0000-0000-0000045D0000}"/>
    <cellStyle name="百分比 2 3 2 3 6 3" xfId="23759" xr:uid="{00000000-0005-0000-0000-0000055D0000}"/>
    <cellStyle name="百分比 2 3 2 3 6 3 2" xfId="23760" xr:uid="{00000000-0005-0000-0000-0000065D0000}"/>
    <cellStyle name="百分比 2 3 2 3 6 3 3" xfId="23761" xr:uid="{00000000-0005-0000-0000-0000075D0000}"/>
    <cellStyle name="百分比 2 3 2 3 6 4" xfId="23762" xr:uid="{00000000-0005-0000-0000-0000085D0000}"/>
    <cellStyle name="百分比 2 3 2 3 6 5" xfId="23763" xr:uid="{00000000-0005-0000-0000-0000095D0000}"/>
    <cellStyle name="百分比 2 3 2 3 7" xfId="23764" xr:uid="{00000000-0005-0000-0000-00000A5D0000}"/>
    <cellStyle name="百分比 2 3 2 3 7 2" xfId="23765" xr:uid="{00000000-0005-0000-0000-00000B5D0000}"/>
    <cellStyle name="百分比 2 3 2 3 7 3" xfId="23766" xr:uid="{00000000-0005-0000-0000-00000C5D0000}"/>
    <cellStyle name="百分比 2 3 2 3 8" xfId="23767" xr:uid="{00000000-0005-0000-0000-00000D5D0000}"/>
    <cellStyle name="百分比 2 3 2 3 8 2" xfId="23768" xr:uid="{00000000-0005-0000-0000-00000E5D0000}"/>
    <cellStyle name="百分比 2 3 2 3 8 3" xfId="23769" xr:uid="{00000000-0005-0000-0000-00000F5D0000}"/>
    <cellStyle name="百分比 2 3 2 3 9" xfId="23770" xr:uid="{00000000-0005-0000-0000-0000105D0000}"/>
    <cellStyle name="百分比 2 3 2 4" xfId="464" xr:uid="{00000000-0005-0000-0000-0000115D0000}"/>
    <cellStyle name="百分比 2 3 2 4 2" xfId="23771" xr:uid="{00000000-0005-0000-0000-0000125D0000}"/>
    <cellStyle name="百分比 2 3 2 4 2 2" xfId="23772" xr:uid="{00000000-0005-0000-0000-0000135D0000}"/>
    <cellStyle name="百分比 2 3 2 4 2 2 2" xfId="23773" xr:uid="{00000000-0005-0000-0000-0000145D0000}"/>
    <cellStyle name="百分比 2 3 2 4 2 2 2 2" xfId="23774" xr:uid="{00000000-0005-0000-0000-0000155D0000}"/>
    <cellStyle name="百分比 2 3 2 4 2 2 2 2 2" xfId="23775" xr:uid="{00000000-0005-0000-0000-0000165D0000}"/>
    <cellStyle name="百分比 2 3 2 4 2 2 2 2 3" xfId="23776" xr:uid="{00000000-0005-0000-0000-0000175D0000}"/>
    <cellStyle name="百分比 2 3 2 4 2 2 2 3" xfId="23777" xr:uid="{00000000-0005-0000-0000-0000185D0000}"/>
    <cellStyle name="百分比 2 3 2 4 2 2 2 3 2" xfId="23778" xr:uid="{00000000-0005-0000-0000-0000195D0000}"/>
    <cellStyle name="百分比 2 3 2 4 2 2 2 3 3" xfId="23779" xr:uid="{00000000-0005-0000-0000-00001A5D0000}"/>
    <cellStyle name="百分比 2 3 2 4 2 2 2 4" xfId="23780" xr:uid="{00000000-0005-0000-0000-00001B5D0000}"/>
    <cellStyle name="百分比 2 3 2 4 2 2 2 5" xfId="23781" xr:uid="{00000000-0005-0000-0000-00001C5D0000}"/>
    <cellStyle name="百分比 2 3 2 4 2 2 3" xfId="23782" xr:uid="{00000000-0005-0000-0000-00001D5D0000}"/>
    <cellStyle name="百分比 2 3 2 4 2 2 3 2" xfId="23783" xr:uid="{00000000-0005-0000-0000-00001E5D0000}"/>
    <cellStyle name="百分比 2 3 2 4 2 2 3 3" xfId="23784" xr:uid="{00000000-0005-0000-0000-00001F5D0000}"/>
    <cellStyle name="百分比 2 3 2 4 2 2 4" xfId="23785" xr:uid="{00000000-0005-0000-0000-0000205D0000}"/>
    <cellStyle name="百分比 2 3 2 4 2 2 4 2" xfId="23786" xr:uid="{00000000-0005-0000-0000-0000215D0000}"/>
    <cellStyle name="百分比 2 3 2 4 2 2 4 3" xfId="23787" xr:uid="{00000000-0005-0000-0000-0000225D0000}"/>
    <cellStyle name="百分比 2 3 2 4 2 2 5" xfId="23788" xr:uid="{00000000-0005-0000-0000-0000235D0000}"/>
    <cellStyle name="百分比 2 3 2 4 2 2 6" xfId="23789" xr:uid="{00000000-0005-0000-0000-0000245D0000}"/>
    <cellStyle name="百分比 2 3 2 4 2 3" xfId="23790" xr:uid="{00000000-0005-0000-0000-0000255D0000}"/>
    <cellStyle name="百分比 2 3 2 4 2 3 2" xfId="23791" xr:uid="{00000000-0005-0000-0000-0000265D0000}"/>
    <cellStyle name="百分比 2 3 2 4 2 3 2 2" xfId="23792" xr:uid="{00000000-0005-0000-0000-0000275D0000}"/>
    <cellStyle name="百分比 2 3 2 4 2 3 2 3" xfId="23793" xr:uid="{00000000-0005-0000-0000-0000285D0000}"/>
    <cellStyle name="百分比 2 3 2 4 2 3 3" xfId="23794" xr:uid="{00000000-0005-0000-0000-0000295D0000}"/>
    <cellStyle name="百分比 2 3 2 4 2 3 3 2" xfId="23795" xr:uid="{00000000-0005-0000-0000-00002A5D0000}"/>
    <cellStyle name="百分比 2 3 2 4 2 3 3 3" xfId="23796" xr:uid="{00000000-0005-0000-0000-00002B5D0000}"/>
    <cellStyle name="百分比 2 3 2 4 2 3 4" xfId="23797" xr:uid="{00000000-0005-0000-0000-00002C5D0000}"/>
    <cellStyle name="百分比 2 3 2 4 2 3 5" xfId="23798" xr:uid="{00000000-0005-0000-0000-00002D5D0000}"/>
    <cellStyle name="百分比 2 3 2 4 2 4" xfId="23799" xr:uid="{00000000-0005-0000-0000-00002E5D0000}"/>
    <cellStyle name="百分比 2 3 2 4 2 4 2" xfId="23800" xr:uid="{00000000-0005-0000-0000-00002F5D0000}"/>
    <cellStyle name="百分比 2 3 2 4 2 4 3" xfId="23801" xr:uid="{00000000-0005-0000-0000-0000305D0000}"/>
    <cellStyle name="百分比 2 3 2 4 2 5" xfId="23802" xr:uid="{00000000-0005-0000-0000-0000315D0000}"/>
    <cellStyle name="百分比 2 3 2 4 2 5 2" xfId="23803" xr:uid="{00000000-0005-0000-0000-0000325D0000}"/>
    <cellStyle name="百分比 2 3 2 4 2 5 3" xfId="23804" xr:uid="{00000000-0005-0000-0000-0000335D0000}"/>
    <cellStyle name="百分比 2 3 2 4 2 6" xfId="23805" xr:uid="{00000000-0005-0000-0000-0000345D0000}"/>
    <cellStyle name="百分比 2 3 2 4 2 7" xfId="23806" xr:uid="{00000000-0005-0000-0000-0000355D0000}"/>
    <cellStyle name="百分比 2 3 2 4 3" xfId="23807" xr:uid="{00000000-0005-0000-0000-0000365D0000}"/>
    <cellStyle name="百分比 2 3 2 4 3 2" xfId="23808" xr:uid="{00000000-0005-0000-0000-0000375D0000}"/>
    <cellStyle name="百分比 2 3 2 4 3 2 2" xfId="23809" xr:uid="{00000000-0005-0000-0000-0000385D0000}"/>
    <cellStyle name="百分比 2 3 2 4 3 2 2 2" xfId="23810" xr:uid="{00000000-0005-0000-0000-0000395D0000}"/>
    <cellStyle name="百分比 2 3 2 4 3 2 2 3" xfId="23811" xr:uid="{00000000-0005-0000-0000-00003A5D0000}"/>
    <cellStyle name="百分比 2 3 2 4 3 2 3" xfId="23812" xr:uid="{00000000-0005-0000-0000-00003B5D0000}"/>
    <cellStyle name="百分比 2 3 2 4 3 2 3 2" xfId="23813" xr:uid="{00000000-0005-0000-0000-00003C5D0000}"/>
    <cellStyle name="百分比 2 3 2 4 3 2 3 3" xfId="23814" xr:uid="{00000000-0005-0000-0000-00003D5D0000}"/>
    <cellStyle name="百分比 2 3 2 4 3 2 4" xfId="23815" xr:uid="{00000000-0005-0000-0000-00003E5D0000}"/>
    <cellStyle name="百分比 2 3 2 4 3 2 5" xfId="23816" xr:uid="{00000000-0005-0000-0000-00003F5D0000}"/>
    <cellStyle name="百分比 2 3 2 4 3 3" xfId="23817" xr:uid="{00000000-0005-0000-0000-0000405D0000}"/>
    <cellStyle name="百分比 2 3 2 4 3 3 2" xfId="23818" xr:uid="{00000000-0005-0000-0000-0000415D0000}"/>
    <cellStyle name="百分比 2 3 2 4 3 3 3" xfId="23819" xr:uid="{00000000-0005-0000-0000-0000425D0000}"/>
    <cellStyle name="百分比 2 3 2 4 3 4" xfId="23820" xr:uid="{00000000-0005-0000-0000-0000435D0000}"/>
    <cellStyle name="百分比 2 3 2 4 3 4 2" xfId="23821" xr:uid="{00000000-0005-0000-0000-0000445D0000}"/>
    <cellStyle name="百分比 2 3 2 4 3 4 3" xfId="23822" xr:uid="{00000000-0005-0000-0000-0000455D0000}"/>
    <cellStyle name="百分比 2 3 2 4 3 5" xfId="23823" xr:uid="{00000000-0005-0000-0000-0000465D0000}"/>
    <cellStyle name="百分比 2 3 2 4 3 6" xfId="23824" xr:uid="{00000000-0005-0000-0000-0000475D0000}"/>
    <cellStyle name="百分比 2 3 2 4 4" xfId="23825" xr:uid="{00000000-0005-0000-0000-0000485D0000}"/>
    <cellStyle name="百分比 2 3 2 4 4 2" xfId="23826" xr:uid="{00000000-0005-0000-0000-0000495D0000}"/>
    <cellStyle name="百分比 2 3 2 4 4 2 2" xfId="23827" xr:uid="{00000000-0005-0000-0000-00004A5D0000}"/>
    <cellStyle name="百分比 2 3 2 4 4 2 2 2" xfId="23828" xr:uid="{00000000-0005-0000-0000-00004B5D0000}"/>
    <cellStyle name="百分比 2 3 2 4 4 2 2 3" xfId="23829" xr:uid="{00000000-0005-0000-0000-00004C5D0000}"/>
    <cellStyle name="百分比 2 3 2 4 4 2 3" xfId="23830" xr:uid="{00000000-0005-0000-0000-00004D5D0000}"/>
    <cellStyle name="百分比 2 3 2 4 4 2 3 2" xfId="23831" xr:uid="{00000000-0005-0000-0000-00004E5D0000}"/>
    <cellStyle name="百分比 2 3 2 4 4 2 3 3" xfId="23832" xr:uid="{00000000-0005-0000-0000-00004F5D0000}"/>
    <cellStyle name="百分比 2 3 2 4 4 2 4" xfId="23833" xr:uid="{00000000-0005-0000-0000-0000505D0000}"/>
    <cellStyle name="百分比 2 3 2 4 4 2 5" xfId="23834" xr:uid="{00000000-0005-0000-0000-0000515D0000}"/>
    <cellStyle name="百分比 2 3 2 4 4 3" xfId="23835" xr:uid="{00000000-0005-0000-0000-0000525D0000}"/>
    <cellStyle name="百分比 2 3 2 4 4 3 2" xfId="23836" xr:uid="{00000000-0005-0000-0000-0000535D0000}"/>
    <cellStyle name="百分比 2 3 2 4 4 3 3" xfId="23837" xr:uid="{00000000-0005-0000-0000-0000545D0000}"/>
    <cellStyle name="百分比 2 3 2 4 4 4" xfId="23838" xr:uid="{00000000-0005-0000-0000-0000555D0000}"/>
    <cellStyle name="百分比 2 3 2 4 4 4 2" xfId="23839" xr:uid="{00000000-0005-0000-0000-0000565D0000}"/>
    <cellStyle name="百分比 2 3 2 4 4 4 3" xfId="23840" xr:uid="{00000000-0005-0000-0000-0000575D0000}"/>
    <cellStyle name="百分比 2 3 2 4 4 5" xfId="23841" xr:uid="{00000000-0005-0000-0000-0000585D0000}"/>
    <cellStyle name="百分比 2 3 2 4 4 6" xfId="23842" xr:uid="{00000000-0005-0000-0000-0000595D0000}"/>
    <cellStyle name="百分比 2 3 2 4 5" xfId="23843" xr:uid="{00000000-0005-0000-0000-00005A5D0000}"/>
    <cellStyle name="百分比 2 3 2 4 5 2" xfId="23844" xr:uid="{00000000-0005-0000-0000-00005B5D0000}"/>
    <cellStyle name="百分比 2 3 2 4 5 2 2" xfId="23845" xr:uid="{00000000-0005-0000-0000-00005C5D0000}"/>
    <cellStyle name="百分比 2 3 2 4 5 2 3" xfId="23846" xr:uid="{00000000-0005-0000-0000-00005D5D0000}"/>
    <cellStyle name="百分比 2 3 2 4 5 3" xfId="23847" xr:uid="{00000000-0005-0000-0000-00005E5D0000}"/>
    <cellStyle name="百分比 2 3 2 4 5 3 2" xfId="23848" xr:uid="{00000000-0005-0000-0000-00005F5D0000}"/>
    <cellStyle name="百分比 2 3 2 4 5 3 3" xfId="23849" xr:uid="{00000000-0005-0000-0000-0000605D0000}"/>
    <cellStyle name="百分比 2 3 2 4 5 4" xfId="23850" xr:uid="{00000000-0005-0000-0000-0000615D0000}"/>
    <cellStyle name="百分比 2 3 2 4 5 5" xfId="23851" xr:uid="{00000000-0005-0000-0000-0000625D0000}"/>
    <cellStyle name="百分比 2 3 2 4 6" xfId="23852" xr:uid="{00000000-0005-0000-0000-0000635D0000}"/>
    <cellStyle name="百分比 2 3 2 4 6 2" xfId="23853" xr:uid="{00000000-0005-0000-0000-0000645D0000}"/>
    <cellStyle name="百分比 2 3 2 4 6 3" xfId="23854" xr:uid="{00000000-0005-0000-0000-0000655D0000}"/>
    <cellStyle name="百分比 2 3 2 4 7" xfId="23855" xr:uid="{00000000-0005-0000-0000-0000665D0000}"/>
    <cellStyle name="百分比 2 3 2 4 7 2" xfId="23856" xr:uid="{00000000-0005-0000-0000-0000675D0000}"/>
    <cellStyle name="百分比 2 3 2 4 7 3" xfId="23857" xr:uid="{00000000-0005-0000-0000-0000685D0000}"/>
    <cellStyle name="百分比 2 3 2 4 8" xfId="23858" xr:uid="{00000000-0005-0000-0000-0000695D0000}"/>
    <cellStyle name="百分比 2 3 2 4 9" xfId="23859" xr:uid="{00000000-0005-0000-0000-00006A5D0000}"/>
    <cellStyle name="百分比 2 3 2 5" xfId="23860" xr:uid="{00000000-0005-0000-0000-00006B5D0000}"/>
    <cellStyle name="百分比 2 3 2 5 2" xfId="23861" xr:uid="{00000000-0005-0000-0000-00006C5D0000}"/>
    <cellStyle name="百分比 2 3 2 5 2 2" xfId="23862" xr:uid="{00000000-0005-0000-0000-00006D5D0000}"/>
    <cellStyle name="百分比 2 3 2 5 2 2 2" xfId="23863" xr:uid="{00000000-0005-0000-0000-00006E5D0000}"/>
    <cellStyle name="百分比 2 3 2 5 2 2 2 2" xfId="23864" xr:uid="{00000000-0005-0000-0000-00006F5D0000}"/>
    <cellStyle name="百分比 2 3 2 5 2 2 2 2 2" xfId="23865" xr:uid="{00000000-0005-0000-0000-0000705D0000}"/>
    <cellStyle name="百分比 2 3 2 5 2 2 2 2 3" xfId="23866" xr:uid="{00000000-0005-0000-0000-0000715D0000}"/>
    <cellStyle name="百分比 2 3 2 5 2 2 2 3" xfId="23867" xr:uid="{00000000-0005-0000-0000-0000725D0000}"/>
    <cellStyle name="百分比 2 3 2 5 2 2 2 3 2" xfId="23868" xr:uid="{00000000-0005-0000-0000-0000735D0000}"/>
    <cellStyle name="百分比 2 3 2 5 2 2 2 3 3" xfId="23869" xr:uid="{00000000-0005-0000-0000-0000745D0000}"/>
    <cellStyle name="百分比 2 3 2 5 2 2 2 4" xfId="23870" xr:uid="{00000000-0005-0000-0000-0000755D0000}"/>
    <cellStyle name="百分比 2 3 2 5 2 2 2 5" xfId="23871" xr:uid="{00000000-0005-0000-0000-0000765D0000}"/>
    <cellStyle name="百分比 2 3 2 5 2 2 3" xfId="23872" xr:uid="{00000000-0005-0000-0000-0000775D0000}"/>
    <cellStyle name="百分比 2 3 2 5 2 2 3 2" xfId="23873" xr:uid="{00000000-0005-0000-0000-0000785D0000}"/>
    <cellStyle name="百分比 2 3 2 5 2 2 3 3" xfId="23874" xr:uid="{00000000-0005-0000-0000-0000795D0000}"/>
    <cellStyle name="百分比 2 3 2 5 2 2 4" xfId="23875" xr:uid="{00000000-0005-0000-0000-00007A5D0000}"/>
    <cellStyle name="百分比 2 3 2 5 2 2 4 2" xfId="23876" xr:uid="{00000000-0005-0000-0000-00007B5D0000}"/>
    <cellStyle name="百分比 2 3 2 5 2 2 4 3" xfId="23877" xr:uid="{00000000-0005-0000-0000-00007C5D0000}"/>
    <cellStyle name="百分比 2 3 2 5 2 2 5" xfId="23878" xr:uid="{00000000-0005-0000-0000-00007D5D0000}"/>
    <cellStyle name="百分比 2 3 2 5 2 2 6" xfId="23879" xr:uid="{00000000-0005-0000-0000-00007E5D0000}"/>
    <cellStyle name="百分比 2 3 2 5 2 3" xfId="23880" xr:uid="{00000000-0005-0000-0000-00007F5D0000}"/>
    <cellStyle name="百分比 2 3 2 5 2 3 2" xfId="23881" xr:uid="{00000000-0005-0000-0000-0000805D0000}"/>
    <cellStyle name="百分比 2 3 2 5 2 3 2 2" xfId="23882" xr:uid="{00000000-0005-0000-0000-0000815D0000}"/>
    <cellStyle name="百分比 2 3 2 5 2 3 2 3" xfId="23883" xr:uid="{00000000-0005-0000-0000-0000825D0000}"/>
    <cellStyle name="百分比 2 3 2 5 2 3 3" xfId="23884" xr:uid="{00000000-0005-0000-0000-0000835D0000}"/>
    <cellStyle name="百分比 2 3 2 5 2 3 3 2" xfId="23885" xr:uid="{00000000-0005-0000-0000-0000845D0000}"/>
    <cellStyle name="百分比 2 3 2 5 2 3 3 3" xfId="23886" xr:uid="{00000000-0005-0000-0000-0000855D0000}"/>
    <cellStyle name="百分比 2 3 2 5 2 3 4" xfId="23887" xr:uid="{00000000-0005-0000-0000-0000865D0000}"/>
    <cellStyle name="百分比 2 3 2 5 2 3 5" xfId="23888" xr:uid="{00000000-0005-0000-0000-0000875D0000}"/>
    <cellStyle name="百分比 2 3 2 5 2 4" xfId="23889" xr:uid="{00000000-0005-0000-0000-0000885D0000}"/>
    <cellStyle name="百分比 2 3 2 5 2 4 2" xfId="23890" xr:uid="{00000000-0005-0000-0000-0000895D0000}"/>
    <cellStyle name="百分比 2 3 2 5 2 4 3" xfId="23891" xr:uid="{00000000-0005-0000-0000-00008A5D0000}"/>
    <cellStyle name="百分比 2 3 2 5 2 5" xfId="23892" xr:uid="{00000000-0005-0000-0000-00008B5D0000}"/>
    <cellStyle name="百分比 2 3 2 5 2 5 2" xfId="23893" xr:uid="{00000000-0005-0000-0000-00008C5D0000}"/>
    <cellStyle name="百分比 2 3 2 5 2 5 3" xfId="23894" xr:uid="{00000000-0005-0000-0000-00008D5D0000}"/>
    <cellStyle name="百分比 2 3 2 5 2 6" xfId="23895" xr:uid="{00000000-0005-0000-0000-00008E5D0000}"/>
    <cellStyle name="百分比 2 3 2 5 2 7" xfId="23896" xr:uid="{00000000-0005-0000-0000-00008F5D0000}"/>
    <cellStyle name="百分比 2 3 2 5 3" xfId="23897" xr:uid="{00000000-0005-0000-0000-0000905D0000}"/>
    <cellStyle name="百分比 2 3 2 5 3 2" xfId="23898" xr:uid="{00000000-0005-0000-0000-0000915D0000}"/>
    <cellStyle name="百分比 2 3 2 5 3 2 2" xfId="23899" xr:uid="{00000000-0005-0000-0000-0000925D0000}"/>
    <cellStyle name="百分比 2 3 2 5 3 2 2 2" xfId="23900" xr:uid="{00000000-0005-0000-0000-0000935D0000}"/>
    <cellStyle name="百分比 2 3 2 5 3 2 2 3" xfId="23901" xr:uid="{00000000-0005-0000-0000-0000945D0000}"/>
    <cellStyle name="百分比 2 3 2 5 3 2 3" xfId="23902" xr:uid="{00000000-0005-0000-0000-0000955D0000}"/>
    <cellStyle name="百分比 2 3 2 5 3 2 3 2" xfId="23903" xr:uid="{00000000-0005-0000-0000-0000965D0000}"/>
    <cellStyle name="百分比 2 3 2 5 3 2 3 3" xfId="23904" xr:uid="{00000000-0005-0000-0000-0000975D0000}"/>
    <cellStyle name="百分比 2 3 2 5 3 2 4" xfId="23905" xr:uid="{00000000-0005-0000-0000-0000985D0000}"/>
    <cellStyle name="百分比 2 3 2 5 3 2 5" xfId="23906" xr:uid="{00000000-0005-0000-0000-0000995D0000}"/>
    <cellStyle name="百分比 2 3 2 5 3 3" xfId="23907" xr:uid="{00000000-0005-0000-0000-00009A5D0000}"/>
    <cellStyle name="百分比 2 3 2 5 3 3 2" xfId="23908" xr:uid="{00000000-0005-0000-0000-00009B5D0000}"/>
    <cellStyle name="百分比 2 3 2 5 3 3 3" xfId="23909" xr:uid="{00000000-0005-0000-0000-00009C5D0000}"/>
    <cellStyle name="百分比 2 3 2 5 3 4" xfId="23910" xr:uid="{00000000-0005-0000-0000-00009D5D0000}"/>
    <cellStyle name="百分比 2 3 2 5 3 4 2" xfId="23911" xr:uid="{00000000-0005-0000-0000-00009E5D0000}"/>
    <cellStyle name="百分比 2 3 2 5 3 4 3" xfId="23912" xr:uid="{00000000-0005-0000-0000-00009F5D0000}"/>
    <cellStyle name="百分比 2 3 2 5 3 5" xfId="23913" xr:uid="{00000000-0005-0000-0000-0000A05D0000}"/>
    <cellStyle name="百分比 2 3 2 5 3 6" xfId="23914" xr:uid="{00000000-0005-0000-0000-0000A15D0000}"/>
    <cellStyle name="百分比 2 3 2 5 4" xfId="23915" xr:uid="{00000000-0005-0000-0000-0000A25D0000}"/>
    <cellStyle name="百分比 2 3 2 5 4 2" xfId="23916" xr:uid="{00000000-0005-0000-0000-0000A35D0000}"/>
    <cellStyle name="百分比 2 3 2 5 4 2 2" xfId="23917" xr:uid="{00000000-0005-0000-0000-0000A45D0000}"/>
    <cellStyle name="百分比 2 3 2 5 4 2 2 2" xfId="23918" xr:uid="{00000000-0005-0000-0000-0000A55D0000}"/>
    <cellStyle name="百分比 2 3 2 5 4 2 2 3" xfId="23919" xr:uid="{00000000-0005-0000-0000-0000A65D0000}"/>
    <cellStyle name="百分比 2 3 2 5 4 2 3" xfId="23920" xr:uid="{00000000-0005-0000-0000-0000A75D0000}"/>
    <cellStyle name="百分比 2 3 2 5 4 2 3 2" xfId="23921" xr:uid="{00000000-0005-0000-0000-0000A85D0000}"/>
    <cellStyle name="百分比 2 3 2 5 4 2 3 3" xfId="23922" xr:uid="{00000000-0005-0000-0000-0000A95D0000}"/>
    <cellStyle name="百分比 2 3 2 5 4 2 4" xfId="23923" xr:uid="{00000000-0005-0000-0000-0000AA5D0000}"/>
    <cellStyle name="百分比 2 3 2 5 4 2 5" xfId="23924" xr:uid="{00000000-0005-0000-0000-0000AB5D0000}"/>
    <cellStyle name="百分比 2 3 2 5 4 3" xfId="23925" xr:uid="{00000000-0005-0000-0000-0000AC5D0000}"/>
    <cellStyle name="百分比 2 3 2 5 4 3 2" xfId="23926" xr:uid="{00000000-0005-0000-0000-0000AD5D0000}"/>
    <cellStyle name="百分比 2 3 2 5 4 3 3" xfId="23927" xr:uid="{00000000-0005-0000-0000-0000AE5D0000}"/>
    <cellStyle name="百分比 2 3 2 5 4 4" xfId="23928" xr:uid="{00000000-0005-0000-0000-0000AF5D0000}"/>
    <cellStyle name="百分比 2 3 2 5 4 4 2" xfId="23929" xr:uid="{00000000-0005-0000-0000-0000B05D0000}"/>
    <cellStyle name="百分比 2 3 2 5 4 4 3" xfId="23930" xr:uid="{00000000-0005-0000-0000-0000B15D0000}"/>
    <cellStyle name="百分比 2 3 2 5 4 5" xfId="23931" xr:uid="{00000000-0005-0000-0000-0000B25D0000}"/>
    <cellStyle name="百分比 2 3 2 5 4 6" xfId="23932" xr:uid="{00000000-0005-0000-0000-0000B35D0000}"/>
    <cellStyle name="百分比 2 3 2 5 5" xfId="23933" xr:uid="{00000000-0005-0000-0000-0000B45D0000}"/>
    <cellStyle name="百分比 2 3 2 5 5 2" xfId="23934" xr:uid="{00000000-0005-0000-0000-0000B55D0000}"/>
    <cellStyle name="百分比 2 3 2 5 5 2 2" xfId="23935" xr:uid="{00000000-0005-0000-0000-0000B65D0000}"/>
    <cellStyle name="百分比 2 3 2 5 5 2 3" xfId="23936" xr:uid="{00000000-0005-0000-0000-0000B75D0000}"/>
    <cellStyle name="百分比 2 3 2 5 5 3" xfId="23937" xr:uid="{00000000-0005-0000-0000-0000B85D0000}"/>
    <cellStyle name="百分比 2 3 2 5 5 3 2" xfId="23938" xr:uid="{00000000-0005-0000-0000-0000B95D0000}"/>
    <cellStyle name="百分比 2 3 2 5 5 3 3" xfId="23939" xr:uid="{00000000-0005-0000-0000-0000BA5D0000}"/>
    <cellStyle name="百分比 2 3 2 5 5 4" xfId="23940" xr:uid="{00000000-0005-0000-0000-0000BB5D0000}"/>
    <cellStyle name="百分比 2 3 2 5 5 5" xfId="23941" xr:uid="{00000000-0005-0000-0000-0000BC5D0000}"/>
    <cellStyle name="百分比 2 3 2 5 6" xfId="23942" xr:uid="{00000000-0005-0000-0000-0000BD5D0000}"/>
    <cellStyle name="百分比 2 3 2 5 6 2" xfId="23943" xr:uid="{00000000-0005-0000-0000-0000BE5D0000}"/>
    <cellStyle name="百分比 2 3 2 5 6 3" xfId="23944" xr:uid="{00000000-0005-0000-0000-0000BF5D0000}"/>
    <cellStyle name="百分比 2 3 2 5 7" xfId="23945" xr:uid="{00000000-0005-0000-0000-0000C05D0000}"/>
    <cellStyle name="百分比 2 3 2 5 7 2" xfId="23946" xr:uid="{00000000-0005-0000-0000-0000C15D0000}"/>
    <cellStyle name="百分比 2 3 2 5 7 3" xfId="23947" xr:uid="{00000000-0005-0000-0000-0000C25D0000}"/>
    <cellStyle name="百分比 2 3 2 5 8" xfId="23948" xr:uid="{00000000-0005-0000-0000-0000C35D0000}"/>
    <cellStyle name="百分比 2 3 2 5 9" xfId="23949" xr:uid="{00000000-0005-0000-0000-0000C45D0000}"/>
    <cellStyle name="百分比 2 3 2 6" xfId="23950" xr:uid="{00000000-0005-0000-0000-0000C55D0000}"/>
    <cellStyle name="百分比 2 3 2 6 2" xfId="23951" xr:uid="{00000000-0005-0000-0000-0000C65D0000}"/>
    <cellStyle name="百分比 2 3 2 6 2 2" xfId="23952" xr:uid="{00000000-0005-0000-0000-0000C75D0000}"/>
    <cellStyle name="百分比 2 3 2 6 2 2 2" xfId="23953" xr:uid="{00000000-0005-0000-0000-0000C85D0000}"/>
    <cellStyle name="百分比 2 3 2 6 2 2 2 2" xfId="23954" xr:uid="{00000000-0005-0000-0000-0000C95D0000}"/>
    <cellStyle name="百分比 2 3 2 6 2 2 2 3" xfId="23955" xr:uid="{00000000-0005-0000-0000-0000CA5D0000}"/>
    <cellStyle name="百分比 2 3 2 6 2 2 3" xfId="23956" xr:uid="{00000000-0005-0000-0000-0000CB5D0000}"/>
    <cellStyle name="百分比 2 3 2 6 2 2 3 2" xfId="23957" xr:uid="{00000000-0005-0000-0000-0000CC5D0000}"/>
    <cellStyle name="百分比 2 3 2 6 2 2 3 3" xfId="23958" xr:uid="{00000000-0005-0000-0000-0000CD5D0000}"/>
    <cellStyle name="百分比 2 3 2 6 2 2 4" xfId="23959" xr:uid="{00000000-0005-0000-0000-0000CE5D0000}"/>
    <cellStyle name="百分比 2 3 2 6 2 2 5" xfId="23960" xr:uid="{00000000-0005-0000-0000-0000CF5D0000}"/>
    <cellStyle name="百分比 2 3 2 6 2 3" xfId="23961" xr:uid="{00000000-0005-0000-0000-0000D05D0000}"/>
    <cellStyle name="百分比 2 3 2 6 2 3 2" xfId="23962" xr:uid="{00000000-0005-0000-0000-0000D15D0000}"/>
    <cellStyle name="百分比 2 3 2 6 2 3 3" xfId="23963" xr:uid="{00000000-0005-0000-0000-0000D25D0000}"/>
    <cellStyle name="百分比 2 3 2 6 2 4" xfId="23964" xr:uid="{00000000-0005-0000-0000-0000D35D0000}"/>
    <cellStyle name="百分比 2 3 2 6 2 4 2" xfId="23965" xr:uid="{00000000-0005-0000-0000-0000D45D0000}"/>
    <cellStyle name="百分比 2 3 2 6 2 4 3" xfId="23966" xr:uid="{00000000-0005-0000-0000-0000D55D0000}"/>
    <cellStyle name="百分比 2 3 2 6 2 5" xfId="23967" xr:uid="{00000000-0005-0000-0000-0000D65D0000}"/>
    <cellStyle name="百分比 2 3 2 6 2 6" xfId="23968" xr:uid="{00000000-0005-0000-0000-0000D75D0000}"/>
    <cellStyle name="百分比 2 3 2 6 3" xfId="23969" xr:uid="{00000000-0005-0000-0000-0000D85D0000}"/>
    <cellStyle name="百分比 2 3 2 6 3 2" xfId="23970" xr:uid="{00000000-0005-0000-0000-0000D95D0000}"/>
    <cellStyle name="百分比 2 3 2 6 3 2 2" xfId="23971" xr:uid="{00000000-0005-0000-0000-0000DA5D0000}"/>
    <cellStyle name="百分比 2 3 2 6 3 2 2 2" xfId="23972" xr:uid="{00000000-0005-0000-0000-0000DB5D0000}"/>
    <cellStyle name="百分比 2 3 2 6 3 2 2 3" xfId="23973" xr:uid="{00000000-0005-0000-0000-0000DC5D0000}"/>
    <cellStyle name="百分比 2 3 2 6 3 2 3" xfId="23974" xr:uid="{00000000-0005-0000-0000-0000DD5D0000}"/>
    <cellStyle name="百分比 2 3 2 6 3 2 3 2" xfId="23975" xr:uid="{00000000-0005-0000-0000-0000DE5D0000}"/>
    <cellStyle name="百分比 2 3 2 6 3 2 3 3" xfId="23976" xr:uid="{00000000-0005-0000-0000-0000DF5D0000}"/>
    <cellStyle name="百分比 2 3 2 6 3 2 4" xfId="23977" xr:uid="{00000000-0005-0000-0000-0000E05D0000}"/>
    <cellStyle name="百分比 2 3 2 6 3 2 5" xfId="23978" xr:uid="{00000000-0005-0000-0000-0000E15D0000}"/>
    <cellStyle name="百分比 2 3 2 6 3 3" xfId="23979" xr:uid="{00000000-0005-0000-0000-0000E25D0000}"/>
    <cellStyle name="百分比 2 3 2 6 3 3 2" xfId="23980" xr:uid="{00000000-0005-0000-0000-0000E35D0000}"/>
    <cellStyle name="百分比 2 3 2 6 3 3 3" xfId="23981" xr:uid="{00000000-0005-0000-0000-0000E45D0000}"/>
    <cellStyle name="百分比 2 3 2 6 3 4" xfId="23982" xr:uid="{00000000-0005-0000-0000-0000E55D0000}"/>
    <cellStyle name="百分比 2 3 2 6 3 4 2" xfId="23983" xr:uid="{00000000-0005-0000-0000-0000E65D0000}"/>
    <cellStyle name="百分比 2 3 2 6 3 4 3" xfId="23984" xr:uid="{00000000-0005-0000-0000-0000E75D0000}"/>
    <cellStyle name="百分比 2 3 2 6 3 5" xfId="23985" xr:uid="{00000000-0005-0000-0000-0000E85D0000}"/>
    <cellStyle name="百分比 2 3 2 6 3 6" xfId="23986" xr:uid="{00000000-0005-0000-0000-0000E95D0000}"/>
    <cellStyle name="百分比 2 3 2 6 4" xfId="23987" xr:uid="{00000000-0005-0000-0000-0000EA5D0000}"/>
    <cellStyle name="百分比 2 3 2 6 4 2" xfId="23988" xr:uid="{00000000-0005-0000-0000-0000EB5D0000}"/>
    <cellStyle name="百分比 2 3 2 6 4 2 2" xfId="23989" xr:uid="{00000000-0005-0000-0000-0000EC5D0000}"/>
    <cellStyle name="百分比 2 3 2 6 4 2 3" xfId="23990" xr:uid="{00000000-0005-0000-0000-0000ED5D0000}"/>
    <cellStyle name="百分比 2 3 2 6 4 3" xfId="23991" xr:uid="{00000000-0005-0000-0000-0000EE5D0000}"/>
    <cellStyle name="百分比 2 3 2 6 4 3 2" xfId="23992" xr:uid="{00000000-0005-0000-0000-0000EF5D0000}"/>
    <cellStyle name="百分比 2 3 2 6 4 3 3" xfId="23993" xr:uid="{00000000-0005-0000-0000-0000F05D0000}"/>
    <cellStyle name="百分比 2 3 2 6 4 4" xfId="23994" xr:uid="{00000000-0005-0000-0000-0000F15D0000}"/>
    <cellStyle name="百分比 2 3 2 6 4 5" xfId="23995" xr:uid="{00000000-0005-0000-0000-0000F25D0000}"/>
    <cellStyle name="百分比 2 3 2 6 5" xfId="23996" xr:uid="{00000000-0005-0000-0000-0000F35D0000}"/>
    <cellStyle name="百分比 2 3 2 6 5 2" xfId="23997" xr:uid="{00000000-0005-0000-0000-0000F45D0000}"/>
    <cellStyle name="百分比 2 3 2 6 5 3" xfId="23998" xr:uid="{00000000-0005-0000-0000-0000F55D0000}"/>
    <cellStyle name="百分比 2 3 2 6 6" xfId="23999" xr:uid="{00000000-0005-0000-0000-0000F65D0000}"/>
    <cellStyle name="百分比 2 3 2 6 6 2" xfId="24000" xr:uid="{00000000-0005-0000-0000-0000F75D0000}"/>
    <cellStyle name="百分比 2 3 2 6 6 3" xfId="24001" xr:uid="{00000000-0005-0000-0000-0000F85D0000}"/>
    <cellStyle name="百分比 2 3 2 6 7" xfId="24002" xr:uid="{00000000-0005-0000-0000-0000F95D0000}"/>
    <cellStyle name="百分比 2 3 2 6 8" xfId="24003" xr:uid="{00000000-0005-0000-0000-0000FA5D0000}"/>
    <cellStyle name="百分比 2 3 2 7" xfId="24004" xr:uid="{00000000-0005-0000-0000-0000FB5D0000}"/>
    <cellStyle name="百分比 2 3 2 7 2" xfId="24005" xr:uid="{00000000-0005-0000-0000-0000FC5D0000}"/>
    <cellStyle name="百分比 2 3 2 7 2 2" xfId="24006" xr:uid="{00000000-0005-0000-0000-0000FD5D0000}"/>
    <cellStyle name="百分比 2 3 2 7 2 2 2" xfId="24007" xr:uid="{00000000-0005-0000-0000-0000FE5D0000}"/>
    <cellStyle name="百分比 2 3 2 7 2 2 2 2" xfId="24008" xr:uid="{00000000-0005-0000-0000-0000FF5D0000}"/>
    <cellStyle name="百分比 2 3 2 7 2 2 2 3" xfId="24009" xr:uid="{00000000-0005-0000-0000-0000005E0000}"/>
    <cellStyle name="百分比 2 3 2 7 2 2 3" xfId="24010" xr:uid="{00000000-0005-0000-0000-0000015E0000}"/>
    <cellStyle name="百分比 2 3 2 7 2 2 3 2" xfId="24011" xr:uid="{00000000-0005-0000-0000-0000025E0000}"/>
    <cellStyle name="百分比 2 3 2 7 2 2 3 3" xfId="24012" xr:uid="{00000000-0005-0000-0000-0000035E0000}"/>
    <cellStyle name="百分比 2 3 2 7 2 2 4" xfId="24013" xr:uid="{00000000-0005-0000-0000-0000045E0000}"/>
    <cellStyle name="百分比 2 3 2 7 2 2 5" xfId="24014" xr:uid="{00000000-0005-0000-0000-0000055E0000}"/>
    <cellStyle name="百分比 2 3 2 7 2 3" xfId="24015" xr:uid="{00000000-0005-0000-0000-0000065E0000}"/>
    <cellStyle name="百分比 2 3 2 7 2 3 2" xfId="24016" xr:uid="{00000000-0005-0000-0000-0000075E0000}"/>
    <cellStyle name="百分比 2 3 2 7 2 3 3" xfId="24017" xr:uid="{00000000-0005-0000-0000-0000085E0000}"/>
    <cellStyle name="百分比 2 3 2 7 2 4" xfId="24018" xr:uid="{00000000-0005-0000-0000-0000095E0000}"/>
    <cellStyle name="百分比 2 3 2 7 2 4 2" xfId="24019" xr:uid="{00000000-0005-0000-0000-00000A5E0000}"/>
    <cellStyle name="百分比 2 3 2 7 2 4 3" xfId="24020" xr:uid="{00000000-0005-0000-0000-00000B5E0000}"/>
    <cellStyle name="百分比 2 3 2 7 2 5" xfId="24021" xr:uid="{00000000-0005-0000-0000-00000C5E0000}"/>
    <cellStyle name="百分比 2 3 2 7 2 6" xfId="24022" xr:uid="{00000000-0005-0000-0000-00000D5E0000}"/>
    <cellStyle name="百分比 2 3 2 7 3" xfId="24023" xr:uid="{00000000-0005-0000-0000-00000E5E0000}"/>
    <cellStyle name="百分比 2 3 2 7 3 2" xfId="24024" xr:uid="{00000000-0005-0000-0000-00000F5E0000}"/>
    <cellStyle name="百分比 2 3 2 7 3 2 2" xfId="24025" xr:uid="{00000000-0005-0000-0000-0000105E0000}"/>
    <cellStyle name="百分比 2 3 2 7 3 2 3" xfId="24026" xr:uid="{00000000-0005-0000-0000-0000115E0000}"/>
    <cellStyle name="百分比 2 3 2 7 3 3" xfId="24027" xr:uid="{00000000-0005-0000-0000-0000125E0000}"/>
    <cellStyle name="百分比 2 3 2 7 3 3 2" xfId="24028" xr:uid="{00000000-0005-0000-0000-0000135E0000}"/>
    <cellStyle name="百分比 2 3 2 7 3 3 3" xfId="24029" xr:uid="{00000000-0005-0000-0000-0000145E0000}"/>
    <cellStyle name="百分比 2 3 2 7 3 4" xfId="24030" xr:uid="{00000000-0005-0000-0000-0000155E0000}"/>
    <cellStyle name="百分比 2 3 2 7 3 5" xfId="24031" xr:uid="{00000000-0005-0000-0000-0000165E0000}"/>
    <cellStyle name="百分比 2 3 2 7 4" xfId="24032" xr:uid="{00000000-0005-0000-0000-0000175E0000}"/>
    <cellStyle name="百分比 2 3 2 7 4 2" xfId="24033" xr:uid="{00000000-0005-0000-0000-0000185E0000}"/>
    <cellStyle name="百分比 2 3 2 7 4 3" xfId="24034" xr:uid="{00000000-0005-0000-0000-0000195E0000}"/>
    <cellStyle name="百分比 2 3 2 7 5" xfId="24035" xr:uid="{00000000-0005-0000-0000-00001A5E0000}"/>
    <cellStyle name="百分比 2 3 2 7 5 2" xfId="24036" xr:uid="{00000000-0005-0000-0000-00001B5E0000}"/>
    <cellStyle name="百分比 2 3 2 7 5 3" xfId="24037" xr:uid="{00000000-0005-0000-0000-00001C5E0000}"/>
    <cellStyle name="百分比 2 3 2 7 6" xfId="24038" xr:uid="{00000000-0005-0000-0000-00001D5E0000}"/>
    <cellStyle name="百分比 2 3 2 7 7" xfId="24039" xr:uid="{00000000-0005-0000-0000-00001E5E0000}"/>
    <cellStyle name="百分比 2 3 2 8" xfId="24040" xr:uid="{00000000-0005-0000-0000-00001F5E0000}"/>
    <cellStyle name="百分比 2 3 2 8 2" xfId="24041" xr:uid="{00000000-0005-0000-0000-0000205E0000}"/>
    <cellStyle name="百分比 2 3 2 8 2 2" xfId="24042" xr:uid="{00000000-0005-0000-0000-0000215E0000}"/>
    <cellStyle name="百分比 2 3 2 8 2 2 2" xfId="24043" xr:uid="{00000000-0005-0000-0000-0000225E0000}"/>
    <cellStyle name="百分比 2 3 2 8 2 2 3" xfId="24044" xr:uid="{00000000-0005-0000-0000-0000235E0000}"/>
    <cellStyle name="百分比 2 3 2 8 2 3" xfId="24045" xr:uid="{00000000-0005-0000-0000-0000245E0000}"/>
    <cellStyle name="百分比 2 3 2 8 2 3 2" xfId="24046" xr:uid="{00000000-0005-0000-0000-0000255E0000}"/>
    <cellStyle name="百分比 2 3 2 8 2 3 3" xfId="24047" xr:uid="{00000000-0005-0000-0000-0000265E0000}"/>
    <cellStyle name="百分比 2 3 2 8 2 4" xfId="24048" xr:uid="{00000000-0005-0000-0000-0000275E0000}"/>
    <cellStyle name="百分比 2 3 2 8 2 5" xfId="24049" xr:uid="{00000000-0005-0000-0000-0000285E0000}"/>
    <cellStyle name="百分比 2 3 2 8 3" xfId="24050" xr:uid="{00000000-0005-0000-0000-0000295E0000}"/>
    <cellStyle name="百分比 2 3 2 8 3 2" xfId="24051" xr:uid="{00000000-0005-0000-0000-00002A5E0000}"/>
    <cellStyle name="百分比 2 3 2 8 3 3" xfId="24052" xr:uid="{00000000-0005-0000-0000-00002B5E0000}"/>
    <cellStyle name="百分比 2 3 2 8 4" xfId="24053" xr:uid="{00000000-0005-0000-0000-00002C5E0000}"/>
    <cellStyle name="百分比 2 3 2 8 4 2" xfId="24054" xr:uid="{00000000-0005-0000-0000-00002D5E0000}"/>
    <cellStyle name="百分比 2 3 2 8 4 3" xfId="24055" xr:uid="{00000000-0005-0000-0000-00002E5E0000}"/>
    <cellStyle name="百分比 2 3 2 8 5" xfId="24056" xr:uid="{00000000-0005-0000-0000-00002F5E0000}"/>
    <cellStyle name="百分比 2 3 2 8 6" xfId="24057" xr:uid="{00000000-0005-0000-0000-0000305E0000}"/>
    <cellStyle name="百分比 2 3 2 9" xfId="24058" xr:uid="{00000000-0005-0000-0000-0000315E0000}"/>
    <cellStyle name="百分比 2 3 2 9 2" xfId="24059" xr:uid="{00000000-0005-0000-0000-0000325E0000}"/>
    <cellStyle name="百分比 2 3 2 9 2 2" xfId="24060" xr:uid="{00000000-0005-0000-0000-0000335E0000}"/>
    <cellStyle name="百分比 2 3 2 9 2 2 2" xfId="24061" xr:uid="{00000000-0005-0000-0000-0000345E0000}"/>
    <cellStyle name="百分比 2 3 2 9 2 2 3" xfId="24062" xr:uid="{00000000-0005-0000-0000-0000355E0000}"/>
    <cellStyle name="百分比 2 3 2 9 2 3" xfId="24063" xr:uid="{00000000-0005-0000-0000-0000365E0000}"/>
    <cellStyle name="百分比 2 3 2 9 2 3 2" xfId="24064" xr:uid="{00000000-0005-0000-0000-0000375E0000}"/>
    <cellStyle name="百分比 2 3 2 9 2 3 3" xfId="24065" xr:uid="{00000000-0005-0000-0000-0000385E0000}"/>
    <cellStyle name="百分比 2 3 2 9 2 4" xfId="24066" xr:uid="{00000000-0005-0000-0000-0000395E0000}"/>
    <cellStyle name="百分比 2 3 2 9 2 5" xfId="24067" xr:uid="{00000000-0005-0000-0000-00003A5E0000}"/>
    <cellStyle name="百分比 2 3 2 9 3" xfId="24068" xr:uid="{00000000-0005-0000-0000-00003B5E0000}"/>
    <cellStyle name="百分比 2 3 2 9 3 2" xfId="24069" xr:uid="{00000000-0005-0000-0000-00003C5E0000}"/>
    <cellStyle name="百分比 2 3 2 9 3 3" xfId="24070" xr:uid="{00000000-0005-0000-0000-00003D5E0000}"/>
    <cellStyle name="百分比 2 3 2 9 4" xfId="24071" xr:uid="{00000000-0005-0000-0000-00003E5E0000}"/>
    <cellStyle name="百分比 2 3 2 9 4 2" xfId="24072" xr:uid="{00000000-0005-0000-0000-00003F5E0000}"/>
    <cellStyle name="百分比 2 3 2 9 4 3" xfId="24073" xr:uid="{00000000-0005-0000-0000-0000405E0000}"/>
    <cellStyle name="百分比 2 3 2 9 5" xfId="24074" xr:uid="{00000000-0005-0000-0000-0000415E0000}"/>
    <cellStyle name="百分比 2 3 2 9 6" xfId="24075" xr:uid="{00000000-0005-0000-0000-0000425E0000}"/>
    <cellStyle name="百分比 2 3 3" xfId="465" xr:uid="{00000000-0005-0000-0000-0000435E0000}"/>
    <cellStyle name="百分比 2 3 3 10" xfId="24076" xr:uid="{00000000-0005-0000-0000-0000445E0000}"/>
    <cellStyle name="百分比 2 3 3 2" xfId="466" xr:uid="{00000000-0005-0000-0000-0000455E0000}"/>
    <cellStyle name="百分比 2 3 3 2 2" xfId="24077" xr:uid="{00000000-0005-0000-0000-0000465E0000}"/>
    <cellStyle name="百分比 2 3 3 2 2 2" xfId="24078" xr:uid="{00000000-0005-0000-0000-0000475E0000}"/>
    <cellStyle name="百分比 2 3 3 2 2 2 2" xfId="24079" xr:uid="{00000000-0005-0000-0000-0000485E0000}"/>
    <cellStyle name="百分比 2 3 3 2 2 2 2 2" xfId="24080" xr:uid="{00000000-0005-0000-0000-0000495E0000}"/>
    <cellStyle name="百分比 2 3 3 2 2 2 2 2 2" xfId="24081" xr:uid="{00000000-0005-0000-0000-00004A5E0000}"/>
    <cellStyle name="百分比 2 3 3 2 2 2 2 2 3" xfId="24082" xr:uid="{00000000-0005-0000-0000-00004B5E0000}"/>
    <cellStyle name="百分比 2 3 3 2 2 2 2 3" xfId="24083" xr:uid="{00000000-0005-0000-0000-00004C5E0000}"/>
    <cellStyle name="百分比 2 3 3 2 2 2 2 3 2" xfId="24084" xr:uid="{00000000-0005-0000-0000-00004D5E0000}"/>
    <cellStyle name="百分比 2 3 3 2 2 2 2 3 3" xfId="24085" xr:uid="{00000000-0005-0000-0000-00004E5E0000}"/>
    <cellStyle name="百分比 2 3 3 2 2 2 2 4" xfId="24086" xr:uid="{00000000-0005-0000-0000-00004F5E0000}"/>
    <cellStyle name="百分比 2 3 3 2 2 2 2 5" xfId="24087" xr:uid="{00000000-0005-0000-0000-0000505E0000}"/>
    <cellStyle name="百分比 2 3 3 2 2 2 3" xfId="24088" xr:uid="{00000000-0005-0000-0000-0000515E0000}"/>
    <cellStyle name="百分比 2 3 3 2 2 2 3 2" xfId="24089" xr:uid="{00000000-0005-0000-0000-0000525E0000}"/>
    <cellStyle name="百分比 2 3 3 2 2 2 3 3" xfId="24090" xr:uid="{00000000-0005-0000-0000-0000535E0000}"/>
    <cellStyle name="百分比 2 3 3 2 2 2 4" xfId="24091" xr:uid="{00000000-0005-0000-0000-0000545E0000}"/>
    <cellStyle name="百分比 2 3 3 2 2 2 4 2" xfId="24092" xr:uid="{00000000-0005-0000-0000-0000555E0000}"/>
    <cellStyle name="百分比 2 3 3 2 2 2 4 3" xfId="24093" xr:uid="{00000000-0005-0000-0000-0000565E0000}"/>
    <cellStyle name="百分比 2 3 3 2 2 2 5" xfId="24094" xr:uid="{00000000-0005-0000-0000-0000575E0000}"/>
    <cellStyle name="百分比 2 3 3 2 2 2 6" xfId="24095" xr:uid="{00000000-0005-0000-0000-0000585E0000}"/>
    <cellStyle name="百分比 2 3 3 2 2 3" xfId="24096" xr:uid="{00000000-0005-0000-0000-0000595E0000}"/>
    <cellStyle name="百分比 2 3 3 2 2 3 2" xfId="24097" xr:uid="{00000000-0005-0000-0000-00005A5E0000}"/>
    <cellStyle name="百分比 2 3 3 2 2 3 2 2" xfId="24098" xr:uid="{00000000-0005-0000-0000-00005B5E0000}"/>
    <cellStyle name="百分比 2 3 3 2 2 3 2 3" xfId="24099" xr:uid="{00000000-0005-0000-0000-00005C5E0000}"/>
    <cellStyle name="百分比 2 3 3 2 2 3 3" xfId="24100" xr:uid="{00000000-0005-0000-0000-00005D5E0000}"/>
    <cellStyle name="百分比 2 3 3 2 2 3 3 2" xfId="24101" xr:uid="{00000000-0005-0000-0000-00005E5E0000}"/>
    <cellStyle name="百分比 2 3 3 2 2 3 3 3" xfId="24102" xr:uid="{00000000-0005-0000-0000-00005F5E0000}"/>
    <cellStyle name="百分比 2 3 3 2 2 3 4" xfId="24103" xr:uid="{00000000-0005-0000-0000-0000605E0000}"/>
    <cellStyle name="百分比 2 3 3 2 2 3 5" xfId="24104" xr:uid="{00000000-0005-0000-0000-0000615E0000}"/>
    <cellStyle name="百分比 2 3 3 2 2 4" xfId="24105" xr:uid="{00000000-0005-0000-0000-0000625E0000}"/>
    <cellStyle name="百分比 2 3 3 2 2 4 2" xfId="24106" xr:uid="{00000000-0005-0000-0000-0000635E0000}"/>
    <cellStyle name="百分比 2 3 3 2 2 4 3" xfId="24107" xr:uid="{00000000-0005-0000-0000-0000645E0000}"/>
    <cellStyle name="百分比 2 3 3 2 2 5" xfId="24108" xr:uid="{00000000-0005-0000-0000-0000655E0000}"/>
    <cellStyle name="百分比 2 3 3 2 2 5 2" xfId="24109" xr:uid="{00000000-0005-0000-0000-0000665E0000}"/>
    <cellStyle name="百分比 2 3 3 2 2 5 3" xfId="24110" xr:uid="{00000000-0005-0000-0000-0000675E0000}"/>
    <cellStyle name="百分比 2 3 3 2 2 6" xfId="24111" xr:uid="{00000000-0005-0000-0000-0000685E0000}"/>
    <cellStyle name="百分比 2 3 3 2 2 7" xfId="24112" xr:uid="{00000000-0005-0000-0000-0000695E0000}"/>
    <cellStyle name="百分比 2 3 3 2 3" xfId="24113" xr:uid="{00000000-0005-0000-0000-00006A5E0000}"/>
    <cellStyle name="百分比 2 3 3 2 3 2" xfId="24114" xr:uid="{00000000-0005-0000-0000-00006B5E0000}"/>
    <cellStyle name="百分比 2 3 3 2 3 2 2" xfId="24115" xr:uid="{00000000-0005-0000-0000-00006C5E0000}"/>
    <cellStyle name="百分比 2 3 3 2 3 2 2 2" xfId="24116" xr:uid="{00000000-0005-0000-0000-00006D5E0000}"/>
    <cellStyle name="百分比 2 3 3 2 3 2 2 3" xfId="24117" xr:uid="{00000000-0005-0000-0000-00006E5E0000}"/>
    <cellStyle name="百分比 2 3 3 2 3 2 3" xfId="24118" xr:uid="{00000000-0005-0000-0000-00006F5E0000}"/>
    <cellStyle name="百分比 2 3 3 2 3 2 3 2" xfId="24119" xr:uid="{00000000-0005-0000-0000-0000705E0000}"/>
    <cellStyle name="百分比 2 3 3 2 3 2 3 3" xfId="24120" xr:uid="{00000000-0005-0000-0000-0000715E0000}"/>
    <cellStyle name="百分比 2 3 3 2 3 2 4" xfId="24121" xr:uid="{00000000-0005-0000-0000-0000725E0000}"/>
    <cellStyle name="百分比 2 3 3 2 3 2 5" xfId="24122" xr:uid="{00000000-0005-0000-0000-0000735E0000}"/>
    <cellStyle name="百分比 2 3 3 2 3 3" xfId="24123" xr:uid="{00000000-0005-0000-0000-0000745E0000}"/>
    <cellStyle name="百分比 2 3 3 2 3 3 2" xfId="24124" xr:uid="{00000000-0005-0000-0000-0000755E0000}"/>
    <cellStyle name="百分比 2 3 3 2 3 3 3" xfId="24125" xr:uid="{00000000-0005-0000-0000-0000765E0000}"/>
    <cellStyle name="百分比 2 3 3 2 3 4" xfId="24126" xr:uid="{00000000-0005-0000-0000-0000775E0000}"/>
    <cellStyle name="百分比 2 3 3 2 3 4 2" xfId="24127" xr:uid="{00000000-0005-0000-0000-0000785E0000}"/>
    <cellStyle name="百分比 2 3 3 2 3 4 3" xfId="24128" xr:uid="{00000000-0005-0000-0000-0000795E0000}"/>
    <cellStyle name="百分比 2 3 3 2 3 5" xfId="24129" xr:uid="{00000000-0005-0000-0000-00007A5E0000}"/>
    <cellStyle name="百分比 2 3 3 2 3 6" xfId="24130" xr:uid="{00000000-0005-0000-0000-00007B5E0000}"/>
    <cellStyle name="百分比 2 3 3 2 4" xfId="24131" xr:uid="{00000000-0005-0000-0000-00007C5E0000}"/>
    <cellStyle name="百分比 2 3 3 2 4 2" xfId="24132" xr:uid="{00000000-0005-0000-0000-00007D5E0000}"/>
    <cellStyle name="百分比 2 3 3 2 4 2 2" xfId="24133" xr:uid="{00000000-0005-0000-0000-00007E5E0000}"/>
    <cellStyle name="百分比 2 3 3 2 4 2 2 2" xfId="24134" xr:uid="{00000000-0005-0000-0000-00007F5E0000}"/>
    <cellStyle name="百分比 2 3 3 2 4 2 2 3" xfId="24135" xr:uid="{00000000-0005-0000-0000-0000805E0000}"/>
    <cellStyle name="百分比 2 3 3 2 4 2 3" xfId="24136" xr:uid="{00000000-0005-0000-0000-0000815E0000}"/>
    <cellStyle name="百分比 2 3 3 2 4 2 3 2" xfId="24137" xr:uid="{00000000-0005-0000-0000-0000825E0000}"/>
    <cellStyle name="百分比 2 3 3 2 4 2 3 3" xfId="24138" xr:uid="{00000000-0005-0000-0000-0000835E0000}"/>
    <cellStyle name="百分比 2 3 3 2 4 2 4" xfId="24139" xr:uid="{00000000-0005-0000-0000-0000845E0000}"/>
    <cellStyle name="百分比 2 3 3 2 4 2 5" xfId="24140" xr:uid="{00000000-0005-0000-0000-0000855E0000}"/>
    <cellStyle name="百分比 2 3 3 2 4 3" xfId="24141" xr:uid="{00000000-0005-0000-0000-0000865E0000}"/>
    <cellStyle name="百分比 2 3 3 2 4 3 2" xfId="24142" xr:uid="{00000000-0005-0000-0000-0000875E0000}"/>
    <cellStyle name="百分比 2 3 3 2 4 3 3" xfId="24143" xr:uid="{00000000-0005-0000-0000-0000885E0000}"/>
    <cellStyle name="百分比 2 3 3 2 4 4" xfId="24144" xr:uid="{00000000-0005-0000-0000-0000895E0000}"/>
    <cellStyle name="百分比 2 3 3 2 4 4 2" xfId="24145" xr:uid="{00000000-0005-0000-0000-00008A5E0000}"/>
    <cellStyle name="百分比 2 3 3 2 4 4 3" xfId="24146" xr:uid="{00000000-0005-0000-0000-00008B5E0000}"/>
    <cellStyle name="百分比 2 3 3 2 4 5" xfId="24147" xr:uid="{00000000-0005-0000-0000-00008C5E0000}"/>
    <cellStyle name="百分比 2 3 3 2 4 6" xfId="24148" xr:uid="{00000000-0005-0000-0000-00008D5E0000}"/>
    <cellStyle name="百分比 2 3 3 2 5" xfId="24149" xr:uid="{00000000-0005-0000-0000-00008E5E0000}"/>
    <cellStyle name="百分比 2 3 3 2 5 2" xfId="24150" xr:uid="{00000000-0005-0000-0000-00008F5E0000}"/>
    <cellStyle name="百分比 2 3 3 2 5 2 2" xfId="24151" xr:uid="{00000000-0005-0000-0000-0000905E0000}"/>
    <cellStyle name="百分比 2 3 3 2 5 2 3" xfId="24152" xr:uid="{00000000-0005-0000-0000-0000915E0000}"/>
    <cellStyle name="百分比 2 3 3 2 5 3" xfId="24153" xr:uid="{00000000-0005-0000-0000-0000925E0000}"/>
    <cellStyle name="百分比 2 3 3 2 5 3 2" xfId="24154" xr:uid="{00000000-0005-0000-0000-0000935E0000}"/>
    <cellStyle name="百分比 2 3 3 2 5 3 3" xfId="24155" xr:uid="{00000000-0005-0000-0000-0000945E0000}"/>
    <cellStyle name="百分比 2 3 3 2 5 4" xfId="24156" xr:uid="{00000000-0005-0000-0000-0000955E0000}"/>
    <cellStyle name="百分比 2 3 3 2 5 5" xfId="24157" xr:uid="{00000000-0005-0000-0000-0000965E0000}"/>
    <cellStyle name="百分比 2 3 3 2 6" xfId="24158" xr:uid="{00000000-0005-0000-0000-0000975E0000}"/>
    <cellStyle name="百分比 2 3 3 2 6 2" xfId="24159" xr:uid="{00000000-0005-0000-0000-0000985E0000}"/>
    <cellStyle name="百分比 2 3 3 2 6 3" xfId="24160" xr:uid="{00000000-0005-0000-0000-0000995E0000}"/>
    <cellStyle name="百分比 2 3 3 2 7" xfId="24161" xr:uid="{00000000-0005-0000-0000-00009A5E0000}"/>
    <cellStyle name="百分比 2 3 3 2 7 2" xfId="24162" xr:uid="{00000000-0005-0000-0000-00009B5E0000}"/>
    <cellStyle name="百分比 2 3 3 2 7 3" xfId="24163" xr:uid="{00000000-0005-0000-0000-00009C5E0000}"/>
    <cellStyle name="百分比 2 3 3 2 8" xfId="24164" xr:uid="{00000000-0005-0000-0000-00009D5E0000}"/>
    <cellStyle name="百分比 2 3 3 2 9" xfId="24165" xr:uid="{00000000-0005-0000-0000-00009E5E0000}"/>
    <cellStyle name="百分比 2 3 3 3" xfId="24166" xr:uid="{00000000-0005-0000-0000-00009F5E0000}"/>
    <cellStyle name="百分比 2 3 3 3 2" xfId="24167" xr:uid="{00000000-0005-0000-0000-0000A05E0000}"/>
    <cellStyle name="百分比 2 3 3 3 2 2" xfId="24168" xr:uid="{00000000-0005-0000-0000-0000A15E0000}"/>
    <cellStyle name="百分比 2 3 3 3 2 2 2" xfId="24169" xr:uid="{00000000-0005-0000-0000-0000A25E0000}"/>
    <cellStyle name="百分比 2 3 3 3 2 2 2 2" xfId="24170" xr:uid="{00000000-0005-0000-0000-0000A35E0000}"/>
    <cellStyle name="百分比 2 3 3 3 2 2 2 3" xfId="24171" xr:uid="{00000000-0005-0000-0000-0000A45E0000}"/>
    <cellStyle name="百分比 2 3 3 3 2 2 3" xfId="24172" xr:uid="{00000000-0005-0000-0000-0000A55E0000}"/>
    <cellStyle name="百分比 2 3 3 3 2 2 3 2" xfId="24173" xr:uid="{00000000-0005-0000-0000-0000A65E0000}"/>
    <cellStyle name="百分比 2 3 3 3 2 2 3 3" xfId="24174" xr:uid="{00000000-0005-0000-0000-0000A75E0000}"/>
    <cellStyle name="百分比 2 3 3 3 2 2 4" xfId="24175" xr:uid="{00000000-0005-0000-0000-0000A85E0000}"/>
    <cellStyle name="百分比 2 3 3 3 2 2 5" xfId="24176" xr:uid="{00000000-0005-0000-0000-0000A95E0000}"/>
    <cellStyle name="百分比 2 3 3 3 2 3" xfId="24177" xr:uid="{00000000-0005-0000-0000-0000AA5E0000}"/>
    <cellStyle name="百分比 2 3 3 3 2 3 2" xfId="24178" xr:uid="{00000000-0005-0000-0000-0000AB5E0000}"/>
    <cellStyle name="百分比 2 3 3 3 2 3 3" xfId="24179" xr:uid="{00000000-0005-0000-0000-0000AC5E0000}"/>
    <cellStyle name="百分比 2 3 3 3 2 4" xfId="24180" xr:uid="{00000000-0005-0000-0000-0000AD5E0000}"/>
    <cellStyle name="百分比 2 3 3 3 2 4 2" xfId="24181" xr:uid="{00000000-0005-0000-0000-0000AE5E0000}"/>
    <cellStyle name="百分比 2 3 3 3 2 4 3" xfId="24182" xr:uid="{00000000-0005-0000-0000-0000AF5E0000}"/>
    <cellStyle name="百分比 2 3 3 3 2 5" xfId="24183" xr:uid="{00000000-0005-0000-0000-0000B05E0000}"/>
    <cellStyle name="百分比 2 3 3 3 2 6" xfId="24184" xr:uid="{00000000-0005-0000-0000-0000B15E0000}"/>
    <cellStyle name="百分比 2 3 3 3 3" xfId="24185" xr:uid="{00000000-0005-0000-0000-0000B25E0000}"/>
    <cellStyle name="百分比 2 3 3 3 3 2" xfId="24186" xr:uid="{00000000-0005-0000-0000-0000B35E0000}"/>
    <cellStyle name="百分比 2 3 3 3 3 2 2" xfId="24187" xr:uid="{00000000-0005-0000-0000-0000B45E0000}"/>
    <cellStyle name="百分比 2 3 3 3 3 2 3" xfId="24188" xr:uid="{00000000-0005-0000-0000-0000B55E0000}"/>
    <cellStyle name="百分比 2 3 3 3 3 3" xfId="24189" xr:uid="{00000000-0005-0000-0000-0000B65E0000}"/>
    <cellStyle name="百分比 2 3 3 3 3 3 2" xfId="24190" xr:uid="{00000000-0005-0000-0000-0000B75E0000}"/>
    <cellStyle name="百分比 2 3 3 3 3 3 3" xfId="24191" xr:uid="{00000000-0005-0000-0000-0000B85E0000}"/>
    <cellStyle name="百分比 2 3 3 3 3 4" xfId="24192" xr:uid="{00000000-0005-0000-0000-0000B95E0000}"/>
    <cellStyle name="百分比 2 3 3 3 3 5" xfId="24193" xr:uid="{00000000-0005-0000-0000-0000BA5E0000}"/>
    <cellStyle name="百分比 2 3 3 3 4" xfId="24194" xr:uid="{00000000-0005-0000-0000-0000BB5E0000}"/>
    <cellStyle name="百分比 2 3 3 3 4 2" xfId="24195" xr:uid="{00000000-0005-0000-0000-0000BC5E0000}"/>
    <cellStyle name="百分比 2 3 3 3 4 3" xfId="24196" xr:uid="{00000000-0005-0000-0000-0000BD5E0000}"/>
    <cellStyle name="百分比 2 3 3 3 5" xfId="24197" xr:uid="{00000000-0005-0000-0000-0000BE5E0000}"/>
    <cellStyle name="百分比 2 3 3 3 5 2" xfId="24198" xr:uid="{00000000-0005-0000-0000-0000BF5E0000}"/>
    <cellStyle name="百分比 2 3 3 3 5 3" xfId="24199" xr:uid="{00000000-0005-0000-0000-0000C05E0000}"/>
    <cellStyle name="百分比 2 3 3 3 6" xfId="24200" xr:uid="{00000000-0005-0000-0000-0000C15E0000}"/>
    <cellStyle name="百分比 2 3 3 3 7" xfId="24201" xr:uid="{00000000-0005-0000-0000-0000C25E0000}"/>
    <cellStyle name="百分比 2 3 3 4" xfId="24202" xr:uid="{00000000-0005-0000-0000-0000C35E0000}"/>
    <cellStyle name="百分比 2 3 3 4 2" xfId="24203" xr:uid="{00000000-0005-0000-0000-0000C45E0000}"/>
    <cellStyle name="百分比 2 3 3 4 2 2" xfId="24204" xr:uid="{00000000-0005-0000-0000-0000C55E0000}"/>
    <cellStyle name="百分比 2 3 3 4 2 2 2" xfId="24205" xr:uid="{00000000-0005-0000-0000-0000C65E0000}"/>
    <cellStyle name="百分比 2 3 3 4 2 2 3" xfId="24206" xr:uid="{00000000-0005-0000-0000-0000C75E0000}"/>
    <cellStyle name="百分比 2 3 3 4 2 3" xfId="24207" xr:uid="{00000000-0005-0000-0000-0000C85E0000}"/>
    <cellStyle name="百分比 2 3 3 4 2 3 2" xfId="24208" xr:uid="{00000000-0005-0000-0000-0000C95E0000}"/>
    <cellStyle name="百分比 2 3 3 4 2 3 3" xfId="24209" xr:uid="{00000000-0005-0000-0000-0000CA5E0000}"/>
    <cellStyle name="百分比 2 3 3 4 2 4" xfId="24210" xr:uid="{00000000-0005-0000-0000-0000CB5E0000}"/>
    <cellStyle name="百分比 2 3 3 4 2 5" xfId="24211" xr:uid="{00000000-0005-0000-0000-0000CC5E0000}"/>
    <cellStyle name="百分比 2 3 3 4 3" xfId="24212" xr:uid="{00000000-0005-0000-0000-0000CD5E0000}"/>
    <cellStyle name="百分比 2 3 3 4 3 2" xfId="24213" xr:uid="{00000000-0005-0000-0000-0000CE5E0000}"/>
    <cellStyle name="百分比 2 3 3 4 3 3" xfId="24214" xr:uid="{00000000-0005-0000-0000-0000CF5E0000}"/>
    <cellStyle name="百分比 2 3 3 4 4" xfId="24215" xr:uid="{00000000-0005-0000-0000-0000D05E0000}"/>
    <cellStyle name="百分比 2 3 3 4 4 2" xfId="24216" xr:uid="{00000000-0005-0000-0000-0000D15E0000}"/>
    <cellStyle name="百分比 2 3 3 4 4 3" xfId="24217" xr:uid="{00000000-0005-0000-0000-0000D25E0000}"/>
    <cellStyle name="百分比 2 3 3 4 5" xfId="24218" xr:uid="{00000000-0005-0000-0000-0000D35E0000}"/>
    <cellStyle name="百分比 2 3 3 4 6" xfId="24219" xr:uid="{00000000-0005-0000-0000-0000D45E0000}"/>
    <cellStyle name="百分比 2 3 3 5" xfId="24220" xr:uid="{00000000-0005-0000-0000-0000D55E0000}"/>
    <cellStyle name="百分比 2 3 3 5 2" xfId="24221" xr:uid="{00000000-0005-0000-0000-0000D65E0000}"/>
    <cellStyle name="百分比 2 3 3 5 2 2" xfId="24222" xr:uid="{00000000-0005-0000-0000-0000D75E0000}"/>
    <cellStyle name="百分比 2 3 3 5 2 2 2" xfId="24223" xr:uid="{00000000-0005-0000-0000-0000D85E0000}"/>
    <cellStyle name="百分比 2 3 3 5 2 2 3" xfId="24224" xr:uid="{00000000-0005-0000-0000-0000D95E0000}"/>
    <cellStyle name="百分比 2 3 3 5 2 3" xfId="24225" xr:uid="{00000000-0005-0000-0000-0000DA5E0000}"/>
    <cellStyle name="百分比 2 3 3 5 2 3 2" xfId="24226" xr:uid="{00000000-0005-0000-0000-0000DB5E0000}"/>
    <cellStyle name="百分比 2 3 3 5 2 3 3" xfId="24227" xr:uid="{00000000-0005-0000-0000-0000DC5E0000}"/>
    <cellStyle name="百分比 2 3 3 5 2 4" xfId="24228" xr:uid="{00000000-0005-0000-0000-0000DD5E0000}"/>
    <cellStyle name="百分比 2 3 3 5 2 5" xfId="24229" xr:uid="{00000000-0005-0000-0000-0000DE5E0000}"/>
    <cellStyle name="百分比 2 3 3 5 3" xfId="24230" xr:uid="{00000000-0005-0000-0000-0000DF5E0000}"/>
    <cellStyle name="百分比 2 3 3 5 3 2" xfId="24231" xr:uid="{00000000-0005-0000-0000-0000E05E0000}"/>
    <cellStyle name="百分比 2 3 3 5 3 3" xfId="24232" xr:uid="{00000000-0005-0000-0000-0000E15E0000}"/>
    <cellStyle name="百分比 2 3 3 5 4" xfId="24233" xr:uid="{00000000-0005-0000-0000-0000E25E0000}"/>
    <cellStyle name="百分比 2 3 3 5 4 2" xfId="24234" xr:uid="{00000000-0005-0000-0000-0000E35E0000}"/>
    <cellStyle name="百分比 2 3 3 5 4 3" xfId="24235" xr:uid="{00000000-0005-0000-0000-0000E45E0000}"/>
    <cellStyle name="百分比 2 3 3 5 5" xfId="24236" xr:uid="{00000000-0005-0000-0000-0000E55E0000}"/>
    <cellStyle name="百分比 2 3 3 5 6" xfId="24237" xr:uid="{00000000-0005-0000-0000-0000E65E0000}"/>
    <cellStyle name="百分比 2 3 3 6" xfId="24238" xr:uid="{00000000-0005-0000-0000-0000E75E0000}"/>
    <cellStyle name="百分比 2 3 3 6 2" xfId="24239" xr:uid="{00000000-0005-0000-0000-0000E85E0000}"/>
    <cellStyle name="百分比 2 3 3 6 2 2" xfId="24240" xr:uid="{00000000-0005-0000-0000-0000E95E0000}"/>
    <cellStyle name="百分比 2 3 3 6 2 3" xfId="24241" xr:uid="{00000000-0005-0000-0000-0000EA5E0000}"/>
    <cellStyle name="百分比 2 3 3 6 3" xfId="24242" xr:uid="{00000000-0005-0000-0000-0000EB5E0000}"/>
    <cellStyle name="百分比 2 3 3 6 3 2" xfId="24243" xr:uid="{00000000-0005-0000-0000-0000EC5E0000}"/>
    <cellStyle name="百分比 2 3 3 6 3 3" xfId="24244" xr:uid="{00000000-0005-0000-0000-0000ED5E0000}"/>
    <cellStyle name="百分比 2 3 3 6 4" xfId="24245" xr:uid="{00000000-0005-0000-0000-0000EE5E0000}"/>
    <cellStyle name="百分比 2 3 3 6 5" xfId="24246" xr:uid="{00000000-0005-0000-0000-0000EF5E0000}"/>
    <cellStyle name="百分比 2 3 3 7" xfId="24247" xr:uid="{00000000-0005-0000-0000-0000F05E0000}"/>
    <cellStyle name="百分比 2 3 3 7 2" xfId="24248" xr:uid="{00000000-0005-0000-0000-0000F15E0000}"/>
    <cellStyle name="百分比 2 3 3 7 3" xfId="24249" xr:uid="{00000000-0005-0000-0000-0000F25E0000}"/>
    <cellStyle name="百分比 2 3 3 8" xfId="24250" xr:uid="{00000000-0005-0000-0000-0000F35E0000}"/>
    <cellStyle name="百分比 2 3 3 8 2" xfId="24251" xr:uid="{00000000-0005-0000-0000-0000F45E0000}"/>
    <cellStyle name="百分比 2 3 3 8 3" xfId="24252" xr:uid="{00000000-0005-0000-0000-0000F55E0000}"/>
    <cellStyle name="百分比 2 3 3 9" xfId="24253" xr:uid="{00000000-0005-0000-0000-0000F65E0000}"/>
    <cellStyle name="百分比 2 3 4" xfId="467" xr:uid="{00000000-0005-0000-0000-0000F75E0000}"/>
    <cellStyle name="百分比 2 3 4 10" xfId="24254" xr:uid="{00000000-0005-0000-0000-0000F85E0000}"/>
    <cellStyle name="百分比 2 3 4 2" xfId="468" xr:uid="{00000000-0005-0000-0000-0000F95E0000}"/>
    <cellStyle name="百分比 2 3 4 2 2" xfId="24255" xr:uid="{00000000-0005-0000-0000-0000FA5E0000}"/>
    <cellStyle name="百分比 2 3 4 2 2 2" xfId="24256" xr:uid="{00000000-0005-0000-0000-0000FB5E0000}"/>
    <cellStyle name="百分比 2 3 4 2 2 2 2" xfId="24257" xr:uid="{00000000-0005-0000-0000-0000FC5E0000}"/>
    <cellStyle name="百分比 2 3 4 2 2 2 2 2" xfId="24258" xr:uid="{00000000-0005-0000-0000-0000FD5E0000}"/>
    <cellStyle name="百分比 2 3 4 2 2 2 2 2 2" xfId="24259" xr:uid="{00000000-0005-0000-0000-0000FE5E0000}"/>
    <cellStyle name="百分比 2 3 4 2 2 2 2 2 3" xfId="24260" xr:uid="{00000000-0005-0000-0000-0000FF5E0000}"/>
    <cellStyle name="百分比 2 3 4 2 2 2 2 3" xfId="24261" xr:uid="{00000000-0005-0000-0000-0000005F0000}"/>
    <cellStyle name="百分比 2 3 4 2 2 2 2 3 2" xfId="24262" xr:uid="{00000000-0005-0000-0000-0000015F0000}"/>
    <cellStyle name="百分比 2 3 4 2 2 2 2 3 3" xfId="24263" xr:uid="{00000000-0005-0000-0000-0000025F0000}"/>
    <cellStyle name="百分比 2 3 4 2 2 2 2 4" xfId="24264" xr:uid="{00000000-0005-0000-0000-0000035F0000}"/>
    <cellStyle name="百分比 2 3 4 2 2 2 2 5" xfId="24265" xr:uid="{00000000-0005-0000-0000-0000045F0000}"/>
    <cellStyle name="百分比 2 3 4 2 2 2 3" xfId="24266" xr:uid="{00000000-0005-0000-0000-0000055F0000}"/>
    <cellStyle name="百分比 2 3 4 2 2 2 3 2" xfId="24267" xr:uid="{00000000-0005-0000-0000-0000065F0000}"/>
    <cellStyle name="百分比 2 3 4 2 2 2 3 3" xfId="24268" xr:uid="{00000000-0005-0000-0000-0000075F0000}"/>
    <cellStyle name="百分比 2 3 4 2 2 2 4" xfId="24269" xr:uid="{00000000-0005-0000-0000-0000085F0000}"/>
    <cellStyle name="百分比 2 3 4 2 2 2 4 2" xfId="24270" xr:uid="{00000000-0005-0000-0000-0000095F0000}"/>
    <cellStyle name="百分比 2 3 4 2 2 2 4 3" xfId="24271" xr:uid="{00000000-0005-0000-0000-00000A5F0000}"/>
    <cellStyle name="百分比 2 3 4 2 2 2 5" xfId="24272" xr:uid="{00000000-0005-0000-0000-00000B5F0000}"/>
    <cellStyle name="百分比 2 3 4 2 2 2 6" xfId="24273" xr:uid="{00000000-0005-0000-0000-00000C5F0000}"/>
    <cellStyle name="百分比 2 3 4 2 2 3" xfId="24274" xr:uid="{00000000-0005-0000-0000-00000D5F0000}"/>
    <cellStyle name="百分比 2 3 4 2 2 3 2" xfId="24275" xr:uid="{00000000-0005-0000-0000-00000E5F0000}"/>
    <cellStyle name="百分比 2 3 4 2 2 3 2 2" xfId="24276" xr:uid="{00000000-0005-0000-0000-00000F5F0000}"/>
    <cellStyle name="百分比 2 3 4 2 2 3 2 3" xfId="24277" xr:uid="{00000000-0005-0000-0000-0000105F0000}"/>
    <cellStyle name="百分比 2 3 4 2 2 3 3" xfId="24278" xr:uid="{00000000-0005-0000-0000-0000115F0000}"/>
    <cellStyle name="百分比 2 3 4 2 2 3 3 2" xfId="24279" xr:uid="{00000000-0005-0000-0000-0000125F0000}"/>
    <cellStyle name="百分比 2 3 4 2 2 3 3 3" xfId="24280" xr:uid="{00000000-0005-0000-0000-0000135F0000}"/>
    <cellStyle name="百分比 2 3 4 2 2 3 4" xfId="24281" xr:uid="{00000000-0005-0000-0000-0000145F0000}"/>
    <cellStyle name="百分比 2 3 4 2 2 3 5" xfId="24282" xr:uid="{00000000-0005-0000-0000-0000155F0000}"/>
    <cellStyle name="百分比 2 3 4 2 2 4" xfId="24283" xr:uid="{00000000-0005-0000-0000-0000165F0000}"/>
    <cellStyle name="百分比 2 3 4 2 2 4 2" xfId="24284" xr:uid="{00000000-0005-0000-0000-0000175F0000}"/>
    <cellStyle name="百分比 2 3 4 2 2 4 3" xfId="24285" xr:uid="{00000000-0005-0000-0000-0000185F0000}"/>
    <cellStyle name="百分比 2 3 4 2 2 5" xfId="24286" xr:uid="{00000000-0005-0000-0000-0000195F0000}"/>
    <cellStyle name="百分比 2 3 4 2 2 5 2" xfId="24287" xr:uid="{00000000-0005-0000-0000-00001A5F0000}"/>
    <cellStyle name="百分比 2 3 4 2 2 5 3" xfId="24288" xr:uid="{00000000-0005-0000-0000-00001B5F0000}"/>
    <cellStyle name="百分比 2 3 4 2 2 6" xfId="24289" xr:uid="{00000000-0005-0000-0000-00001C5F0000}"/>
    <cellStyle name="百分比 2 3 4 2 2 7" xfId="24290" xr:uid="{00000000-0005-0000-0000-00001D5F0000}"/>
    <cellStyle name="百分比 2 3 4 2 3" xfId="24291" xr:uid="{00000000-0005-0000-0000-00001E5F0000}"/>
    <cellStyle name="百分比 2 3 4 2 3 2" xfId="24292" xr:uid="{00000000-0005-0000-0000-00001F5F0000}"/>
    <cellStyle name="百分比 2 3 4 2 3 2 2" xfId="24293" xr:uid="{00000000-0005-0000-0000-0000205F0000}"/>
    <cellStyle name="百分比 2 3 4 2 3 2 2 2" xfId="24294" xr:uid="{00000000-0005-0000-0000-0000215F0000}"/>
    <cellStyle name="百分比 2 3 4 2 3 2 2 3" xfId="24295" xr:uid="{00000000-0005-0000-0000-0000225F0000}"/>
    <cellStyle name="百分比 2 3 4 2 3 2 3" xfId="24296" xr:uid="{00000000-0005-0000-0000-0000235F0000}"/>
    <cellStyle name="百分比 2 3 4 2 3 2 3 2" xfId="24297" xr:uid="{00000000-0005-0000-0000-0000245F0000}"/>
    <cellStyle name="百分比 2 3 4 2 3 2 3 3" xfId="24298" xr:uid="{00000000-0005-0000-0000-0000255F0000}"/>
    <cellStyle name="百分比 2 3 4 2 3 2 4" xfId="24299" xr:uid="{00000000-0005-0000-0000-0000265F0000}"/>
    <cellStyle name="百分比 2 3 4 2 3 2 5" xfId="24300" xr:uid="{00000000-0005-0000-0000-0000275F0000}"/>
    <cellStyle name="百分比 2 3 4 2 3 3" xfId="24301" xr:uid="{00000000-0005-0000-0000-0000285F0000}"/>
    <cellStyle name="百分比 2 3 4 2 3 3 2" xfId="24302" xr:uid="{00000000-0005-0000-0000-0000295F0000}"/>
    <cellStyle name="百分比 2 3 4 2 3 3 3" xfId="24303" xr:uid="{00000000-0005-0000-0000-00002A5F0000}"/>
    <cellStyle name="百分比 2 3 4 2 3 4" xfId="24304" xr:uid="{00000000-0005-0000-0000-00002B5F0000}"/>
    <cellStyle name="百分比 2 3 4 2 3 4 2" xfId="24305" xr:uid="{00000000-0005-0000-0000-00002C5F0000}"/>
    <cellStyle name="百分比 2 3 4 2 3 4 3" xfId="24306" xr:uid="{00000000-0005-0000-0000-00002D5F0000}"/>
    <cellStyle name="百分比 2 3 4 2 3 5" xfId="24307" xr:uid="{00000000-0005-0000-0000-00002E5F0000}"/>
    <cellStyle name="百分比 2 3 4 2 3 6" xfId="24308" xr:uid="{00000000-0005-0000-0000-00002F5F0000}"/>
    <cellStyle name="百分比 2 3 4 2 4" xfId="24309" xr:uid="{00000000-0005-0000-0000-0000305F0000}"/>
    <cellStyle name="百分比 2 3 4 2 4 2" xfId="24310" xr:uid="{00000000-0005-0000-0000-0000315F0000}"/>
    <cellStyle name="百分比 2 3 4 2 4 2 2" xfId="24311" xr:uid="{00000000-0005-0000-0000-0000325F0000}"/>
    <cellStyle name="百分比 2 3 4 2 4 2 2 2" xfId="24312" xr:uid="{00000000-0005-0000-0000-0000335F0000}"/>
    <cellStyle name="百分比 2 3 4 2 4 2 2 3" xfId="24313" xr:uid="{00000000-0005-0000-0000-0000345F0000}"/>
    <cellStyle name="百分比 2 3 4 2 4 2 3" xfId="24314" xr:uid="{00000000-0005-0000-0000-0000355F0000}"/>
    <cellStyle name="百分比 2 3 4 2 4 2 3 2" xfId="24315" xr:uid="{00000000-0005-0000-0000-0000365F0000}"/>
    <cellStyle name="百分比 2 3 4 2 4 2 3 3" xfId="24316" xr:uid="{00000000-0005-0000-0000-0000375F0000}"/>
    <cellStyle name="百分比 2 3 4 2 4 2 4" xfId="24317" xr:uid="{00000000-0005-0000-0000-0000385F0000}"/>
    <cellStyle name="百分比 2 3 4 2 4 2 5" xfId="24318" xr:uid="{00000000-0005-0000-0000-0000395F0000}"/>
    <cellStyle name="百分比 2 3 4 2 4 3" xfId="24319" xr:uid="{00000000-0005-0000-0000-00003A5F0000}"/>
    <cellStyle name="百分比 2 3 4 2 4 3 2" xfId="24320" xr:uid="{00000000-0005-0000-0000-00003B5F0000}"/>
    <cellStyle name="百分比 2 3 4 2 4 3 3" xfId="24321" xr:uid="{00000000-0005-0000-0000-00003C5F0000}"/>
    <cellStyle name="百分比 2 3 4 2 4 4" xfId="24322" xr:uid="{00000000-0005-0000-0000-00003D5F0000}"/>
    <cellStyle name="百分比 2 3 4 2 4 4 2" xfId="24323" xr:uid="{00000000-0005-0000-0000-00003E5F0000}"/>
    <cellStyle name="百分比 2 3 4 2 4 4 3" xfId="24324" xr:uid="{00000000-0005-0000-0000-00003F5F0000}"/>
    <cellStyle name="百分比 2 3 4 2 4 5" xfId="24325" xr:uid="{00000000-0005-0000-0000-0000405F0000}"/>
    <cellStyle name="百分比 2 3 4 2 4 6" xfId="24326" xr:uid="{00000000-0005-0000-0000-0000415F0000}"/>
    <cellStyle name="百分比 2 3 4 2 5" xfId="24327" xr:uid="{00000000-0005-0000-0000-0000425F0000}"/>
    <cellStyle name="百分比 2 3 4 2 5 2" xfId="24328" xr:uid="{00000000-0005-0000-0000-0000435F0000}"/>
    <cellStyle name="百分比 2 3 4 2 5 2 2" xfId="24329" xr:uid="{00000000-0005-0000-0000-0000445F0000}"/>
    <cellStyle name="百分比 2 3 4 2 5 2 3" xfId="24330" xr:uid="{00000000-0005-0000-0000-0000455F0000}"/>
    <cellStyle name="百分比 2 3 4 2 5 3" xfId="24331" xr:uid="{00000000-0005-0000-0000-0000465F0000}"/>
    <cellStyle name="百分比 2 3 4 2 5 3 2" xfId="24332" xr:uid="{00000000-0005-0000-0000-0000475F0000}"/>
    <cellStyle name="百分比 2 3 4 2 5 3 3" xfId="24333" xr:uid="{00000000-0005-0000-0000-0000485F0000}"/>
    <cellStyle name="百分比 2 3 4 2 5 4" xfId="24334" xr:uid="{00000000-0005-0000-0000-0000495F0000}"/>
    <cellStyle name="百分比 2 3 4 2 5 5" xfId="24335" xr:uid="{00000000-0005-0000-0000-00004A5F0000}"/>
    <cellStyle name="百分比 2 3 4 2 6" xfId="24336" xr:uid="{00000000-0005-0000-0000-00004B5F0000}"/>
    <cellStyle name="百分比 2 3 4 2 6 2" xfId="24337" xr:uid="{00000000-0005-0000-0000-00004C5F0000}"/>
    <cellStyle name="百分比 2 3 4 2 6 3" xfId="24338" xr:uid="{00000000-0005-0000-0000-00004D5F0000}"/>
    <cellStyle name="百分比 2 3 4 2 7" xfId="24339" xr:uid="{00000000-0005-0000-0000-00004E5F0000}"/>
    <cellStyle name="百分比 2 3 4 2 7 2" xfId="24340" xr:uid="{00000000-0005-0000-0000-00004F5F0000}"/>
    <cellStyle name="百分比 2 3 4 2 7 3" xfId="24341" xr:uid="{00000000-0005-0000-0000-0000505F0000}"/>
    <cellStyle name="百分比 2 3 4 2 8" xfId="24342" xr:uid="{00000000-0005-0000-0000-0000515F0000}"/>
    <cellStyle name="百分比 2 3 4 2 9" xfId="24343" xr:uid="{00000000-0005-0000-0000-0000525F0000}"/>
    <cellStyle name="百分比 2 3 4 3" xfId="24344" xr:uid="{00000000-0005-0000-0000-0000535F0000}"/>
    <cellStyle name="百分比 2 3 4 3 2" xfId="24345" xr:uid="{00000000-0005-0000-0000-0000545F0000}"/>
    <cellStyle name="百分比 2 3 4 3 2 2" xfId="24346" xr:uid="{00000000-0005-0000-0000-0000555F0000}"/>
    <cellStyle name="百分比 2 3 4 3 2 2 2" xfId="24347" xr:uid="{00000000-0005-0000-0000-0000565F0000}"/>
    <cellStyle name="百分比 2 3 4 3 2 2 2 2" xfId="24348" xr:uid="{00000000-0005-0000-0000-0000575F0000}"/>
    <cellStyle name="百分比 2 3 4 3 2 2 2 3" xfId="24349" xr:uid="{00000000-0005-0000-0000-0000585F0000}"/>
    <cellStyle name="百分比 2 3 4 3 2 2 3" xfId="24350" xr:uid="{00000000-0005-0000-0000-0000595F0000}"/>
    <cellStyle name="百分比 2 3 4 3 2 2 3 2" xfId="24351" xr:uid="{00000000-0005-0000-0000-00005A5F0000}"/>
    <cellStyle name="百分比 2 3 4 3 2 2 3 3" xfId="24352" xr:uid="{00000000-0005-0000-0000-00005B5F0000}"/>
    <cellStyle name="百分比 2 3 4 3 2 2 4" xfId="24353" xr:uid="{00000000-0005-0000-0000-00005C5F0000}"/>
    <cellStyle name="百分比 2 3 4 3 2 2 5" xfId="24354" xr:uid="{00000000-0005-0000-0000-00005D5F0000}"/>
    <cellStyle name="百分比 2 3 4 3 2 3" xfId="24355" xr:uid="{00000000-0005-0000-0000-00005E5F0000}"/>
    <cellStyle name="百分比 2 3 4 3 2 3 2" xfId="24356" xr:uid="{00000000-0005-0000-0000-00005F5F0000}"/>
    <cellStyle name="百分比 2 3 4 3 2 3 3" xfId="24357" xr:uid="{00000000-0005-0000-0000-0000605F0000}"/>
    <cellStyle name="百分比 2 3 4 3 2 4" xfId="24358" xr:uid="{00000000-0005-0000-0000-0000615F0000}"/>
    <cellStyle name="百分比 2 3 4 3 2 4 2" xfId="24359" xr:uid="{00000000-0005-0000-0000-0000625F0000}"/>
    <cellStyle name="百分比 2 3 4 3 2 4 3" xfId="24360" xr:uid="{00000000-0005-0000-0000-0000635F0000}"/>
    <cellStyle name="百分比 2 3 4 3 2 5" xfId="24361" xr:uid="{00000000-0005-0000-0000-0000645F0000}"/>
    <cellStyle name="百分比 2 3 4 3 2 6" xfId="24362" xr:uid="{00000000-0005-0000-0000-0000655F0000}"/>
    <cellStyle name="百分比 2 3 4 3 3" xfId="24363" xr:uid="{00000000-0005-0000-0000-0000665F0000}"/>
    <cellStyle name="百分比 2 3 4 3 3 2" xfId="24364" xr:uid="{00000000-0005-0000-0000-0000675F0000}"/>
    <cellStyle name="百分比 2 3 4 3 3 2 2" xfId="24365" xr:uid="{00000000-0005-0000-0000-0000685F0000}"/>
    <cellStyle name="百分比 2 3 4 3 3 2 3" xfId="24366" xr:uid="{00000000-0005-0000-0000-0000695F0000}"/>
    <cellStyle name="百分比 2 3 4 3 3 3" xfId="24367" xr:uid="{00000000-0005-0000-0000-00006A5F0000}"/>
    <cellStyle name="百分比 2 3 4 3 3 3 2" xfId="24368" xr:uid="{00000000-0005-0000-0000-00006B5F0000}"/>
    <cellStyle name="百分比 2 3 4 3 3 3 3" xfId="24369" xr:uid="{00000000-0005-0000-0000-00006C5F0000}"/>
    <cellStyle name="百分比 2 3 4 3 3 4" xfId="24370" xr:uid="{00000000-0005-0000-0000-00006D5F0000}"/>
    <cellStyle name="百分比 2 3 4 3 3 5" xfId="24371" xr:uid="{00000000-0005-0000-0000-00006E5F0000}"/>
    <cellStyle name="百分比 2 3 4 3 4" xfId="24372" xr:uid="{00000000-0005-0000-0000-00006F5F0000}"/>
    <cellStyle name="百分比 2 3 4 3 4 2" xfId="24373" xr:uid="{00000000-0005-0000-0000-0000705F0000}"/>
    <cellStyle name="百分比 2 3 4 3 4 3" xfId="24374" xr:uid="{00000000-0005-0000-0000-0000715F0000}"/>
    <cellStyle name="百分比 2 3 4 3 5" xfId="24375" xr:uid="{00000000-0005-0000-0000-0000725F0000}"/>
    <cellStyle name="百分比 2 3 4 3 5 2" xfId="24376" xr:uid="{00000000-0005-0000-0000-0000735F0000}"/>
    <cellStyle name="百分比 2 3 4 3 5 3" xfId="24377" xr:uid="{00000000-0005-0000-0000-0000745F0000}"/>
    <cellStyle name="百分比 2 3 4 3 6" xfId="24378" xr:uid="{00000000-0005-0000-0000-0000755F0000}"/>
    <cellStyle name="百分比 2 3 4 3 7" xfId="24379" xr:uid="{00000000-0005-0000-0000-0000765F0000}"/>
    <cellStyle name="百分比 2 3 4 4" xfId="24380" xr:uid="{00000000-0005-0000-0000-0000775F0000}"/>
    <cellStyle name="百分比 2 3 4 4 2" xfId="24381" xr:uid="{00000000-0005-0000-0000-0000785F0000}"/>
    <cellStyle name="百分比 2 3 4 4 2 2" xfId="24382" xr:uid="{00000000-0005-0000-0000-0000795F0000}"/>
    <cellStyle name="百分比 2 3 4 4 2 2 2" xfId="24383" xr:uid="{00000000-0005-0000-0000-00007A5F0000}"/>
    <cellStyle name="百分比 2 3 4 4 2 2 3" xfId="24384" xr:uid="{00000000-0005-0000-0000-00007B5F0000}"/>
    <cellStyle name="百分比 2 3 4 4 2 3" xfId="24385" xr:uid="{00000000-0005-0000-0000-00007C5F0000}"/>
    <cellStyle name="百分比 2 3 4 4 2 3 2" xfId="24386" xr:uid="{00000000-0005-0000-0000-00007D5F0000}"/>
    <cellStyle name="百分比 2 3 4 4 2 3 3" xfId="24387" xr:uid="{00000000-0005-0000-0000-00007E5F0000}"/>
    <cellStyle name="百分比 2 3 4 4 2 4" xfId="24388" xr:uid="{00000000-0005-0000-0000-00007F5F0000}"/>
    <cellStyle name="百分比 2 3 4 4 2 5" xfId="24389" xr:uid="{00000000-0005-0000-0000-0000805F0000}"/>
    <cellStyle name="百分比 2 3 4 4 3" xfId="24390" xr:uid="{00000000-0005-0000-0000-0000815F0000}"/>
    <cellStyle name="百分比 2 3 4 4 3 2" xfId="24391" xr:uid="{00000000-0005-0000-0000-0000825F0000}"/>
    <cellStyle name="百分比 2 3 4 4 3 3" xfId="24392" xr:uid="{00000000-0005-0000-0000-0000835F0000}"/>
    <cellStyle name="百分比 2 3 4 4 4" xfId="24393" xr:uid="{00000000-0005-0000-0000-0000845F0000}"/>
    <cellStyle name="百分比 2 3 4 4 4 2" xfId="24394" xr:uid="{00000000-0005-0000-0000-0000855F0000}"/>
    <cellStyle name="百分比 2 3 4 4 4 3" xfId="24395" xr:uid="{00000000-0005-0000-0000-0000865F0000}"/>
    <cellStyle name="百分比 2 3 4 4 5" xfId="24396" xr:uid="{00000000-0005-0000-0000-0000875F0000}"/>
    <cellStyle name="百分比 2 3 4 4 6" xfId="24397" xr:uid="{00000000-0005-0000-0000-0000885F0000}"/>
    <cellStyle name="百分比 2 3 4 5" xfId="24398" xr:uid="{00000000-0005-0000-0000-0000895F0000}"/>
    <cellStyle name="百分比 2 3 4 5 2" xfId="24399" xr:uid="{00000000-0005-0000-0000-00008A5F0000}"/>
    <cellStyle name="百分比 2 3 4 5 2 2" xfId="24400" xr:uid="{00000000-0005-0000-0000-00008B5F0000}"/>
    <cellStyle name="百分比 2 3 4 5 2 2 2" xfId="24401" xr:uid="{00000000-0005-0000-0000-00008C5F0000}"/>
    <cellStyle name="百分比 2 3 4 5 2 2 3" xfId="24402" xr:uid="{00000000-0005-0000-0000-00008D5F0000}"/>
    <cellStyle name="百分比 2 3 4 5 2 3" xfId="24403" xr:uid="{00000000-0005-0000-0000-00008E5F0000}"/>
    <cellStyle name="百分比 2 3 4 5 2 3 2" xfId="24404" xr:uid="{00000000-0005-0000-0000-00008F5F0000}"/>
    <cellStyle name="百分比 2 3 4 5 2 3 3" xfId="24405" xr:uid="{00000000-0005-0000-0000-0000905F0000}"/>
    <cellStyle name="百分比 2 3 4 5 2 4" xfId="24406" xr:uid="{00000000-0005-0000-0000-0000915F0000}"/>
    <cellStyle name="百分比 2 3 4 5 2 5" xfId="24407" xr:uid="{00000000-0005-0000-0000-0000925F0000}"/>
    <cellStyle name="百分比 2 3 4 5 3" xfId="24408" xr:uid="{00000000-0005-0000-0000-0000935F0000}"/>
    <cellStyle name="百分比 2 3 4 5 3 2" xfId="24409" xr:uid="{00000000-0005-0000-0000-0000945F0000}"/>
    <cellStyle name="百分比 2 3 4 5 3 3" xfId="24410" xr:uid="{00000000-0005-0000-0000-0000955F0000}"/>
    <cellStyle name="百分比 2 3 4 5 4" xfId="24411" xr:uid="{00000000-0005-0000-0000-0000965F0000}"/>
    <cellStyle name="百分比 2 3 4 5 4 2" xfId="24412" xr:uid="{00000000-0005-0000-0000-0000975F0000}"/>
    <cellStyle name="百分比 2 3 4 5 4 3" xfId="24413" xr:uid="{00000000-0005-0000-0000-0000985F0000}"/>
    <cellStyle name="百分比 2 3 4 5 5" xfId="24414" xr:uid="{00000000-0005-0000-0000-0000995F0000}"/>
    <cellStyle name="百分比 2 3 4 5 6" xfId="24415" xr:uid="{00000000-0005-0000-0000-00009A5F0000}"/>
    <cellStyle name="百分比 2 3 4 6" xfId="24416" xr:uid="{00000000-0005-0000-0000-00009B5F0000}"/>
    <cellStyle name="百分比 2 3 4 6 2" xfId="24417" xr:uid="{00000000-0005-0000-0000-00009C5F0000}"/>
    <cellStyle name="百分比 2 3 4 6 2 2" xfId="24418" xr:uid="{00000000-0005-0000-0000-00009D5F0000}"/>
    <cellStyle name="百分比 2 3 4 6 2 3" xfId="24419" xr:uid="{00000000-0005-0000-0000-00009E5F0000}"/>
    <cellStyle name="百分比 2 3 4 6 3" xfId="24420" xr:uid="{00000000-0005-0000-0000-00009F5F0000}"/>
    <cellStyle name="百分比 2 3 4 6 3 2" xfId="24421" xr:uid="{00000000-0005-0000-0000-0000A05F0000}"/>
    <cellStyle name="百分比 2 3 4 6 3 3" xfId="24422" xr:uid="{00000000-0005-0000-0000-0000A15F0000}"/>
    <cellStyle name="百分比 2 3 4 6 4" xfId="24423" xr:uid="{00000000-0005-0000-0000-0000A25F0000}"/>
    <cellStyle name="百分比 2 3 4 6 5" xfId="24424" xr:uid="{00000000-0005-0000-0000-0000A35F0000}"/>
    <cellStyle name="百分比 2 3 4 7" xfId="24425" xr:uid="{00000000-0005-0000-0000-0000A45F0000}"/>
    <cellStyle name="百分比 2 3 4 7 2" xfId="24426" xr:uid="{00000000-0005-0000-0000-0000A55F0000}"/>
    <cellStyle name="百分比 2 3 4 7 3" xfId="24427" xr:uid="{00000000-0005-0000-0000-0000A65F0000}"/>
    <cellStyle name="百分比 2 3 4 8" xfId="24428" xr:uid="{00000000-0005-0000-0000-0000A75F0000}"/>
    <cellStyle name="百分比 2 3 4 8 2" xfId="24429" xr:uid="{00000000-0005-0000-0000-0000A85F0000}"/>
    <cellStyle name="百分比 2 3 4 8 3" xfId="24430" xr:uid="{00000000-0005-0000-0000-0000A95F0000}"/>
    <cellStyle name="百分比 2 3 4 9" xfId="24431" xr:uid="{00000000-0005-0000-0000-0000AA5F0000}"/>
    <cellStyle name="百分比 2 3 5" xfId="469" xr:uid="{00000000-0005-0000-0000-0000AB5F0000}"/>
    <cellStyle name="百分比 2 3 5 2" xfId="24432" xr:uid="{00000000-0005-0000-0000-0000AC5F0000}"/>
    <cellStyle name="百分比 2 3 5 2 2" xfId="24433" xr:uid="{00000000-0005-0000-0000-0000AD5F0000}"/>
    <cellStyle name="百分比 2 3 5 2 2 2" xfId="24434" xr:uid="{00000000-0005-0000-0000-0000AE5F0000}"/>
    <cellStyle name="百分比 2 3 5 2 2 2 2" xfId="24435" xr:uid="{00000000-0005-0000-0000-0000AF5F0000}"/>
    <cellStyle name="百分比 2 3 5 2 2 2 2 2" xfId="24436" xr:uid="{00000000-0005-0000-0000-0000B05F0000}"/>
    <cellStyle name="百分比 2 3 5 2 2 2 2 3" xfId="24437" xr:uid="{00000000-0005-0000-0000-0000B15F0000}"/>
    <cellStyle name="百分比 2 3 5 2 2 2 3" xfId="24438" xr:uid="{00000000-0005-0000-0000-0000B25F0000}"/>
    <cellStyle name="百分比 2 3 5 2 2 2 3 2" xfId="24439" xr:uid="{00000000-0005-0000-0000-0000B35F0000}"/>
    <cellStyle name="百分比 2 3 5 2 2 2 3 3" xfId="24440" xr:uid="{00000000-0005-0000-0000-0000B45F0000}"/>
    <cellStyle name="百分比 2 3 5 2 2 2 4" xfId="24441" xr:uid="{00000000-0005-0000-0000-0000B55F0000}"/>
    <cellStyle name="百分比 2 3 5 2 2 2 5" xfId="24442" xr:uid="{00000000-0005-0000-0000-0000B65F0000}"/>
    <cellStyle name="百分比 2 3 5 2 2 3" xfId="24443" xr:uid="{00000000-0005-0000-0000-0000B75F0000}"/>
    <cellStyle name="百分比 2 3 5 2 2 3 2" xfId="24444" xr:uid="{00000000-0005-0000-0000-0000B85F0000}"/>
    <cellStyle name="百分比 2 3 5 2 2 3 3" xfId="24445" xr:uid="{00000000-0005-0000-0000-0000B95F0000}"/>
    <cellStyle name="百分比 2 3 5 2 2 4" xfId="24446" xr:uid="{00000000-0005-0000-0000-0000BA5F0000}"/>
    <cellStyle name="百分比 2 3 5 2 2 4 2" xfId="24447" xr:uid="{00000000-0005-0000-0000-0000BB5F0000}"/>
    <cellStyle name="百分比 2 3 5 2 2 4 3" xfId="24448" xr:uid="{00000000-0005-0000-0000-0000BC5F0000}"/>
    <cellStyle name="百分比 2 3 5 2 2 5" xfId="24449" xr:uid="{00000000-0005-0000-0000-0000BD5F0000}"/>
    <cellStyle name="百分比 2 3 5 2 2 6" xfId="24450" xr:uid="{00000000-0005-0000-0000-0000BE5F0000}"/>
    <cellStyle name="百分比 2 3 5 2 3" xfId="24451" xr:uid="{00000000-0005-0000-0000-0000BF5F0000}"/>
    <cellStyle name="百分比 2 3 5 2 3 2" xfId="24452" xr:uid="{00000000-0005-0000-0000-0000C05F0000}"/>
    <cellStyle name="百分比 2 3 5 2 3 2 2" xfId="24453" xr:uid="{00000000-0005-0000-0000-0000C15F0000}"/>
    <cellStyle name="百分比 2 3 5 2 3 2 3" xfId="24454" xr:uid="{00000000-0005-0000-0000-0000C25F0000}"/>
    <cellStyle name="百分比 2 3 5 2 3 3" xfId="24455" xr:uid="{00000000-0005-0000-0000-0000C35F0000}"/>
    <cellStyle name="百分比 2 3 5 2 3 3 2" xfId="24456" xr:uid="{00000000-0005-0000-0000-0000C45F0000}"/>
    <cellStyle name="百分比 2 3 5 2 3 3 3" xfId="24457" xr:uid="{00000000-0005-0000-0000-0000C55F0000}"/>
    <cellStyle name="百分比 2 3 5 2 3 4" xfId="24458" xr:uid="{00000000-0005-0000-0000-0000C65F0000}"/>
    <cellStyle name="百分比 2 3 5 2 3 5" xfId="24459" xr:uid="{00000000-0005-0000-0000-0000C75F0000}"/>
    <cellStyle name="百分比 2 3 5 2 4" xfId="24460" xr:uid="{00000000-0005-0000-0000-0000C85F0000}"/>
    <cellStyle name="百分比 2 3 5 2 4 2" xfId="24461" xr:uid="{00000000-0005-0000-0000-0000C95F0000}"/>
    <cellStyle name="百分比 2 3 5 2 4 3" xfId="24462" xr:uid="{00000000-0005-0000-0000-0000CA5F0000}"/>
    <cellStyle name="百分比 2 3 5 2 5" xfId="24463" xr:uid="{00000000-0005-0000-0000-0000CB5F0000}"/>
    <cellStyle name="百分比 2 3 5 2 5 2" xfId="24464" xr:uid="{00000000-0005-0000-0000-0000CC5F0000}"/>
    <cellStyle name="百分比 2 3 5 2 5 3" xfId="24465" xr:uid="{00000000-0005-0000-0000-0000CD5F0000}"/>
    <cellStyle name="百分比 2 3 5 2 6" xfId="24466" xr:uid="{00000000-0005-0000-0000-0000CE5F0000}"/>
    <cellStyle name="百分比 2 3 5 2 7" xfId="24467" xr:uid="{00000000-0005-0000-0000-0000CF5F0000}"/>
    <cellStyle name="百分比 2 3 5 3" xfId="24468" xr:uid="{00000000-0005-0000-0000-0000D05F0000}"/>
    <cellStyle name="百分比 2 3 5 3 2" xfId="24469" xr:uid="{00000000-0005-0000-0000-0000D15F0000}"/>
    <cellStyle name="百分比 2 3 5 3 2 2" xfId="24470" xr:uid="{00000000-0005-0000-0000-0000D25F0000}"/>
    <cellStyle name="百分比 2 3 5 3 2 2 2" xfId="24471" xr:uid="{00000000-0005-0000-0000-0000D35F0000}"/>
    <cellStyle name="百分比 2 3 5 3 2 2 3" xfId="24472" xr:uid="{00000000-0005-0000-0000-0000D45F0000}"/>
    <cellStyle name="百分比 2 3 5 3 2 3" xfId="24473" xr:uid="{00000000-0005-0000-0000-0000D55F0000}"/>
    <cellStyle name="百分比 2 3 5 3 2 3 2" xfId="24474" xr:uid="{00000000-0005-0000-0000-0000D65F0000}"/>
    <cellStyle name="百分比 2 3 5 3 2 3 3" xfId="24475" xr:uid="{00000000-0005-0000-0000-0000D75F0000}"/>
    <cellStyle name="百分比 2 3 5 3 2 4" xfId="24476" xr:uid="{00000000-0005-0000-0000-0000D85F0000}"/>
    <cellStyle name="百分比 2 3 5 3 2 5" xfId="24477" xr:uid="{00000000-0005-0000-0000-0000D95F0000}"/>
    <cellStyle name="百分比 2 3 5 3 3" xfId="24478" xr:uid="{00000000-0005-0000-0000-0000DA5F0000}"/>
    <cellStyle name="百分比 2 3 5 3 3 2" xfId="24479" xr:uid="{00000000-0005-0000-0000-0000DB5F0000}"/>
    <cellStyle name="百分比 2 3 5 3 3 3" xfId="24480" xr:uid="{00000000-0005-0000-0000-0000DC5F0000}"/>
    <cellStyle name="百分比 2 3 5 3 4" xfId="24481" xr:uid="{00000000-0005-0000-0000-0000DD5F0000}"/>
    <cellStyle name="百分比 2 3 5 3 4 2" xfId="24482" xr:uid="{00000000-0005-0000-0000-0000DE5F0000}"/>
    <cellStyle name="百分比 2 3 5 3 4 3" xfId="24483" xr:uid="{00000000-0005-0000-0000-0000DF5F0000}"/>
    <cellStyle name="百分比 2 3 5 3 5" xfId="24484" xr:uid="{00000000-0005-0000-0000-0000E05F0000}"/>
    <cellStyle name="百分比 2 3 5 3 6" xfId="24485" xr:uid="{00000000-0005-0000-0000-0000E15F0000}"/>
    <cellStyle name="百分比 2 3 5 4" xfId="24486" xr:uid="{00000000-0005-0000-0000-0000E25F0000}"/>
    <cellStyle name="百分比 2 3 5 4 2" xfId="24487" xr:uid="{00000000-0005-0000-0000-0000E35F0000}"/>
    <cellStyle name="百分比 2 3 5 4 2 2" xfId="24488" xr:uid="{00000000-0005-0000-0000-0000E45F0000}"/>
    <cellStyle name="百分比 2 3 5 4 2 2 2" xfId="24489" xr:uid="{00000000-0005-0000-0000-0000E55F0000}"/>
    <cellStyle name="百分比 2 3 5 4 2 2 3" xfId="24490" xr:uid="{00000000-0005-0000-0000-0000E65F0000}"/>
    <cellStyle name="百分比 2 3 5 4 2 3" xfId="24491" xr:uid="{00000000-0005-0000-0000-0000E75F0000}"/>
    <cellStyle name="百分比 2 3 5 4 2 3 2" xfId="24492" xr:uid="{00000000-0005-0000-0000-0000E85F0000}"/>
    <cellStyle name="百分比 2 3 5 4 2 3 3" xfId="24493" xr:uid="{00000000-0005-0000-0000-0000E95F0000}"/>
    <cellStyle name="百分比 2 3 5 4 2 4" xfId="24494" xr:uid="{00000000-0005-0000-0000-0000EA5F0000}"/>
    <cellStyle name="百分比 2 3 5 4 2 5" xfId="24495" xr:uid="{00000000-0005-0000-0000-0000EB5F0000}"/>
    <cellStyle name="百分比 2 3 5 4 3" xfId="24496" xr:uid="{00000000-0005-0000-0000-0000EC5F0000}"/>
    <cellStyle name="百分比 2 3 5 4 3 2" xfId="24497" xr:uid="{00000000-0005-0000-0000-0000ED5F0000}"/>
    <cellStyle name="百分比 2 3 5 4 3 3" xfId="24498" xr:uid="{00000000-0005-0000-0000-0000EE5F0000}"/>
    <cellStyle name="百分比 2 3 5 4 4" xfId="24499" xr:uid="{00000000-0005-0000-0000-0000EF5F0000}"/>
    <cellStyle name="百分比 2 3 5 4 4 2" xfId="24500" xr:uid="{00000000-0005-0000-0000-0000F05F0000}"/>
    <cellStyle name="百分比 2 3 5 4 4 3" xfId="24501" xr:uid="{00000000-0005-0000-0000-0000F15F0000}"/>
    <cellStyle name="百分比 2 3 5 4 5" xfId="24502" xr:uid="{00000000-0005-0000-0000-0000F25F0000}"/>
    <cellStyle name="百分比 2 3 5 4 6" xfId="24503" xr:uid="{00000000-0005-0000-0000-0000F35F0000}"/>
    <cellStyle name="百分比 2 3 5 5" xfId="24504" xr:uid="{00000000-0005-0000-0000-0000F45F0000}"/>
    <cellStyle name="百分比 2 3 5 5 2" xfId="24505" xr:uid="{00000000-0005-0000-0000-0000F55F0000}"/>
    <cellStyle name="百分比 2 3 5 5 2 2" xfId="24506" xr:uid="{00000000-0005-0000-0000-0000F65F0000}"/>
    <cellStyle name="百分比 2 3 5 5 2 3" xfId="24507" xr:uid="{00000000-0005-0000-0000-0000F75F0000}"/>
    <cellStyle name="百分比 2 3 5 5 3" xfId="24508" xr:uid="{00000000-0005-0000-0000-0000F85F0000}"/>
    <cellStyle name="百分比 2 3 5 5 3 2" xfId="24509" xr:uid="{00000000-0005-0000-0000-0000F95F0000}"/>
    <cellStyle name="百分比 2 3 5 5 3 3" xfId="24510" xr:uid="{00000000-0005-0000-0000-0000FA5F0000}"/>
    <cellStyle name="百分比 2 3 5 5 4" xfId="24511" xr:uid="{00000000-0005-0000-0000-0000FB5F0000}"/>
    <cellStyle name="百分比 2 3 5 5 5" xfId="24512" xr:uid="{00000000-0005-0000-0000-0000FC5F0000}"/>
    <cellStyle name="百分比 2 3 5 6" xfId="24513" xr:uid="{00000000-0005-0000-0000-0000FD5F0000}"/>
    <cellStyle name="百分比 2 3 5 6 2" xfId="24514" xr:uid="{00000000-0005-0000-0000-0000FE5F0000}"/>
    <cellStyle name="百分比 2 3 5 6 3" xfId="24515" xr:uid="{00000000-0005-0000-0000-0000FF5F0000}"/>
    <cellStyle name="百分比 2 3 5 7" xfId="24516" xr:uid="{00000000-0005-0000-0000-000000600000}"/>
    <cellStyle name="百分比 2 3 5 7 2" xfId="24517" xr:uid="{00000000-0005-0000-0000-000001600000}"/>
    <cellStyle name="百分比 2 3 5 7 3" xfId="24518" xr:uid="{00000000-0005-0000-0000-000002600000}"/>
    <cellStyle name="百分比 2 3 5 8" xfId="24519" xr:uid="{00000000-0005-0000-0000-000003600000}"/>
    <cellStyle name="百分比 2 3 5 9" xfId="24520" xr:uid="{00000000-0005-0000-0000-000004600000}"/>
    <cellStyle name="百分比 2 3 6" xfId="24521" xr:uid="{00000000-0005-0000-0000-000005600000}"/>
    <cellStyle name="百分比 2 3 6 2" xfId="24522" xr:uid="{00000000-0005-0000-0000-000006600000}"/>
    <cellStyle name="百分比 2 3 6 2 2" xfId="24523" xr:uid="{00000000-0005-0000-0000-000007600000}"/>
    <cellStyle name="百分比 2 3 6 2 2 2" xfId="24524" xr:uid="{00000000-0005-0000-0000-000008600000}"/>
    <cellStyle name="百分比 2 3 6 2 2 2 2" xfId="24525" xr:uid="{00000000-0005-0000-0000-000009600000}"/>
    <cellStyle name="百分比 2 3 6 2 2 2 2 2" xfId="24526" xr:uid="{00000000-0005-0000-0000-00000A600000}"/>
    <cellStyle name="百分比 2 3 6 2 2 2 2 3" xfId="24527" xr:uid="{00000000-0005-0000-0000-00000B600000}"/>
    <cellStyle name="百分比 2 3 6 2 2 2 3" xfId="24528" xr:uid="{00000000-0005-0000-0000-00000C600000}"/>
    <cellStyle name="百分比 2 3 6 2 2 2 3 2" xfId="24529" xr:uid="{00000000-0005-0000-0000-00000D600000}"/>
    <cellStyle name="百分比 2 3 6 2 2 2 3 3" xfId="24530" xr:uid="{00000000-0005-0000-0000-00000E600000}"/>
    <cellStyle name="百分比 2 3 6 2 2 2 4" xfId="24531" xr:uid="{00000000-0005-0000-0000-00000F600000}"/>
    <cellStyle name="百分比 2 3 6 2 2 2 5" xfId="24532" xr:uid="{00000000-0005-0000-0000-000010600000}"/>
    <cellStyle name="百分比 2 3 6 2 2 3" xfId="24533" xr:uid="{00000000-0005-0000-0000-000011600000}"/>
    <cellStyle name="百分比 2 3 6 2 2 3 2" xfId="24534" xr:uid="{00000000-0005-0000-0000-000012600000}"/>
    <cellStyle name="百分比 2 3 6 2 2 3 3" xfId="24535" xr:uid="{00000000-0005-0000-0000-000013600000}"/>
    <cellStyle name="百分比 2 3 6 2 2 4" xfId="24536" xr:uid="{00000000-0005-0000-0000-000014600000}"/>
    <cellStyle name="百分比 2 3 6 2 2 4 2" xfId="24537" xr:uid="{00000000-0005-0000-0000-000015600000}"/>
    <cellStyle name="百分比 2 3 6 2 2 4 3" xfId="24538" xr:uid="{00000000-0005-0000-0000-000016600000}"/>
    <cellStyle name="百分比 2 3 6 2 2 5" xfId="24539" xr:uid="{00000000-0005-0000-0000-000017600000}"/>
    <cellStyle name="百分比 2 3 6 2 2 6" xfId="24540" xr:uid="{00000000-0005-0000-0000-000018600000}"/>
    <cellStyle name="百分比 2 3 6 2 3" xfId="24541" xr:uid="{00000000-0005-0000-0000-000019600000}"/>
    <cellStyle name="百分比 2 3 6 2 3 2" xfId="24542" xr:uid="{00000000-0005-0000-0000-00001A600000}"/>
    <cellStyle name="百分比 2 3 6 2 3 2 2" xfId="24543" xr:uid="{00000000-0005-0000-0000-00001B600000}"/>
    <cellStyle name="百分比 2 3 6 2 3 2 3" xfId="24544" xr:uid="{00000000-0005-0000-0000-00001C600000}"/>
    <cellStyle name="百分比 2 3 6 2 3 3" xfId="24545" xr:uid="{00000000-0005-0000-0000-00001D600000}"/>
    <cellStyle name="百分比 2 3 6 2 3 3 2" xfId="24546" xr:uid="{00000000-0005-0000-0000-00001E600000}"/>
    <cellStyle name="百分比 2 3 6 2 3 3 3" xfId="24547" xr:uid="{00000000-0005-0000-0000-00001F600000}"/>
    <cellStyle name="百分比 2 3 6 2 3 4" xfId="24548" xr:uid="{00000000-0005-0000-0000-000020600000}"/>
    <cellStyle name="百分比 2 3 6 2 3 5" xfId="24549" xr:uid="{00000000-0005-0000-0000-000021600000}"/>
    <cellStyle name="百分比 2 3 6 2 4" xfId="24550" xr:uid="{00000000-0005-0000-0000-000022600000}"/>
    <cellStyle name="百分比 2 3 6 2 4 2" xfId="24551" xr:uid="{00000000-0005-0000-0000-000023600000}"/>
    <cellStyle name="百分比 2 3 6 2 4 3" xfId="24552" xr:uid="{00000000-0005-0000-0000-000024600000}"/>
    <cellStyle name="百分比 2 3 6 2 5" xfId="24553" xr:uid="{00000000-0005-0000-0000-000025600000}"/>
    <cellStyle name="百分比 2 3 6 2 5 2" xfId="24554" xr:uid="{00000000-0005-0000-0000-000026600000}"/>
    <cellStyle name="百分比 2 3 6 2 5 3" xfId="24555" xr:uid="{00000000-0005-0000-0000-000027600000}"/>
    <cellStyle name="百分比 2 3 6 2 6" xfId="24556" xr:uid="{00000000-0005-0000-0000-000028600000}"/>
    <cellStyle name="百分比 2 3 6 2 7" xfId="24557" xr:uid="{00000000-0005-0000-0000-000029600000}"/>
    <cellStyle name="百分比 2 3 6 3" xfId="24558" xr:uid="{00000000-0005-0000-0000-00002A600000}"/>
    <cellStyle name="百分比 2 3 6 3 2" xfId="24559" xr:uid="{00000000-0005-0000-0000-00002B600000}"/>
    <cellStyle name="百分比 2 3 6 3 2 2" xfId="24560" xr:uid="{00000000-0005-0000-0000-00002C600000}"/>
    <cellStyle name="百分比 2 3 6 3 2 2 2" xfId="24561" xr:uid="{00000000-0005-0000-0000-00002D600000}"/>
    <cellStyle name="百分比 2 3 6 3 2 2 3" xfId="24562" xr:uid="{00000000-0005-0000-0000-00002E600000}"/>
    <cellStyle name="百分比 2 3 6 3 2 3" xfId="24563" xr:uid="{00000000-0005-0000-0000-00002F600000}"/>
    <cellStyle name="百分比 2 3 6 3 2 3 2" xfId="24564" xr:uid="{00000000-0005-0000-0000-000030600000}"/>
    <cellStyle name="百分比 2 3 6 3 2 3 3" xfId="24565" xr:uid="{00000000-0005-0000-0000-000031600000}"/>
    <cellStyle name="百分比 2 3 6 3 2 4" xfId="24566" xr:uid="{00000000-0005-0000-0000-000032600000}"/>
    <cellStyle name="百分比 2 3 6 3 2 5" xfId="24567" xr:uid="{00000000-0005-0000-0000-000033600000}"/>
    <cellStyle name="百分比 2 3 6 3 3" xfId="24568" xr:uid="{00000000-0005-0000-0000-000034600000}"/>
    <cellStyle name="百分比 2 3 6 3 3 2" xfId="24569" xr:uid="{00000000-0005-0000-0000-000035600000}"/>
    <cellStyle name="百分比 2 3 6 3 3 3" xfId="24570" xr:uid="{00000000-0005-0000-0000-000036600000}"/>
    <cellStyle name="百分比 2 3 6 3 4" xfId="24571" xr:uid="{00000000-0005-0000-0000-000037600000}"/>
    <cellStyle name="百分比 2 3 6 3 4 2" xfId="24572" xr:uid="{00000000-0005-0000-0000-000038600000}"/>
    <cellStyle name="百分比 2 3 6 3 4 3" xfId="24573" xr:uid="{00000000-0005-0000-0000-000039600000}"/>
    <cellStyle name="百分比 2 3 6 3 5" xfId="24574" xr:uid="{00000000-0005-0000-0000-00003A600000}"/>
    <cellStyle name="百分比 2 3 6 3 6" xfId="24575" xr:uid="{00000000-0005-0000-0000-00003B600000}"/>
    <cellStyle name="百分比 2 3 6 4" xfId="24576" xr:uid="{00000000-0005-0000-0000-00003C600000}"/>
    <cellStyle name="百分比 2 3 6 4 2" xfId="24577" xr:uid="{00000000-0005-0000-0000-00003D600000}"/>
    <cellStyle name="百分比 2 3 6 4 2 2" xfId="24578" xr:uid="{00000000-0005-0000-0000-00003E600000}"/>
    <cellStyle name="百分比 2 3 6 4 2 2 2" xfId="24579" xr:uid="{00000000-0005-0000-0000-00003F600000}"/>
    <cellStyle name="百分比 2 3 6 4 2 2 3" xfId="24580" xr:uid="{00000000-0005-0000-0000-000040600000}"/>
    <cellStyle name="百分比 2 3 6 4 2 3" xfId="24581" xr:uid="{00000000-0005-0000-0000-000041600000}"/>
    <cellStyle name="百分比 2 3 6 4 2 3 2" xfId="24582" xr:uid="{00000000-0005-0000-0000-000042600000}"/>
    <cellStyle name="百分比 2 3 6 4 2 3 3" xfId="24583" xr:uid="{00000000-0005-0000-0000-000043600000}"/>
    <cellStyle name="百分比 2 3 6 4 2 4" xfId="24584" xr:uid="{00000000-0005-0000-0000-000044600000}"/>
    <cellStyle name="百分比 2 3 6 4 2 5" xfId="24585" xr:uid="{00000000-0005-0000-0000-000045600000}"/>
    <cellStyle name="百分比 2 3 6 4 3" xfId="24586" xr:uid="{00000000-0005-0000-0000-000046600000}"/>
    <cellStyle name="百分比 2 3 6 4 3 2" xfId="24587" xr:uid="{00000000-0005-0000-0000-000047600000}"/>
    <cellStyle name="百分比 2 3 6 4 3 3" xfId="24588" xr:uid="{00000000-0005-0000-0000-000048600000}"/>
    <cellStyle name="百分比 2 3 6 4 4" xfId="24589" xr:uid="{00000000-0005-0000-0000-000049600000}"/>
    <cellStyle name="百分比 2 3 6 4 4 2" xfId="24590" xr:uid="{00000000-0005-0000-0000-00004A600000}"/>
    <cellStyle name="百分比 2 3 6 4 4 3" xfId="24591" xr:uid="{00000000-0005-0000-0000-00004B600000}"/>
    <cellStyle name="百分比 2 3 6 4 5" xfId="24592" xr:uid="{00000000-0005-0000-0000-00004C600000}"/>
    <cellStyle name="百分比 2 3 6 4 6" xfId="24593" xr:uid="{00000000-0005-0000-0000-00004D600000}"/>
    <cellStyle name="百分比 2 3 6 5" xfId="24594" xr:uid="{00000000-0005-0000-0000-00004E600000}"/>
    <cellStyle name="百分比 2 3 6 5 2" xfId="24595" xr:uid="{00000000-0005-0000-0000-00004F600000}"/>
    <cellStyle name="百分比 2 3 6 5 2 2" xfId="24596" xr:uid="{00000000-0005-0000-0000-000050600000}"/>
    <cellStyle name="百分比 2 3 6 5 2 3" xfId="24597" xr:uid="{00000000-0005-0000-0000-000051600000}"/>
    <cellStyle name="百分比 2 3 6 5 3" xfId="24598" xr:uid="{00000000-0005-0000-0000-000052600000}"/>
    <cellStyle name="百分比 2 3 6 5 3 2" xfId="24599" xr:uid="{00000000-0005-0000-0000-000053600000}"/>
    <cellStyle name="百分比 2 3 6 5 3 3" xfId="24600" xr:uid="{00000000-0005-0000-0000-000054600000}"/>
    <cellStyle name="百分比 2 3 6 5 4" xfId="24601" xr:uid="{00000000-0005-0000-0000-000055600000}"/>
    <cellStyle name="百分比 2 3 6 5 5" xfId="24602" xr:uid="{00000000-0005-0000-0000-000056600000}"/>
    <cellStyle name="百分比 2 3 6 6" xfId="24603" xr:uid="{00000000-0005-0000-0000-000057600000}"/>
    <cellStyle name="百分比 2 3 6 6 2" xfId="24604" xr:uid="{00000000-0005-0000-0000-000058600000}"/>
    <cellStyle name="百分比 2 3 6 6 3" xfId="24605" xr:uid="{00000000-0005-0000-0000-000059600000}"/>
    <cellStyle name="百分比 2 3 6 7" xfId="24606" xr:uid="{00000000-0005-0000-0000-00005A600000}"/>
    <cellStyle name="百分比 2 3 6 7 2" xfId="24607" xr:uid="{00000000-0005-0000-0000-00005B600000}"/>
    <cellStyle name="百分比 2 3 6 7 3" xfId="24608" xr:uid="{00000000-0005-0000-0000-00005C600000}"/>
    <cellStyle name="百分比 2 3 6 8" xfId="24609" xr:uid="{00000000-0005-0000-0000-00005D600000}"/>
    <cellStyle name="百分比 2 3 6 9" xfId="24610" xr:uid="{00000000-0005-0000-0000-00005E600000}"/>
    <cellStyle name="百分比 2 3 7" xfId="24611" xr:uid="{00000000-0005-0000-0000-00005F600000}"/>
    <cellStyle name="百分比 2 3 7 2" xfId="24612" xr:uid="{00000000-0005-0000-0000-000060600000}"/>
    <cellStyle name="百分比 2 3 7 2 2" xfId="24613" xr:uid="{00000000-0005-0000-0000-000061600000}"/>
    <cellStyle name="百分比 2 3 7 2 2 2" xfId="24614" xr:uid="{00000000-0005-0000-0000-000062600000}"/>
    <cellStyle name="百分比 2 3 7 2 2 2 2" xfId="24615" xr:uid="{00000000-0005-0000-0000-000063600000}"/>
    <cellStyle name="百分比 2 3 7 2 2 2 3" xfId="24616" xr:uid="{00000000-0005-0000-0000-000064600000}"/>
    <cellStyle name="百分比 2 3 7 2 2 3" xfId="24617" xr:uid="{00000000-0005-0000-0000-000065600000}"/>
    <cellStyle name="百分比 2 3 7 2 2 3 2" xfId="24618" xr:uid="{00000000-0005-0000-0000-000066600000}"/>
    <cellStyle name="百分比 2 3 7 2 2 3 3" xfId="24619" xr:uid="{00000000-0005-0000-0000-000067600000}"/>
    <cellStyle name="百分比 2 3 7 2 2 4" xfId="24620" xr:uid="{00000000-0005-0000-0000-000068600000}"/>
    <cellStyle name="百分比 2 3 7 2 2 5" xfId="24621" xr:uid="{00000000-0005-0000-0000-000069600000}"/>
    <cellStyle name="百分比 2 3 7 2 3" xfId="24622" xr:uid="{00000000-0005-0000-0000-00006A600000}"/>
    <cellStyle name="百分比 2 3 7 2 3 2" xfId="24623" xr:uid="{00000000-0005-0000-0000-00006B600000}"/>
    <cellStyle name="百分比 2 3 7 2 3 3" xfId="24624" xr:uid="{00000000-0005-0000-0000-00006C600000}"/>
    <cellStyle name="百分比 2 3 7 2 4" xfId="24625" xr:uid="{00000000-0005-0000-0000-00006D600000}"/>
    <cellStyle name="百分比 2 3 7 2 4 2" xfId="24626" xr:uid="{00000000-0005-0000-0000-00006E600000}"/>
    <cellStyle name="百分比 2 3 7 2 4 3" xfId="24627" xr:uid="{00000000-0005-0000-0000-00006F600000}"/>
    <cellStyle name="百分比 2 3 7 2 5" xfId="24628" xr:uid="{00000000-0005-0000-0000-000070600000}"/>
    <cellStyle name="百分比 2 3 7 2 6" xfId="24629" xr:uid="{00000000-0005-0000-0000-000071600000}"/>
    <cellStyle name="百分比 2 3 7 3" xfId="24630" xr:uid="{00000000-0005-0000-0000-000072600000}"/>
    <cellStyle name="百分比 2 3 7 3 2" xfId="24631" xr:uid="{00000000-0005-0000-0000-000073600000}"/>
    <cellStyle name="百分比 2 3 7 3 2 2" xfId="24632" xr:uid="{00000000-0005-0000-0000-000074600000}"/>
    <cellStyle name="百分比 2 3 7 3 2 2 2" xfId="24633" xr:uid="{00000000-0005-0000-0000-000075600000}"/>
    <cellStyle name="百分比 2 3 7 3 2 2 3" xfId="24634" xr:uid="{00000000-0005-0000-0000-000076600000}"/>
    <cellStyle name="百分比 2 3 7 3 2 3" xfId="24635" xr:uid="{00000000-0005-0000-0000-000077600000}"/>
    <cellStyle name="百分比 2 3 7 3 2 3 2" xfId="24636" xr:uid="{00000000-0005-0000-0000-000078600000}"/>
    <cellStyle name="百分比 2 3 7 3 2 3 3" xfId="24637" xr:uid="{00000000-0005-0000-0000-000079600000}"/>
    <cellStyle name="百分比 2 3 7 3 2 4" xfId="24638" xr:uid="{00000000-0005-0000-0000-00007A600000}"/>
    <cellStyle name="百分比 2 3 7 3 2 5" xfId="24639" xr:uid="{00000000-0005-0000-0000-00007B600000}"/>
    <cellStyle name="百分比 2 3 7 3 3" xfId="24640" xr:uid="{00000000-0005-0000-0000-00007C600000}"/>
    <cellStyle name="百分比 2 3 7 3 3 2" xfId="24641" xr:uid="{00000000-0005-0000-0000-00007D600000}"/>
    <cellStyle name="百分比 2 3 7 3 3 3" xfId="24642" xr:uid="{00000000-0005-0000-0000-00007E600000}"/>
    <cellStyle name="百分比 2 3 7 3 4" xfId="24643" xr:uid="{00000000-0005-0000-0000-00007F600000}"/>
    <cellStyle name="百分比 2 3 7 3 4 2" xfId="24644" xr:uid="{00000000-0005-0000-0000-000080600000}"/>
    <cellStyle name="百分比 2 3 7 3 4 3" xfId="24645" xr:uid="{00000000-0005-0000-0000-000081600000}"/>
    <cellStyle name="百分比 2 3 7 3 5" xfId="24646" xr:uid="{00000000-0005-0000-0000-000082600000}"/>
    <cellStyle name="百分比 2 3 7 3 6" xfId="24647" xr:uid="{00000000-0005-0000-0000-000083600000}"/>
    <cellStyle name="百分比 2 3 7 4" xfId="24648" xr:uid="{00000000-0005-0000-0000-000084600000}"/>
    <cellStyle name="百分比 2 3 7 4 2" xfId="24649" xr:uid="{00000000-0005-0000-0000-000085600000}"/>
    <cellStyle name="百分比 2 3 7 4 2 2" xfId="24650" xr:uid="{00000000-0005-0000-0000-000086600000}"/>
    <cellStyle name="百分比 2 3 7 4 2 3" xfId="24651" xr:uid="{00000000-0005-0000-0000-000087600000}"/>
    <cellStyle name="百分比 2 3 7 4 3" xfId="24652" xr:uid="{00000000-0005-0000-0000-000088600000}"/>
    <cellStyle name="百分比 2 3 7 4 3 2" xfId="24653" xr:uid="{00000000-0005-0000-0000-000089600000}"/>
    <cellStyle name="百分比 2 3 7 4 3 3" xfId="24654" xr:uid="{00000000-0005-0000-0000-00008A600000}"/>
    <cellStyle name="百分比 2 3 7 4 4" xfId="24655" xr:uid="{00000000-0005-0000-0000-00008B600000}"/>
    <cellStyle name="百分比 2 3 7 4 5" xfId="24656" xr:uid="{00000000-0005-0000-0000-00008C600000}"/>
    <cellStyle name="百分比 2 3 7 5" xfId="24657" xr:uid="{00000000-0005-0000-0000-00008D600000}"/>
    <cellStyle name="百分比 2 3 7 5 2" xfId="24658" xr:uid="{00000000-0005-0000-0000-00008E600000}"/>
    <cellStyle name="百分比 2 3 7 5 3" xfId="24659" xr:uid="{00000000-0005-0000-0000-00008F600000}"/>
    <cellStyle name="百分比 2 3 7 6" xfId="24660" xr:uid="{00000000-0005-0000-0000-000090600000}"/>
    <cellStyle name="百分比 2 3 7 6 2" xfId="24661" xr:uid="{00000000-0005-0000-0000-000091600000}"/>
    <cellStyle name="百分比 2 3 7 6 3" xfId="24662" xr:uid="{00000000-0005-0000-0000-000092600000}"/>
    <cellStyle name="百分比 2 3 7 7" xfId="24663" xr:uid="{00000000-0005-0000-0000-000093600000}"/>
    <cellStyle name="百分比 2 3 7 8" xfId="24664" xr:uid="{00000000-0005-0000-0000-000094600000}"/>
    <cellStyle name="百分比 2 3 8" xfId="24665" xr:uid="{00000000-0005-0000-0000-000095600000}"/>
    <cellStyle name="百分比 2 3 8 2" xfId="24666" xr:uid="{00000000-0005-0000-0000-000096600000}"/>
    <cellStyle name="百分比 2 3 8 2 2" xfId="24667" xr:uid="{00000000-0005-0000-0000-000097600000}"/>
    <cellStyle name="百分比 2 3 8 2 2 2" xfId="24668" xr:uid="{00000000-0005-0000-0000-000098600000}"/>
    <cellStyle name="百分比 2 3 8 2 2 2 2" xfId="24669" xr:uid="{00000000-0005-0000-0000-000099600000}"/>
    <cellStyle name="百分比 2 3 8 2 2 2 3" xfId="24670" xr:uid="{00000000-0005-0000-0000-00009A600000}"/>
    <cellStyle name="百分比 2 3 8 2 2 3" xfId="24671" xr:uid="{00000000-0005-0000-0000-00009B600000}"/>
    <cellStyle name="百分比 2 3 8 2 2 3 2" xfId="24672" xr:uid="{00000000-0005-0000-0000-00009C600000}"/>
    <cellStyle name="百分比 2 3 8 2 2 3 3" xfId="24673" xr:uid="{00000000-0005-0000-0000-00009D600000}"/>
    <cellStyle name="百分比 2 3 8 2 2 4" xfId="24674" xr:uid="{00000000-0005-0000-0000-00009E600000}"/>
    <cellStyle name="百分比 2 3 8 2 2 5" xfId="24675" xr:uid="{00000000-0005-0000-0000-00009F600000}"/>
    <cellStyle name="百分比 2 3 8 2 3" xfId="24676" xr:uid="{00000000-0005-0000-0000-0000A0600000}"/>
    <cellStyle name="百分比 2 3 8 2 3 2" xfId="24677" xr:uid="{00000000-0005-0000-0000-0000A1600000}"/>
    <cellStyle name="百分比 2 3 8 2 3 3" xfId="24678" xr:uid="{00000000-0005-0000-0000-0000A2600000}"/>
    <cellStyle name="百分比 2 3 8 2 4" xfId="24679" xr:uid="{00000000-0005-0000-0000-0000A3600000}"/>
    <cellStyle name="百分比 2 3 8 2 4 2" xfId="24680" xr:uid="{00000000-0005-0000-0000-0000A4600000}"/>
    <cellStyle name="百分比 2 3 8 2 4 3" xfId="24681" xr:uid="{00000000-0005-0000-0000-0000A5600000}"/>
    <cellStyle name="百分比 2 3 8 2 5" xfId="24682" xr:uid="{00000000-0005-0000-0000-0000A6600000}"/>
    <cellStyle name="百分比 2 3 8 2 6" xfId="24683" xr:uid="{00000000-0005-0000-0000-0000A7600000}"/>
    <cellStyle name="百分比 2 3 8 3" xfId="24684" xr:uid="{00000000-0005-0000-0000-0000A8600000}"/>
    <cellStyle name="百分比 2 3 8 3 2" xfId="24685" xr:uid="{00000000-0005-0000-0000-0000A9600000}"/>
    <cellStyle name="百分比 2 3 8 3 2 2" xfId="24686" xr:uid="{00000000-0005-0000-0000-0000AA600000}"/>
    <cellStyle name="百分比 2 3 8 3 2 3" xfId="24687" xr:uid="{00000000-0005-0000-0000-0000AB600000}"/>
    <cellStyle name="百分比 2 3 8 3 3" xfId="24688" xr:uid="{00000000-0005-0000-0000-0000AC600000}"/>
    <cellStyle name="百分比 2 3 8 3 3 2" xfId="24689" xr:uid="{00000000-0005-0000-0000-0000AD600000}"/>
    <cellStyle name="百分比 2 3 8 3 3 3" xfId="24690" xr:uid="{00000000-0005-0000-0000-0000AE600000}"/>
    <cellStyle name="百分比 2 3 8 3 4" xfId="24691" xr:uid="{00000000-0005-0000-0000-0000AF600000}"/>
    <cellStyle name="百分比 2 3 8 3 5" xfId="24692" xr:uid="{00000000-0005-0000-0000-0000B0600000}"/>
    <cellStyle name="百分比 2 3 8 4" xfId="24693" xr:uid="{00000000-0005-0000-0000-0000B1600000}"/>
    <cellStyle name="百分比 2 3 8 4 2" xfId="24694" xr:uid="{00000000-0005-0000-0000-0000B2600000}"/>
    <cellStyle name="百分比 2 3 8 4 3" xfId="24695" xr:uid="{00000000-0005-0000-0000-0000B3600000}"/>
    <cellStyle name="百分比 2 3 8 5" xfId="24696" xr:uid="{00000000-0005-0000-0000-0000B4600000}"/>
    <cellStyle name="百分比 2 3 8 5 2" xfId="24697" xr:uid="{00000000-0005-0000-0000-0000B5600000}"/>
    <cellStyle name="百分比 2 3 8 5 3" xfId="24698" xr:uid="{00000000-0005-0000-0000-0000B6600000}"/>
    <cellStyle name="百分比 2 3 8 6" xfId="24699" xr:uid="{00000000-0005-0000-0000-0000B7600000}"/>
    <cellStyle name="百分比 2 3 8 7" xfId="24700" xr:uid="{00000000-0005-0000-0000-0000B8600000}"/>
    <cellStyle name="百分比 2 3 9" xfId="24701" xr:uid="{00000000-0005-0000-0000-0000B9600000}"/>
    <cellStyle name="百分比 2 3 9 2" xfId="24702" xr:uid="{00000000-0005-0000-0000-0000BA600000}"/>
    <cellStyle name="百分比 2 3 9 2 2" xfId="24703" xr:uid="{00000000-0005-0000-0000-0000BB600000}"/>
    <cellStyle name="百分比 2 3 9 2 2 2" xfId="24704" xr:uid="{00000000-0005-0000-0000-0000BC600000}"/>
    <cellStyle name="百分比 2 3 9 2 2 3" xfId="24705" xr:uid="{00000000-0005-0000-0000-0000BD600000}"/>
    <cellStyle name="百分比 2 3 9 2 3" xfId="24706" xr:uid="{00000000-0005-0000-0000-0000BE600000}"/>
    <cellStyle name="百分比 2 3 9 2 3 2" xfId="24707" xr:uid="{00000000-0005-0000-0000-0000BF600000}"/>
    <cellStyle name="百分比 2 3 9 2 3 3" xfId="24708" xr:uid="{00000000-0005-0000-0000-0000C0600000}"/>
    <cellStyle name="百分比 2 3 9 2 4" xfId="24709" xr:uid="{00000000-0005-0000-0000-0000C1600000}"/>
    <cellStyle name="百分比 2 3 9 2 5" xfId="24710" xr:uid="{00000000-0005-0000-0000-0000C2600000}"/>
    <cellStyle name="百分比 2 3 9 3" xfId="24711" xr:uid="{00000000-0005-0000-0000-0000C3600000}"/>
    <cellStyle name="百分比 2 3 9 3 2" xfId="24712" xr:uid="{00000000-0005-0000-0000-0000C4600000}"/>
    <cellStyle name="百分比 2 3 9 3 3" xfId="24713" xr:uid="{00000000-0005-0000-0000-0000C5600000}"/>
    <cellStyle name="百分比 2 3 9 4" xfId="24714" xr:uid="{00000000-0005-0000-0000-0000C6600000}"/>
    <cellStyle name="百分比 2 3 9 4 2" xfId="24715" xr:uid="{00000000-0005-0000-0000-0000C7600000}"/>
    <cellStyle name="百分比 2 3 9 4 3" xfId="24716" xr:uid="{00000000-0005-0000-0000-0000C8600000}"/>
    <cellStyle name="百分比 2 3 9 5" xfId="24717" xr:uid="{00000000-0005-0000-0000-0000C9600000}"/>
    <cellStyle name="百分比 2 3 9 6" xfId="24718" xr:uid="{00000000-0005-0000-0000-0000CA600000}"/>
    <cellStyle name="百分比 2 4" xfId="470" xr:uid="{00000000-0005-0000-0000-0000CB600000}"/>
    <cellStyle name="百分比 2 4 10" xfId="24719" xr:uid="{00000000-0005-0000-0000-0000CC600000}"/>
    <cellStyle name="百分比 2 4 10 2" xfId="24720" xr:uid="{00000000-0005-0000-0000-0000CD600000}"/>
    <cellStyle name="百分比 2 4 10 2 2" xfId="24721" xr:uid="{00000000-0005-0000-0000-0000CE600000}"/>
    <cellStyle name="百分比 2 4 10 2 3" xfId="24722" xr:uid="{00000000-0005-0000-0000-0000CF600000}"/>
    <cellStyle name="百分比 2 4 10 3" xfId="24723" xr:uid="{00000000-0005-0000-0000-0000D0600000}"/>
    <cellStyle name="百分比 2 4 10 3 2" xfId="24724" xr:uid="{00000000-0005-0000-0000-0000D1600000}"/>
    <cellStyle name="百分比 2 4 10 3 3" xfId="24725" xr:uid="{00000000-0005-0000-0000-0000D2600000}"/>
    <cellStyle name="百分比 2 4 10 4" xfId="24726" xr:uid="{00000000-0005-0000-0000-0000D3600000}"/>
    <cellStyle name="百分比 2 4 10 5" xfId="24727" xr:uid="{00000000-0005-0000-0000-0000D4600000}"/>
    <cellStyle name="百分比 2 4 11" xfId="24728" xr:uid="{00000000-0005-0000-0000-0000D5600000}"/>
    <cellStyle name="百分比 2 4 11 2" xfId="24729" xr:uid="{00000000-0005-0000-0000-0000D6600000}"/>
    <cellStyle name="百分比 2 4 11 3" xfId="24730" xr:uid="{00000000-0005-0000-0000-0000D7600000}"/>
    <cellStyle name="百分比 2 4 12" xfId="24731" xr:uid="{00000000-0005-0000-0000-0000D8600000}"/>
    <cellStyle name="百分比 2 4 12 2" xfId="24732" xr:uid="{00000000-0005-0000-0000-0000D9600000}"/>
    <cellStyle name="百分比 2 4 12 3" xfId="24733" xr:uid="{00000000-0005-0000-0000-0000DA600000}"/>
    <cellStyle name="百分比 2 4 13" xfId="24734" xr:uid="{00000000-0005-0000-0000-0000DB600000}"/>
    <cellStyle name="百分比 2 4 14" xfId="24735" xr:uid="{00000000-0005-0000-0000-0000DC600000}"/>
    <cellStyle name="百分比 2 4 2" xfId="471" xr:uid="{00000000-0005-0000-0000-0000DD600000}"/>
    <cellStyle name="百分比 2 4 2 10" xfId="24736" xr:uid="{00000000-0005-0000-0000-0000DE600000}"/>
    <cellStyle name="百分比 2 4 2 2" xfId="472" xr:uid="{00000000-0005-0000-0000-0000DF600000}"/>
    <cellStyle name="百分比 2 4 2 2 2" xfId="24737" xr:uid="{00000000-0005-0000-0000-0000E0600000}"/>
    <cellStyle name="百分比 2 4 2 2 2 2" xfId="24738" xr:uid="{00000000-0005-0000-0000-0000E1600000}"/>
    <cellStyle name="百分比 2 4 2 2 2 2 2" xfId="24739" xr:uid="{00000000-0005-0000-0000-0000E2600000}"/>
    <cellStyle name="百分比 2 4 2 2 2 2 2 2" xfId="24740" xr:uid="{00000000-0005-0000-0000-0000E3600000}"/>
    <cellStyle name="百分比 2 4 2 2 2 2 2 2 2" xfId="24741" xr:uid="{00000000-0005-0000-0000-0000E4600000}"/>
    <cellStyle name="百分比 2 4 2 2 2 2 2 2 3" xfId="24742" xr:uid="{00000000-0005-0000-0000-0000E5600000}"/>
    <cellStyle name="百分比 2 4 2 2 2 2 2 3" xfId="24743" xr:uid="{00000000-0005-0000-0000-0000E6600000}"/>
    <cellStyle name="百分比 2 4 2 2 2 2 2 3 2" xfId="24744" xr:uid="{00000000-0005-0000-0000-0000E7600000}"/>
    <cellStyle name="百分比 2 4 2 2 2 2 2 3 3" xfId="24745" xr:uid="{00000000-0005-0000-0000-0000E8600000}"/>
    <cellStyle name="百分比 2 4 2 2 2 2 2 4" xfId="24746" xr:uid="{00000000-0005-0000-0000-0000E9600000}"/>
    <cellStyle name="百分比 2 4 2 2 2 2 2 5" xfId="24747" xr:uid="{00000000-0005-0000-0000-0000EA600000}"/>
    <cellStyle name="百分比 2 4 2 2 2 2 3" xfId="24748" xr:uid="{00000000-0005-0000-0000-0000EB600000}"/>
    <cellStyle name="百分比 2 4 2 2 2 2 3 2" xfId="24749" xr:uid="{00000000-0005-0000-0000-0000EC600000}"/>
    <cellStyle name="百分比 2 4 2 2 2 2 3 3" xfId="24750" xr:uid="{00000000-0005-0000-0000-0000ED600000}"/>
    <cellStyle name="百分比 2 4 2 2 2 2 4" xfId="24751" xr:uid="{00000000-0005-0000-0000-0000EE600000}"/>
    <cellStyle name="百分比 2 4 2 2 2 2 4 2" xfId="24752" xr:uid="{00000000-0005-0000-0000-0000EF600000}"/>
    <cellStyle name="百分比 2 4 2 2 2 2 4 3" xfId="24753" xr:uid="{00000000-0005-0000-0000-0000F0600000}"/>
    <cellStyle name="百分比 2 4 2 2 2 2 5" xfId="24754" xr:uid="{00000000-0005-0000-0000-0000F1600000}"/>
    <cellStyle name="百分比 2 4 2 2 2 2 6" xfId="24755" xr:uid="{00000000-0005-0000-0000-0000F2600000}"/>
    <cellStyle name="百分比 2 4 2 2 2 3" xfId="24756" xr:uid="{00000000-0005-0000-0000-0000F3600000}"/>
    <cellStyle name="百分比 2 4 2 2 2 3 2" xfId="24757" xr:uid="{00000000-0005-0000-0000-0000F4600000}"/>
    <cellStyle name="百分比 2 4 2 2 2 3 2 2" xfId="24758" xr:uid="{00000000-0005-0000-0000-0000F5600000}"/>
    <cellStyle name="百分比 2 4 2 2 2 3 2 3" xfId="24759" xr:uid="{00000000-0005-0000-0000-0000F6600000}"/>
    <cellStyle name="百分比 2 4 2 2 2 3 3" xfId="24760" xr:uid="{00000000-0005-0000-0000-0000F7600000}"/>
    <cellStyle name="百分比 2 4 2 2 2 3 3 2" xfId="24761" xr:uid="{00000000-0005-0000-0000-0000F8600000}"/>
    <cellStyle name="百分比 2 4 2 2 2 3 3 3" xfId="24762" xr:uid="{00000000-0005-0000-0000-0000F9600000}"/>
    <cellStyle name="百分比 2 4 2 2 2 3 4" xfId="24763" xr:uid="{00000000-0005-0000-0000-0000FA600000}"/>
    <cellStyle name="百分比 2 4 2 2 2 3 5" xfId="24764" xr:uid="{00000000-0005-0000-0000-0000FB600000}"/>
    <cellStyle name="百分比 2 4 2 2 2 4" xfId="24765" xr:uid="{00000000-0005-0000-0000-0000FC600000}"/>
    <cellStyle name="百分比 2 4 2 2 2 4 2" xfId="24766" xr:uid="{00000000-0005-0000-0000-0000FD600000}"/>
    <cellStyle name="百分比 2 4 2 2 2 4 3" xfId="24767" xr:uid="{00000000-0005-0000-0000-0000FE600000}"/>
    <cellStyle name="百分比 2 4 2 2 2 5" xfId="24768" xr:uid="{00000000-0005-0000-0000-0000FF600000}"/>
    <cellStyle name="百分比 2 4 2 2 2 5 2" xfId="24769" xr:uid="{00000000-0005-0000-0000-000000610000}"/>
    <cellStyle name="百分比 2 4 2 2 2 5 3" xfId="24770" xr:uid="{00000000-0005-0000-0000-000001610000}"/>
    <cellStyle name="百分比 2 4 2 2 2 6" xfId="24771" xr:uid="{00000000-0005-0000-0000-000002610000}"/>
    <cellStyle name="百分比 2 4 2 2 2 7" xfId="24772" xr:uid="{00000000-0005-0000-0000-000003610000}"/>
    <cellStyle name="百分比 2 4 2 2 3" xfId="24773" xr:uid="{00000000-0005-0000-0000-000004610000}"/>
    <cellStyle name="百分比 2 4 2 2 3 2" xfId="24774" xr:uid="{00000000-0005-0000-0000-000005610000}"/>
    <cellStyle name="百分比 2 4 2 2 3 2 2" xfId="24775" xr:uid="{00000000-0005-0000-0000-000006610000}"/>
    <cellStyle name="百分比 2 4 2 2 3 2 2 2" xfId="24776" xr:uid="{00000000-0005-0000-0000-000007610000}"/>
    <cellStyle name="百分比 2 4 2 2 3 2 2 3" xfId="24777" xr:uid="{00000000-0005-0000-0000-000008610000}"/>
    <cellStyle name="百分比 2 4 2 2 3 2 3" xfId="24778" xr:uid="{00000000-0005-0000-0000-000009610000}"/>
    <cellStyle name="百分比 2 4 2 2 3 2 3 2" xfId="24779" xr:uid="{00000000-0005-0000-0000-00000A610000}"/>
    <cellStyle name="百分比 2 4 2 2 3 2 3 3" xfId="24780" xr:uid="{00000000-0005-0000-0000-00000B610000}"/>
    <cellStyle name="百分比 2 4 2 2 3 2 4" xfId="24781" xr:uid="{00000000-0005-0000-0000-00000C610000}"/>
    <cellStyle name="百分比 2 4 2 2 3 2 5" xfId="24782" xr:uid="{00000000-0005-0000-0000-00000D610000}"/>
    <cellStyle name="百分比 2 4 2 2 3 3" xfId="24783" xr:uid="{00000000-0005-0000-0000-00000E610000}"/>
    <cellStyle name="百分比 2 4 2 2 3 3 2" xfId="24784" xr:uid="{00000000-0005-0000-0000-00000F610000}"/>
    <cellStyle name="百分比 2 4 2 2 3 3 3" xfId="24785" xr:uid="{00000000-0005-0000-0000-000010610000}"/>
    <cellStyle name="百分比 2 4 2 2 3 4" xfId="24786" xr:uid="{00000000-0005-0000-0000-000011610000}"/>
    <cellStyle name="百分比 2 4 2 2 3 4 2" xfId="24787" xr:uid="{00000000-0005-0000-0000-000012610000}"/>
    <cellStyle name="百分比 2 4 2 2 3 4 3" xfId="24788" xr:uid="{00000000-0005-0000-0000-000013610000}"/>
    <cellStyle name="百分比 2 4 2 2 3 5" xfId="24789" xr:uid="{00000000-0005-0000-0000-000014610000}"/>
    <cellStyle name="百分比 2 4 2 2 3 6" xfId="24790" xr:uid="{00000000-0005-0000-0000-000015610000}"/>
    <cellStyle name="百分比 2 4 2 2 4" xfId="24791" xr:uid="{00000000-0005-0000-0000-000016610000}"/>
    <cellStyle name="百分比 2 4 2 2 4 2" xfId="24792" xr:uid="{00000000-0005-0000-0000-000017610000}"/>
    <cellStyle name="百分比 2 4 2 2 4 2 2" xfId="24793" xr:uid="{00000000-0005-0000-0000-000018610000}"/>
    <cellStyle name="百分比 2 4 2 2 4 2 2 2" xfId="24794" xr:uid="{00000000-0005-0000-0000-000019610000}"/>
    <cellStyle name="百分比 2 4 2 2 4 2 2 3" xfId="24795" xr:uid="{00000000-0005-0000-0000-00001A610000}"/>
    <cellStyle name="百分比 2 4 2 2 4 2 3" xfId="24796" xr:uid="{00000000-0005-0000-0000-00001B610000}"/>
    <cellStyle name="百分比 2 4 2 2 4 2 3 2" xfId="24797" xr:uid="{00000000-0005-0000-0000-00001C610000}"/>
    <cellStyle name="百分比 2 4 2 2 4 2 3 3" xfId="24798" xr:uid="{00000000-0005-0000-0000-00001D610000}"/>
    <cellStyle name="百分比 2 4 2 2 4 2 4" xfId="24799" xr:uid="{00000000-0005-0000-0000-00001E610000}"/>
    <cellStyle name="百分比 2 4 2 2 4 2 5" xfId="24800" xr:uid="{00000000-0005-0000-0000-00001F610000}"/>
    <cellStyle name="百分比 2 4 2 2 4 3" xfId="24801" xr:uid="{00000000-0005-0000-0000-000020610000}"/>
    <cellStyle name="百分比 2 4 2 2 4 3 2" xfId="24802" xr:uid="{00000000-0005-0000-0000-000021610000}"/>
    <cellStyle name="百分比 2 4 2 2 4 3 3" xfId="24803" xr:uid="{00000000-0005-0000-0000-000022610000}"/>
    <cellStyle name="百分比 2 4 2 2 4 4" xfId="24804" xr:uid="{00000000-0005-0000-0000-000023610000}"/>
    <cellStyle name="百分比 2 4 2 2 4 4 2" xfId="24805" xr:uid="{00000000-0005-0000-0000-000024610000}"/>
    <cellStyle name="百分比 2 4 2 2 4 4 3" xfId="24806" xr:uid="{00000000-0005-0000-0000-000025610000}"/>
    <cellStyle name="百分比 2 4 2 2 4 5" xfId="24807" xr:uid="{00000000-0005-0000-0000-000026610000}"/>
    <cellStyle name="百分比 2 4 2 2 4 6" xfId="24808" xr:uid="{00000000-0005-0000-0000-000027610000}"/>
    <cellStyle name="百分比 2 4 2 2 5" xfId="24809" xr:uid="{00000000-0005-0000-0000-000028610000}"/>
    <cellStyle name="百分比 2 4 2 2 5 2" xfId="24810" xr:uid="{00000000-0005-0000-0000-000029610000}"/>
    <cellStyle name="百分比 2 4 2 2 5 2 2" xfId="24811" xr:uid="{00000000-0005-0000-0000-00002A610000}"/>
    <cellStyle name="百分比 2 4 2 2 5 2 3" xfId="24812" xr:uid="{00000000-0005-0000-0000-00002B610000}"/>
    <cellStyle name="百分比 2 4 2 2 5 3" xfId="24813" xr:uid="{00000000-0005-0000-0000-00002C610000}"/>
    <cellStyle name="百分比 2 4 2 2 5 3 2" xfId="24814" xr:uid="{00000000-0005-0000-0000-00002D610000}"/>
    <cellStyle name="百分比 2 4 2 2 5 3 3" xfId="24815" xr:uid="{00000000-0005-0000-0000-00002E610000}"/>
    <cellStyle name="百分比 2 4 2 2 5 4" xfId="24816" xr:uid="{00000000-0005-0000-0000-00002F610000}"/>
    <cellStyle name="百分比 2 4 2 2 5 5" xfId="24817" xr:uid="{00000000-0005-0000-0000-000030610000}"/>
    <cellStyle name="百分比 2 4 2 2 6" xfId="24818" xr:uid="{00000000-0005-0000-0000-000031610000}"/>
    <cellStyle name="百分比 2 4 2 2 6 2" xfId="24819" xr:uid="{00000000-0005-0000-0000-000032610000}"/>
    <cellStyle name="百分比 2 4 2 2 6 3" xfId="24820" xr:uid="{00000000-0005-0000-0000-000033610000}"/>
    <cellStyle name="百分比 2 4 2 2 7" xfId="24821" xr:uid="{00000000-0005-0000-0000-000034610000}"/>
    <cellStyle name="百分比 2 4 2 2 7 2" xfId="24822" xr:uid="{00000000-0005-0000-0000-000035610000}"/>
    <cellStyle name="百分比 2 4 2 2 7 3" xfId="24823" xr:uid="{00000000-0005-0000-0000-000036610000}"/>
    <cellStyle name="百分比 2 4 2 2 8" xfId="24824" xr:uid="{00000000-0005-0000-0000-000037610000}"/>
    <cellStyle name="百分比 2 4 2 2 9" xfId="24825" xr:uid="{00000000-0005-0000-0000-000038610000}"/>
    <cellStyle name="百分比 2 4 2 3" xfId="24826" xr:uid="{00000000-0005-0000-0000-000039610000}"/>
    <cellStyle name="百分比 2 4 2 3 2" xfId="24827" xr:uid="{00000000-0005-0000-0000-00003A610000}"/>
    <cellStyle name="百分比 2 4 2 3 2 2" xfId="24828" xr:uid="{00000000-0005-0000-0000-00003B610000}"/>
    <cellStyle name="百分比 2 4 2 3 2 2 2" xfId="24829" xr:uid="{00000000-0005-0000-0000-00003C610000}"/>
    <cellStyle name="百分比 2 4 2 3 2 2 2 2" xfId="24830" xr:uid="{00000000-0005-0000-0000-00003D610000}"/>
    <cellStyle name="百分比 2 4 2 3 2 2 2 3" xfId="24831" xr:uid="{00000000-0005-0000-0000-00003E610000}"/>
    <cellStyle name="百分比 2 4 2 3 2 2 3" xfId="24832" xr:uid="{00000000-0005-0000-0000-00003F610000}"/>
    <cellStyle name="百分比 2 4 2 3 2 2 3 2" xfId="24833" xr:uid="{00000000-0005-0000-0000-000040610000}"/>
    <cellStyle name="百分比 2 4 2 3 2 2 3 3" xfId="24834" xr:uid="{00000000-0005-0000-0000-000041610000}"/>
    <cellStyle name="百分比 2 4 2 3 2 2 4" xfId="24835" xr:uid="{00000000-0005-0000-0000-000042610000}"/>
    <cellStyle name="百分比 2 4 2 3 2 2 5" xfId="24836" xr:uid="{00000000-0005-0000-0000-000043610000}"/>
    <cellStyle name="百分比 2 4 2 3 2 3" xfId="24837" xr:uid="{00000000-0005-0000-0000-000044610000}"/>
    <cellStyle name="百分比 2 4 2 3 2 3 2" xfId="24838" xr:uid="{00000000-0005-0000-0000-000045610000}"/>
    <cellStyle name="百分比 2 4 2 3 2 3 3" xfId="24839" xr:uid="{00000000-0005-0000-0000-000046610000}"/>
    <cellStyle name="百分比 2 4 2 3 2 4" xfId="24840" xr:uid="{00000000-0005-0000-0000-000047610000}"/>
    <cellStyle name="百分比 2 4 2 3 2 4 2" xfId="24841" xr:uid="{00000000-0005-0000-0000-000048610000}"/>
    <cellStyle name="百分比 2 4 2 3 2 4 3" xfId="24842" xr:uid="{00000000-0005-0000-0000-000049610000}"/>
    <cellStyle name="百分比 2 4 2 3 2 5" xfId="24843" xr:uid="{00000000-0005-0000-0000-00004A610000}"/>
    <cellStyle name="百分比 2 4 2 3 2 6" xfId="24844" xr:uid="{00000000-0005-0000-0000-00004B610000}"/>
    <cellStyle name="百分比 2 4 2 3 3" xfId="24845" xr:uid="{00000000-0005-0000-0000-00004C610000}"/>
    <cellStyle name="百分比 2 4 2 3 3 2" xfId="24846" xr:uid="{00000000-0005-0000-0000-00004D610000}"/>
    <cellStyle name="百分比 2 4 2 3 3 2 2" xfId="24847" xr:uid="{00000000-0005-0000-0000-00004E610000}"/>
    <cellStyle name="百分比 2 4 2 3 3 2 3" xfId="24848" xr:uid="{00000000-0005-0000-0000-00004F610000}"/>
    <cellStyle name="百分比 2 4 2 3 3 3" xfId="24849" xr:uid="{00000000-0005-0000-0000-000050610000}"/>
    <cellStyle name="百分比 2 4 2 3 3 3 2" xfId="24850" xr:uid="{00000000-0005-0000-0000-000051610000}"/>
    <cellStyle name="百分比 2 4 2 3 3 3 3" xfId="24851" xr:uid="{00000000-0005-0000-0000-000052610000}"/>
    <cellStyle name="百分比 2 4 2 3 3 4" xfId="24852" xr:uid="{00000000-0005-0000-0000-000053610000}"/>
    <cellStyle name="百分比 2 4 2 3 3 5" xfId="24853" xr:uid="{00000000-0005-0000-0000-000054610000}"/>
    <cellStyle name="百分比 2 4 2 3 4" xfId="24854" xr:uid="{00000000-0005-0000-0000-000055610000}"/>
    <cellStyle name="百分比 2 4 2 3 4 2" xfId="24855" xr:uid="{00000000-0005-0000-0000-000056610000}"/>
    <cellStyle name="百分比 2 4 2 3 4 3" xfId="24856" xr:uid="{00000000-0005-0000-0000-000057610000}"/>
    <cellStyle name="百分比 2 4 2 3 5" xfId="24857" xr:uid="{00000000-0005-0000-0000-000058610000}"/>
    <cellStyle name="百分比 2 4 2 3 5 2" xfId="24858" xr:uid="{00000000-0005-0000-0000-000059610000}"/>
    <cellStyle name="百分比 2 4 2 3 5 3" xfId="24859" xr:uid="{00000000-0005-0000-0000-00005A610000}"/>
    <cellStyle name="百分比 2 4 2 3 6" xfId="24860" xr:uid="{00000000-0005-0000-0000-00005B610000}"/>
    <cellStyle name="百分比 2 4 2 3 7" xfId="24861" xr:uid="{00000000-0005-0000-0000-00005C610000}"/>
    <cellStyle name="百分比 2 4 2 4" xfId="24862" xr:uid="{00000000-0005-0000-0000-00005D610000}"/>
    <cellStyle name="百分比 2 4 2 4 2" xfId="24863" xr:uid="{00000000-0005-0000-0000-00005E610000}"/>
    <cellStyle name="百分比 2 4 2 4 2 2" xfId="24864" xr:uid="{00000000-0005-0000-0000-00005F610000}"/>
    <cellStyle name="百分比 2 4 2 4 2 2 2" xfId="24865" xr:uid="{00000000-0005-0000-0000-000060610000}"/>
    <cellStyle name="百分比 2 4 2 4 2 2 3" xfId="24866" xr:uid="{00000000-0005-0000-0000-000061610000}"/>
    <cellStyle name="百分比 2 4 2 4 2 3" xfId="24867" xr:uid="{00000000-0005-0000-0000-000062610000}"/>
    <cellStyle name="百分比 2 4 2 4 2 3 2" xfId="24868" xr:uid="{00000000-0005-0000-0000-000063610000}"/>
    <cellStyle name="百分比 2 4 2 4 2 3 3" xfId="24869" xr:uid="{00000000-0005-0000-0000-000064610000}"/>
    <cellStyle name="百分比 2 4 2 4 2 4" xfId="24870" xr:uid="{00000000-0005-0000-0000-000065610000}"/>
    <cellStyle name="百分比 2 4 2 4 2 5" xfId="24871" xr:uid="{00000000-0005-0000-0000-000066610000}"/>
    <cellStyle name="百分比 2 4 2 4 3" xfId="24872" xr:uid="{00000000-0005-0000-0000-000067610000}"/>
    <cellStyle name="百分比 2 4 2 4 3 2" xfId="24873" xr:uid="{00000000-0005-0000-0000-000068610000}"/>
    <cellStyle name="百分比 2 4 2 4 3 3" xfId="24874" xr:uid="{00000000-0005-0000-0000-000069610000}"/>
    <cellStyle name="百分比 2 4 2 4 4" xfId="24875" xr:uid="{00000000-0005-0000-0000-00006A610000}"/>
    <cellStyle name="百分比 2 4 2 4 4 2" xfId="24876" xr:uid="{00000000-0005-0000-0000-00006B610000}"/>
    <cellStyle name="百分比 2 4 2 4 4 3" xfId="24877" xr:uid="{00000000-0005-0000-0000-00006C610000}"/>
    <cellStyle name="百分比 2 4 2 4 5" xfId="24878" xr:uid="{00000000-0005-0000-0000-00006D610000}"/>
    <cellStyle name="百分比 2 4 2 4 6" xfId="24879" xr:uid="{00000000-0005-0000-0000-00006E610000}"/>
    <cellStyle name="百分比 2 4 2 5" xfId="24880" xr:uid="{00000000-0005-0000-0000-00006F610000}"/>
    <cellStyle name="百分比 2 4 2 5 2" xfId="24881" xr:uid="{00000000-0005-0000-0000-000070610000}"/>
    <cellStyle name="百分比 2 4 2 5 2 2" xfId="24882" xr:uid="{00000000-0005-0000-0000-000071610000}"/>
    <cellStyle name="百分比 2 4 2 5 2 2 2" xfId="24883" xr:uid="{00000000-0005-0000-0000-000072610000}"/>
    <cellStyle name="百分比 2 4 2 5 2 2 3" xfId="24884" xr:uid="{00000000-0005-0000-0000-000073610000}"/>
    <cellStyle name="百分比 2 4 2 5 2 3" xfId="24885" xr:uid="{00000000-0005-0000-0000-000074610000}"/>
    <cellStyle name="百分比 2 4 2 5 2 3 2" xfId="24886" xr:uid="{00000000-0005-0000-0000-000075610000}"/>
    <cellStyle name="百分比 2 4 2 5 2 3 3" xfId="24887" xr:uid="{00000000-0005-0000-0000-000076610000}"/>
    <cellStyle name="百分比 2 4 2 5 2 4" xfId="24888" xr:uid="{00000000-0005-0000-0000-000077610000}"/>
    <cellStyle name="百分比 2 4 2 5 2 5" xfId="24889" xr:uid="{00000000-0005-0000-0000-000078610000}"/>
    <cellStyle name="百分比 2 4 2 5 3" xfId="24890" xr:uid="{00000000-0005-0000-0000-000079610000}"/>
    <cellStyle name="百分比 2 4 2 5 3 2" xfId="24891" xr:uid="{00000000-0005-0000-0000-00007A610000}"/>
    <cellStyle name="百分比 2 4 2 5 3 3" xfId="24892" xr:uid="{00000000-0005-0000-0000-00007B610000}"/>
    <cellStyle name="百分比 2 4 2 5 4" xfId="24893" xr:uid="{00000000-0005-0000-0000-00007C610000}"/>
    <cellStyle name="百分比 2 4 2 5 4 2" xfId="24894" xr:uid="{00000000-0005-0000-0000-00007D610000}"/>
    <cellStyle name="百分比 2 4 2 5 4 3" xfId="24895" xr:uid="{00000000-0005-0000-0000-00007E610000}"/>
    <cellStyle name="百分比 2 4 2 5 5" xfId="24896" xr:uid="{00000000-0005-0000-0000-00007F610000}"/>
    <cellStyle name="百分比 2 4 2 5 6" xfId="24897" xr:uid="{00000000-0005-0000-0000-000080610000}"/>
    <cellStyle name="百分比 2 4 2 6" xfId="24898" xr:uid="{00000000-0005-0000-0000-000081610000}"/>
    <cellStyle name="百分比 2 4 2 6 2" xfId="24899" xr:uid="{00000000-0005-0000-0000-000082610000}"/>
    <cellStyle name="百分比 2 4 2 6 2 2" xfId="24900" xr:uid="{00000000-0005-0000-0000-000083610000}"/>
    <cellStyle name="百分比 2 4 2 6 2 3" xfId="24901" xr:uid="{00000000-0005-0000-0000-000084610000}"/>
    <cellStyle name="百分比 2 4 2 6 3" xfId="24902" xr:uid="{00000000-0005-0000-0000-000085610000}"/>
    <cellStyle name="百分比 2 4 2 6 3 2" xfId="24903" xr:uid="{00000000-0005-0000-0000-000086610000}"/>
    <cellStyle name="百分比 2 4 2 6 3 3" xfId="24904" xr:uid="{00000000-0005-0000-0000-000087610000}"/>
    <cellStyle name="百分比 2 4 2 6 4" xfId="24905" xr:uid="{00000000-0005-0000-0000-000088610000}"/>
    <cellStyle name="百分比 2 4 2 6 5" xfId="24906" xr:uid="{00000000-0005-0000-0000-000089610000}"/>
    <cellStyle name="百分比 2 4 2 7" xfId="24907" xr:uid="{00000000-0005-0000-0000-00008A610000}"/>
    <cellStyle name="百分比 2 4 2 7 2" xfId="24908" xr:uid="{00000000-0005-0000-0000-00008B610000}"/>
    <cellStyle name="百分比 2 4 2 7 3" xfId="24909" xr:uid="{00000000-0005-0000-0000-00008C610000}"/>
    <cellStyle name="百分比 2 4 2 8" xfId="24910" xr:uid="{00000000-0005-0000-0000-00008D610000}"/>
    <cellStyle name="百分比 2 4 2 8 2" xfId="24911" xr:uid="{00000000-0005-0000-0000-00008E610000}"/>
    <cellStyle name="百分比 2 4 2 8 3" xfId="24912" xr:uid="{00000000-0005-0000-0000-00008F610000}"/>
    <cellStyle name="百分比 2 4 2 9" xfId="24913" xr:uid="{00000000-0005-0000-0000-000090610000}"/>
    <cellStyle name="百分比 2 4 3" xfId="473" xr:uid="{00000000-0005-0000-0000-000091610000}"/>
    <cellStyle name="百分比 2 4 3 10" xfId="24914" xr:uid="{00000000-0005-0000-0000-000092610000}"/>
    <cellStyle name="百分比 2 4 3 2" xfId="474" xr:uid="{00000000-0005-0000-0000-000093610000}"/>
    <cellStyle name="百分比 2 4 3 2 2" xfId="24915" xr:uid="{00000000-0005-0000-0000-000094610000}"/>
    <cellStyle name="百分比 2 4 3 2 2 2" xfId="24916" xr:uid="{00000000-0005-0000-0000-000095610000}"/>
    <cellStyle name="百分比 2 4 3 2 2 2 2" xfId="24917" xr:uid="{00000000-0005-0000-0000-000096610000}"/>
    <cellStyle name="百分比 2 4 3 2 2 2 2 2" xfId="24918" xr:uid="{00000000-0005-0000-0000-000097610000}"/>
    <cellStyle name="百分比 2 4 3 2 2 2 2 2 2" xfId="24919" xr:uid="{00000000-0005-0000-0000-000098610000}"/>
    <cellStyle name="百分比 2 4 3 2 2 2 2 2 3" xfId="24920" xr:uid="{00000000-0005-0000-0000-000099610000}"/>
    <cellStyle name="百分比 2 4 3 2 2 2 2 3" xfId="24921" xr:uid="{00000000-0005-0000-0000-00009A610000}"/>
    <cellStyle name="百分比 2 4 3 2 2 2 2 3 2" xfId="24922" xr:uid="{00000000-0005-0000-0000-00009B610000}"/>
    <cellStyle name="百分比 2 4 3 2 2 2 2 3 3" xfId="24923" xr:uid="{00000000-0005-0000-0000-00009C610000}"/>
    <cellStyle name="百分比 2 4 3 2 2 2 2 4" xfId="24924" xr:uid="{00000000-0005-0000-0000-00009D610000}"/>
    <cellStyle name="百分比 2 4 3 2 2 2 2 5" xfId="24925" xr:uid="{00000000-0005-0000-0000-00009E610000}"/>
    <cellStyle name="百分比 2 4 3 2 2 2 3" xfId="24926" xr:uid="{00000000-0005-0000-0000-00009F610000}"/>
    <cellStyle name="百分比 2 4 3 2 2 2 3 2" xfId="24927" xr:uid="{00000000-0005-0000-0000-0000A0610000}"/>
    <cellStyle name="百分比 2 4 3 2 2 2 3 3" xfId="24928" xr:uid="{00000000-0005-0000-0000-0000A1610000}"/>
    <cellStyle name="百分比 2 4 3 2 2 2 4" xfId="24929" xr:uid="{00000000-0005-0000-0000-0000A2610000}"/>
    <cellStyle name="百分比 2 4 3 2 2 2 4 2" xfId="24930" xr:uid="{00000000-0005-0000-0000-0000A3610000}"/>
    <cellStyle name="百分比 2 4 3 2 2 2 4 3" xfId="24931" xr:uid="{00000000-0005-0000-0000-0000A4610000}"/>
    <cellStyle name="百分比 2 4 3 2 2 2 5" xfId="24932" xr:uid="{00000000-0005-0000-0000-0000A5610000}"/>
    <cellStyle name="百分比 2 4 3 2 2 2 6" xfId="24933" xr:uid="{00000000-0005-0000-0000-0000A6610000}"/>
    <cellStyle name="百分比 2 4 3 2 2 3" xfId="24934" xr:uid="{00000000-0005-0000-0000-0000A7610000}"/>
    <cellStyle name="百分比 2 4 3 2 2 3 2" xfId="24935" xr:uid="{00000000-0005-0000-0000-0000A8610000}"/>
    <cellStyle name="百分比 2 4 3 2 2 3 2 2" xfId="24936" xr:uid="{00000000-0005-0000-0000-0000A9610000}"/>
    <cellStyle name="百分比 2 4 3 2 2 3 2 3" xfId="24937" xr:uid="{00000000-0005-0000-0000-0000AA610000}"/>
    <cellStyle name="百分比 2 4 3 2 2 3 3" xfId="24938" xr:uid="{00000000-0005-0000-0000-0000AB610000}"/>
    <cellStyle name="百分比 2 4 3 2 2 3 3 2" xfId="24939" xr:uid="{00000000-0005-0000-0000-0000AC610000}"/>
    <cellStyle name="百分比 2 4 3 2 2 3 3 3" xfId="24940" xr:uid="{00000000-0005-0000-0000-0000AD610000}"/>
    <cellStyle name="百分比 2 4 3 2 2 3 4" xfId="24941" xr:uid="{00000000-0005-0000-0000-0000AE610000}"/>
    <cellStyle name="百分比 2 4 3 2 2 3 5" xfId="24942" xr:uid="{00000000-0005-0000-0000-0000AF610000}"/>
    <cellStyle name="百分比 2 4 3 2 2 4" xfId="24943" xr:uid="{00000000-0005-0000-0000-0000B0610000}"/>
    <cellStyle name="百分比 2 4 3 2 2 4 2" xfId="24944" xr:uid="{00000000-0005-0000-0000-0000B1610000}"/>
    <cellStyle name="百分比 2 4 3 2 2 4 3" xfId="24945" xr:uid="{00000000-0005-0000-0000-0000B2610000}"/>
    <cellStyle name="百分比 2 4 3 2 2 5" xfId="24946" xr:uid="{00000000-0005-0000-0000-0000B3610000}"/>
    <cellStyle name="百分比 2 4 3 2 2 5 2" xfId="24947" xr:uid="{00000000-0005-0000-0000-0000B4610000}"/>
    <cellStyle name="百分比 2 4 3 2 2 5 3" xfId="24948" xr:uid="{00000000-0005-0000-0000-0000B5610000}"/>
    <cellStyle name="百分比 2 4 3 2 2 6" xfId="24949" xr:uid="{00000000-0005-0000-0000-0000B6610000}"/>
    <cellStyle name="百分比 2 4 3 2 2 7" xfId="24950" xr:uid="{00000000-0005-0000-0000-0000B7610000}"/>
    <cellStyle name="百分比 2 4 3 2 3" xfId="24951" xr:uid="{00000000-0005-0000-0000-0000B8610000}"/>
    <cellStyle name="百分比 2 4 3 2 3 2" xfId="24952" xr:uid="{00000000-0005-0000-0000-0000B9610000}"/>
    <cellStyle name="百分比 2 4 3 2 3 2 2" xfId="24953" xr:uid="{00000000-0005-0000-0000-0000BA610000}"/>
    <cellStyle name="百分比 2 4 3 2 3 2 2 2" xfId="24954" xr:uid="{00000000-0005-0000-0000-0000BB610000}"/>
    <cellStyle name="百分比 2 4 3 2 3 2 2 3" xfId="24955" xr:uid="{00000000-0005-0000-0000-0000BC610000}"/>
    <cellStyle name="百分比 2 4 3 2 3 2 3" xfId="24956" xr:uid="{00000000-0005-0000-0000-0000BD610000}"/>
    <cellStyle name="百分比 2 4 3 2 3 2 3 2" xfId="24957" xr:uid="{00000000-0005-0000-0000-0000BE610000}"/>
    <cellStyle name="百分比 2 4 3 2 3 2 3 3" xfId="24958" xr:uid="{00000000-0005-0000-0000-0000BF610000}"/>
    <cellStyle name="百分比 2 4 3 2 3 2 4" xfId="24959" xr:uid="{00000000-0005-0000-0000-0000C0610000}"/>
    <cellStyle name="百分比 2 4 3 2 3 2 5" xfId="24960" xr:uid="{00000000-0005-0000-0000-0000C1610000}"/>
    <cellStyle name="百分比 2 4 3 2 3 3" xfId="24961" xr:uid="{00000000-0005-0000-0000-0000C2610000}"/>
    <cellStyle name="百分比 2 4 3 2 3 3 2" xfId="24962" xr:uid="{00000000-0005-0000-0000-0000C3610000}"/>
    <cellStyle name="百分比 2 4 3 2 3 3 3" xfId="24963" xr:uid="{00000000-0005-0000-0000-0000C4610000}"/>
    <cellStyle name="百分比 2 4 3 2 3 4" xfId="24964" xr:uid="{00000000-0005-0000-0000-0000C5610000}"/>
    <cellStyle name="百分比 2 4 3 2 3 4 2" xfId="24965" xr:uid="{00000000-0005-0000-0000-0000C6610000}"/>
    <cellStyle name="百分比 2 4 3 2 3 4 3" xfId="24966" xr:uid="{00000000-0005-0000-0000-0000C7610000}"/>
    <cellStyle name="百分比 2 4 3 2 3 5" xfId="24967" xr:uid="{00000000-0005-0000-0000-0000C8610000}"/>
    <cellStyle name="百分比 2 4 3 2 3 6" xfId="24968" xr:uid="{00000000-0005-0000-0000-0000C9610000}"/>
    <cellStyle name="百分比 2 4 3 2 4" xfId="24969" xr:uid="{00000000-0005-0000-0000-0000CA610000}"/>
    <cellStyle name="百分比 2 4 3 2 4 2" xfId="24970" xr:uid="{00000000-0005-0000-0000-0000CB610000}"/>
    <cellStyle name="百分比 2 4 3 2 4 2 2" xfId="24971" xr:uid="{00000000-0005-0000-0000-0000CC610000}"/>
    <cellStyle name="百分比 2 4 3 2 4 2 2 2" xfId="24972" xr:uid="{00000000-0005-0000-0000-0000CD610000}"/>
    <cellStyle name="百分比 2 4 3 2 4 2 2 3" xfId="24973" xr:uid="{00000000-0005-0000-0000-0000CE610000}"/>
    <cellStyle name="百分比 2 4 3 2 4 2 3" xfId="24974" xr:uid="{00000000-0005-0000-0000-0000CF610000}"/>
    <cellStyle name="百分比 2 4 3 2 4 2 3 2" xfId="24975" xr:uid="{00000000-0005-0000-0000-0000D0610000}"/>
    <cellStyle name="百分比 2 4 3 2 4 2 3 3" xfId="24976" xr:uid="{00000000-0005-0000-0000-0000D1610000}"/>
    <cellStyle name="百分比 2 4 3 2 4 2 4" xfId="24977" xr:uid="{00000000-0005-0000-0000-0000D2610000}"/>
    <cellStyle name="百分比 2 4 3 2 4 2 5" xfId="24978" xr:uid="{00000000-0005-0000-0000-0000D3610000}"/>
    <cellStyle name="百分比 2 4 3 2 4 3" xfId="24979" xr:uid="{00000000-0005-0000-0000-0000D4610000}"/>
    <cellStyle name="百分比 2 4 3 2 4 3 2" xfId="24980" xr:uid="{00000000-0005-0000-0000-0000D5610000}"/>
    <cellStyle name="百分比 2 4 3 2 4 3 3" xfId="24981" xr:uid="{00000000-0005-0000-0000-0000D6610000}"/>
    <cellStyle name="百分比 2 4 3 2 4 4" xfId="24982" xr:uid="{00000000-0005-0000-0000-0000D7610000}"/>
    <cellStyle name="百分比 2 4 3 2 4 4 2" xfId="24983" xr:uid="{00000000-0005-0000-0000-0000D8610000}"/>
    <cellStyle name="百分比 2 4 3 2 4 4 3" xfId="24984" xr:uid="{00000000-0005-0000-0000-0000D9610000}"/>
    <cellStyle name="百分比 2 4 3 2 4 5" xfId="24985" xr:uid="{00000000-0005-0000-0000-0000DA610000}"/>
    <cellStyle name="百分比 2 4 3 2 4 6" xfId="24986" xr:uid="{00000000-0005-0000-0000-0000DB610000}"/>
    <cellStyle name="百分比 2 4 3 2 5" xfId="24987" xr:uid="{00000000-0005-0000-0000-0000DC610000}"/>
    <cellStyle name="百分比 2 4 3 2 5 2" xfId="24988" xr:uid="{00000000-0005-0000-0000-0000DD610000}"/>
    <cellStyle name="百分比 2 4 3 2 5 2 2" xfId="24989" xr:uid="{00000000-0005-0000-0000-0000DE610000}"/>
    <cellStyle name="百分比 2 4 3 2 5 2 3" xfId="24990" xr:uid="{00000000-0005-0000-0000-0000DF610000}"/>
    <cellStyle name="百分比 2 4 3 2 5 3" xfId="24991" xr:uid="{00000000-0005-0000-0000-0000E0610000}"/>
    <cellStyle name="百分比 2 4 3 2 5 3 2" xfId="24992" xr:uid="{00000000-0005-0000-0000-0000E1610000}"/>
    <cellStyle name="百分比 2 4 3 2 5 3 3" xfId="24993" xr:uid="{00000000-0005-0000-0000-0000E2610000}"/>
    <cellStyle name="百分比 2 4 3 2 5 4" xfId="24994" xr:uid="{00000000-0005-0000-0000-0000E3610000}"/>
    <cellStyle name="百分比 2 4 3 2 5 5" xfId="24995" xr:uid="{00000000-0005-0000-0000-0000E4610000}"/>
    <cellStyle name="百分比 2 4 3 2 6" xfId="24996" xr:uid="{00000000-0005-0000-0000-0000E5610000}"/>
    <cellStyle name="百分比 2 4 3 2 6 2" xfId="24997" xr:uid="{00000000-0005-0000-0000-0000E6610000}"/>
    <cellStyle name="百分比 2 4 3 2 6 3" xfId="24998" xr:uid="{00000000-0005-0000-0000-0000E7610000}"/>
    <cellStyle name="百分比 2 4 3 2 7" xfId="24999" xr:uid="{00000000-0005-0000-0000-0000E8610000}"/>
    <cellStyle name="百分比 2 4 3 2 7 2" xfId="25000" xr:uid="{00000000-0005-0000-0000-0000E9610000}"/>
    <cellStyle name="百分比 2 4 3 2 7 3" xfId="25001" xr:uid="{00000000-0005-0000-0000-0000EA610000}"/>
    <cellStyle name="百分比 2 4 3 2 8" xfId="25002" xr:uid="{00000000-0005-0000-0000-0000EB610000}"/>
    <cellStyle name="百分比 2 4 3 2 9" xfId="25003" xr:uid="{00000000-0005-0000-0000-0000EC610000}"/>
    <cellStyle name="百分比 2 4 3 3" xfId="25004" xr:uid="{00000000-0005-0000-0000-0000ED610000}"/>
    <cellStyle name="百分比 2 4 3 3 2" xfId="25005" xr:uid="{00000000-0005-0000-0000-0000EE610000}"/>
    <cellStyle name="百分比 2 4 3 3 2 2" xfId="25006" xr:uid="{00000000-0005-0000-0000-0000EF610000}"/>
    <cellStyle name="百分比 2 4 3 3 2 2 2" xfId="25007" xr:uid="{00000000-0005-0000-0000-0000F0610000}"/>
    <cellStyle name="百分比 2 4 3 3 2 2 2 2" xfId="25008" xr:uid="{00000000-0005-0000-0000-0000F1610000}"/>
    <cellStyle name="百分比 2 4 3 3 2 2 2 3" xfId="25009" xr:uid="{00000000-0005-0000-0000-0000F2610000}"/>
    <cellStyle name="百分比 2 4 3 3 2 2 3" xfId="25010" xr:uid="{00000000-0005-0000-0000-0000F3610000}"/>
    <cellStyle name="百分比 2 4 3 3 2 2 3 2" xfId="25011" xr:uid="{00000000-0005-0000-0000-0000F4610000}"/>
    <cellStyle name="百分比 2 4 3 3 2 2 3 3" xfId="25012" xr:uid="{00000000-0005-0000-0000-0000F5610000}"/>
    <cellStyle name="百分比 2 4 3 3 2 2 4" xfId="25013" xr:uid="{00000000-0005-0000-0000-0000F6610000}"/>
    <cellStyle name="百分比 2 4 3 3 2 2 5" xfId="25014" xr:uid="{00000000-0005-0000-0000-0000F7610000}"/>
    <cellStyle name="百分比 2 4 3 3 2 3" xfId="25015" xr:uid="{00000000-0005-0000-0000-0000F8610000}"/>
    <cellStyle name="百分比 2 4 3 3 2 3 2" xfId="25016" xr:uid="{00000000-0005-0000-0000-0000F9610000}"/>
    <cellStyle name="百分比 2 4 3 3 2 3 3" xfId="25017" xr:uid="{00000000-0005-0000-0000-0000FA610000}"/>
    <cellStyle name="百分比 2 4 3 3 2 4" xfId="25018" xr:uid="{00000000-0005-0000-0000-0000FB610000}"/>
    <cellStyle name="百分比 2 4 3 3 2 4 2" xfId="25019" xr:uid="{00000000-0005-0000-0000-0000FC610000}"/>
    <cellStyle name="百分比 2 4 3 3 2 4 3" xfId="25020" xr:uid="{00000000-0005-0000-0000-0000FD610000}"/>
    <cellStyle name="百分比 2 4 3 3 2 5" xfId="25021" xr:uid="{00000000-0005-0000-0000-0000FE610000}"/>
    <cellStyle name="百分比 2 4 3 3 2 6" xfId="25022" xr:uid="{00000000-0005-0000-0000-0000FF610000}"/>
    <cellStyle name="百分比 2 4 3 3 3" xfId="25023" xr:uid="{00000000-0005-0000-0000-000000620000}"/>
    <cellStyle name="百分比 2 4 3 3 3 2" xfId="25024" xr:uid="{00000000-0005-0000-0000-000001620000}"/>
    <cellStyle name="百分比 2 4 3 3 3 2 2" xfId="25025" xr:uid="{00000000-0005-0000-0000-000002620000}"/>
    <cellStyle name="百分比 2 4 3 3 3 2 3" xfId="25026" xr:uid="{00000000-0005-0000-0000-000003620000}"/>
    <cellStyle name="百分比 2 4 3 3 3 3" xfId="25027" xr:uid="{00000000-0005-0000-0000-000004620000}"/>
    <cellStyle name="百分比 2 4 3 3 3 3 2" xfId="25028" xr:uid="{00000000-0005-0000-0000-000005620000}"/>
    <cellStyle name="百分比 2 4 3 3 3 3 3" xfId="25029" xr:uid="{00000000-0005-0000-0000-000006620000}"/>
    <cellStyle name="百分比 2 4 3 3 3 4" xfId="25030" xr:uid="{00000000-0005-0000-0000-000007620000}"/>
    <cellStyle name="百分比 2 4 3 3 3 5" xfId="25031" xr:uid="{00000000-0005-0000-0000-000008620000}"/>
    <cellStyle name="百分比 2 4 3 3 4" xfId="25032" xr:uid="{00000000-0005-0000-0000-000009620000}"/>
    <cellStyle name="百分比 2 4 3 3 4 2" xfId="25033" xr:uid="{00000000-0005-0000-0000-00000A620000}"/>
    <cellStyle name="百分比 2 4 3 3 4 3" xfId="25034" xr:uid="{00000000-0005-0000-0000-00000B620000}"/>
    <cellStyle name="百分比 2 4 3 3 5" xfId="25035" xr:uid="{00000000-0005-0000-0000-00000C620000}"/>
    <cellStyle name="百分比 2 4 3 3 5 2" xfId="25036" xr:uid="{00000000-0005-0000-0000-00000D620000}"/>
    <cellStyle name="百分比 2 4 3 3 5 3" xfId="25037" xr:uid="{00000000-0005-0000-0000-00000E620000}"/>
    <cellStyle name="百分比 2 4 3 3 6" xfId="25038" xr:uid="{00000000-0005-0000-0000-00000F620000}"/>
    <cellStyle name="百分比 2 4 3 3 7" xfId="25039" xr:uid="{00000000-0005-0000-0000-000010620000}"/>
    <cellStyle name="百分比 2 4 3 4" xfId="25040" xr:uid="{00000000-0005-0000-0000-000011620000}"/>
    <cellStyle name="百分比 2 4 3 4 2" xfId="25041" xr:uid="{00000000-0005-0000-0000-000012620000}"/>
    <cellStyle name="百分比 2 4 3 4 2 2" xfId="25042" xr:uid="{00000000-0005-0000-0000-000013620000}"/>
    <cellStyle name="百分比 2 4 3 4 2 2 2" xfId="25043" xr:uid="{00000000-0005-0000-0000-000014620000}"/>
    <cellStyle name="百分比 2 4 3 4 2 2 3" xfId="25044" xr:uid="{00000000-0005-0000-0000-000015620000}"/>
    <cellStyle name="百分比 2 4 3 4 2 3" xfId="25045" xr:uid="{00000000-0005-0000-0000-000016620000}"/>
    <cellStyle name="百分比 2 4 3 4 2 3 2" xfId="25046" xr:uid="{00000000-0005-0000-0000-000017620000}"/>
    <cellStyle name="百分比 2 4 3 4 2 3 3" xfId="25047" xr:uid="{00000000-0005-0000-0000-000018620000}"/>
    <cellStyle name="百分比 2 4 3 4 2 4" xfId="25048" xr:uid="{00000000-0005-0000-0000-000019620000}"/>
    <cellStyle name="百分比 2 4 3 4 2 5" xfId="25049" xr:uid="{00000000-0005-0000-0000-00001A620000}"/>
    <cellStyle name="百分比 2 4 3 4 3" xfId="25050" xr:uid="{00000000-0005-0000-0000-00001B620000}"/>
    <cellStyle name="百分比 2 4 3 4 3 2" xfId="25051" xr:uid="{00000000-0005-0000-0000-00001C620000}"/>
    <cellStyle name="百分比 2 4 3 4 3 3" xfId="25052" xr:uid="{00000000-0005-0000-0000-00001D620000}"/>
    <cellStyle name="百分比 2 4 3 4 4" xfId="25053" xr:uid="{00000000-0005-0000-0000-00001E620000}"/>
    <cellStyle name="百分比 2 4 3 4 4 2" xfId="25054" xr:uid="{00000000-0005-0000-0000-00001F620000}"/>
    <cellStyle name="百分比 2 4 3 4 4 3" xfId="25055" xr:uid="{00000000-0005-0000-0000-000020620000}"/>
    <cellStyle name="百分比 2 4 3 4 5" xfId="25056" xr:uid="{00000000-0005-0000-0000-000021620000}"/>
    <cellStyle name="百分比 2 4 3 4 6" xfId="25057" xr:uid="{00000000-0005-0000-0000-000022620000}"/>
    <cellStyle name="百分比 2 4 3 5" xfId="25058" xr:uid="{00000000-0005-0000-0000-000023620000}"/>
    <cellStyle name="百分比 2 4 3 5 2" xfId="25059" xr:uid="{00000000-0005-0000-0000-000024620000}"/>
    <cellStyle name="百分比 2 4 3 5 2 2" xfId="25060" xr:uid="{00000000-0005-0000-0000-000025620000}"/>
    <cellStyle name="百分比 2 4 3 5 2 2 2" xfId="25061" xr:uid="{00000000-0005-0000-0000-000026620000}"/>
    <cellStyle name="百分比 2 4 3 5 2 2 3" xfId="25062" xr:uid="{00000000-0005-0000-0000-000027620000}"/>
    <cellStyle name="百分比 2 4 3 5 2 3" xfId="25063" xr:uid="{00000000-0005-0000-0000-000028620000}"/>
    <cellStyle name="百分比 2 4 3 5 2 3 2" xfId="25064" xr:uid="{00000000-0005-0000-0000-000029620000}"/>
    <cellStyle name="百分比 2 4 3 5 2 3 3" xfId="25065" xr:uid="{00000000-0005-0000-0000-00002A620000}"/>
    <cellStyle name="百分比 2 4 3 5 2 4" xfId="25066" xr:uid="{00000000-0005-0000-0000-00002B620000}"/>
    <cellStyle name="百分比 2 4 3 5 2 5" xfId="25067" xr:uid="{00000000-0005-0000-0000-00002C620000}"/>
    <cellStyle name="百分比 2 4 3 5 3" xfId="25068" xr:uid="{00000000-0005-0000-0000-00002D620000}"/>
    <cellStyle name="百分比 2 4 3 5 3 2" xfId="25069" xr:uid="{00000000-0005-0000-0000-00002E620000}"/>
    <cellStyle name="百分比 2 4 3 5 3 3" xfId="25070" xr:uid="{00000000-0005-0000-0000-00002F620000}"/>
    <cellStyle name="百分比 2 4 3 5 4" xfId="25071" xr:uid="{00000000-0005-0000-0000-000030620000}"/>
    <cellStyle name="百分比 2 4 3 5 4 2" xfId="25072" xr:uid="{00000000-0005-0000-0000-000031620000}"/>
    <cellStyle name="百分比 2 4 3 5 4 3" xfId="25073" xr:uid="{00000000-0005-0000-0000-000032620000}"/>
    <cellStyle name="百分比 2 4 3 5 5" xfId="25074" xr:uid="{00000000-0005-0000-0000-000033620000}"/>
    <cellStyle name="百分比 2 4 3 5 6" xfId="25075" xr:uid="{00000000-0005-0000-0000-000034620000}"/>
    <cellStyle name="百分比 2 4 3 6" xfId="25076" xr:uid="{00000000-0005-0000-0000-000035620000}"/>
    <cellStyle name="百分比 2 4 3 6 2" xfId="25077" xr:uid="{00000000-0005-0000-0000-000036620000}"/>
    <cellStyle name="百分比 2 4 3 6 2 2" xfId="25078" xr:uid="{00000000-0005-0000-0000-000037620000}"/>
    <cellStyle name="百分比 2 4 3 6 2 3" xfId="25079" xr:uid="{00000000-0005-0000-0000-000038620000}"/>
    <cellStyle name="百分比 2 4 3 6 3" xfId="25080" xr:uid="{00000000-0005-0000-0000-000039620000}"/>
    <cellStyle name="百分比 2 4 3 6 3 2" xfId="25081" xr:uid="{00000000-0005-0000-0000-00003A620000}"/>
    <cellStyle name="百分比 2 4 3 6 3 3" xfId="25082" xr:uid="{00000000-0005-0000-0000-00003B620000}"/>
    <cellStyle name="百分比 2 4 3 6 4" xfId="25083" xr:uid="{00000000-0005-0000-0000-00003C620000}"/>
    <cellStyle name="百分比 2 4 3 6 5" xfId="25084" xr:uid="{00000000-0005-0000-0000-00003D620000}"/>
    <cellStyle name="百分比 2 4 3 7" xfId="25085" xr:uid="{00000000-0005-0000-0000-00003E620000}"/>
    <cellStyle name="百分比 2 4 3 7 2" xfId="25086" xr:uid="{00000000-0005-0000-0000-00003F620000}"/>
    <cellStyle name="百分比 2 4 3 7 3" xfId="25087" xr:uid="{00000000-0005-0000-0000-000040620000}"/>
    <cellStyle name="百分比 2 4 3 8" xfId="25088" xr:uid="{00000000-0005-0000-0000-000041620000}"/>
    <cellStyle name="百分比 2 4 3 8 2" xfId="25089" xr:uid="{00000000-0005-0000-0000-000042620000}"/>
    <cellStyle name="百分比 2 4 3 8 3" xfId="25090" xr:uid="{00000000-0005-0000-0000-000043620000}"/>
    <cellStyle name="百分比 2 4 3 9" xfId="25091" xr:uid="{00000000-0005-0000-0000-000044620000}"/>
    <cellStyle name="百分比 2 4 4" xfId="475" xr:uid="{00000000-0005-0000-0000-000045620000}"/>
    <cellStyle name="百分比 2 4 4 2" xfId="25092" xr:uid="{00000000-0005-0000-0000-000046620000}"/>
    <cellStyle name="百分比 2 4 4 2 2" xfId="25093" xr:uid="{00000000-0005-0000-0000-000047620000}"/>
    <cellStyle name="百分比 2 4 4 2 2 2" xfId="25094" xr:uid="{00000000-0005-0000-0000-000048620000}"/>
    <cellStyle name="百分比 2 4 4 2 2 2 2" xfId="25095" xr:uid="{00000000-0005-0000-0000-000049620000}"/>
    <cellStyle name="百分比 2 4 4 2 2 2 2 2" xfId="25096" xr:uid="{00000000-0005-0000-0000-00004A620000}"/>
    <cellStyle name="百分比 2 4 4 2 2 2 2 3" xfId="25097" xr:uid="{00000000-0005-0000-0000-00004B620000}"/>
    <cellStyle name="百分比 2 4 4 2 2 2 3" xfId="25098" xr:uid="{00000000-0005-0000-0000-00004C620000}"/>
    <cellStyle name="百分比 2 4 4 2 2 2 3 2" xfId="25099" xr:uid="{00000000-0005-0000-0000-00004D620000}"/>
    <cellStyle name="百分比 2 4 4 2 2 2 3 3" xfId="25100" xr:uid="{00000000-0005-0000-0000-00004E620000}"/>
    <cellStyle name="百分比 2 4 4 2 2 2 4" xfId="25101" xr:uid="{00000000-0005-0000-0000-00004F620000}"/>
    <cellStyle name="百分比 2 4 4 2 2 2 5" xfId="25102" xr:uid="{00000000-0005-0000-0000-000050620000}"/>
    <cellStyle name="百分比 2 4 4 2 2 3" xfId="25103" xr:uid="{00000000-0005-0000-0000-000051620000}"/>
    <cellStyle name="百分比 2 4 4 2 2 3 2" xfId="25104" xr:uid="{00000000-0005-0000-0000-000052620000}"/>
    <cellStyle name="百分比 2 4 4 2 2 3 3" xfId="25105" xr:uid="{00000000-0005-0000-0000-000053620000}"/>
    <cellStyle name="百分比 2 4 4 2 2 4" xfId="25106" xr:uid="{00000000-0005-0000-0000-000054620000}"/>
    <cellStyle name="百分比 2 4 4 2 2 4 2" xfId="25107" xr:uid="{00000000-0005-0000-0000-000055620000}"/>
    <cellStyle name="百分比 2 4 4 2 2 4 3" xfId="25108" xr:uid="{00000000-0005-0000-0000-000056620000}"/>
    <cellStyle name="百分比 2 4 4 2 2 5" xfId="25109" xr:uid="{00000000-0005-0000-0000-000057620000}"/>
    <cellStyle name="百分比 2 4 4 2 2 6" xfId="25110" xr:uid="{00000000-0005-0000-0000-000058620000}"/>
    <cellStyle name="百分比 2 4 4 2 3" xfId="25111" xr:uid="{00000000-0005-0000-0000-000059620000}"/>
    <cellStyle name="百分比 2 4 4 2 3 2" xfId="25112" xr:uid="{00000000-0005-0000-0000-00005A620000}"/>
    <cellStyle name="百分比 2 4 4 2 3 2 2" xfId="25113" xr:uid="{00000000-0005-0000-0000-00005B620000}"/>
    <cellStyle name="百分比 2 4 4 2 3 2 3" xfId="25114" xr:uid="{00000000-0005-0000-0000-00005C620000}"/>
    <cellStyle name="百分比 2 4 4 2 3 3" xfId="25115" xr:uid="{00000000-0005-0000-0000-00005D620000}"/>
    <cellStyle name="百分比 2 4 4 2 3 3 2" xfId="25116" xr:uid="{00000000-0005-0000-0000-00005E620000}"/>
    <cellStyle name="百分比 2 4 4 2 3 3 3" xfId="25117" xr:uid="{00000000-0005-0000-0000-00005F620000}"/>
    <cellStyle name="百分比 2 4 4 2 3 4" xfId="25118" xr:uid="{00000000-0005-0000-0000-000060620000}"/>
    <cellStyle name="百分比 2 4 4 2 3 5" xfId="25119" xr:uid="{00000000-0005-0000-0000-000061620000}"/>
    <cellStyle name="百分比 2 4 4 2 4" xfId="25120" xr:uid="{00000000-0005-0000-0000-000062620000}"/>
    <cellStyle name="百分比 2 4 4 2 4 2" xfId="25121" xr:uid="{00000000-0005-0000-0000-000063620000}"/>
    <cellStyle name="百分比 2 4 4 2 4 3" xfId="25122" xr:uid="{00000000-0005-0000-0000-000064620000}"/>
    <cellStyle name="百分比 2 4 4 2 5" xfId="25123" xr:uid="{00000000-0005-0000-0000-000065620000}"/>
    <cellStyle name="百分比 2 4 4 2 5 2" xfId="25124" xr:uid="{00000000-0005-0000-0000-000066620000}"/>
    <cellStyle name="百分比 2 4 4 2 5 3" xfId="25125" xr:uid="{00000000-0005-0000-0000-000067620000}"/>
    <cellStyle name="百分比 2 4 4 2 6" xfId="25126" xr:uid="{00000000-0005-0000-0000-000068620000}"/>
    <cellStyle name="百分比 2 4 4 2 7" xfId="25127" xr:uid="{00000000-0005-0000-0000-000069620000}"/>
    <cellStyle name="百分比 2 4 4 3" xfId="25128" xr:uid="{00000000-0005-0000-0000-00006A620000}"/>
    <cellStyle name="百分比 2 4 4 3 2" xfId="25129" xr:uid="{00000000-0005-0000-0000-00006B620000}"/>
    <cellStyle name="百分比 2 4 4 3 2 2" xfId="25130" xr:uid="{00000000-0005-0000-0000-00006C620000}"/>
    <cellStyle name="百分比 2 4 4 3 2 2 2" xfId="25131" xr:uid="{00000000-0005-0000-0000-00006D620000}"/>
    <cellStyle name="百分比 2 4 4 3 2 2 3" xfId="25132" xr:uid="{00000000-0005-0000-0000-00006E620000}"/>
    <cellStyle name="百分比 2 4 4 3 2 3" xfId="25133" xr:uid="{00000000-0005-0000-0000-00006F620000}"/>
    <cellStyle name="百分比 2 4 4 3 2 3 2" xfId="25134" xr:uid="{00000000-0005-0000-0000-000070620000}"/>
    <cellStyle name="百分比 2 4 4 3 2 3 3" xfId="25135" xr:uid="{00000000-0005-0000-0000-000071620000}"/>
    <cellStyle name="百分比 2 4 4 3 2 4" xfId="25136" xr:uid="{00000000-0005-0000-0000-000072620000}"/>
    <cellStyle name="百分比 2 4 4 3 2 5" xfId="25137" xr:uid="{00000000-0005-0000-0000-000073620000}"/>
    <cellStyle name="百分比 2 4 4 3 3" xfId="25138" xr:uid="{00000000-0005-0000-0000-000074620000}"/>
    <cellStyle name="百分比 2 4 4 3 3 2" xfId="25139" xr:uid="{00000000-0005-0000-0000-000075620000}"/>
    <cellStyle name="百分比 2 4 4 3 3 3" xfId="25140" xr:uid="{00000000-0005-0000-0000-000076620000}"/>
    <cellStyle name="百分比 2 4 4 3 4" xfId="25141" xr:uid="{00000000-0005-0000-0000-000077620000}"/>
    <cellStyle name="百分比 2 4 4 3 4 2" xfId="25142" xr:uid="{00000000-0005-0000-0000-000078620000}"/>
    <cellStyle name="百分比 2 4 4 3 4 3" xfId="25143" xr:uid="{00000000-0005-0000-0000-000079620000}"/>
    <cellStyle name="百分比 2 4 4 3 5" xfId="25144" xr:uid="{00000000-0005-0000-0000-00007A620000}"/>
    <cellStyle name="百分比 2 4 4 3 6" xfId="25145" xr:uid="{00000000-0005-0000-0000-00007B620000}"/>
    <cellStyle name="百分比 2 4 4 4" xfId="25146" xr:uid="{00000000-0005-0000-0000-00007C620000}"/>
    <cellStyle name="百分比 2 4 4 4 2" xfId="25147" xr:uid="{00000000-0005-0000-0000-00007D620000}"/>
    <cellStyle name="百分比 2 4 4 4 2 2" xfId="25148" xr:uid="{00000000-0005-0000-0000-00007E620000}"/>
    <cellStyle name="百分比 2 4 4 4 2 2 2" xfId="25149" xr:uid="{00000000-0005-0000-0000-00007F620000}"/>
    <cellStyle name="百分比 2 4 4 4 2 2 3" xfId="25150" xr:uid="{00000000-0005-0000-0000-000080620000}"/>
    <cellStyle name="百分比 2 4 4 4 2 3" xfId="25151" xr:uid="{00000000-0005-0000-0000-000081620000}"/>
    <cellStyle name="百分比 2 4 4 4 2 3 2" xfId="25152" xr:uid="{00000000-0005-0000-0000-000082620000}"/>
    <cellStyle name="百分比 2 4 4 4 2 3 3" xfId="25153" xr:uid="{00000000-0005-0000-0000-000083620000}"/>
    <cellStyle name="百分比 2 4 4 4 2 4" xfId="25154" xr:uid="{00000000-0005-0000-0000-000084620000}"/>
    <cellStyle name="百分比 2 4 4 4 2 5" xfId="25155" xr:uid="{00000000-0005-0000-0000-000085620000}"/>
    <cellStyle name="百分比 2 4 4 4 3" xfId="25156" xr:uid="{00000000-0005-0000-0000-000086620000}"/>
    <cellStyle name="百分比 2 4 4 4 3 2" xfId="25157" xr:uid="{00000000-0005-0000-0000-000087620000}"/>
    <cellStyle name="百分比 2 4 4 4 3 3" xfId="25158" xr:uid="{00000000-0005-0000-0000-000088620000}"/>
    <cellStyle name="百分比 2 4 4 4 4" xfId="25159" xr:uid="{00000000-0005-0000-0000-000089620000}"/>
    <cellStyle name="百分比 2 4 4 4 4 2" xfId="25160" xr:uid="{00000000-0005-0000-0000-00008A620000}"/>
    <cellStyle name="百分比 2 4 4 4 4 3" xfId="25161" xr:uid="{00000000-0005-0000-0000-00008B620000}"/>
    <cellStyle name="百分比 2 4 4 4 5" xfId="25162" xr:uid="{00000000-0005-0000-0000-00008C620000}"/>
    <cellStyle name="百分比 2 4 4 4 6" xfId="25163" xr:uid="{00000000-0005-0000-0000-00008D620000}"/>
    <cellStyle name="百分比 2 4 4 5" xfId="25164" xr:uid="{00000000-0005-0000-0000-00008E620000}"/>
    <cellStyle name="百分比 2 4 4 5 2" xfId="25165" xr:uid="{00000000-0005-0000-0000-00008F620000}"/>
    <cellStyle name="百分比 2 4 4 5 2 2" xfId="25166" xr:uid="{00000000-0005-0000-0000-000090620000}"/>
    <cellStyle name="百分比 2 4 4 5 2 3" xfId="25167" xr:uid="{00000000-0005-0000-0000-000091620000}"/>
    <cellStyle name="百分比 2 4 4 5 3" xfId="25168" xr:uid="{00000000-0005-0000-0000-000092620000}"/>
    <cellStyle name="百分比 2 4 4 5 3 2" xfId="25169" xr:uid="{00000000-0005-0000-0000-000093620000}"/>
    <cellStyle name="百分比 2 4 4 5 3 3" xfId="25170" xr:uid="{00000000-0005-0000-0000-000094620000}"/>
    <cellStyle name="百分比 2 4 4 5 4" xfId="25171" xr:uid="{00000000-0005-0000-0000-000095620000}"/>
    <cellStyle name="百分比 2 4 4 5 5" xfId="25172" xr:uid="{00000000-0005-0000-0000-000096620000}"/>
    <cellStyle name="百分比 2 4 4 6" xfId="25173" xr:uid="{00000000-0005-0000-0000-000097620000}"/>
    <cellStyle name="百分比 2 4 4 6 2" xfId="25174" xr:uid="{00000000-0005-0000-0000-000098620000}"/>
    <cellStyle name="百分比 2 4 4 6 3" xfId="25175" xr:uid="{00000000-0005-0000-0000-000099620000}"/>
    <cellStyle name="百分比 2 4 4 7" xfId="25176" xr:uid="{00000000-0005-0000-0000-00009A620000}"/>
    <cellStyle name="百分比 2 4 4 7 2" xfId="25177" xr:uid="{00000000-0005-0000-0000-00009B620000}"/>
    <cellStyle name="百分比 2 4 4 7 3" xfId="25178" xr:uid="{00000000-0005-0000-0000-00009C620000}"/>
    <cellStyle name="百分比 2 4 4 8" xfId="25179" xr:uid="{00000000-0005-0000-0000-00009D620000}"/>
    <cellStyle name="百分比 2 4 4 9" xfId="25180" xr:uid="{00000000-0005-0000-0000-00009E620000}"/>
    <cellStyle name="百分比 2 4 5" xfId="25181" xr:uid="{00000000-0005-0000-0000-00009F620000}"/>
    <cellStyle name="百分比 2 4 5 2" xfId="25182" xr:uid="{00000000-0005-0000-0000-0000A0620000}"/>
    <cellStyle name="百分比 2 4 5 2 2" xfId="25183" xr:uid="{00000000-0005-0000-0000-0000A1620000}"/>
    <cellStyle name="百分比 2 4 5 2 2 2" xfId="25184" xr:uid="{00000000-0005-0000-0000-0000A2620000}"/>
    <cellStyle name="百分比 2 4 5 2 2 2 2" xfId="25185" xr:uid="{00000000-0005-0000-0000-0000A3620000}"/>
    <cellStyle name="百分比 2 4 5 2 2 2 2 2" xfId="25186" xr:uid="{00000000-0005-0000-0000-0000A4620000}"/>
    <cellStyle name="百分比 2 4 5 2 2 2 2 3" xfId="25187" xr:uid="{00000000-0005-0000-0000-0000A5620000}"/>
    <cellStyle name="百分比 2 4 5 2 2 2 3" xfId="25188" xr:uid="{00000000-0005-0000-0000-0000A6620000}"/>
    <cellStyle name="百分比 2 4 5 2 2 2 3 2" xfId="25189" xr:uid="{00000000-0005-0000-0000-0000A7620000}"/>
    <cellStyle name="百分比 2 4 5 2 2 2 3 3" xfId="25190" xr:uid="{00000000-0005-0000-0000-0000A8620000}"/>
    <cellStyle name="百分比 2 4 5 2 2 2 4" xfId="25191" xr:uid="{00000000-0005-0000-0000-0000A9620000}"/>
    <cellStyle name="百分比 2 4 5 2 2 2 5" xfId="25192" xr:uid="{00000000-0005-0000-0000-0000AA620000}"/>
    <cellStyle name="百分比 2 4 5 2 2 3" xfId="25193" xr:uid="{00000000-0005-0000-0000-0000AB620000}"/>
    <cellStyle name="百分比 2 4 5 2 2 3 2" xfId="25194" xr:uid="{00000000-0005-0000-0000-0000AC620000}"/>
    <cellStyle name="百分比 2 4 5 2 2 3 3" xfId="25195" xr:uid="{00000000-0005-0000-0000-0000AD620000}"/>
    <cellStyle name="百分比 2 4 5 2 2 4" xfId="25196" xr:uid="{00000000-0005-0000-0000-0000AE620000}"/>
    <cellStyle name="百分比 2 4 5 2 2 4 2" xfId="25197" xr:uid="{00000000-0005-0000-0000-0000AF620000}"/>
    <cellStyle name="百分比 2 4 5 2 2 4 3" xfId="25198" xr:uid="{00000000-0005-0000-0000-0000B0620000}"/>
    <cellStyle name="百分比 2 4 5 2 2 5" xfId="25199" xr:uid="{00000000-0005-0000-0000-0000B1620000}"/>
    <cellStyle name="百分比 2 4 5 2 2 6" xfId="25200" xr:uid="{00000000-0005-0000-0000-0000B2620000}"/>
    <cellStyle name="百分比 2 4 5 2 3" xfId="25201" xr:uid="{00000000-0005-0000-0000-0000B3620000}"/>
    <cellStyle name="百分比 2 4 5 2 3 2" xfId="25202" xr:uid="{00000000-0005-0000-0000-0000B4620000}"/>
    <cellStyle name="百分比 2 4 5 2 3 2 2" xfId="25203" xr:uid="{00000000-0005-0000-0000-0000B5620000}"/>
    <cellStyle name="百分比 2 4 5 2 3 2 3" xfId="25204" xr:uid="{00000000-0005-0000-0000-0000B6620000}"/>
    <cellStyle name="百分比 2 4 5 2 3 3" xfId="25205" xr:uid="{00000000-0005-0000-0000-0000B7620000}"/>
    <cellStyle name="百分比 2 4 5 2 3 3 2" xfId="25206" xr:uid="{00000000-0005-0000-0000-0000B8620000}"/>
    <cellStyle name="百分比 2 4 5 2 3 3 3" xfId="25207" xr:uid="{00000000-0005-0000-0000-0000B9620000}"/>
    <cellStyle name="百分比 2 4 5 2 3 4" xfId="25208" xr:uid="{00000000-0005-0000-0000-0000BA620000}"/>
    <cellStyle name="百分比 2 4 5 2 3 5" xfId="25209" xr:uid="{00000000-0005-0000-0000-0000BB620000}"/>
    <cellStyle name="百分比 2 4 5 2 4" xfId="25210" xr:uid="{00000000-0005-0000-0000-0000BC620000}"/>
    <cellStyle name="百分比 2 4 5 2 4 2" xfId="25211" xr:uid="{00000000-0005-0000-0000-0000BD620000}"/>
    <cellStyle name="百分比 2 4 5 2 4 3" xfId="25212" xr:uid="{00000000-0005-0000-0000-0000BE620000}"/>
    <cellStyle name="百分比 2 4 5 2 5" xfId="25213" xr:uid="{00000000-0005-0000-0000-0000BF620000}"/>
    <cellStyle name="百分比 2 4 5 2 5 2" xfId="25214" xr:uid="{00000000-0005-0000-0000-0000C0620000}"/>
    <cellStyle name="百分比 2 4 5 2 5 3" xfId="25215" xr:uid="{00000000-0005-0000-0000-0000C1620000}"/>
    <cellStyle name="百分比 2 4 5 2 6" xfId="25216" xr:uid="{00000000-0005-0000-0000-0000C2620000}"/>
    <cellStyle name="百分比 2 4 5 2 7" xfId="25217" xr:uid="{00000000-0005-0000-0000-0000C3620000}"/>
    <cellStyle name="百分比 2 4 5 3" xfId="25218" xr:uid="{00000000-0005-0000-0000-0000C4620000}"/>
    <cellStyle name="百分比 2 4 5 3 2" xfId="25219" xr:uid="{00000000-0005-0000-0000-0000C5620000}"/>
    <cellStyle name="百分比 2 4 5 3 2 2" xfId="25220" xr:uid="{00000000-0005-0000-0000-0000C6620000}"/>
    <cellStyle name="百分比 2 4 5 3 2 2 2" xfId="25221" xr:uid="{00000000-0005-0000-0000-0000C7620000}"/>
    <cellStyle name="百分比 2 4 5 3 2 2 3" xfId="25222" xr:uid="{00000000-0005-0000-0000-0000C8620000}"/>
    <cellStyle name="百分比 2 4 5 3 2 3" xfId="25223" xr:uid="{00000000-0005-0000-0000-0000C9620000}"/>
    <cellStyle name="百分比 2 4 5 3 2 3 2" xfId="25224" xr:uid="{00000000-0005-0000-0000-0000CA620000}"/>
    <cellStyle name="百分比 2 4 5 3 2 3 3" xfId="25225" xr:uid="{00000000-0005-0000-0000-0000CB620000}"/>
    <cellStyle name="百分比 2 4 5 3 2 4" xfId="25226" xr:uid="{00000000-0005-0000-0000-0000CC620000}"/>
    <cellStyle name="百分比 2 4 5 3 2 5" xfId="25227" xr:uid="{00000000-0005-0000-0000-0000CD620000}"/>
    <cellStyle name="百分比 2 4 5 3 3" xfId="25228" xr:uid="{00000000-0005-0000-0000-0000CE620000}"/>
    <cellStyle name="百分比 2 4 5 3 3 2" xfId="25229" xr:uid="{00000000-0005-0000-0000-0000CF620000}"/>
    <cellStyle name="百分比 2 4 5 3 3 3" xfId="25230" xr:uid="{00000000-0005-0000-0000-0000D0620000}"/>
    <cellStyle name="百分比 2 4 5 3 4" xfId="25231" xr:uid="{00000000-0005-0000-0000-0000D1620000}"/>
    <cellStyle name="百分比 2 4 5 3 4 2" xfId="25232" xr:uid="{00000000-0005-0000-0000-0000D2620000}"/>
    <cellStyle name="百分比 2 4 5 3 4 3" xfId="25233" xr:uid="{00000000-0005-0000-0000-0000D3620000}"/>
    <cellStyle name="百分比 2 4 5 3 5" xfId="25234" xr:uid="{00000000-0005-0000-0000-0000D4620000}"/>
    <cellStyle name="百分比 2 4 5 3 6" xfId="25235" xr:uid="{00000000-0005-0000-0000-0000D5620000}"/>
    <cellStyle name="百分比 2 4 5 4" xfId="25236" xr:uid="{00000000-0005-0000-0000-0000D6620000}"/>
    <cellStyle name="百分比 2 4 5 4 2" xfId="25237" xr:uid="{00000000-0005-0000-0000-0000D7620000}"/>
    <cellStyle name="百分比 2 4 5 4 2 2" xfId="25238" xr:uid="{00000000-0005-0000-0000-0000D8620000}"/>
    <cellStyle name="百分比 2 4 5 4 2 2 2" xfId="25239" xr:uid="{00000000-0005-0000-0000-0000D9620000}"/>
    <cellStyle name="百分比 2 4 5 4 2 2 3" xfId="25240" xr:uid="{00000000-0005-0000-0000-0000DA620000}"/>
    <cellStyle name="百分比 2 4 5 4 2 3" xfId="25241" xr:uid="{00000000-0005-0000-0000-0000DB620000}"/>
    <cellStyle name="百分比 2 4 5 4 2 3 2" xfId="25242" xr:uid="{00000000-0005-0000-0000-0000DC620000}"/>
    <cellStyle name="百分比 2 4 5 4 2 3 3" xfId="25243" xr:uid="{00000000-0005-0000-0000-0000DD620000}"/>
    <cellStyle name="百分比 2 4 5 4 2 4" xfId="25244" xr:uid="{00000000-0005-0000-0000-0000DE620000}"/>
    <cellStyle name="百分比 2 4 5 4 2 5" xfId="25245" xr:uid="{00000000-0005-0000-0000-0000DF620000}"/>
    <cellStyle name="百分比 2 4 5 4 3" xfId="25246" xr:uid="{00000000-0005-0000-0000-0000E0620000}"/>
    <cellStyle name="百分比 2 4 5 4 3 2" xfId="25247" xr:uid="{00000000-0005-0000-0000-0000E1620000}"/>
    <cellStyle name="百分比 2 4 5 4 3 3" xfId="25248" xr:uid="{00000000-0005-0000-0000-0000E2620000}"/>
    <cellStyle name="百分比 2 4 5 4 4" xfId="25249" xr:uid="{00000000-0005-0000-0000-0000E3620000}"/>
    <cellStyle name="百分比 2 4 5 4 4 2" xfId="25250" xr:uid="{00000000-0005-0000-0000-0000E4620000}"/>
    <cellStyle name="百分比 2 4 5 4 4 3" xfId="25251" xr:uid="{00000000-0005-0000-0000-0000E5620000}"/>
    <cellStyle name="百分比 2 4 5 4 5" xfId="25252" xr:uid="{00000000-0005-0000-0000-0000E6620000}"/>
    <cellStyle name="百分比 2 4 5 4 6" xfId="25253" xr:uid="{00000000-0005-0000-0000-0000E7620000}"/>
    <cellStyle name="百分比 2 4 5 5" xfId="25254" xr:uid="{00000000-0005-0000-0000-0000E8620000}"/>
    <cellStyle name="百分比 2 4 5 5 2" xfId="25255" xr:uid="{00000000-0005-0000-0000-0000E9620000}"/>
    <cellStyle name="百分比 2 4 5 5 2 2" xfId="25256" xr:uid="{00000000-0005-0000-0000-0000EA620000}"/>
    <cellStyle name="百分比 2 4 5 5 2 3" xfId="25257" xr:uid="{00000000-0005-0000-0000-0000EB620000}"/>
    <cellStyle name="百分比 2 4 5 5 3" xfId="25258" xr:uid="{00000000-0005-0000-0000-0000EC620000}"/>
    <cellStyle name="百分比 2 4 5 5 3 2" xfId="25259" xr:uid="{00000000-0005-0000-0000-0000ED620000}"/>
    <cellStyle name="百分比 2 4 5 5 3 3" xfId="25260" xr:uid="{00000000-0005-0000-0000-0000EE620000}"/>
    <cellStyle name="百分比 2 4 5 5 4" xfId="25261" xr:uid="{00000000-0005-0000-0000-0000EF620000}"/>
    <cellStyle name="百分比 2 4 5 5 5" xfId="25262" xr:uid="{00000000-0005-0000-0000-0000F0620000}"/>
    <cellStyle name="百分比 2 4 5 6" xfId="25263" xr:uid="{00000000-0005-0000-0000-0000F1620000}"/>
    <cellStyle name="百分比 2 4 5 6 2" xfId="25264" xr:uid="{00000000-0005-0000-0000-0000F2620000}"/>
    <cellStyle name="百分比 2 4 5 6 3" xfId="25265" xr:uid="{00000000-0005-0000-0000-0000F3620000}"/>
    <cellStyle name="百分比 2 4 5 7" xfId="25266" xr:uid="{00000000-0005-0000-0000-0000F4620000}"/>
    <cellStyle name="百分比 2 4 5 7 2" xfId="25267" xr:uid="{00000000-0005-0000-0000-0000F5620000}"/>
    <cellStyle name="百分比 2 4 5 7 3" xfId="25268" xr:uid="{00000000-0005-0000-0000-0000F6620000}"/>
    <cellStyle name="百分比 2 4 5 8" xfId="25269" xr:uid="{00000000-0005-0000-0000-0000F7620000}"/>
    <cellStyle name="百分比 2 4 5 9" xfId="25270" xr:uid="{00000000-0005-0000-0000-0000F8620000}"/>
    <cellStyle name="百分比 2 4 6" xfId="25271" xr:uid="{00000000-0005-0000-0000-0000F9620000}"/>
    <cellStyle name="百分比 2 4 6 2" xfId="25272" xr:uid="{00000000-0005-0000-0000-0000FA620000}"/>
    <cellStyle name="百分比 2 4 6 2 2" xfId="25273" xr:uid="{00000000-0005-0000-0000-0000FB620000}"/>
    <cellStyle name="百分比 2 4 6 2 2 2" xfId="25274" xr:uid="{00000000-0005-0000-0000-0000FC620000}"/>
    <cellStyle name="百分比 2 4 6 2 2 2 2" xfId="25275" xr:uid="{00000000-0005-0000-0000-0000FD620000}"/>
    <cellStyle name="百分比 2 4 6 2 2 2 3" xfId="25276" xr:uid="{00000000-0005-0000-0000-0000FE620000}"/>
    <cellStyle name="百分比 2 4 6 2 2 3" xfId="25277" xr:uid="{00000000-0005-0000-0000-0000FF620000}"/>
    <cellStyle name="百分比 2 4 6 2 2 3 2" xfId="25278" xr:uid="{00000000-0005-0000-0000-000000630000}"/>
    <cellStyle name="百分比 2 4 6 2 2 3 3" xfId="25279" xr:uid="{00000000-0005-0000-0000-000001630000}"/>
    <cellStyle name="百分比 2 4 6 2 2 4" xfId="25280" xr:uid="{00000000-0005-0000-0000-000002630000}"/>
    <cellStyle name="百分比 2 4 6 2 2 5" xfId="25281" xr:uid="{00000000-0005-0000-0000-000003630000}"/>
    <cellStyle name="百分比 2 4 6 2 3" xfId="25282" xr:uid="{00000000-0005-0000-0000-000004630000}"/>
    <cellStyle name="百分比 2 4 6 2 3 2" xfId="25283" xr:uid="{00000000-0005-0000-0000-000005630000}"/>
    <cellStyle name="百分比 2 4 6 2 3 3" xfId="25284" xr:uid="{00000000-0005-0000-0000-000006630000}"/>
    <cellStyle name="百分比 2 4 6 2 4" xfId="25285" xr:uid="{00000000-0005-0000-0000-000007630000}"/>
    <cellStyle name="百分比 2 4 6 2 4 2" xfId="25286" xr:uid="{00000000-0005-0000-0000-000008630000}"/>
    <cellStyle name="百分比 2 4 6 2 4 3" xfId="25287" xr:uid="{00000000-0005-0000-0000-000009630000}"/>
    <cellStyle name="百分比 2 4 6 2 5" xfId="25288" xr:uid="{00000000-0005-0000-0000-00000A630000}"/>
    <cellStyle name="百分比 2 4 6 2 6" xfId="25289" xr:uid="{00000000-0005-0000-0000-00000B630000}"/>
    <cellStyle name="百分比 2 4 6 3" xfId="25290" xr:uid="{00000000-0005-0000-0000-00000C630000}"/>
    <cellStyle name="百分比 2 4 6 3 2" xfId="25291" xr:uid="{00000000-0005-0000-0000-00000D630000}"/>
    <cellStyle name="百分比 2 4 6 3 2 2" xfId="25292" xr:uid="{00000000-0005-0000-0000-00000E630000}"/>
    <cellStyle name="百分比 2 4 6 3 2 2 2" xfId="25293" xr:uid="{00000000-0005-0000-0000-00000F630000}"/>
    <cellStyle name="百分比 2 4 6 3 2 2 3" xfId="25294" xr:uid="{00000000-0005-0000-0000-000010630000}"/>
    <cellStyle name="百分比 2 4 6 3 2 3" xfId="25295" xr:uid="{00000000-0005-0000-0000-000011630000}"/>
    <cellStyle name="百分比 2 4 6 3 2 3 2" xfId="25296" xr:uid="{00000000-0005-0000-0000-000012630000}"/>
    <cellStyle name="百分比 2 4 6 3 2 3 3" xfId="25297" xr:uid="{00000000-0005-0000-0000-000013630000}"/>
    <cellStyle name="百分比 2 4 6 3 2 4" xfId="25298" xr:uid="{00000000-0005-0000-0000-000014630000}"/>
    <cellStyle name="百分比 2 4 6 3 2 5" xfId="25299" xr:uid="{00000000-0005-0000-0000-000015630000}"/>
    <cellStyle name="百分比 2 4 6 3 3" xfId="25300" xr:uid="{00000000-0005-0000-0000-000016630000}"/>
    <cellStyle name="百分比 2 4 6 3 3 2" xfId="25301" xr:uid="{00000000-0005-0000-0000-000017630000}"/>
    <cellStyle name="百分比 2 4 6 3 3 3" xfId="25302" xr:uid="{00000000-0005-0000-0000-000018630000}"/>
    <cellStyle name="百分比 2 4 6 3 4" xfId="25303" xr:uid="{00000000-0005-0000-0000-000019630000}"/>
    <cellStyle name="百分比 2 4 6 3 4 2" xfId="25304" xr:uid="{00000000-0005-0000-0000-00001A630000}"/>
    <cellStyle name="百分比 2 4 6 3 4 3" xfId="25305" xr:uid="{00000000-0005-0000-0000-00001B630000}"/>
    <cellStyle name="百分比 2 4 6 3 5" xfId="25306" xr:uid="{00000000-0005-0000-0000-00001C630000}"/>
    <cellStyle name="百分比 2 4 6 3 6" xfId="25307" xr:uid="{00000000-0005-0000-0000-00001D630000}"/>
    <cellStyle name="百分比 2 4 6 4" xfId="25308" xr:uid="{00000000-0005-0000-0000-00001E630000}"/>
    <cellStyle name="百分比 2 4 6 4 2" xfId="25309" xr:uid="{00000000-0005-0000-0000-00001F630000}"/>
    <cellStyle name="百分比 2 4 6 4 2 2" xfId="25310" xr:uid="{00000000-0005-0000-0000-000020630000}"/>
    <cellStyle name="百分比 2 4 6 4 2 3" xfId="25311" xr:uid="{00000000-0005-0000-0000-000021630000}"/>
    <cellStyle name="百分比 2 4 6 4 3" xfId="25312" xr:uid="{00000000-0005-0000-0000-000022630000}"/>
    <cellStyle name="百分比 2 4 6 4 3 2" xfId="25313" xr:uid="{00000000-0005-0000-0000-000023630000}"/>
    <cellStyle name="百分比 2 4 6 4 3 3" xfId="25314" xr:uid="{00000000-0005-0000-0000-000024630000}"/>
    <cellStyle name="百分比 2 4 6 4 4" xfId="25315" xr:uid="{00000000-0005-0000-0000-000025630000}"/>
    <cellStyle name="百分比 2 4 6 4 5" xfId="25316" xr:uid="{00000000-0005-0000-0000-000026630000}"/>
    <cellStyle name="百分比 2 4 6 5" xfId="25317" xr:uid="{00000000-0005-0000-0000-000027630000}"/>
    <cellStyle name="百分比 2 4 6 5 2" xfId="25318" xr:uid="{00000000-0005-0000-0000-000028630000}"/>
    <cellStyle name="百分比 2 4 6 5 3" xfId="25319" xr:uid="{00000000-0005-0000-0000-000029630000}"/>
    <cellStyle name="百分比 2 4 6 6" xfId="25320" xr:uid="{00000000-0005-0000-0000-00002A630000}"/>
    <cellStyle name="百分比 2 4 6 6 2" xfId="25321" xr:uid="{00000000-0005-0000-0000-00002B630000}"/>
    <cellStyle name="百分比 2 4 6 6 3" xfId="25322" xr:uid="{00000000-0005-0000-0000-00002C630000}"/>
    <cellStyle name="百分比 2 4 6 7" xfId="25323" xr:uid="{00000000-0005-0000-0000-00002D630000}"/>
    <cellStyle name="百分比 2 4 6 8" xfId="25324" xr:uid="{00000000-0005-0000-0000-00002E630000}"/>
    <cellStyle name="百分比 2 4 7" xfId="25325" xr:uid="{00000000-0005-0000-0000-00002F630000}"/>
    <cellStyle name="百分比 2 4 7 2" xfId="25326" xr:uid="{00000000-0005-0000-0000-000030630000}"/>
    <cellStyle name="百分比 2 4 7 2 2" xfId="25327" xr:uid="{00000000-0005-0000-0000-000031630000}"/>
    <cellStyle name="百分比 2 4 7 2 2 2" xfId="25328" xr:uid="{00000000-0005-0000-0000-000032630000}"/>
    <cellStyle name="百分比 2 4 7 2 2 2 2" xfId="25329" xr:uid="{00000000-0005-0000-0000-000033630000}"/>
    <cellStyle name="百分比 2 4 7 2 2 2 3" xfId="25330" xr:uid="{00000000-0005-0000-0000-000034630000}"/>
    <cellStyle name="百分比 2 4 7 2 2 3" xfId="25331" xr:uid="{00000000-0005-0000-0000-000035630000}"/>
    <cellStyle name="百分比 2 4 7 2 2 3 2" xfId="25332" xr:uid="{00000000-0005-0000-0000-000036630000}"/>
    <cellStyle name="百分比 2 4 7 2 2 3 3" xfId="25333" xr:uid="{00000000-0005-0000-0000-000037630000}"/>
    <cellStyle name="百分比 2 4 7 2 2 4" xfId="25334" xr:uid="{00000000-0005-0000-0000-000038630000}"/>
    <cellStyle name="百分比 2 4 7 2 2 5" xfId="25335" xr:uid="{00000000-0005-0000-0000-000039630000}"/>
    <cellStyle name="百分比 2 4 7 2 3" xfId="25336" xr:uid="{00000000-0005-0000-0000-00003A630000}"/>
    <cellStyle name="百分比 2 4 7 2 3 2" xfId="25337" xr:uid="{00000000-0005-0000-0000-00003B630000}"/>
    <cellStyle name="百分比 2 4 7 2 3 3" xfId="25338" xr:uid="{00000000-0005-0000-0000-00003C630000}"/>
    <cellStyle name="百分比 2 4 7 2 4" xfId="25339" xr:uid="{00000000-0005-0000-0000-00003D630000}"/>
    <cellStyle name="百分比 2 4 7 2 4 2" xfId="25340" xr:uid="{00000000-0005-0000-0000-00003E630000}"/>
    <cellStyle name="百分比 2 4 7 2 4 3" xfId="25341" xr:uid="{00000000-0005-0000-0000-00003F630000}"/>
    <cellStyle name="百分比 2 4 7 2 5" xfId="25342" xr:uid="{00000000-0005-0000-0000-000040630000}"/>
    <cellStyle name="百分比 2 4 7 2 6" xfId="25343" xr:uid="{00000000-0005-0000-0000-000041630000}"/>
    <cellStyle name="百分比 2 4 7 3" xfId="25344" xr:uid="{00000000-0005-0000-0000-000042630000}"/>
    <cellStyle name="百分比 2 4 7 3 2" xfId="25345" xr:uid="{00000000-0005-0000-0000-000043630000}"/>
    <cellStyle name="百分比 2 4 7 3 2 2" xfId="25346" xr:uid="{00000000-0005-0000-0000-000044630000}"/>
    <cellStyle name="百分比 2 4 7 3 2 3" xfId="25347" xr:uid="{00000000-0005-0000-0000-000045630000}"/>
    <cellStyle name="百分比 2 4 7 3 3" xfId="25348" xr:uid="{00000000-0005-0000-0000-000046630000}"/>
    <cellStyle name="百分比 2 4 7 3 3 2" xfId="25349" xr:uid="{00000000-0005-0000-0000-000047630000}"/>
    <cellStyle name="百分比 2 4 7 3 3 3" xfId="25350" xr:uid="{00000000-0005-0000-0000-000048630000}"/>
    <cellStyle name="百分比 2 4 7 3 4" xfId="25351" xr:uid="{00000000-0005-0000-0000-000049630000}"/>
    <cellStyle name="百分比 2 4 7 3 5" xfId="25352" xr:uid="{00000000-0005-0000-0000-00004A630000}"/>
    <cellStyle name="百分比 2 4 7 4" xfId="25353" xr:uid="{00000000-0005-0000-0000-00004B630000}"/>
    <cellStyle name="百分比 2 4 7 4 2" xfId="25354" xr:uid="{00000000-0005-0000-0000-00004C630000}"/>
    <cellStyle name="百分比 2 4 7 4 3" xfId="25355" xr:uid="{00000000-0005-0000-0000-00004D630000}"/>
    <cellStyle name="百分比 2 4 7 5" xfId="25356" xr:uid="{00000000-0005-0000-0000-00004E630000}"/>
    <cellStyle name="百分比 2 4 7 5 2" xfId="25357" xr:uid="{00000000-0005-0000-0000-00004F630000}"/>
    <cellStyle name="百分比 2 4 7 5 3" xfId="25358" xr:uid="{00000000-0005-0000-0000-000050630000}"/>
    <cellStyle name="百分比 2 4 7 6" xfId="25359" xr:uid="{00000000-0005-0000-0000-000051630000}"/>
    <cellStyle name="百分比 2 4 7 7" xfId="25360" xr:uid="{00000000-0005-0000-0000-000052630000}"/>
    <cellStyle name="百分比 2 4 8" xfId="25361" xr:uid="{00000000-0005-0000-0000-000053630000}"/>
    <cellStyle name="百分比 2 4 8 2" xfId="25362" xr:uid="{00000000-0005-0000-0000-000054630000}"/>
    <cellStyle name="百分比 2 4 8 2 2" xfId="25363" xr:uid="{00000000-0005-0000-0000-000055630000}"/>
    <cellStyle name="百分比 2 4 8 2 2 2" xfId="25364" xr:uid="{00000000-0005-0000-0000-000056630000}"/>
    <cellStyle name="百分比 2 4 8 2 2 3" xfId="25365" xr:uid="{00000000-0005-0000-0000-000057630000}"/>
    <cellStyle name="百分比 2 4 8 2 3" xfId="25366" xr:uid="{00000000-0005-0000-0000-000058630000}"/>
    <cellStyle name="百分比 2 4 8 2 3 2" xfId="25367" xr:uid="{00000000-0005-0000-0000-000059630000}"/>
    <cellStyle name="百分比 2 4 8 2 3 3" xfId="25368" xr:uid="{00000000-0005-0000-0000-00005A630000}"/>
    <cellStyle name="百分比 2 4 8 2 4" xfId="25369" xr:uid="{00000000-0005-0000-0000-00005B630000}"/>
    <cellStyle name="百分比 2 4 8 2 5" xfId="25370" xr:uid="{00000000-0005-0000-0000-00005C630000}"/>
    <cellStyle name="百分比 2 4 8 3" xfId="25371" xr:uid="{00000000-0005-0000-0000-00005D630000}"/>
    <cellStyle name="百分比 2 4 8 3 2" xfId="25372" xr:uid="{00000000-0005-0000-0000-00005E630000}"/>
    <cellStyle name="百分比 2 4 8 3 3" xfId="25373" xr:uid="{00000000-0005-0000-0000-00005F630000}"/>
    <cellStyle name="百分比 2 4 8 4" xfId="25374" xr:uid="{00000000-0005-0000-0000-000060630000}"/>
    <cellStyle name="百分比 2 4 8 4 2" xfId="25375" xr:uid="{00000000-0005-0000-0000-000061630000}"/>
    <cellStyle name="百分比 2 4 8 4 3" xfId="25376" xr:uid="{00000000-0005-0000-0000-000062630000}"/>
    <cellStyle name="百分比 2 4 8 5" xfId="25377" xr:uid="{00000000-0005-0000-0000-000063630000}"/>
    <cellStyle name="百分比 2 4 8 6" xfId="25378" xr:uid="{00000000-0005-0000-0000-000064630000}"/>
    <cellStyle name="百分比 2 4 9" xfId="25379" xr:uid="{00000000-0005-0000-0000-000065630000}"/>
    <cellStyle name="百分比 2 4 9 2" xfId="25380" xr:uid="{00000000-0005-0000-0000-000066630000}"/>
    <cellStyle name="百分比 2 4 9 2 2" xfId="25381" xr:uid="{00000000-0005-0000-0000-000067630000}"/>
    <cellStyle name="百分比 2 4 9 2 2 2" xfId="25382" xr:uid="{00000000-0005-0000-0000-000068630000}"/>
    <cellStyle name="百分比 2 4 9 2 2 3" xfId="25383" xr:uid="{00000000-0005-0000-0000-000069630000}"/>
    <cellStyle name="百分比 2 4 9 2 3" xfId="25384" xr:uid="{00000000-0005-0000-0000-00006A630000}"/>
    <cellStyle name="百分比 2 4 9 2 3 2" xfId="25385" xr:uid="{00000000-0005-0000-0000-00006B630000}"/>
    <cellStyle name="百分比 2 4 9 2 3 3" xfId="25386" xr:uid="{00000000-0005-0000-0000-00006C630000}"/>
    <cellStyle name="百分比 2 4 9 2 4" xfId="25387" xr:uid="{00000000-0005-0000-0000-00006D630000}"/>
    <cellStyle name="百分比 2 4 9 2 5" xfId="25388" xr:uid="{00000000-0005-0000-0000-00006E630000}"/>
    <cellStyle name="百分比 2 4 9 3" xfId="25389" xr:uid="{00000000-0005-0000-0000-00006F630000}"/>
    <cellStyle name="百分比 2 4 9 3 2" xfId="25390" xr:uid="{00000000-0005-0000-0000-000070630000}"/>
    <cellStyle name="百分比 2 4 9 3 3" xfId="25391" xr:uid="{00000000-0005-0000-0000-000071630000}"/>
    <cellStyle name="百分比 2 4 9 4" xfId="25392" xr:uid="{00000000-0005-0000-0000-000072630000}"/>
    <cellStyle name="百分比 2 4 9 4 2" xfId="25393" xr:uid="{00000000-0005-0000-0000-000073630000}"/>
    <cellStyle name="百分比 2 4 9 4 3" xfId="25394" xr:uid="{00000000-0005-0000-0000-000074630000}"/>
    <cellStyle name="百分比 2 4 9 5" xfId="25395" xr:uid="{00000000-0005-0000-0000-000075630000}"/>
    <cellStyle name="百分比 2 4 9 6" xfId="25396" xr:uid="{00000000-0005-0000-0000-000076630000}"/>
    <cellStyle name="百分比 2 5" xfId="476" xr:uid="{00000000-0005-0000-0000-000077630000}"/>
    <cellStyle name="百分比 2 5 10" xfId="25397" xr:uid="{00000000-0005-0000-0000-000078630000}"/>
    <cellStyle name="百分比 2 5 2" xfId="477" xr:uid="{00000000-0005-0000-0000-000079630000}"/>
    <cellStyle name="百分比 2 5 2 2" xfId="25398" xr:uid="{00000000-0005-0000-0000-00007A630000}"/>
    <cellStyle name="百分比 2 5 2 2 2" xfId="25399" xr:uid="{00000000-0005-0000-0000-00007B630000}"/>
    <cellStyle name="百分比 2 5 2 2 2 2" xfId="25400" xr:uid="{00000000-0005-0000-0000-00007C630000}"/>
    <cellStyle name="百分比 2 5 2 2 2 2 2" xfId="25401" xr:uid="{00000000-0005-0000-0000-00007D630000}"/>
    <cellStyle name="百分比 2 5 2 2 2 2 2 2" xfId="25402" xr:uid="{00000000-0005-0000-0000-00007E630000}"/>
    <cellStyle name="百分比 2 5 2 2 2 2 2 3" xfId="25403" xr:uid="{00000000-0005-0000-0000-00007F630000}"/>
    <cellStyle name="百分比 2 5 2 2 2 2 3" xfId="25404" xr:uid="{00000000-0005-0000-0000-000080630000}"/>
    <cellStyle name="百分比 2 5 2 2 2 2 3 2" xfId="25405" xr:uid="{00000000-0005-0000-0000-000081630000}"/>
    <cellStyle name="百分比 2 5 2 2 2 2 3 3" xfId="25406" xr:uid="{00000000-0005-0000-0000-000082630000}"/>
    <cellStyle name="百分比 2 5 2 2 2 2 4" xfId="25407" xr:uid="{00000000-0005-0000-0000-000083630000}"/>
    <cellStyle name="百分比 2 5 2 2 2 2 5" xfId="25408" xr:uid="{00000000-0005-0000-0000-000084630000}"/>
    <cellStyle name="百分比 2 5 2 2 2 3" xfId="25409" xr:uid="{00000000-0005-0000-0000-000085630000}"/>
    <cellStyle name="百分比 2 5 2 2 2 3 2" xfId="25410" xr:uid="{00000000-0005-0000-0000-000086630000}"/>
    <cellStyle name="百分比 2 5 2 2 2 3 3" xfId="25411" xr:uid="{00000000-0005-0000-0000-000087630000}"/>
    <cellStyle name="百分比 2 5 2 2 2 4" xfId="25412" xr:uid="{00000000-0005-0000-0000-000088630000}"/>
    <cellStyle name="百分比 2 5 2 2 2 4 2" xfId="25413" xr:uid="{00000000-0005-0000-0000-000089630000}"/>
    <cellStyle name="百分比 2 5 2 2 2 4 3" xfId="25414" xr:uid="{00000000-0005-0000-0000-00008A630000}"/>
    <cellStyle name="百分比 2 5 2 2 2 5" xfId="25415" xr:uid="{00000000-0005-0000-0000-00008B630000}"/>
    <cellStyle name="百分比 2 5 2 2 2 6" xfId="25416" xr:uid="{00000000-0005-0000-0000-00008C630000}"/>
    <cellStyle name="百分比 2 5 2 2 3" xfId="25417" xr:uid="{00000000-0005-0000-0000-00008D630000}"/>
    <cellStyle name="百分比 2 5 2 2 3 2" xfId="25418" xr:uid="{00000000-0005-0000-0000-00008E630000}"/>
    <cellStyle name="百分比 2 5 2 2 3 2 2" xfId="25419" xr:uid="{00000000-0005-0000-0000-00008F630000}"/>
    <cellStyle name="百分比 2 5 2 2 3 2 3" xfId="25420" xr:uid="{00000000-0005-0000-0000-000090630000}"/>
    <cellStyle name="百分比 2 5 2 2 3 3" xfId="25421" xr:uid="{00000000-0005-0000-0000-000091630000}"/>
    <cellStyle name="百分比 2 5 2 2 3 3 2" xfId="25422" xr:uid="{00000000-0005-0000-0000-000092630000}"/>
    <cellStyle name="百分比 2 5 2 2 3 3 3" xfId="25423" xr:uid="{00000000-0005-0000-0000-000093630000}"/>
    <cellStyle name="百分比 2 5 2 2 3 4" xfId="25424" xr:uid="{00000000-0005-0000-0000-000094630000}"/>
    <cellStyle name="百分比 2 5 2 2 3 5" xfId="25425" xr:uid="{00000000-0005-0000-0000-000095630000}"/>
    <cellStyle name="百分比 2 5 2 2 4" xfId="25426" xr:uid="{00000000-0005-0000-0000-000096630000}"/>
    <cellStyle name="百分比 2 5 2 2 4 2" xfId="25427" xr:uid="{00000000-0005-0000-0000-000097630000}"/>
    <cellStyle name="百分比 2 5 2 2 4 3" xfId="25428" xr:uid="{00000000-0005-0000-0000-000098630000}"/>
    <cellStyle name="百分比 2 5 2 2 5" xfId="25429" xr:uid="{00000000-0005-0000-0000-000099630000}"/>
    <cellStyle name="百分比 2 5 2 2 5 2" xfId="25430" xr:uid="{00000000-0005-0000-0000-00009A630000}"/>
    <cellStyle name="百分比 2 5 2 2 5 3" xfId="25431" xr:uid="{00000000-0005-0000-0000-00009B630000}"/>
    <cellStyle name="百分比 2 5 2 2 6" xfId="25432" xr:uid="{00000000-0005-0000-0000-00009C630000}"/>
    <cellStyle name="百分比 2 5 2 2 7" xfId="25433" xr:uid="{00000000-0005-0000-0000-00009D630000}"/>
    <cellStyle name="百分比 2 5 2 3" xfId="25434" xr:uid="{00000000-0005-0000-0000-00009E630000}"/>
    <cellStyle name="百分比 2 5 2 3 2" xfId="25435" xr:uid="{00000000-0005-0000-0000-00009F630000}"/>
    <cellStyle name="百分比 2 5 2 3 2 2" xfId="25436" xr:uid="{00000000-0005-0000-0000-0000A0630000}"/>
    <cellStyle name="百分比 2 5 2 3 2 2 2" xfId="25437" xr:uid="{00000000-0005-0000-0000-0000A1630000}"/>
    <cellStyle name="百分比 2 5 2 3 2 2 3" xfId="25438" xr:uid="{00000000-0005-0000-0000-0000A2630000}"/>
    <cellStyle name="百分比 2 5 2 3 2 3" xfId="25439" xr:uid="{00000000-0005-0000-0000-0000A3630000}"/>
    <cellStyle name="百分比 2 5 2 3 2 3 2" xfId="25440" xr:uid="{00000000-0005-0000-0000-0000A4630000}"/>
    <cellStyle name="百分比 2 5 2 3 2 3 3" xfId="25441" xr:uid="{00000000-0005-0000-0000-0000A5630000}"/>
    <cellStyle name="百分比 2 5 2 3 2 4" xfId="25442" xr:uid="{00000000-0005-0000-0000-0000A6630000}"/>
    <cellStyle name="百分比 2 5 2 3 2 5" xfId="25443" xr:uid="{00000000-0005-0000-0000-0000A7630000}"/>
    <cellStyle name="百分比 2 5 2 3 3" xfId="25444" xr:uid="{00000000-0005-0000-0000-0000A8630000}"/>
    <cellStyle name="百分比 2 5 2 3 3 2" xfId="25445" xr:uid="{00000000-0005-0000-0000-0000A9630000}"/>
    <cellStyle name="百分比 2 5 2 3 3 3" xfId="25446" xr:uid="{00000000-0005-0000-0000-0000AA630000}"/>
    <cellStyle name="百分比 2 5 2 3 4" xfId="25447" xr:uid="{00000000-0005-0000-0000-0000AB630000}"/>
    <cellStyle name="百分比 2 5 2 3 4 2" xfId="25448" xr:uid="{00000000-0005-0000-0000-0000AC630000}"/>
    <cellStyle name="百分比 2 5 2 3 4 3" xfId="25449" xr:uid="{00000000-0005-0000-0000-0000AD630000}"/>
    <cellStyle name="百分比 2 5 2 3 5" xfId="25450" xr:uid="{00000000-0005-0000-0000-0000AE630000}"/>
    <cellStyle name="百分比 2 5 2 3 6" xfId="25451" xr:uid="{00000000-0005-0000-0000-0000AF630000}"/>
    <cellStyle name="百分比 2 5 2 4" xfId="25452" xr:uid="{00000000-0005-0000-0000-0000B0630000}"/>
    <cellStyle name="百分比 2 5 2 4 2" xfId="25453" xr:uid="{00000000-0005-0000-0000-0000B1630000}"/>
    <cellStyle name="百分比 2 5 2 4 2 2" xfId="25454" xr:uid="{00000000-0005-0000-0000-0000B2630000}"/>
    <cellStyle name="百分比 2 5 2 4 2 2 2" xfId="25455" xr:uid="{00000000-0005-0000-0000-0000B3630000}"/>
    <cellStyle name="百分比 2 5 2 4 2 2 3" xfId="25456" xr:uid="{00000000-0005-0000-0000-0000B4630000}"/>
    <cellStyle name="百分比 2 5 2 4 2 3" xfId="25457" xr:uid="{00000000-0005-0000-0000-0000B5630000}"/>
    <cellStyle name="百分比 2 5 2 4 2 3 2" xfId="25458" xr:uid="{00000000-0005-0000-0000-0000B6630000}"/>
    <cellStyle name="百分比 2 5 2 4 2 3 3" xfId="25459" xr:uid="{00000000-0005-0000-0000-0000B7630000}"/>
    <cellStyle name="百分比 2 5 2 4 2 4" xfId="25460" xr:uid="{00000000-0005-0000-0000-0000B8630000}"/>
    <cellStyle name="百分比 2 5 2 4 2 5" xfId="25461" xr:uid="{00000000-0005-0000-0000-0000B9630000}"/>
    <cellStyle name="百分比 2 5 2 4 3" xfId="25462" xr:uid="{00000000-0005-0000-0000-0000BA630000}"/>
    <cellStyle name="百分比 2 5 2 4 3 2" xfId="25463" xr:uid="{00000000-0005-0000-0000-0000BB630000}"/>
    <cellStyle name="百分比 2 5 2 4 3 3" xfId="25464" xr:uid="{00000000-0005-0000-0000-0000BC630000}"/>
    <cellStyle name="百分比 2 5 2 4 4" xfId="25465" xr:uid="{00000000-0005-0000-0000-0000BD630000}"/>
    <cellStyle name="百分比 2 5 2 4 4 2" xfId="25466" xr:uid="{00000000-0005-0000-0000-0000BE630000}"/>
    <cellStyle name="百分比 2 5 2 4 4 3" xfId="25467" xr:uid="{00000000-0005-0000-0000-0000BF630000}"/>
    <cellStyle name="百分比 2 5 2 4 5" xfId="25468" xr:uid="{00000000-0005-0000-0000-0000C0630000}"/>
    <cellStyle name="百分比 2 5 2 4 6" xfId="25469" xr:uid="{00000000-0005-0000-0000-0000C1630000}"/>
    <cellStyle name="百分比 2 5 2 5" xfId="25470" xr:uid="{00000000-0005-0000-0000-0000C2630000}"/>
    <cellStyle name="百分比 2 5 2 5 2" xfId="25471" xr:uid="{00000000-0005-0000-0000-0000C3630000}"/>
    <cellStyle name="百分比 2 5 2 5 2 2" xfId="25472" xr:uid="{00000000-0005-0000-0000-0000C4630000}"/>
    <cellStyle name="百分比 2 5 2 5 2 3" xfId="25473" xr:uid="{00000000-0005-0000-0000-0000C5630000}"/>
    <cellStyle name="百分比 2 5 2 5 3" xfId="25474" xr:uid="{00000000-0005-0000-0000-0000C6630000}"/>
    <cellStyle name="百分比 2 5 2 5 3 2" xfId="25475" xr:uid="{00000000-0005-0000-0000-0000C7630000}"/>
    <cellStyle name="百分比 2 5 2 5 3 3" xfId="25476" xr:uid="{00000000-0005-0000-0000-0000C8630000}"/>
    <cellStyle name="百分比 2 5 2 5 4" xfId="25477" xr:uid="{00000000-0005-0000-0000-0000C9630000}"/>
    <cellStyle name="百分比 2 5 2 5 5" xfId="25478" xr:uid="{00000000-0005-0000-0000-0000CA630000}"/>
    <cellStyle name="百分比 2 5 2 6" xfId="25479" xr:uid="{00000000-0005-0000-0000-0000CB630000}"/>
    <cellStyle name="百分比 2 5 2 6 2" xfId="25480" xr:uid="{00000000-0005-0000-0000-0000CC630000}"/>
    <cellStyle name="百分比 2 5 2 6 3" xfId="25481" xr:uid="{00000000-0005-0000-0000-0000CD630000}"/>
    <cellStyle name="百分比 2 5 2 7" xfId="25482" xr:uid="{00000000-0005-0000-0000-0000CE630000}"/>
    <cellStyle name="百分比 2 5 2 7 2" xfId="25483" xr:uid="{00000000-0005-0000-0000-0000CF630000}"/>
    <cellStyle name="百分比 2 5 2 7 3" xfId="25484" xr:uid="{00000000-0005-0000-0000-0000D0630000}"/>
    <cellStyle name="百分比 2 5 2 8" xfId="25485" xr:uid="{00000000-0005-0000-0000-0000D1630000}"/>
    <cellStyle name="百分比 2 5 2 9" xfId="25486" xr:uid="{00000000-0005-0000-0000-0000D2630000}"/>
    <cellStyle name="百分比 2 5 3" xfId="25487" xr:uid="{00000000-0005-0000-0000-0000D3630000}"/>
    <cellStyle name="百分比 2 5 3 2" xfId="25488" xr:uid="{00000000-0005-0000-0000-0000D4630000}"/>
    <cellStyle name="百分比 2 5 3 2 2" xfId="25489" xr:uid="{00000000-0005-0000-0000-0000D5630000}"/>
    <cellStyle name="百分比 2 5 3 2 2 2" xfId="25490" xr:uid="{00000000-0005-0000-0000-0000D6630000}"/>
    <cellStyle name="百分比 2 5 3 2 2 2 2" xfId="25491" xr:uid="{00000000-0005-0000-0000-0000D7630000}"/>
    <cellStyle name="百分比 2 5 3 2 2 2 3" xfId="25492" xr:uid="{00000000-0005-0000-0000-0000D8630000}"/>
    <cellStyle name="百分比 2 5 3 2 2 3" xfId="25493" xr:uid="{00000000-0005-0000-0000-0000D9630000}"/>
    <cellStyle name="百分比 2 5 3 2 2 3 2" xfId="25494" xr:uid="{00000000-0005-0000-0000-0000DA630000}"/>
    <cellStyle name="百分比 2 5 3 2 2 3 3" xfId="25495" xr:uid="{00000000-0005-0000-0000-0000DB630000}"/>
    <cellStyle name="百分比 2 5 3 2 2 4" xfId="25496" xr:uid="{00000000-0005-0000-0000-0000DC630000}"/>
    <cellStyle name="百分比 2 5 3 2 2 5" xfId="25497" xr:uid="{00000000-0005-0000-0000-0000DD630000}"/>
    <cellStyle name="百分比 2 5 3 2 3" xfId="25498" xr:uid="{00000000-0005-0000-0000-0000DE630000}"/>
    <cellStyle name="百分比 2 5 3 2 3 2" xfId="25499" xr:uid="{00000000-0005-0000-0000-0000DF630000}"/>
    <cellStyle name="百分比 2 5 3 2 3 3" xfId="25500" xr:uid="{00000000-0005-0000-0000-0000E0630000}"/>
    <cellStyle name="百分比 2 5 3 2 4" xfId="25501" xr:uid="{00000000-0005-0000-0000-0000E1630000}"/>
    <cellStyle name="百分比 2 5 3 2 4 2" xfId="25502" xr:uid="{00000000-0005-0000-0000-0000E2630000}"/>
    <cellStyle name="百分比 2 5 3 2 4 3" xfId="25503" xr:uid="{00000000-0005-0000-0000-0000E3630000}"/>
    <cellStyle name="百分比 2 5 3 2 5" xfId="25504" xr:uid="{00000000-0005-0000-0000-0000E4630000}"/>
    <cellStyle name="百分比 2 5 3 2 6" xfId="25505" xr:uid="{00000000-0005-0000-0000-0000E5630000}"/>
    <cellStyle name="百分比 2 5 3 3" xfId="25506" xr:uid="{00000000-0005-0000-0000-0000E6630000}"/>
    <cellStyle name="百分比 2 5 3 3 2" xfId="25507" xr:uid="{00000000-0005-0000-0000-0000E7630000}"/>
    <cellStyle name="百分比 2 5 3 3 2 2" xfId="25508" xr:uid="{00000000-0005-0000-0000-0000E8630000}"/>
    <cellStyle name="百分比 2 5 3 3 2 3" xfId="25509" xr:uid="{00000000-0005-0000-0000-0000E9630000}"/>
    <cellStyle name="百分比 2 5 3 3 3" xfId="25510" xr:uid="{00000000-0005-0000-0000-0000EA630000}"/>
    <cellStyle name="百分比 2 5 3 3 3 2" xfId="25511" xr:uid="{00000000-0005-0000-0000-0000EB630000}"/>
    <cellStyle name="百分比 2 5 3 3 3 3" xfId="25512" xr:uid="{00000000-0005-0000-0000-0000EC630000}"/>
    <cellStyle name="百分比 2 5 3 3 4" xfId="25513" xr:uid="{00000000-0005-0000-0000-0000ED630000}"/>
    <cellStyle name="百分比 2 5 3 3 5" xfId="25514" xr:uid="{00000000-0005-0000-0000-0000EE630000}"/>
    <cellStyle name="百分比 2 5 3 4" xfId="25515" xr:uid="{00000000-0005-0000-0000-0000EF630000}"/>
    <cellStyle name="百分比 2 5 3 4 2" xfId="25516" xr:uid="{00000000-0005-0000-0000-0000F0630000}"/>
    <cellStyle name="百分比 2 5 3 4 3" xfId="25517" xr:uid="{00000000-0005-0000-0000-0000F1630000}"/>
    <cellStyle name="百分比 2 5 3 5" xfId="25518" xr:uid="{00000000-0005-0000-0000-0000F2630000}"/>
    <cellStyle name="百分比 2 5 3 5 2" xfId="25519" xr:uid="{00000000-0005-0000-0000-0000F3630000}"/>
    <cellStyle name="百分比 2 5 3 5 3" xfId="25520" xr:uid="{00000000-0005-0000-0000-0000F4630000}"/>
    <cellStyle name="百分比 2 5 3 6" xfId="25521" xr:uid="{00000000-0005-0000-0000-0000F5630000}"/>
    <cellStyle name="百分比 2 5 3 7" xfId="25522" xr:uid="{00000000-0005-0000-0000-0000F6630000}"/>
    <cellStyle name="百分比 2 5 4" xfId="25523" xr:uid="{00000000-0005-0000-0000-0000F7630000}"/>
    <cellStyle name="百分比 2 5 4 2" xfId="25524" xr:uid="{00000000-0005-0000-0000-0000F8630000}"/>
    <cellStyle name="百分比 2 5 4 2 2" xfId="25525" xr:uid="{00000000-0005-0000-0000-0000F9630000}"/>
    <cellStyle name="百分比 2 5 4 2 2 2" xfId="25526" xr:uid="{00000000-0005-0000-0000-0000FA630000}"/>
    <cellStyle name="百分比 2 5 4 2 2 3" xfId="25527" xr:uid="{00000000-0005-0000-0000-0000FB630000}"/>
    <cellStyle name="百分比 2 5 4 2 3" xfId="25528" xr:uid="{00000000-0005-0000-0000-0000FC630000}"/>
    <cellStyle name="百分比 2 5 4 2 3 2" xfId="25529" xr:uid="{00000000-0005-0000-0000-0000FD630000}"/>
    <cellStyle name="百分比 2 5 4 2 3 3" xfId="25530" xr:uid="{00000000-0005-0000-0000-0000FE630000}"/>
    <cellStyle name="百分比 2 5 4 2 4" xfId="25531" xr:uid="{00000000-0005-0000-0000-0000FF630000}"/>
    <cellStyle name="百分比 2 5 4 2 5" xfId="25532" xr:uid="{00000000-0005-0000-0000-000000640000}"/>
    <cellStyle name="百分比 2 5 4 3" xfId="25533" xr:uid="{00000000-0005-0000-0000-000001640000}"/>
    <cellStyle name="百分比 2 5 4 3 2" xfId="25534" xr:uid="{00000000-0005-0000-0000-000002640000}"/>
    <cellStyle name="百分比 2 5 4 3 3" xfId="25535" xr:uid="{00000000-0005-0000-0000-000003640000}"/>
    <cellStyle name="百分比 2 5 4 4" xfId="25536" xr:uid="{00000000-0005-0000-0000-000004640000}"/>
    <cellStyle name="百分比 2 5 4 4 2" xfId="25537" xr:uid="{00000000-0005-0000-0000-000005640000}"/>
    <cellStyle name="百分比 2 5 4 4 3" xfId="25538" xr:uid="{00000000-0005-0000-0000-000006640000}"/>
    <cellStyle name="百分比 2 5 4 5" xfId="25539" xr:uid="{00000000-0005-0000-0000-000007640000}"/>
    <cellStyle name="百分比 2 5 4 6" xfId="25540" xr:uid="{00000000-0005-0000-0000-000008640000}"/>
    <cellStyle name="百分比 2 5 5" xfId="25541" xr:uid="{00000000-0005-0000-0000-000009640000}"/>
    <cellStyle name="百分比 2 5 5 2" xfId="25542" xr:uid="{00000000-0005-0000-0000-00000A640000}"/>
    <cellStyle name="百分比 2 5 5 2 2" xfId="25543" xr:uid="{00000000-0005-0000-0000-00000B640000}"/>
    <cellStyle name="百分比 2 5 5 2 2 2" xfId="25544" xr:uid="{00000000-0005-0000-0000-00000C640000}"/>
    <cellStyle name="百分比 2 5 5 2 2 3" xfId="25545" xr:uid="{00000000-0005-0000-0000-00000D640000}"/>
    <cellStyle name="百分比 2 5 5 2 3" xfId="25546" xr:uid="{00000000-0005-0000-0000-00000E640000}"/>
    <cellStyle name="百分比 2 5 5 2 3 2" xfId="25547" xr:uid="{00000000-0005-0000-0000-00000F640000}"/>
    <cellStyle name="百分比 2 5 5 2 3 3" xfId="25548" xr:uid="{00000000-0005-0000-0000-000010640000}"/>
    <cellStyle name="百分比 2 5 5 2 4" xfId="25549" xr:uid="{00000000-0005-0000-0000-000011640000}"/>
    <cellStyle name="百分比 2 5 5 2 5" xfId="25550" xr:uid="{00000000-0005-0000-0000-000012640000}"/>
    <cellStyle name="百分比 2 5 5 3" xfId="25551" xr:uid="{00000000-0005-0000-0000-000013640000}"/>
    <cellStyle name="百分比 2 5 5 3 2" xfId="25552" xr:uid="{00000000-0005-0000-0000-000014640000}"/>
    <cellStyle name="百分比 2 5 5 3 3" xfId="25553" xr:uid="{00000000-0005-0000-0000-000015640000}"/>
    <cellStyle name="百分比 2 5 5 4" xfId="25554" xr:uid="{00000000-0005-0000-0000-000016640000}"/>
    <cellStyle name="百分比 2 5 5 4 2" xfId="25555" xr:uid="{00000000-0005-0000-0000-000017640000}"/>
    <cellStyle name="百分比 2 5 5 4 3" xfId="25556" xr:uid="{00000000-0005-0000-0000-000018640000}"/>
    <cellStyle name="百分比 2 5 5 5" xfId="25557" xr:uid="{00000000-0005-0000-0000-000019640000}"/>
    <cellStyle name="百分比 2 5 5 6" xfId="25558" xr:uid="{00000000-0005-0000-0000-00001A640000}"/>
    <cellStyle name="百分比 2 5 6" xfId="25559" xr:uid="{00000000-0005-0000-0000-00001B640000}"/>
    <cellStyle name="百分比 2 5 6 2" xfId="25560" xr:uid="{00000000-0005-0000-0000-00001C640000}"/>
    <cellStyle name="百分比 2 5 6 2 2" xfId="25561" xr:uid="{00000000-0005-0000-0000-00001D640000}"/>
    <cellStyle name="百分比 2 5 6 2 3" xfId="25562" xr:uid="{00000000-0005-0000-0000-00001E640000}"/>
    <cellStyle name="百分比 2 5 6 3" xfId="25563" xr:uid="{00000000-0005-0000-0000-00001F640000}"/>
    <cellStyle name="百分比 2 5 6 3 2" xfId="25564" xr:uid="{00000000-0005-0000-0000-000020640000}"/>
    <cellStyle name="百分比 2 5 6 3 3" xfId="25565" xr:uid="{00000000-0005-0000-0000-000021640000}"/>
    <cellStyle name="百分比 2 5 6 4" xfId="25566" xr:uid="{00000000-0005-0000-0000-000022640000}"/>
    <cellStyle name="百分比 2 5 6 5" xfId="25567" xr:uid="{00000000-0005-0000-0000-000023640000}"/>
    <cellStyle name="百分比 2 5 7" xfId="25568" xr:uid="{00000000-0005-0000-0000-000024640000}"/>
    <cellStyle name="百分比 2 5 7 2" xfId="25569" xr:uid="{00000000-0005-0000-0000-000025640000}"/>
    <cellStyle name="百分比 2 5 7 3" xfId="25570" xr:uid="{00000000-0005-0000-0000-000026640000}"/>
    <cellStyle name="百分比 2 5 8" xfId="25571" xr:uid="{00000000-0005-0000-0000-000027640000}"/>
    <cellStyle name="百分比 2 5 8 2" xfId="25572" xr:uid="{00000000-0005-0000-0000-000028640000}"/>
    <cellStyle name="百分比 2 5 8 3" xfId="25573" xr:uid="{00000000-0005-0000-0000-000029640000}"/>
    <cellStyle name="百分比 2 5 9" xfId="25574" xr:uid="{00000000-0005-0000-0000-00002A640000}"/>
    <cellStyle name="百分比 2 6" xfId="478" xr:uid="{00000000-0005-0000-0000-00002B640000}"/>
    <cellStyle name="百分比 2 6 10" xfId="25575" xr:uid="{00000000-0005-0000-0000-00002C640000}"/>
    <cellStyle name="百分比 2 6 2" xfId="479" xr:uid="{00000000-0005-0000-0000-00002D640000}"/>
    <cellStyle name="百分比 2 6 2 2" xfId="25576" xr:uid="{00000000-0005-0000-0000-00002E640000}"/>
    <cellStyle name="百分比 2 6 2 2 2" xfId="25577" xr:uid="{00000000-0005-0000-0000-00002F640000}"/>
    <cellStyle name="百分比 2 6 2 2 2 2" xfId="25578" xr:uid="{00000000-0005-0000-0000-000030640000}"/>
    <cellStyle name="百分比 2 6 2 2 2 2 2" xfId="25579" xr:uid="{00000000-0005-0000-0000-000031640000}"/>
    <cellStyle name="百分比 2 6 2 2 2 2 2 2" xfId="25580" xr:uid="{00000000-0005-0000-0000-000032640000}"/>
    <cellStyle name="百分比 2 6 2 2 2 2 2 3" xfId="25581" xr:uid="{00000000-0005-0000-0000-000033640000}"/>
    <cellStyle name="百分比 2 6 2 2 2 2 3" xfId="25582" xr:uid="{00000000-0005-0000-0000-000034640000}"/>
    <cellStyle name="百分比 2 6 2 2 2 2 3 2" xfId="25583" xr:uid="{00000000-0005-0000-0000-000035640000}"/>
    <cellStyle name="百分比 2 6 2 2 2 2 3 3" xfId="25584" xr:uid="{00000000-0005-0000-0000-000036640000}"/>
    <cellStyle name="百分比 2 6 2 2 2 2 4" xfId="25585" xr:uid="{00000000-0005-0000-0000-000037640000}"/>
    <cellStyle name="百分比 2 6 2 2 2 2 5" xfId="25586" xr:uid="{00000000-0005-0000-0000-000038640000}"/>
    <cellStyle name="百分比 2 6 2 2 2 3" xfId="25587" xr:uid="{00000000-0005-0000-0000-000039640000}"/>
    <cellStyle name="百分比 2 6 2 2 2 3 2" xfId="25588" xr:uid="{00000000-0005-0000-0000-00003A640000}"/>
    <cellStyle name="百分比 2 6 2 2 2 3 3" xfId="25589" xr:uid="{00000000-0005-0000-0000-00003B640000}"/>
    <cellStyle name="百分比 2 6 2 2 2 4" xfId="25590" xr:uid="{00000000-0005-0000-0000-00003C640000}"/>
    <cellStyle name="百分比 2 6 2 2 2 4 2" xfId="25591" xr:uid="{00000000-0005-0000-0000-00003D640000}"/>
    <cellStyle name="百分比 2 6 2 2 2 4 3" xfId="25592" xr:uid="{00000000-0005-0000-0000-00003E640000}"/>
    <cellStyle name="百分比 2 6 2 2 2 5" xfId="25593" xr:uid="{00000000-0005-0000-0000-00003F640000}"/>
    <cellStyle name="百分比 2 6 2 2 2 6" xfId="25594" xr:uid="{00000000-0005-0000-0000-000040640000}"/>
    <cellStyle name="百分比 2 6 2 2 3" xfId="25595" xr:uid="{00000000-0005-0000-0000-000041640000}"/>
    <cellStyle name="百分比 2 6 2 2 3 2" xfId="25596" xr:uid="{00000000-0005-0000-0000-000042640000}"/>
    <cellStyle name="百分比 2 6 2 2 3 2 2" xfId="25597" xr:uid="{00000000-0005-0000-0000-000043640000}"/>
    <cellStyle name="百分比 2 6 2 2 3 2 3" xfId="25598" xr:uid="{00000000-0005-0000-0000-000044640000}"/>
    <cellStyle name="百分比 2 6 2 2 3 3" xfId="25599" xr:uid="{00000000-0005-0000-0000-000045640000}"/>
    <cellStyle name="百分比 2 6 2 2 3 3 2" xfId="25600" xr:uid="{00000000-0005-0000-0000-000046640000}"/>
    <cellStyle name="百分比 2 6 2 2 3 3 3" xfId="25601" xr:uid="{00000000-0005-0000-0000-000047640000}"/>
    <cellStyle name="百分比 2 6 2 2 3 4" xfId="25602" xr:uid="{00000000-0005-0000-0000-000048640000}"/>
    <cellStyle name="百分比 2 6 2 2 3 5" xfId="25603" xr:uid="{00000000-0005-0000-0000-000049640000}"/>
    <cellStyle name="百分比 2 6 2 2 4" xfId="25604" xr:uid="{00000000-0005-0000-0000-00004A640000}"/>
    <cellStyle name="百分比 2 6 2 2 4 2" xfId="25605" xr:uid="{00000000-0005-0000-0000-00004B640000}"/>
    <cellStyle name="百分比 2 6 2 2 4 3" xfId="25606" xr:uid="{00000000-0005-0000-0000-00004C640000}"/>
    <cellStyle name="百分比 2 6 2 2 5" xfId="25607" xr:uid="{00000000-0005-0000-0000-00004D640000}"/>
    <cellStyle name="百分比 2 6 2 2 5 2" xfId="25608" xr:uid="{00000000-0005-0000-0000-00004E640000}"/>
    <cellStyle name="百分比 2 6 2 2 5 3" xfId="25609" xr:uid="{00000000-0005-0000-0000-00004F640000}"/>
    <cellStyle name="百分比 2 6 2 2 6" xfId="25610" xr:uid="{00000000-0005-0000-0000-000050640000}"/>
    <cellStyle name="百分比 2 6 2 2 7" xfId="25611" xr:uid="{00000000-0005-0000-0000-000051640000}"/>
    <cellStyle name="百分比 2 6 2 3" xfId="25612" xr:uid="{00000000-0005-0000-0000-000052640000}"/>
    <cellStyle name="百分比 2 6 2 3 2" xfId="25613" xr:uid="{00000000-0005-0000-0000-000053640000}"/>
    <cellStyle name="百分比 2 6 2 3 2 2" xfId="25614" xr:uid="{00000000-0005-0000-0000-000054640000}"/>
    <cellStyle name="百分比 2 6 2 3 2 2 2" xfId="25615" xr:uid="{00000000-0005-0000-0000-000055640000}"/>
    <cellStyle name="百分比 2 6 2 3 2 2 3" xfId="25616" xr:uid="{00000000-0005-0000-0000-000056640000}"/>
    <cellStyle name="百分比 2 6 2 3 2 3" xfId="25617" xr:uid="{00000000-0005-0000-0000-000057640000}"/>
    <cellStyle name="百分比 2 6 2 3 2 3 2" xfId="25618" xr:uid="{00000000-0005-0000-0000-000058640000}"/>
    <cellStyle name="百分比 2 6 2 3 2 3 3" xfId="25619" xr:uid="{00000000-0005-0000-0000-000059640000}"/>
    <cellStyle name="百分比 2 6 2 3 2 4" xfId="25620" xr:uid="{00000000-0005-0000-0000-00005A640000}"/>
    <cellStyle name="百分比 2 6 2 3 2 5" xfId="25621" xr:uid="{00000000-0005-0000-0000-00005B640000}"/>
    <cellStyle name="百分比 2 6 2 3 3" xfId="25622" xr:uid="{00000000-0005-0000-0000-00005C640000}"/>
    <cellStyle name="百分比 2 6 2 3 3 2" xfId="25623" xr:uid="{00000000-0005-0000-0000-00005D640000}"/>
    <cellStyle name="百分比 2 6 2 3 3 3" xfId="25624" xr:uid="{00000000-0005-0000-0000-00005E640000}"/>
    <cellStyle name="百分比 2 6 2 3 4" xfId="25625" xr:uid="{00000000-0005-0000-0000-00005F640000}"/>
    <cellStyle name="百分比 2 6 2 3 4 2" xfId="25626" xr:uid="{00000000-0005-0000-0000-000060640000}"/>
    <cellStyle name="百分比 2 6 2 3 4 3" xfId="25627" xr:uid="{00000000-0005-0000-0000-000061640000}"/>
    <cellStyle name="百分比 2 6 2 3 5" xfId="25628" xr:uid="{00000000-0005-0000-0000-000062640000}"/>
    <cellStyle name="百分比 2 6 2 3 6" xfId="25629" xr:uid="{00000000-0005-0000-0000-000063640000}"/>
    <cellStyle name="百分比 2 6 2 4" xfId="25630" xr:uid="{00000000-0005-0000-0000-000064640000}"/>
    <cellStyle name="百分比 2 6 2 4 2" xfId="25631" xr:uid="{00000000-0005-0000-0000-000065640000}"/>
    <cellStyle name="百分比 2 6 2 4 2 2" xfId="25632" xr:uid="{00000000-0005-0000-0000-000066640000}"/>
    <cellStyle name="百分比 2 6 2 4 2 2 2" xfId="25633" xr:uid="{00000000-0005-0000-0000-000067640000}"/>
    <cellStyle name="百分比 2 6 2 4 2 2 3" xfId="25634" xr:uid="{00000000-0005-0000-0000-000068640000}"/>
    <cellStyle name="百分比 2 6 2 4 2 3" xfId="25635" xr:uid="{00000000-0005-0000-0000-000069640000}"/>
    <cellStyle name="百分比 2 6 2 4 2 3 2" xfId="25636" xr:uid="{00000000-0005-0000-0000-00006A640000}"/>
    <cellStyle name="百分比 2 6 2 4 2 3 3" xfId="25637" xr:uid="{00000000-0005-0000-0000-00006B640000}"/>
    <cellStyle name="百分比 2 6 2 4 2 4" xfId="25638" xr:uid="{00000000-0005-0000-0000-00006C640000}"/>
    <cellStyle name="百分比 2 6 2 4 2 5" xfId="25639" xr:uid="{00000000-0005-0000-0000-00006D640000}"/>
    <cellStyle name="百分比 2 6 2 4 3" xfId="25640" xr:uid="{00000000-0005-0000-0000-00006E640000}"/>
    <cellStyle name="百分比 2 6 2 4 3 2" xfId="25641" xr:uid="{00000000-0005-0000-0000-00006F640000}"/>
    <cellStyle name="百分比 2 6 2 4 3 3" xfId="25642" xr:uid="{00000000-0005-0000-0000-000070640000}"/>
    <cellStyle name="百分比 2 6 2 4 4" xfId="25643" xr:uid="{00000000-0005-0000-0000-000071640000}"/>
    <cellStyle name="百分比 2 6 2 4 4 2" xfId="25644" xr:uid="{00000000-0005-0000-0000-000072640000}"/>
    <cellStyle name="百分比 2 6 2 4 4 3" xfId="25645" xr:uid="{00000000-0005-0000-0000-000073640000}"/>
    <cellStyle name="百分比 2 6 2 4 5" xfId="25646" xr:uid="{00000000-0005-0000-0000-000074640000}"/>
    <cellStyle name="百分比 2 6 2 4 6" xfId="25647" xr:uid="{00000000-0005-0000-0000-000075640000}"/>
    <cellStyle name="百分比 2 6 2 5" xfId="25648" xr:uid="{00000000-0005-0000-0000-000076640000}"/>
    <cellStyle name="百分比 2 6 2 5 2" xfId="25649" xr:uid="{00000000-0005-0000-0000-000077640000}"/>
    <cellStyle name="百分比 2 6 2 5 2 2" xfId="25650" xr:uid="{00000000-0005-0000-0000-000078640000}"/>
    <cellStyle name="百分比 2 6 2 5 2 3" xfId="25651" xr:uid="{00000000-0005-0000-0000-000079640000}"/>
    <cellStyle name="百分比 2 6 2 5 3" xfId="25652" xr:uid="{00000000-0005-0000-0000-00007A640000}"/>
    <cellStyle name="百分比 2 6 2 5 3 2" xfId="25653" xr:uid="{00000000-0005-0000-0000-00007B640000}"/>
    <cellStyle name="百分比 2 6 2 5 3 3" xfId="25654" xr:uid="{00000000-0005-0000-0000-00007C640000}"/>
    <cellStyle name="百分比 2 6 2 5 4" xfId="25655" xr:uid="{00000000-0005-0000-0000-00007D640000}"/>
    <cellStyle name="百分比 2 6 2 5 5" xfId="25656" xr:uid="{00000000-0005-0000-0000-00007E640000}"/>
    <cellStyle name="百分比 2 6 2 6" xfId="25657" xr:uid="{00000000-0005-0000-0000-00007F640000}"/>
    <cellStyle name="百分比 2 6 2 6 2" xfId="25658" xr:uid="{00000000-0005-0000-0000-000080640000}"/>
    <cellStyle name="百分比 2 6 2 6 3" xfId="25659" xr:uid="{00000000-0005-0000-0000-000081640000}"/>
    <cellStyle name="百分比 2 6 2 7" xfId="25660" xr:uid="{00000000-0005-0000-0000-000082640000}"/>
    <cellStyle name="百分比 2 6 2 7 2" xfId="25661" xr:uid="{00000000-0005-0000-0000-000083640000}"/>
    <cellStyle name="百分比 2 6 2 7 3" xfId="25662" xr:uid="{00000000-0005-0000-0000-000084640000}"/>
    <cellStyle name="百分比 2 6 2 8" xfId="25663" xr:uid="{00000000-0005-0000-0000-000085640000}"/>
    <cellStyle name="百分比 2 6 2 9" xfId="25664" xr:uid="{00000000-0005-0000-0000-000086640000}"/>
    <cellStyle name="百分比 2 6 3" xfId="25665" xr:uid="{00000000-0005-0000-0000-000087640000}"/>
    <cellStyle name="百分比 2 6 3 2" xfId="25666" xr:uid="{00000000-0005-0000-0000-000088640000}"/>
    <cellStyle name="百分比 2 6 3 2 2" xfId="25667" xr:uid="{00000000-0005-0000-0000-000089640000}"/>
    <cellStyle name="百分比 2 6 3 2 2 2" xfId="25668" xr:uid="{00000000-0005-0000-0000-00008A640000}"/>
    <cellStyle name="百分比 2 6 3 2 2 2 2" xfId="25669" xr:uid="{00000000-0005-0000-0000-00008B640000}"/>
    <cellStyle name="百分比 2 6 3 2 2 2 3" xfId="25670" xr:uid="{00000000-0005-0000-0000-00008C640000}"/>
    <cellStyle name="百分比 2 6 3 2 2 3" xfId="25671" xr:uid="{00000000-0005-0000-0000-00008D640000}"/>
    <cellStyle name="百分比 2 6 3 2 2 3 2" xfId="25672" xr:uid="{00000000-0005-0000-0000-00008E640000}"/>
    <cellStyle name="百分比 2 6 3 2 2 3 3" xfId="25673" xr:uid="{00000000-0005-0000-0000-00008F640000}"/>
    <cellStyle name="百分比 2 6 3 2 2 4" xfId="25674" xr:uid="{00000000-0005-0000-0000-000090640000}"/>
    <cellStyle name="百分比 2 6 3 2 2 5" xfId="25675" xr:uid="{00000000-0005-0000-0000-000091640000}"/>
    <cellStyle name="百分比 2 6 3 2 3" xfId="25676" xr:uid="{00000000-0005-0000-0000-000092640000}"/>
    <cellStyle name="百分比 2 6 3 2 3 2" xfId="25677" xr:uid="{00000000-0005-0000-0000-000093640000}"/>
    <cellStyle name="百分比 2 6 3 2 3 3" xfId="25678" xr:uid="{00000000-0005-0000-0000-000094640000}"/>
    <cellStyle name="百分比 2 6 3 2 4" xfId="25679" xr:uid="{00000000-0005-0000-0000-000095640000}"/>
    <cellStyle name="百分比 2 6 3 2 4 2" xfId="25680" xr:uid="{00000000-0005-0000-0000-000096640000}"/>
    <cellStyle name="百分比 2 6 3 2 4 3" xfId="25681" xr:uid="{00000000-0005-0000-0000-000097640000}"/>
    <cellStyle name="百分比 2 6 3 2 5" xfId="25682" xr:uid="{00000000-0005-0000-0000-000098640000}"/>
    <cellStyle name="百分比 2 6 3 2 6" xfId="25683" xr:uid="{00000000-0005-0000-0000-000099640000}"/>
    <cellStyle name="百分比 2 6 3 3" xfId="25684" xr:uid="{00000000-0005-0000-0000-00009A640000}"/>
    <cellStyle name="百分比 2 6 3 3 2" xfId="25685" xr:uid="{00000000-0005-0000-0000-00009B640000}"/>
    <cellStyle name="百分比 2 6 3 3 2 2" xfId="25686" xr:uid="{00000000-0005-0000-0000-00009C640000}"/>
    <cellStyle name="百分比 2 6 3 3 2 3" xfId="25687" xr:uid="{00000000-0005-0000-0000-00009D640000}"/>
    <cellStyle name="百分比 2 6 3 3 3" xfId="25688" xr:uid="{00000000-0005-0000-0000-00009E640000}"/>
    <cellStyle name="百分比 2 6 3 3 3 2" xfId="25689" xr:uid="{00000000-0005-0000-0000-00009F640000}"/>
    <cellStyle name="百分比 2 6 3 3 3 3" xfId="25690" xr:uid="{00000000-0005-0000-0000-0000A0640000}"/>
    <cellStyle name="百分比 2 6 3 3 4" xfId="25691" xr:uid="{00000000-0005-0000-0000-0000A1640000}"/>
    <cellStyle name="百分比 2 6 3 3 5" xfId="25692" xr:uid="{00000000-0005-0000-0000-0000A2640000}"/>
    <cellStyle name="百分比 2 6 3 4" xfId="25693" xr:uid="{00000000-0005-0000-0000-0000A3640000}"/>
    <cellStyle name="百分比 2 6 3 4 2" xfId="25694" xr:uid="{00000000-0005-0000-0000-0000A4640000}"/>
    <cellStyle name="百分比 2 6 3 4 3" xfId="25695" xr:uid="{00000000-0005-0000-0000-0000A5640000}"/>
    <cellStyle name="百分比 2 6 3 5" xfId="25696" xr:uid="{00000000-0005-0000-0000-0000A6640000}"/>
    <cellStyle name="百分比 2 6 3 5 2" xfId="25697" xr:uid="{00000000-0005-0000-0000-0000A7640000}"/>
    <cellStyle name="百分比 2 6 3 5 3" xfId="25698" xr:uid="{00000000-0005-0000-0000-0000A8640000}"/>
    <cellStyle name="百分比 2 6 3 6" xfId="25699" xr:uid="{00000000-0005-0000-0000-0000A9640000}"/>
    <cellStyle name="百分比 2 6 3 7" xfId="25700" xr:uid="{00000000-0005-0000-0000-0000AA640000}"/>
    <cellStyle name="百分比 2 6 4" xfId="25701" xr:uid="{00000000-0005-0000-0000-0000AB640000}"/>
    <cellStyle name="百分比 2 6 4 2" xfId="25702" xr:uid="{00000000-0005-0000-0000-0000AC640000}"/>
    <cellStyle name="百分比 2 6 4 2 2" xfId="25703" xr:uid="{00000000-0005-0000-0000-0000AD640000}"/>
    <cellStyle name="百分比 2 6 4 2 2 2" xfId="25704" xr:uid="{00000000-0005-0000-0000-0000AE640000}"/>
    <cellStyle name="百分比 2 6 4 2 2 3" xfId="25705" xr:uid="{00000000-0005-0000-0000-0000AF640000}"/>
    <cellStyle name="百分比 2 6 4 2 3" xfId="25706" xr:uid="{00000000-0005-0000-0000-0000B0640000}"/>
    <cellStyle name="百分比 2 6 4 2 3 2" xfId="25707" xr:uid="{00000000-0005-0000-0000-0000B1640000}"/>
    <cellStyle name="百分比 2 6 4 2 3 3" xfId="25708" xr:uid="{00000000-0005-0000-0000-0000B2640000}"/>
    <cellStyle name="百分比 2 6 4 2 4" xfId="25709" xr:uid="{00000000-0005-0000-0000-0000B3640000}"/>
    <cellStyle name="百分比 2 6 4 2 5" xfId="25710" xr:uid="{00000000-0005-0000-0000-0000B4640000}"/>
    <cellStyle name="百分比 2 6 4 3" xfId="25711" xr:uid="{00000000-0005-0000-0000-0000B5640000}"/>
    <cellStyle name="百分比 2 6 4 3 2" xfId="25712" xr:uid="{00000000-0005-0000-0000-0000B6640000}"/>
    <cellStyle name="百分比 2 6 4 3 3" xfId="25713" xr:uid="{00000000-0005-0000-0000-0000B7640000}"/>
    <cellStyle name="百分比 2 6 4 4" xfId="25714" xr:uid="{00000000-0005-0000-0000-0000B8640000}"/>
    <cellStyle name="百分比 2 6 4 4 2" xfId="25715" xr:uid="{00000000-0005-0000-0000-0000B9640000}"/>
    <cellStyle name="百分比 2 6 4 4 3" xfId="25716" xr:uid="{00000000-0005-0000-0000-0000BA640000}"/>
    <cellStyle name="百分比 2 6 4 5" xfId="25717" xr:uid="{00000000-0005-0000-0000-0000BB640000}"/>
    <cellStyle name="百分比 2 6 4 6" xfId="25718" xr:uid="{00000000-0005-0000-0000-0000BC640000}"/>
    <cellStyle name="百分比 2 6 5" xfId="25719" xr:uid="{00000000-0005-0000-0000-0000BD640000}"/>
    <cellStyle name="百分比 2 6 5 2" xfId="25720" xr:uid="{00000000-0005-0000-0000-0000BE640000}"/>
    <cellStyle name="百分比 2 6 5 2 2" xfId="25721" xr:uid="{00000000-0005-0000-0000-0000BF640000}"/>
    <cellStyle name="百分比 2 6 5 2 2 2" xfId="25722" xr:uid="{00000000-0005-0000-0000-0000C0640000}"/>
    <cellStyle name="百分比 2 6 5 2 2 3" xfId="25723" xr:uid="{00000000-0005-0000-0000-0000C1640000}"/>
    <cellStyle name="百分比 2 6 5 2 3" xfId="25724" xr:uid="{00000000-0005-0000-0000-0000C2640000}"/>
    <cellStyle name="百分比 2 6 5 2 3 2" xfId="25725" xr:uid="{00000000-0005-0000-0000-0000C3640000}"/>
    <cellStyle name="百分比 2 6 5 2 3 3" xfId="25726" xr:uid="{00000000-0005-0000-0000-0000C4640000}"/>
    <cellStyle name="百分比 2 6 5 2 4" xfId="25727" xr:uid="{00000000-0005-0000-0000-0000C5640000}"/>
    <cellStyle name="百分比 2 6 5 2 5" xfId="25728" xr:uid="{00000000-0005-0000-0000-0000C6640000}"/>
    <cellStyle name="百分比 2 6 5 3" xfId="25729" xr:uid="{00000000-0005-0000-0000-0000C7640000}"/>
    <cellStyle name="百分比 2 6 5 3 2" xfId="25730" xr:uid="{00000000-0005-0000-0000-0000C8640000}"/>
    <cellStyle name="百分比 2 6 5 3 3" xfId="25731" xr:uid="{00000000-0005-0000-0000-0000C9640000}"/>
    <cellStyle name="百分比 2 6 5 4" xfId="25732" xr:uid="{00000000-0005-0000-0000-0000CA640000}"/>
    <cellStyle name="百分比 2 6 5 4 2" xfId="25733" xr:uid="{00000000-0005-0000-0000-0000CB640000}"/>
    <cellStyle name="百分比 2 6 5 4 3" xfId="25734" xr:uid="{00000000-0005-0000-0000-0000CC640000}"/>
    <cellStyle name="百分比 2 6 5 5" xfId="25735" xr:uid="{00000000-0005-0000-0000-0000CD640000}"/>
    <cellStyle name="百分比 2 6 5 6" xfId="25736" xr:uid="{00000000-0005-0000-0000-0000CE640000}"/>
    <cellStyle name="百分比 2 6 6" xfId="25737" xr:uid="{00000000-0005-0000-0000-0000CF640000}"/>
    <cellStyle name="百分比 2 6 6 2" xfId="25738" xr:uid="{00000000-0005-0000-0000-0000D0640000}"/>
    <cellStyle name="百分比 2 6 6 2 2" xfId="25739" xr:uid="{00000000-0005-0000-0000-0000D1640000}"/>
    <cellStyle name="百分比 2 6 6 2 3" xfId="25740" xr:uid="{00000000-0005-0000-0000-0000D2640000}"/>
    <cellStyle name="百分比 2 6 6 3" xfId="25741" xr:uid="{00000000-0005-0000-0000-0000D3640000}"/>
    <cellStyle name="百分比 2 6 6 3 2" xfId="25742" xr:uid="{00000000-0005-0000-0000-0000D4640000}"/>
    <cellStyle name="百分比 2 6 6 3 3" xfId="25743" xr:uid="{00000000-0005-0000-0000-0000D5640000}"/>
    <cellStyle name="百分比 2 6 6 4" xfId="25744" xr:uid="{00000000-0005-0000-0000-0000D6640000}"/>
    <cellStyle name="百分比 2 6 6 5" xfId="25745" xr:uid="{00000000-0005-0000-0000-0000D7640000}"/>
    <cellStyle name="百分比 2 6 7" xfId="25746" xr:uid="{00000000-0005-0000-0000-0000D8640000}"/>
    <cellStyle name="百分比 2 6 7 2" xfId="25747" xr:uid="{00000000-0005-0000-0000-0000D9640000}"/>
    <cellStyle name="百分比 2 6 7 3" xfId="25748" xr:uid="{00000000-0005-0000-0000-0000DA640000}"/>
    <cellStyle name="百分比 2 6 8" xfId="25749" xr:uid="{00000000-0005-0000-0000-0000DB640000}"/>
    <cellStyle name="百分比 2 6 8 2" xfId="25750" xr:uid="{00000000-0005-0000-0000-0000DC640000}"/>
    <cellStyle name="百分比 2 6 8 3" xfId="25751" xr:uid="{00000000-0005-0000-0000-0000DD640000}"/>
    <cellStyle name="百分比 2 6 9" xfId="25752" xr:uid="{00000000-0005-0000-0000-0000DE640000}"/>
    <cellStyle name="百分比 2 7" xfId="480" xr:uid="{00000000-0005-0000-0000-0000DF640000}"/>
    <cellStyle name="百分比 2 7 2" xfId="25753" xr:uid="{00000000-0005-0000-0000-0000E0640000}"/>
    <cellStyle name="百分比 2 7 2 2" xfId="25754" xr:uid="{00000000-0005-0000-0000-0000E1640000}"/>
    <cellStyle name="百分比 2 7 2 2 2" xfId="25755" xr:uid="{00000000-0005-0000-0000-0000E2640000}"/>
    <cellStyle name="百分比 2 7 2 2 2 2" xfId="25756" xr:uid="{00000000-0005-0000-0000-0000E3640000}"/>
    <cellStyle name="百分比 2 7 2 2 2 2 2" xfId="25757" xr:uid="{00000000-0005-0000-0000-0000E4640000}"/>
    <cellStyle name="百分比 2 7 2 2 2 2 3" xfId="25758" xr:uid="{00000000-0005-0000-0000-0000E5640000}"/>
    <cellStyle name="百分比 2 7 2 2 2 3" xfId="25759" xr:uid="{00000000-0005-0000-0000-0000E6640000}"/>
    <cellStyle name="百分比 2 7 2 2 2 3 2" xfId="25760" xr:uid="{00000000-0005-0000-0000-0000E7640000}"/>
    <cellStyle name="百分比 2 7 2 2 2 3 3" xfId="25761" xr:uid="{00000000-0005-0000-0000-0000E8640000}"/>
    <cellStyle name="百分比 2 7 2 2 2 4" xfId="25762" xr:uid="{00000000-0005-0000-0000-0000E9640000}"/>
    <cellStyle name="百分比 2 7 2 2 2 5" xfId="25763" xr:uid="{00000000-0005-0000-0000-0000EA640000}"/>
    <cellStyle name="百分比 2 7 2 2 3" xfId="25764" xr:uid="{00000000-0005-0000-0000-0000EB640000}"/>
    <cellStyle name="百分比 2 7 2 2 3 2" xfId="25765" xr:uid="{00000000-0005-0000-0000-0000EC640000}"/>
    <cellStyle name="百分比 2 7 2 2 3 3" xfId="25766" xr:uid="{00000000-0005-0000-0000-0000ED640000}"/>
    <cellStyle name="百分比 2 7 2 2 4" xfId="25767" xr:uid="{00000000-0005-0000-0000-0000EE640000}"/>
    <cellStyle name="百分比 2 7 2 2 4 2" xfId="25768" xr:uid="{00000000-0005-0000-0000-0000EF640000}"/>
    <cellStyle name="百分比 2 7 2 2 4 3" xfId="25769" xr:uid="{00000000-0005-0000-0000-0000F0640000}"/>
    <cellStyle name="百分比 2 7 2 2 5" xfId="25770" xr:uid="{00000000-0005-0000-0000-0000F1640000}"/>
    <cellStyle name="百分比 2 7 2 2 6" xfId="25771" xr:uid="{00000000-0005-0000-0000-0000F2640000}"/>
    <cellStyle name="百分比 2 7 2 3" xfId="25772" xr:uid="{00000000-0005-0000-0000-0000F3640000}"/>
    <cellStyle name="百分比 2 7 2 3 2" xfId="25773" xr:uid="{00000000-0005-0000-0000-0000F4640000}"/>
    <cellStyle name="百分比 2 7 2 3 2 2" xfId="25774" xr:uid="{00000000-0005-0000-0000-0000F5640000}"/>
    <cellStyle name="百分比 2 7 2 3 2 3" xfId="25775" xr:uid="{00000000-0005-0000-0000-0000F6640000}"/>
    <cellStyle name="百分比 2 7 2 3 3" xfId="25776" xr:uid="{00000000-0005-0000-0000-0000F7640000}"/>
    <cellStyle name="百分比 2 7 2 3 3 2" xfId="25777" xr:uid="{00000000-0005-0000-0000-0000F8640000}"/>
    <cellStyle name="百分比 2 7 2 3 3 3" xfId="25778" xr:uid="{00000000-0005-0000-0000-0000F9640000}"/>
    <cellStyle name="百分比 2 7 2 3 4" xfId="25779" xr:uid="{00000000-0005-0000-0000-0000FA640000}"/>
    <cellStyle name="百分比 2 7 2 3 5" xfId="25780" xr:uid="{00000000-0005-0000-0000-0000FB640000}"/>
    <cellStyle name="百分比 2 7 2 4" xfId="25781" xr:uid="{00000000-0005-0000-0000-0000FC640000}"/>
    <cellStyle name="百分比 2 7 2 4 2" xfId="25782" xr:uid="{00000000-0005-0000-0000-0000FD640000}"/>
    <cellStyle name="百分比 2 7 2 4 3" xfId="25783" xr:uid="{00000000-0005-0000-0000-0000FE640000}"/>
    <cellStyle name="百分比 2 7 2 5" xfId="25784" xr:uid="{00000000-0005-0000-0000-0000FF640000}"/>
    <cellStyle name="百分比 2 7 2 5 2" xfId="25785" xr:uid="{00000000-0005-0000-0000-000000650000}"/>
    <cellStyle name="百分比 2 7 2 5 3" xfId="25786" xr:uid="{00000000-0005-0000-0000-000001650000}"/>
    <cellStyle name="百分比 2 7 2 6" xfId="25787" xr:uid="{00000000-0005-0000-0000-000002650000}"/>
    <cellStyle name="百分比 2 7 2 7" xfId="25788" xr:uid="{00000000-0005-0000-0000-000003650000}"/>
    <cellStyle name="百分比 2 7 3" xfId="25789" xr:uid="{00000000-0005-0000-0000-000004650000}"/>
    <cellStyle name="百分比 2 7 3 2" xfId="25790" xr:uid="{00000000-0005-0000-0000-000005650000}"/>
    <cellStyle name="百分比 2 7 3 2 2" xfId="25791" xr:uid="{00000000-0005-0000-0000-000006650000}"/>
    <cellStyle name="百分比 2 7 3 2 2 2" xfId="25792" xr:uid="{00000000-0005-0000-0000-000007650000}"/>
    <cellStyle name="百分比 2 7 3 2 2 3" xfId="25793" xr:uid="{00000000-0005-0000-0000-000008650000}"/>
    <cellStyle name="百分比 2 7 3 2 3" xfId="25794" xr:uid="{00000000-0005-0000-0000-000009650000}"/>
    <cellStyle name="百分比 2 7 3 2 3 2" xfId="25795" xr:uid="{00000000-0005-0000-0000-00000A650000}"/>
    <cellStyle name="百分比 2 7 3 2 3 3" xfId="25796" xr:uid="{00000000-0005-0000-0000-00000B650000}"/>
    <cellStyle name="百分比 2 7 3 2 4" xfId="25797" xr:uid="{00000000-0005-0000-0000-00000C650000}"/>
    <cellStyle name="百分比 2 7 3 2 5" xfId="25798" xr:uid="{00000000-0005-0000-0000-00000D650000}"/>
    <cellStyle name="百分比 2 7 3 3" xfId="25799" xr:uid="{00000000-0005-0000-0000-00000E650000}"/>
    <cellStyle name="百分比 2 7 3 3 2" xfId="25800" xr:uid="{00000000-0005-0000-0000-00000F650000}"/>
    <cellStyle name="百分比 2 7 3 3 3" xfId="25801" xr:uid="{00000000-0005-0000-0000-000010650000}"/>
    <cellStyle name="百分比 2 7 3 4" xfId="25802" xr:uid="{00000000-0005-0000-0000-000011650000}"/>
    <cellStyle name="百分比 2 7 3 4 2" xfId="25803" xr:uid="{00000000-0005-0000-0000-000012650000}"/>
    <cellStyle name="百分比 2 7 3 4 3" xfId="25804" xr:uid="{00000000-0005-0000-0000-000013650000}"/>
    <cellStyle name="百分比 2 7 3 5" xfId="25805" xr:uid="{00000000-0005-0000-0000-000014650000}"/>
    <cellStyle name="百分比 2 7 3 6" xfId="25806" xr:uid="{00000000-0005-0000-0000-000015650000}"/>
    <cellStyle name="百分比 2 7 4" xfId="25807" xr:uid="{00000000-0005-0000-0000-000016650000}"/>
    <cellStyle name="百分比 2 7 4 2" xfId="25808" xr:uid="{00000000-0005-0000-0000-000017650000}"/>
    <cellStyle name="百分比 2 7 4 2 2" xfId="25809" xr:uid="{00000000-0005-0000-0000-000018650000}"/>
    <cellStyle name="百分比 2 7 4 2 2 2" xfId="25810" xr:uid="{00000000-0005-0000-0000-000019650000}"/>
    <cellStyle name="百分比 2 7 4 2 2 3" xfId="25811" xr:uid="{00000000-0005-0000-0000-00001A650000}"/>
    <cellStyle name="百分比 2 7 4 2 3" xfId="25812" xr:uid="{00000000-0005-0000-0000-00001B650000}"/>
    <cellStyle name="百分比 2 7 4 2 3 2" xfId="25813" xr:uid="{00000000-0005-0000-0000-00001C650000}"/>
    <cellStyle name="百分比 2 7 4 2 3 3" xfId="25814" xr:uid="{00000000-0005-0000-0000-00001D650000}"/>
    <cellStyle name="百分比 2 7 4 2 4" xfId="25815" xr:uid="{00000000-0005-0000-0000-00001E650000}"/>
    <cellStyle name="百分比 2 7 4 2 5" xfId="25816" xr:uid="{00000000-0005-0000-0000-00001F650000}"/>
    <cellStyle name="百分比 2 7 4 3" xfId="25817" xr:uid="{00000000-0005-0000-0000-000020650000}"/>
    <cellStyle name="百分比 2 7 4 3 2" xfId="25818" xr:uid="{00000000-0005-0000-0000-000021650000}"/>
    <cellStyle name="百分比 2 7 4 3 3" xfId="25819" xr:uid="{00000000-0005-0000-0000-000022650000}"/>
    <cellStyle name="百分比 2 7 4 4" xfId="25820" xr:uid="{00000000-0005-0000-0000-000023650000}"/>
    <cellStyle name="百分比 2 7 4 4 2" xfId="25821" xr:uid="{00000000-0005-0000-0000-000024650000}"/>
    <cellStyle name="百分比 2 7 4 4 3" xfId="25822" xr:uid="{00000000-0005-0000-0000-000025650000}"/>
    <cellStyle name="百分比 2 7 4 5" xfId="25823" xr:uid="{00000000-0005-0000-0000-000026650000}"/>
    <cellStyle name="百分比 2 7 4 6" xfId="25824" xr:uid="{00000000-0005-0000-0000-000027650000}"/>
    <cellStyle name="百分比 2 7 5" xfId="25825" xr:uid="{00000000-0005-0000-0000-000028650000}"/>
    <cellStyle name="百分比 2 7 5 2" xfId="25826" xr:uid="{00000000-0005-0000-0000-000029650000}"/>
    <cellStyle name="百分比 2 7 5 2 2" xfId="25827" xr:uid="{00000000-0005-0000-0000-00002A650000}"/>
    <cellStyle name="百分比 2 7 5 2 3" xfId="25828" xr:uid="{00000000-0005-0000-0000-00002B650000}"/>
    <cellStyle name="百分比 2 7 5 3" xfId="25829" xr:uid="{00000000-0005-0000-0000-00002C650000}"/>
    <cellStyle name="百分比 2 7 5 3 2" xfId="25830" xr:uid="{00000000-0005-0000-0000-00002D650000}"/>
    <cellStyle name="百分比 2 7 5 3 3" xfId="25831" xr:uid="{00000000-0005-0000-0000-00002E650000}"/>
    <cellStyle name="百分比 2 7 5 4" xfId="25832" xr:uid="{00000000-0005-0000-0000-00002F650000}"/>
    <cellStyle name="百分比 2 7 5 5" xfId="25833" xr:uid="{00000000-0005-0000-0000-000030650000}"/>
    <cellStyle name="百分比 2 7 6" xfId="25834" xr:uid="{00000000-0005-0000-0000-000031650000}"/>
    <cellStyle name="百分比 2 7 6 2" xfId="25835" xr:uid="{00000000-0005-0000-0000-000032650000}"/>
    <cellStyle name="百分比 2 7 6 3" xfId="25836" xr:uid="{00000000-0005-0000-0000-000033650000}"/>
    <cellStyle name="百分比 2 7 7" xfId="25837" xr:uid="{00000000-0005-0000-0000-000034650000}"/>
    <cellStyle name="百分比 2 7 7 2" xfId="25838" xr:uid="{00000000-0005-0000-0000-000035650000}"/>
    <cellStyle name="百分比 2 7 7 3" xfId="25839" xr:uid="{00000000-0005-0000-0000-000036650000}"/>
    <cellStyle name="百分比 2 7 8" xfId="25840" xr:uid="{00000000-0005-0000-0000-000037650000}"/>
    <cellStyle name="百分比 2 7 9" xfId="25841" xr:uid="{00000000-0005-0000-0000-000038650000}"/>
    <cellStyle name="百分比 2 8" xfId="489" xr:uid="{00000000-0005-0000-0000-000039650000}"/>
    <cellStyle name="百分比 2 8 2" xfId="526" xr:uid="{00000000-0005-0000-0000-00003A650000}"/>
    <cellStyle name="百分比 2 8 2 2" xfId="25842" xr:uid="{00000000-0005-0000-0000-00003B650000}"/>
    <cellStyle name="百分比 2 8 2 2 2" xfId="25843" xr:uid="{00000000-0005-0000-0000-00003C650000}"/>
    <cellStyle name="百分比 2 8 2 2 2 2" xfId="25844" xr:uid="{00000000-0005-0000-0000-00003D650000}"/>
    <cellStyle name="百分比 2 8 2 2 2 2 2" xfId="25845" xr:uid="{00000000-0005-0000-0000-00003E650000}"/>
    <cellStyle name="百分比 2 8 2 2 2 2 3" xfId="25846" xr:uid="{00000000-0005-0000-0000-00003F650000}"/>
    <cellStyle name="百分比 2 8 2 2 2 3" xfId="25847" xr:uid="{00000000-0005-0000-0000-000040650000}"/>
    <cellStyle name="百分比 2 8 2 2 2 3 2" xfId="25848" xr:uid="{00000000-0005-0000-0000-000041650000}"/>
    <cellStyle name="百分比 2 8 2 2 2 3 3" xfId="25849" xr:uid="{00000000-0005-0000-0000-000042650000}"/>
    <cellStyle name="百分比 2 8 2 2 2 4" xfId="25850" xr:uid="{00000000-0005-0000-0000-000043650000}"/>
    <cellStyle name="百分比 2 8 2 2 2 5" xfId="25851" xr:uid="{00000000-0005-0000-0000-000044650000}"/>
    <cellStyle name="百分比 2 8 2 2 3" xfId="25852" xr:uid="{00000000-0005-0000-0000-000045650000}"/>
    <cellStyle name="百分比 2 8 2 2 3 2" xfId="25853" xr:uid="{00000000-0005-0000-0000-000046650000}"/>
    <cellStyle name="百分比 2 8 2 2 3 3" xfId="25854" xr:uid="{00000000-0005-0000-0000-000047650000}"/>
    <cellStyle name="百分比 2 8 2 2 4" xfId="25855" xr:uid="{00000000-0005-0000-0000-000048650000}"/>
    <cellStyle name="百分比 2 8 2 2 4 2" xfId="25856" xr:uid="{00000000-0005-0000-0000-000049650000}"/>
    <cellStyle name="百分比 2 8 2 2 4 3" xfId="25857" xr:uid="{00000000-0005-0000-0000-00004A650000}"/>
    <cellStyle name="百分比 2 8 2 2 5" xfId="25858" xr:uid="{00000000-0005-0000-0000-00004B650000}"/>
    <cellStyle name="百分比 2 8 2 2 6" xfId="25859" xr:uid="{00000000-0005-0000-0000-00004C650000}"/>
    <cellStyle name="百分比 2 8 2 3" xfId="25860" xr:uid="{00000000-0005-0000-0000-00004D650000}"/>
    <cellStyle name="百分比 2 8 2 3 2" xfId="25861" xr:uid="{00000000-0005-0000-0000-00004E650000}"/>
    <cellStyle name="百分比 2 8 2 3 2 2" xfId="25862" xr:uid="{00000000-0005-0000-0000-00004F650000}"/>
    <cellStyle name="百分比 2 8 2 3 2 3" xfId="25863" xr:uid="{00000000-0005-0000-0000-000050650000}"/>
    <cellStyle name="百分比 2 8 2 3 3" xfId="25864" xr:uid="{00000000-0005-0000-0000-000051650000}"/>
    <cellStyle name="百分比 2 8 2 3 3 2" xfId="25865" xr:uid="{00000000-0005-0000-0000-000052650000}"/>
    <cellStyle name="百分比 2 8 2 3 3 3" xfId="25866" xr:uid="{00000000-0005-0000-0000-000053650000}"/>
    <cellStyle name="百分比 2 8 2 3 4" xfId="25867" xr:uid="{00000000-0005-0000-0000-000054650000}"/>
    <cellStyle name="百分比 2 8 2 3 5" xfId="25868" xr:uid="{00000000-0005-0000-0000-000055650000}"/>
    <cellStyle name="百分比 2 8 2 4" xfId="25869" xr:uid="{00000000-0005-0000-0000-000056650000}"/>
    <cellStyle name="百分比 2 8 2 4 2" xfId="25870" xr:uid="{00000000-0005-0000-0000-000057650000}"/>
    <cellStyle name="百分比 2 8 2 4 3" xfId="25871" xr:uid="{00000000-0005-0000-0000-000058650000}"/>
    <cellStyle name="百分比 2 8 2 5" xfId="25872" xr:uid="{00000000-0005-0000-0000-000059650000}"/>
    <cellStyle name="百分比 2 8 2 5 2" xfId="25873" xr:uid="{00000000-0005-0000-0000-00005A650000}"/>
    <cellStyle name="百分比 2 8 2 5 3" xfId="25874" xr:uid="{00000000-0005-0000-0000-00005B650000}"/>
    <cellStyle name="百分比 2 8 2 6" xfId="25875" xr:uid="{00000000-0005-0000-0000-00005C650000}"/>
    <cellStyle name="百分比 2 8 2 7" xfId="25876" xr:uid="{00000000-0005-0000-0000-00005D650000}"/>
    <cellStyle name="百分比 2 8 3" xfId="25877" xr:uid="{00000000-0005-0000-0000-00005E650000}"/>
    <cellStyle name="百分比 2 8 3 2" xfId="25878" xr:uid="{00000000-0005-0000-0000-00005F650000}"/>
    <cellStyle name="百分比 2 8 3 2 2" xfId="25879" xr:uid="{00000000-0005-0000-0000-000060650000}"/>
    <cellStyle name="百分比 2 8 3 2 2 2" xfId="25880" xr:uid="{00000000-0005-0000-0000-000061650000}"/>
    <cellStyle name="百分比 2 8 3 2 2 3" xfId="25881" xr:uid="{00000000-0005-0000-0000-000062650000}"/>
    <cellStyle name="百分比 2 8 3 2 3" xfId="25882" xr:uid="{00000000-0005-0000-0000-000063650000}"/>
    <cellStyle name="百分比 2 8 3 2 3 2" xfId="25883" xr:uid="{00000000-0005-0000-0000-000064650000}"/>
    <cellStyle name="百分比 2 8 3 2 3 3" xfId="25884" xr:uid="{00000000-0005-0000-0000-000065650000}"/>
    <cellStyle name="百分比 2 8 3 2 4" xfId="25885" xr:uid="{00000000-0005-0000-0000-000066650000}"/>
    <cellStyle name="百分比 2 8 3 2 5" xfId="25886" xr:uid="{00000000-0005-0000-0000-000067650000}"/>
    <cellStyle name="百分比 2 8 3 3" xfId="25887" xr:uid="{00000000-0005-0000-0000-000068650000}"/>
    <cellStyle name="百分比 2 8 3 3 2" xfId="25888" xr:uid="{00000000-0005-0000-0000-000069650000}"/>
    <cellStyle name="百分比 2 8 3 3 3" xfId="25889" xr:uid="{00000000-0005-0000-0000-00006A650000}"/>
    <cellStyle name="百分比 2 8 3 4" xfId="25890" xr:uid="{00000000-0005-0000-0000-00006B650000}"/>
    <cellStyle name="百分比 2 8 3 4 2" xfId="25891" xr:uid="{00000000-0005-0000-0000-00006C650000}"/>
    <cellStyle name="百分比 2 8 3 4 3" xfId="25892" xr:uid="{00000000-0005-0000-0000-00006D650000}"/>
    <cellStyle name="百分比 2 8 3 5" xfId="25893" xr:uid="{00000000-0005-0000-0000-00006E650000}"/>
    <cellStyle name="百分比 2 8 3 6" xfId="25894" xr:uid="{00000000-0005-0000-0000-00006F650000}"/>
    <cellStyle name="百分比 2 8 4" xfId="25895" xr:uid="{00000000-0005-0000-0000-000070650000}"/>
    <cellStyle name="百分比 2 8 4 2" xfId="25896" xr:uid="{00000000-0005-0000-0000-000071650000}"/>
    <cellStyle name="百分比 2 8 4 2 2" xfId="25897" xr:uid="{00000000-0005-0000-0000-000072650000}"/>
    <cellStyle name="百分比 2 8 4 2 2 2" xfId="25898" xr:uid="{00000000-0005-0000-0000-000073650000}"/>
    <cellStyle name="百分比 2 8 4 2 2 3" xfId="25899" xr:uid="{00000000-0005-0000-0000-000074650000}"/>
    <cellStyle name="百分比 2 8 4 2 3" xfId="25900" xr:uid="{00000000-0005-0000-0000-000075650000}"/>
    <cellStyle name="百分比 2 8 4 2 3 2" xfId="25901" xr:uid="{00000000-0005-0000-0000-000076650000}"/>
    <cellStyle name="百分比 2 8 4 2 3 3" xfId="25902" xr:uid="{00000000-0005-0000-0000-000077650000}"/>
    <cellStyle name="百分比 2 8 4 2 4" xfId="25903" xr:uid="{00000000-0005-0000-0000-000078650000}"/>
    <cellStyle name="百分比 2 8 4 2 5" xfId="25904" xr:uid="{00000000-0005-0000-0000-000079650000}"/>
    <cellStyle name="百分比 2 8 4 3" xfId="25905" xr:uid="{00000000-0005-0000-0000-00007A650000}"/>
    <cellStyle name="百分比 2 8 4 3 2" xfId="25906" xr:uid="{00000000-0005-0000-0000-00007B650000}"/>
    <cellStyle name="百分比 2 8 4 3 3" xfId="25907" xr:uid="{00000000-0005-0000-0000-00007C650000}"/>
    <cellStyle name="百分比 2 8 4 4" xfId="25908" xr:uid="{00000000-0005-0000-0000-00007D650000}"/>
    <cellStyle name="百分比 2 8 4 4 2" xfId="25909" xr:uid="{00000000-0005-0000-0000-00007E650000}"/>
    <cellStyle name="百分比 2 8 4 4 3" xfId="25910" xr:uid="{00000000-0005-0000-0000-00007F650000}"/>
    <cellStyle name="百分比 2 8 4 5" xfId="25911" xr:uid="{00000000-0005-0000-0000-000080650000}"/>
    <cellStyle name="百分比 2 8 4 6" xfId="25912" xr:uid="{00000000-0005-0000-0000-000081650000}"/>
    <cellStyle name="百分比 2 8 5" xfId="25913" xr:uid="{00000000-0005-0000-0000-000082650000}"/>
    <cellStyle name="百分比 2 8 5 2" xfId="25914" xr:uid="{00000000-0005-0000-0000-000083650000}"/>
    <cellStyle name="百分比 2 8 5 2 2" xfId="25915" xr:uid="{00000000-0005-0000-0000-000084650000}"/>
    <cellStyle name="百分比 2 8 5 2 3" xfId="25916" xr:uid="{00000000-0005-0000-0000-000085650000}"/>
    <cellStyle name="百分比 2 8 5 3" xfId="25917" xr:uid="{00000000-0005-0000-0000-000086650000}"/>
    <cellStyle name="百分比 2 8 5 3 2" xfId="25918" xr:uid="{00000000-0005-0000-0000-000087650000}"/>
    <cellStyle name="百分比 2 8 5 3 3" xfId="25919" xr:uid="{00000000-0005-0000-0000-000088650000}"/>
    <cellStyle name="百分比 2 8 5 4" xfId="25920" xr:uid="{00000000-0005-0000-0000-000089650000}"/>
    <cellStyle name="百分比 2 8 5 5" xfId="25921" xr:uid="{00000000-0005-0000-0000-00008A650000}"/>
    <cellStyle name="百分比 2 8 6" xfId="25922" xr:uid="{00000000-0005-0000-0000-00008B650000}"/>
    <cellStyle name="百分比 2 8 6 2" xfId="25923" xr:uid="{00000000-0005-0000-0000-00008C650000}"/>
    <cellStyle name="百分比 2 8 6 3" xfId="25924" xr:uid="{00000000-0005-0000-0000-00008D650000}"/>
    <cellStyle name="百分比 2 8 7" xfId="25925" xr:uid="{00000000-0005-0000-0000-00008E650000}"/>
    <cellStyle name="百分比 2 8 7 2" xfId="25926" xr:uid="{00000000-0005-0000-0000-00008F650000}"/>
    <cellStyle name="百分比 2 8 7 3" xfId="25927" xr:uid="{00000000-0005-0000-0000-000090650000}"/>
    <cellStyle name="百分比 2 8 8" xfId="25928" xr:uid="{00000000-0005-0000-0000-000091650000}"/>
    <cellStyle name="百分比 2 8 9" xfId="25929" xr:uid="{00000000-0005-0000-0000-000092650000}"/>
    <cellStyle name="百分比 2 9" xfId="525" xr:uid="{00000000-0005-0000-0000-000093650000}"/>
    <cellStyle name="百分比 2 9 2" xfId="25931" xr:uid="{00000000-0005-0000-0000-000094650000}"/>
    <cellStyle name="百分比 2 9 2 2" xfId="25932" xr:uid="{00000000-0005-0000-0000-000095650000}"/>
    <cellStyle name="百分比 2 9 2 2 2" xfId="25933" xr:uid="{00000000-0005-0000-0000-000096650000}"/>
    <cellStyle name="百分比 2 9 2 2 2 2" xfId="25934" xr:uid="{00000000-0005-0000-0000-000097650000}"/>
    <cellStyle name="百分比 2 9 2 2 2 3" xfId="25935" xr:uid="{00000000-0005-0000-0000-000098650000}"/>
    <cellStyle name="百分比 2 9 2 2 3" xfId="25936" xr:uid="{00000000-0005-0000-0000-000099650000}"/>
    <cellStyle name="百分比 2 9 2 2 3 2" xfId="25937" xr:uid="{00000000-0005-0000-0000-00009A650000}"/>
    <cellStyle name="百分比 2 9 2 2 3 3" xfId="25938" xr:uid="{00000000-0005-0000-0000-00009B650000}"/>
    <cellStyle name="百分比 2 9 2 2 4" xfId="25939" xr:uid="{00000000-0005-0000-0000-00009C650000}"/>
    <cellStyle name="百分比 2 9 2 2 5" xfId="25940" xr:uid="{00000000-0005-0000-0000-00009D650000}"/>
    <cellStyle name="百分比 2 9 2 3" xfId="25941" xr:uid="{00000000-0005-0000-0000-00009E650000}"/>
    <cellStyle name="百分比 2 9 2 3 2" xfId="25942" xr:uid="{00000000-0005-0000-0000-00009F650000}"/>
    <cellStyle name="百分比 2 9 2 3 3" xfId="25943" xr:uid="{00000000-0005-0000-0000-0000A0650000}"/>
    <cellStyle name="百分比 2 9 2 4" xfId="25944" xr:uid="{00000000-0005-0000-0000-0000A1650000}"/>
    <cellStyle name="百分比 2 9 2 4 2" xfId="25945" xr:uid="{00000000-0005-0000-0000-0000A2650000}"/>
    <cellStyle name="百分比 2 9 2 4 3" xfId="25946" xr:uid="{00000000-0005-0000-0000-0000A3650000}"/>
    <cellStyle name="百分比 2 9 2 5" xfId="25947" xr:uid="{00000000-0005-0000-0000-0000A4650000}"/>
    <cellStyle name="百分比 2 9 2 6" xfId="25948" xr:uid="{00000000-0005-0000-0000-0000A5650000}"/>
    <cellStyle name="百分比 2 9 3" xfId="25949" xr:uid="{00000000-0005-0000-0000-0000A6650000}"/>
    <cellStyle name="百分比 2 9 3 2" xfId="25950" xr:uid="{00000000-0005-0000-0000-0000A7650000}"/>
    <cellStyle name="百分比 2 9 3 2 2" xfId="25951" xr:uid="{00000000-0005-0000-0000-0000A8650000}"/>
    <cellStyle name="百分比 2 9 3 2 2 2" xfId="25952" xr:uid="{00000000-0005-0000-0000-0000A9650000}"/>
    <cellStyle name="百分比 2 9 3 2 2 3" xfId="25953" xr:uid="{00000000-0005-0000-0000-0000AA650000}"/>
    <cellStyle name="百分比 2 9 3 2 3" xfId="25954" xr:uid="{00000000-0005-0000-0000-0000AB650000}"/>
    <cellStyle name="百分比 2 9 3 2 3 2" xfId="25955" xr:uid="{00000000-0005-0000-0000-0000AC650000}"/>
    <cellStyle name="百分比 2 9 3 2 3 3" xfId="25956" xr:uid="{00000000-0005-0000-0000-0000AD650000}"/>
    <cellStyle name="百分比 2 9 3 2 4" xfId="25957" xr:uid="{00000000-0005-0000-0000-0000AE650000}"/>
    <cellStyle name="百分比 2 9 3 2 5" xfId="25958" xr:uid="{00000000-0005-0000-0000-0000AF650000}"/>
    <cellStyle name="百分比 2 9 3 3" xfId="25959" xr:uid="{00000000-0005-0000-0000-0000B0650000}"/>
    <cellStyle name="百分比 2 9 3 3 2" xfId="25960" xr:uid="{00000000-0005-0000-0000-0000B1650000}"/>
    <cellStyle name="百分比 2 9 3 3 3" xfId="25961" xr:uid="{00000000-0005-0000-0000-0000B2650000}"/>
    <cellStyle name="百分比 2 9 3 4" xfId="25962" xr:uid="{00000000-0005-0000-0000-0000B3650000}"/>
    <cellStyle name="百分比 2 9 3 4 2" xfId="25963" xr:uid="{00000000-0005-0000-0000-0000B4650000}"/>
    <cellStyle name="百分比 2 9 3 4 3" xfId="25964" xr:uid="{00000000-0005-0000-0000-0000B5650000}"/>
    <cellStyle name="百分比 2 9 3 5" xfId="25965" xr:uid="{00000000-0005-0000-0000-0000B6650000}"/>
    <cellStyle name="百分比 2 9 3 6" xfId="25966" xr:uid="{00000000-0005-0000-0000-0000B7650000}"/>
    <cellStyle name="百分比 2 9 4" xfId="25967" xr:uid="{00000000-0005-0000-0000-0000B8650000}"/>
    <cellStyle name="百分比 2 9 4 2" xfId="25968" xr:uid="{00000000-0005-0000-0000-0000B9650000}"/>
    <cellStyle name="百分比 2 9 4 2 2" xfId="25969" xr:uid="{00000000-0005-0000-0000-0000BA650000}"/>
    <cellStyle name="百分比 2 9 4 2 3" xfId="25970" xr:uid="{00000000-0005-0000-0000-0000BB650000}"/>
    <cellStyle name="百分比 2 9 4 3" xfId="25971" xr:uid="{00000000-0005-0000-0000-0000BC650000}"/>
    <cellStyle name="百分比 2 9 4 3 2" xfId="25972" xr:uid="{00000000-0005-0000-0000-0000BD650000}"/>
    <cellStyle name="百分比 2 9 4 3 3" xfId="25973" xr:uid="{00000000-0005-0000-0000-0000BE650000}"/>
    <cellStyle name="百分比 2 9 4 4" xfId="25974" xr:uid="{00000000-0005-0000-0000-0000BF650000}"/>
    <cellStyle name="百分比 2 9 4 5" xfId="25975" xr:uid="{00000000-0005-0000-0000-0000C0650000}"/>
    <cellStyle name="百分比 2 9 5" xfId="25976" xr:uid="{00000000-0005-0000-0000-0000C1650000}"/>
    <cellStyle name="百分比 2 9 5 2" xfId="25977" xr:uid="{00000000-0005-0000-0000-0000C2650000}"/>
    <cellStyle name="百分比 2 9 5 3" xfId="25978" xr:uid="{00000000-0005-0000-0000-0000C3650000}"/>
    <cellStyle name="百分比 2 9 6" xfId="25979" xr:uid="{00000000-0005-0000-0000-0000C4650000}"/>
    <cellStyle name="百分比 2 9 6 2" xfId="25980" xr:uid="{00000000-0005-0000-0000-0000C5650000}"/>
    <cellStyle name="百分比 2 9 6 3" xfId="25981" xr:uid="{00000000-0005-0000-0000-0000C6650000}"/>
    <cellStyle name="百分比 2 9 7" xfId="25982" xr:uid="{00000000-0005-0000-0000-0000C7650000}"/>
    <cellStyle name="百分比 2 9 8" xfId="25983" xr:uid="{00000000-0005-0000-0000-0000C8650000}"/>
    <cellStyle name="百分比 2 9 9" xfId="25930" xr:uid="{00000000-0005-0000-0000-0000C9650000}"/>
    <cellStyle name="百分比 3" xfId="481" xr:uid="{00000000-0005-0000-0000-0000CA650000}"/>
    <cellStyle name="百分比 3 2" xfId="528" xr:uid="{00000000-0005-0000-0000-0000CB650000}"/>
    <cellStyle name="百分比 3 2 2" xfId="25985" xr:uid="{00000000-0005-0000-0000-0000CC650000}"/>
    <cellStyle name="百分比 3 2 3" xfId="25986" xr:uid="{00000000-0005-0000-0000-0000CD650000}"/>
    <cellStyle name="百分比 3 2 4" xfId="25984" xr:uid="{00000000-0005-0000-0000-0000CE650000}"/>
    <cellStyle name="百分比 3 3" xfId="527" xr:uid="{00000000-0005-0000-0000-0000CF650000}"/>
    <cellStyle name="百分比 3 3 2" xfId="25988" xr:uid="{00000000-0005-0000-0000-0000D0650000}"/>
    <cellStyle name="百分比 3 3 3" xfId="25989" xr:uid="{00000000-0005-0000-0000-0000D1650000}"/>
    <cellStyle name="百分比 3 3 4" xfId="25987" xr:uid="{00000000-0005-0000-0000-0000D2650000}"/>
    <cellStyle name="百分比 4" xfId="482" xr:uid="{00000000-0005-0000-0000-0000D3650000}"/>
    <cellStyle name="百分比 4 2" xfId="25990" xr:uid="{00000000-0005-0000-0000-0000D4650000}"/>
    <cellStyle name="百分比 4 2 2" xfId="25991" xr:uid="{00000000-0005-0000-0000-0000D5650000}"/>
    <cellStyle name="百分比 4 2 3" xfId="25992" xr:uid="{00000000-0005-0000-0000-0000D6650000}"/>
    <cellStyle name="百分比 4 3" xfId="25993" xr:uid="{00000000-0005-0000-0000-0000D7650000}"/>
    <cellStyle name="百分比 4 3 2" xfId="25994" xr:uid="{00000000-0005-0000-0000-0000D8650000}"/>
    <cellStyle name="百分比 4 3 3" xfId="25995" xr:uid="{00000000-0005-0000-0000-0000D9650000}"/>
    <cellStyle name="百分比 4 4" xfId="25996" xr:uid="{00000000-0005-0000-0000-0000DA650000}"/>
    <cellStyle name="百分比 4 4 2" xfId="25997" xr:uid="{00000000-0005-0000-0000-0000DB650000}"/>
    <cellStyle name="百分比 4 4 3" xfId="25998" xr:uid="{00000000-0005-0000-0000-0000DC650000}"/>
    <cellStyle name="百分比 4 5" xfId="25999" xr:uid="{00000000-0005-0000-0000-0000DD650000}"/>
    <cellStyle name="百分比 4 5 2" xfId="26000" xr:uid="{00000000-0005-0000-0000-0000DE650000}"/>
    <cellStyle name="百分比 4 5 3" xfId="26001" xr:uid="{00000000-0005-0000-0000-0000DF650000}"/>
    <cellStyle name="百分比 5" xfId="483" xr:uid="{00000000-0005-0000-0000-0000E0650000}"/>
    <cellStyle name="百分比 5 2" xfId="26002" xr:uid="{00000000-0005-0000-0000-0000E1650000}"/>
    <cellStyle name="百分比 5 3" xfId="26003" xr:uid="{00000000-0005-0000-0000-0000E2650000}"/>
    <cellStyle name="百分比 5 4" xfId="26004" xr:uid="{00000000-0005-0000-0000-0000E3650000}"/>
    <cellStyle name="百分比 6" xfId="488" xr:uid="{00000000-0005-0000-0000-0000E4650000}"/>
    <cellStyle name="百分比 6 2" xfId="26006" xr:uid="{00000000-0005-0000-0000-0000E5650000}"/>
    <cellStyle name="百分比 6 3" xfId="26007" xr:uid="{00000000-0005-0000-0000-0000E6650000}"/>
    <cellStyle name="百分比 6 4" xfId="26008" xr:uid="{00000000-0005-0000-0000-0000E7650000}"/>
    <cellStyle name="百分比 6 5" xfId="26005" xr:uid="{00000000-0005-0000-0000-0000E8650000}"/>
    <cellStyle name="百分比 7" xfId="26009" xr:uid="{00000000-0005-0000-0000-0000E9650000}"/>
    <cellStyle name="百分比 7 2" xfId="26010" xr:uid="{00000000-0005-0000-0000-0000EA650000}"/>
    <cellStyle name="百分比 7 3" xfId="26011" xr:uid="{00000000-0005-0000-0000-0000EB650000}"/>
    <cellStyle name="百分比 7 4" xfId="26012" xr:uid="{00000000-0005-0000-0000-0000EC650000}"/>
    <cellStyle name="百分比 8" xfId="26013" xr:uid="{00000000-0005-0000-0000-0000ED650000}"/>
    <cellStyle name="百分比 8 2" xfId="26014" xr:uid="{00000000-0005-0000-0000-0000EE650000}"/>
    <cellStyle name="百分比 8 3" xfId="26015" xr:uid="{00000000-0005-0000-0000-0000EF650000}"/>
    <cellStyle name="百分比 9" xfId="26016" xr:uid="{00000000-0005-0000-0000-0000F0650000}"/>
    <cellStyle name="百分比 9 2" xfId="26017" xr:uid="{00000000-0005-0000-0000-0000F1650000}"/>
    <cellStyle name="百分比 9 3" xfId="26018" xr:uid="{00000000-0005-0000-0000-0000F2650000}"/>
    <cellStyle name="計算方式 2" xfId="26019" xr:uid="{00000000-0005-0000-0000-0000F3650000}"/>
    <cellStyle name="貨幣 2" xfId="529" xr:uid="{00000000-0005-0000-0000-0000F4650000}"/>
    <cellStyle name="貨幣 2 2" xfId="26020" xr:uid="{00000000-0005-0000-0000-0000F5650000}"/>
    <cellStyle name="貨幣 2 2 2" xfId="31436" xr:uid="{B694E6E9-A77F-4374-940B-47E93A98C2FD}"/>
    <cellStyle name="貨幣 2 3" xfId="26199" xr:uid="{272C4506-DB55-4F3F-B8A1-8B86969A553D}"/>
    <cellStyle name="貨幣 3" xfId="26021" xr:uid="{00000000-0005-0000-0000-0000F6650000}"/>
    <cellStyle name="貨幣 3 2" xfId="31437" xr:uid="{6B296056-F795-4FDA-AD01-BF1F63267053}"/>
    <cellStyle name="連結的儲存格 2" xfId="26022" xr:uid="{00000000-0005-0000-0000-0000F7650000}"/>
    <cellStyle name="備註 2" xfId="26023" xr:uid="{00000000-0005-0000-0000-0000F8650000}"/>
    <cellStyle name="超連結 2" xfId="484" xr:uid="{00000000-0005-0000-0000-0000FA650000}"/>
    <cellStyle name="超連結 2 2" xfId="26024" xr:uid="{00000000-0005-0000-0000-0000FB650000}"/>
    <cellStyle name="超連結 2 2 2" xfId="26025" xr:uid="{00000000-0005-0000-0000-0000FC650000}"/>
    <cellStyle name="超連結 2 2 3" xfId="26026" xr:uid="{00000000-0005-0000-0000-0000FD650000}"/>
    <cellStyle name="超連結 2 3" xfId="26027" xr:uid="{00000000-0005-0000-0000-0000FE650000}"/>
    <cellStyle name="超連結 2 3 2" xfId="26028" xr:uid="{00000000-0005-0000-0000-0000FF650000}"/>
    <cellStyle name="超連結 2 3 3" xfId="26029" xr:uid="{00000000-0005-0000-0000-000000660000}"/>
    <cellStyle name="超連結 3" xfId="26030" xr:uid="{00000000-0005-0000-0000-000001660000}"/>
    <cellStyle name="超連結 3 2" xfId="26031" xr:uid="{00000000-0005-0000-0000-000002660000}"/>
    <cellStyle name="超連結 3 3" xfId="26032" xr:uid="{00000000-0005-0000-0000-000003660000}"/>
    <cellStyle name="超連結 3 4" xfId="26033" xr:uid="{00000000-0005-0000-0000-000004660000}"/>
    <cellStyle name="說明文字 2" xfId="26034" xr:uid="{00000000-0005-0000-0000-000005660000}"/>
    <cellStyle name="輔色1 2" xfId="26035" xr:uid="{00000000-0005-0000-0000-000006660000}"/>
    <cellStyle name="輔色2 2" xfId="26036" xr:uid="{00000000-0005-0000-0000-000007660000}"/>
    <cellStyle name="輔色3 2" xfId="26037" xr:uid="{00000000-0005-0000-0000-000008660000}"/>
    <cellStyle name="輔色4 2" xfId="26038" xr:uid="{00000000-0005-0000-0000-000009660000}"/>
    <cellStyle name="輔色5 2" xfId="26039" xr:uid="{00000000-0005-0000-0000-00000A660000}"/>
    <cellStyle name="輔色6 2" xfId="26040" xr:uid="{00000000-0005-0000-0000-00000B660000}"/>
    <cellStyle name="標題 1 2" xfId="26041" xr:uid="{00000000-0005-0000-0000-00000C660000}"/>
    <cellStyle name="標題 2 2" xfId="26042" xr:uid="{00000000-0005-0000-0000-00000D660000}"/>
    <cellStyle name="標題 3 2" xfId="26043" xr:uid="{00000000-0005-0000-0000-00000E660000}"/>
    <cellStyle name="標題 4 2" xfId="26044" xr:uid="{00000000-0005-0000-0000-00000F660000}"/>
    <cellStyle name="標題 5" xfId="26045" xr:uid="{00000000-0005-0000-0000-000010660000}"/>
    <cellStyle name="輸入 2" xfId="26046" xr:uid="{00000000-0005-0000-0000-000011660000}"/>
    <cellStyle name="輸出 2" xfId="26047" xr:uid="{00000000-0005-0000-0000-000012660000}"/>
    <cellStyle name="檢查儲存格 2" xfId="26048" xr:uid="{00000000-0005-0000-0000-000013660000}"/>
    <cellStyle name="壞 2" xfId="26049" xr:uid="{00000000-0005-0000-0000-000014660000}"/>
    <cellStyle name="壞_月報表之圖表區(99年4月)" xfId="45" xr:uid="{00000000-0005-0000-0000-000015660000}"/>
    <cellStyle name="壞_總表" xfId="46" xr:uid="{00000000-0005-0000-0000-000016660000}"/>
    <cellStyle name="壞_總表_1" xfId="47" xr:uid="{00000000-0005-0000-0000-000017660000}"/>
    <cellStyle name="警告文字 2" xfId="26050" xr:uid="{00000000-0005-0000-0000-000018660000}"/>
  </cellStyles>
  <dxfs count="1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C00000"/>
      </font>
    </dxf>
    <dxf>
      <fill>
        <patternFill>
          <bgColor theme="5" tint="0.79998168889431442"/>
        </patternFill>
      </fill>
    </dxf>
    <dxf>
      <numFmt numFmtId="222" formatCode="\-"/>
    </dxf>
    <dxf>
      <numFmt numFmtId="222" formatCode="\-"/>
    </dxf>
    <dxf>
      <numFmt numFmtId="222" formatCode="\-"/>
    </dxf>
    <dxf>
      <numFmt numFmtId="222" formatCode="\-"/>
    </dxf>
    <dxf>
      <numFmt numFmtId="222" formatCode="\-"/>
    </dxf>
    <dxf>
      <numFmt numFmtId="223" formatCode="0.0%;;"/>
    </dxf>
    <dxf>
      <numFmt numFmtId="209" formatCode="0.0;;"/>
    </dxf>
    <dxf>
      <numFmt numFmtId="222" formatCode="\-"/>
    </dxf>
    <dxf>
      <numFmt numFmtId="222" formatCode="\-"/>
    </dxf>
    <dxf>
      <numFmt numFmtId="222" formatCode="\-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6699"/>
      <color rgb="FFCCFFCC"/>
      <color rgb="FF0000FF"/>
      <color rgb="FF006600"/>
      <color rgb="FFFF99CC"/>
      <color rgb="FFFFCCFF"/>
      <color rgb="FFFFCCCC"/>
      <color rgb="FFFF33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224019000804329"/>
          <c:y val="0.25"/>
          <c:w val="0.71781428746122589"/>
          <c:h val="0.45526315789473676"/>
        </c:manualLayout>
      </c:layout>
      <c:lineChart>
        <c:grouping val="standard"/>
        <c:varyColors val="0"/>
        <c:ser>
          <c:idx val="0"/>
          <c:order val="0"/>
          <c:tx>
            <c:strRef>
              <c:f>'7-1B(不用)'!$B$1</c:f>
              <c:strCache>
                <c:ptCount val="1"/>
                <c:pt idx="0">
                  <c:v>放流量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'7-1B(不用)'!$A$2:$A$31</c:f>
              <c:numCache>
                <c:formatCode>m/d;@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'7-1B(不用)'!$B$2:$B$31</c:f>
              <c:numCache>
                <c:formatCode>#,##0.0_ 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D3-4D9F-8477-7CB8127786A0}"/>
            </c:ext>
          </c:extLst>
        </c:ser>
        <c:ser>
          <c:idx val="1"/>
          <c:order val="1"/>
          <c:tx>
            <c:strRef>
              <c:f>'7-1B(不用)'!$C$1</c:f>
              <c:strCache>
                <c:ptCount val="1"/>
                <c:pt idx="0">
                  <c:v>月平均值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val>
            <c:numRef>
              <c:f>'7-1B(不用)'!$C$2:$C$31</c:f>
              <c:numCache>
                <c:formatCode>#,##0.0_ 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D3-4D9F-8477-7CB812778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584064"/>
        <c:axId val="100610816"/>
      </c:lineChart>
      <c:dateAx>
        <c:axId val="100584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 sz="1200"/>
                  <a:t>日期</a:t>
                </a:r>
              </a:p>
            </c:rich>
          </c:tx>
          <c:layout>
            <c:manualLayout>
              <c:xMode val="edge"/>
              <c:yMode val="edge"/>
              <c:x val="0.48324607572202088"/>
              <c:y val="0.89151513011546157"/>
            </c:manualLayout>
          </c:layout>
          <c:overlay val="0"/>
          <c:spPr>
            <a:noFill/>
            <a:ln w="25400">
              <a:noFill/>
            </a:ln>
          </c:spPr>
        </c:title>
        <c:numFmt formatCode="[$-404]e&quot;年&quot;m&quot;月&quot;d&quot;日&quot;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endParaRPr lang="zh-TW"/>
          </a:p>
        </c:txPr>
        <c:crossAx val="100610816"/>
        <c:crosses val="autoZero"/>
        <c:auto val="1"/>
        <c:lblOffset val="100"/>
        <c:baseTimeUnit val="days"/>
        <c:majorUnit val="1"/>
        <c:minorUnit val="1"/>
      </c:dateAx>
      <c:valAx>
        <c:axId val="100610816"/>
        <c:scaling>
          <c:orientation val="minMax"/>
          <c:max val="7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05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 altLang="en-US"/>
                  <a:t>CMD</a:t>
                </a:r>
              </a:p>
            </c:rich>
          </c:tx>
          <c:layout>
            <c:manualLayout>
              <c:xMode val="edge"/>
              <c:yMode val="edge"/>
              <c:x val="1.058201058201058E-2"/>
              <c:y val="0.43124065769805681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TW"/>
          </a:p>
        </c:txPr>
        <c:crossAx val="100584064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18518574067130544"/>
          <c:y val="8.9686098654708543E-2"/>
          <c:w val="0.72016534970164858"/>
          <c:h val="0.1046337817638277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標楷體"/>
              <a:ea typeface="標楷體"/>
              <a:cs typeface="標楷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000000000001465" r="0.7500000000000146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909107696295896"/>
          <c:y val="0.27731092436980675"/>
          <c:w val="0.70545517174642358"/>
          <c:h val="0.45168067226892838"/>
        </c:manualLayout>
      </c:layout>
      <c:lineChart>
        <c:grouping val="standard"/>
        <c:varyColors val="0"/>
        <c:ser>
          <c:idx val="0"/>
          <c:order val="0"/>
          <c:tx>
            <c:strRef>
              <c:f>'7-3D(不用)'!$B$1</c:f>
              <c:strCache>
                <c:ptCount val="1"/>
                <c:pt idx="0">
                  <c:v>餘氯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'7-3D(不用)'!$A$2:$A$32</c:f>
              <c:numCache>
                <c:formatCode>[$-404]e/m/d;@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cat>
          <c:val>
            <c:numRef>
              <c:f>'7-3D(不用)'!$B$2:$B$32</c:f>
              <c:numCache>
                <c:formatCode>0.00_);[Red]\(0.00\)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8B-471C-988A-CCCF8B5F143C}"/>
            </c:ext>
          </c:extLst>
        </c:ser>
        <c:ser>
          <c:idx val="1"/>
          <c:order val="1"/>
          <c:tx>
            <c:strRef>
              <c:f>'7-3D(不用)'!$C$1</c:f>
              <c:strCache>
                <c:ptCount val="1"/>
                <c:pt idx="0">
                  <c:v>月平均值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'7-3D(不用)'!$A$2:$A$32</c:f>
              <c:numCache>
                <c:formatCode>[$-404]e/m/d;@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cat>
          <c:val>
            <c:numRef>
              <c:f>'7-3D(不用)'!$C$2:$C$32</c:f>
              <c:numCache>
                <c:formatCode>0.00_);[Red]\(0.00\)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8B-471C-988A-CCCF8B5F143C}"/>
            </c:ext>
          </c:extLst>
        </c:ser>
        <c:ser>
          <c:idx val="2"/>
          <c:order val="2"/>
          <c:tx>
            <c:v>放流最大/小值</c:v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dPt>
            <c:idx val="13"/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218B-471C-988A-CCCF8B5F143C}"/>
              </c:ext>
            </c:extLst>
          </c:dPt>
          <c:dLbls>
            <c:dLbl>
              <c:idx val="13"/>
              <c:layout>
                <c:manualLayout>
                  <c:x val="-1.7595098597428349E-3"/>
                  <c:y val="1.34453781512608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18B-471C-988A-CCCF8B5F143C}"/>
                </c:ext>
              </c:extLst>
            </c:dLbl>
            <c:dLbl>
              <c:idx val="22"/>
              <c:layout>
                <c:manualLayout>
                  <c:x val="-1.7477977158296579E-2"/>
                  <c:y val="-4.11764705882352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18B-471C-988A-CCCF8B5F143C}"/>
                </c:ext>
              </c:extLst>
            </c:dLbl>
            <c:dLbl>
              <c:idx val="24"/>
              <c:layout>
                <c:manualLayout>
                  <c:x val="-1.0263995726012561E-2"/>
                  <c:y val="3.655462184873955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18B-471C-988A-CCCF8B5F143C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'7-3D(不用)'!$D$2:$D$32</c:f>
              <c:numCache>
                <c:formatCode>0.00_ 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8B-471C-988A-CCCF8B5F1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99168"/>
        <c:axId val="101516032"/>
      </c:lineChart>
      <c:dateAx>
        <c:axId val="101399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/>
                  <a:t>日期</a:t>
                </a:r>
              </a:p>
            </c:rich>
          </c:tx>
          <c:layout>
            <c:manualLayout>
              <c:xMode val="edge"/>
              <c:yMode val="edge"/>
              <c:x val="0.53697009266888029"/>
              <c:y val="0.9022794944749557"/>
            </c:manualLayout>
          </c:layout>
          <c:overlay val="0"/>
          <c:spPr>
            <a:noFill/>
            <a:ln w="25400">
              <a:noFill/>
            </a:ln>
          </c:spPr>
        </c:title>
        <c:numFmt formatCode="[$-404]e&quot;年&quot;m&quot;月&quot;d&quot;日&quot;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endParaRPr lang="zh-TW"/>
          </a:p>
        </c:txPr>
        <c:crossAx val="101516032"/>
        <c:crosses val="autoZero"/>
        <c:auto val="1"/>
        <c:lblOffset val="100"/>
        <c:baseTimeUnit val="days"/>
        <c:majorUnit val="1"/>
        <c:minorUnit val="1"/>
      </c:dateAx>
      <c:valAx>
        <c:axId val="101516032"/>
        <c:scaling>
          <c:orientation val="minMax"/>
          <c:max val="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75" b="0" i="0" u="none" strike="noStrike" baseline="0">
                    <a:solidFill>
                      <a:srgbClr val="000000"/>
                    </a:solidFill>
                    <a:latin typeface="Times New Roman" pitchFamily="18" charset="0"/>
                    <a:ea typeface="標楷體" pitchFamily="65" charset="-120"/>
                    <a:cs typeface="Times New Roman" pitchFamily="18" charset="0"/>
                  </a:defRPr>
                </a:pPr>
                <a:r>
                  <a:rPr lang="en-US" altLang="en-US">
                    <a:latin typeface="Times New Roman" pitchFamily="18" charset="0"/>
                    <a:ea typeface="標楷體" pitchFamily="65" charset="-120"/>
                    <a:cs typeface="Times New Roman" pitchFamily="18" charset="0"/>
                  </a:rPr>
                  <a:t>mg/L</a:t>
                </a:r>
              </a:p>
            </c:rich>
          </c:tx>
          <c:layout>
            <c:manualLayout>
              <c:xMode val="edge"/>
              <c:yMode val="edge"/>
              <c:x val="3.6363588879748242E-2"/>
              <c:y val="0.52310924369751965"/>
            </c:manualLayout>
          </c:layout>
          <c:overlay val="0"/>
          <c:spPr>
            <a:noFill/>
            <a:ln w="25400">
              <a:noFill/>
            </a:ln>
          </c:spPr>
        </c:title>
        <c:numFmt formatCode="0.0_);[Red]\(0.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endParaRPr lang="zh-TW"/>
          </a:p>
        </c:txPr>
        <c:crossAx val="101399168"/>
        <c:crosses val="autoZero"/>
        <c:crossBetween val="between"/>
        <c:majorUnit val="0.5"/>
        <c:minorUnit val="0.5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18121239820149565"/>
          <c:y val="0.10084033613444149"/>
          <c:w val="0.71333394270977879"/>
          <c:h val="0.1092436974790037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標楷體"/>
              <a:ea typeface="標楷體"/>
              <a:cs typeface="標楷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108880256298274"/>
          <c:y val="0.31625835189309581"/>
          <c:w val="0.65136162601254477"/>
          <c:h val="0.30512249443209088"/>
        </c:manualLayout>
      </c:layout>
      <c:lineChart>
        <c:grouping val="standard"/>
        <c:varyColors val="0"/>
        <c:ser>
          <c:idx val="0"/>
          <c:order val="0"/>
          <c:tx>
            <c:strRef>
              <c:f>'7-15(不用)'!$B$1</c:f>
              <c:strCache>
                <c:ptCount val="1"/>
                <c:pt idx="0">
                  <c:v>流量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'7-15(不用)'!$A$2:$A$32</c:f>
              <c:numCache>
                <c:formatCode>m"月"d"日";@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cat>
          <c:val>
            <c:numRef>
              <c:f>'7-15(不用)'!$B$2:$B$32</c:f>
              <c:numCache>
                <c:formatCode>#,##0_);[Red]\(#,##0\)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0B-40E7-BBFA-62E5E693549C}"/>
            </c:ext>
          </c:extLst>
        </c:ser>
        <c:ser>
          <c:idx val="1"/>
          <c:order val="1"/>
          <c:tx>
            <c:strRef>
              <c:f>'7-15(不用)'!$C$1</c:f>
              <c:strCache>
                <c:ptCount val="1"/>
                <c:pt idx="0">
                  <c:v>月平均值</c:v>
                </c:pt>
              </c:strCache>
            </c:strRef>
          </c:tx>
          <c:spPr>
            <a:ln w="12700">
              <a:solidFill>
                <a:srgbClr val="FF0000"/>
              </a:solidFill>
              <a:prstDash val="lgDash"/>
            </a:ln>
          </c:spPr>
          <c:marker>
            <c:symbol val="none"/>
          </c:marker>
          <c:cat>
            <c:numRef>
              <c:f>'7-15(不用)'!$A$2:$A$32</c:f>
              <c:numCache>
                <c:formatCode>m"月"d"日";@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cat>
          <c:val>
            <c:numRef>
              <c:f>'7-15(不用)'!$C$2:$C$32</c:f>
              <c:numCache>
                <c:formatCode>#,##0_);[Red]\(#,##0\)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0B-40E7-BBFA-62E5E6935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66624"/>
        <c:axId val="103081088"/>
      </c:lineChart>
      <c:dateAx>
        <c:axId val="103066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/>
                  <a:t>日期</a:t>
                </a:r>
              </a:p>
            </c:rich>
          </c:tx>
          <c:layout>
            <c:manualLayout>
              <c:xMode val="edge"/>
              <c:yMode val="edge"/>
              <c:x val="0.48809613084078785"/>
              <c:y val="0.89074490410302365"/>
            </c:manualLayout>
          </c:layout>
          <c:overlay val="0"/>
          <c:spPr>
            <a:noFill/>
            <a:ln w="25400">
              <a:noFill/>
            </a:ln>
          </c:spPr>
        </c:title>
        <c:numFmt formatCode="[$-404]e&quot;年&quot;m&quot;月&quot;d&quot;日&quot;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endParaRPr lang="zh-TW"/>
          </a:p>
        </c:txPr>
        <c:crossAx val="103081088"/>
        <c:crosses val="autoZero"/>
        <c:auto val="1"/>
        <c:lblOffset val="100"/>
        <c:baseTimeUnit val="days"/>
        <c:majorUnit val="1"/>
        <c:minorUnit val="1"/>
      </c:dateAx>
      <c:valAx>
        <c:axId val="103081088"/>
        <c:scaling>
          <c:orientation val="minMax"/>
          <c:max val="3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r>
                  <a:rPr lang="en-US" altLang="zh-TW" sz="1200" b="0" i="0" strike="noStrike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m</a:t>
                </a:r>
                <a:r>
                  <a:rPr lang="en-US" altLang="zh-TW" sz="1200" b="0" i="0" strike="noStrike" baseline="30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3</a:t>
                </a:r>
              </a:p>
            </c:rich>
          </c:tx>
          <c:layout>
            <c:manualLayout>
              <c:xMode val="edge"/>
              <c:yMode val="edge"/>
              <c:x val="1.3365293624011284E-2"/>
              <c:y val="0.42036558347802438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[Red]\(#,##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TW"/>
          </a:p>
        </c:txPr>
        <c:crossAx val="103066624"/>
        <c:crosses val="autoZero"/>
        <c:crossBetween val="between"/>
        <c:majorUnit val="60"/>
        <c:minorUnit val="60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21804328030427342"/>
          <c:y val="0.18597922475728512"/>
          <c:w val="0.65201671219673962"/>
          <c:h val="0.1005054100977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標楷體"/>
              <a:ea typeface="標楷體"/>
              <a:cs typeface="標楷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標楷體"/>
          <a:ea typeface="標楷體"/>
          <a:cs typeface="標楷體"/>
        </a:defRPr>
      </a:pPr>
      <a:endParaRPr lang="zh-TW"/>
    </a:p>
  </c:txPr>
  <c:printSettings>
    <c:headerFooter alignWithMargins="0"/>
    <c:pageMargins b="1" l="0.75000000000001465" r="0.7500000000000146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809387155275844"/>
          <c:y val="0.33268133550307138"/>
          <c:w val="0.64135753338103085"/>
          <c:h val="0.39921760260368438"/>
        </c:manualLayout>
      </c:layout>
      <c:lineChart>
        <c:grouping val="standard"/>
        <c:varyColors val="0"/>
        <c:ser>
          <c:idx val="0"/>
          <c:order val="0"/>
          <c:tx>
            <c:strRef>
              <c:f>'7-16(不用)'!$B$1</c:f>
              <c:strCache>
                <c:ptCount val="1"/>
                <c:pt idx="0">
                  <c:v>廢棄污泥量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'7-16(不用)'!$A$2:$A$32</c:f>
              <c:numCache>
                <c:formatCode>[$-404]e/m/d;@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cat>
          <c:val>
            <c:numRef>
              <c:f>'7-16(不用)'!$B$2:$B$32</c:f>
              <c:numCache>
                <c:formatCode>#,##0_ 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DC-4DCC-A8D6-A64BC1E91869}"/>
            </c:ext>
          </c:extLst>
        </c:ser>
        <c:ser>
          <c:idx val="1"/>
          <c:order val="1"/>
          <c:tx>
            <c:v>月平均值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val>
            <c:numRef>
              <c:f>'7-16(不用)'!$C$2:$C$32</c:f>
              <c:numCache>
                <c:formatCode>#,##0_ 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DC-4DCC-A8D6-A64BC1E91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619968"/>
        <c:axId val="103642624"/>
      </c:lineChart>
      <c:dateAx>
        <c:axId val="103619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/>
                  <a:t>日期</a:t>
                </a:r>
              </a:p>
            </c:rich>
          </c:tx>
          <c:layout>
            <c:manualLayout>
              <c:xMode val="edge"/>
              <c:yMode val="edge"/>
              <c:x val="0.50995602932509043"/>
              <c:y val="0.91968524482384961"/>
            </c:manualLayout>
          </c:layout>
          <c:overlay val="0"/>
          <c:spPr>
            <a:noFill/>
            <a:ln w="25400">
              <a:noFill/>
            </a:ln>
          </c:spPr>
        </c:title>
        <c:numFmt formatCode="[$-404]e&quot;年&quot;m&quot;月&quot;d&quot;日&quot;;@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endParaRPr lang="zh-TW"/>
          </a:p>
        </c:txPr>
        <c:crossAx val="103642624"/>
        <c:crosses val="autoZero"/>
        <c:auto val="0"/>
        <c:lblOffset val="100"/>
        <c:baseTimeUnit val="days"/>
        <c:majorUnit val="1"/>
        <c:majorTimeUnit val="days"/>
        <c:minorUnit val="1"/>
        <c:minorTimeUnit val="days"/>
      </c:dateAx>
      <c:valAx>
        <c:axId val="103642624"/>
        <c:scaling>
          <c:orientation val="minMax"/>
          <c:max val="9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0" i="0" u="none" strike="noStrike" baseline="0">
                    <a:solidFill>
                      <a:srgbClr val="000000"/>
                    </a:solidFill>
                    <a:latin typeface="Times New Roman" pitchFamily="18" charset="0"/>
                    <a:ea typeface="標楷體" pitchFamily="65" charset="-120"/>
                    <a:cs typeface="Times New Roman" pitchFamily="18" charset="0"/>
                  </a:defRPr>
                </a:pPr>
                <a:r>
                  <a:rPr lang="en-US" altLang="zh-TW" sz="1200" b="0" i="0" u="none" strike="noStrike" baseline="0">
                    <a:solidFill>
                      <a:srgbClr val="000000"/>
                    </a:solidFill>
                    <a:latin typeface="Times New Roman" pitchFamily="18" charset="0"/>
                    <a:ea typeface="標楷體" pitchFamily="65" charset="-120"/>
                    <a:cs typeface="Times New Roman" pitchFamily="18" charset="0"/>
                  </a:rPr>
                  <a:t>m</a:t>
                </a:r>
                <a:r>
                  <a:rPr lang="en-US" altLang="zh-TW" sz="1200" b="0" i="0" u="none" strike="noStrike" baseline="30000">
                    <a:solidFill>
                      <a:srgbClr val="000000"/>
                    </a:solidFill>
                    <a:latin typeface="Times New Roman" pitchFamily="18" charset="0"/>
                    <a:ea typeface="標楷體" pitchFamily="65" charset="-120"/>
                    <a:cs typeface="Times New Roman" pitchFamily="18" charset="0"/>
                  </a:rPr>
                  <a:t>3</a:t>
                </a:r>
              </a:p>
            </c:rich>
          </c:tx>
          <c:layout>
            <c:manualLayout>
              <c:xMode val="edge"/>
              <c:yMode val="edge"/>
              <c:x val="4.4045641306145404E-2"/>
              <c:y val="0.46551776918300941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endParaRPr lang="zh-TW"/>
          </a:p>
        </c:txPr>
        <c:crossAx val="103619968"/>
        <c:crosses val="autoZero"/>
        <c:crossBetween val="between"/>
        <c:majorUnit val="1500"/>
        <c:minorUnit val="1500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21289930842651394"/>
          <c:y val="0.18444119142645529"/>
          <c:w val="0.64030681948278245"/>
          <c:h val="8.842935728923452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標楷體"/>
              <a:ea typeface="標楷體"/>
              <a:cs typeface="標楷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000000000001465" r="0.7500000000000146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</c:title>
    <c:autoTitleDeleted val="0"/>
    <c:plotArea>
      <c:layout>
        <c:manualLayout>
          <c:layoutTarget val="inner"/>
          <c:xMode val="edge"/>
          <c:yMode val="edge"/>
          <c:x val="0.17725258493353027"/>
          <c:y val="0.39544593411529105"/>
          <c:w val="0.66322008862631165"/>
          <c:h val="0.30641883900034123"/>
        </c:manualLayout>
      </c:layout>
      <c:lineChart>
        <c:grouping val="standard"/>
        <c:varyColors val="0"/>
        <c:ser>
          <c:idx val="0"/>
          <c:order val="0"/>
          <c:tx>
            <c:strRef>
              <c:f>'7-18B(不用)'!$B$2</c:f>
              <c:strCache>
                <c:ptCount val="1"/>
                <c:pt idx="0">
                  <c:v>帶濾式濃縮機進流污泥含水率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'7-18B(不用)'!$A$3:$A$33</c:f>
              <c:numCache>
                <c:formatCode>[$-404]e/m/d;@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cat>
          <c:val>
            <c:numRef>
              <c:f>'7-18B(不用)'!$B$3:$B$33</c:f>
              <c:numCache>
                <c:formatCode>0.0_ 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BC-47AC-B4F0-DAAE4C98F722}"/>
            </c:ext>
          </c:extLst>
        </c:ser>
        <c:ser>
          <c:idx val="3"/>
          <c:order val="1"/>
          <c:tx>
            <c:strRef>
              <c:f>'7-18B(不用)'!$C$2</c:f>
              <c:strCache>
                <c:ptCount val="1"/>
                <c:pt idx="0">
                  <c:v>平均值</c:v>
                </c:pt>
              </c:strCache>
            </c:strRef>
          </c:tx>
          <c:spPr>
            <a:ln w="12700">
              <a:solidFill>
                <a:srgbClr val="FF00FF"/>
              </a:solidFill>
              <a:prstDash val="lgDash"/>
            </a:ln>
          </c:spPr>
          <c:marker>
            <c:symbol val="none"/>
          </c:marker>
          <c:cat>
            <c:numRef>
              <c:f>'7-18B(不用)'!$A$3:$A$33</c:f>
              <c:numCache>
                <c:formatCode>[$-404]e/m/d;@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cat>
          <c:val>
            <c:numRef>
              <c:f>'7-18B(不用)'!$C$3:$C$33</c:f>
              <c:numCache>
                <c:formatCode>0.0_ 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BC-47AC-B4F0-DAAE4C98F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586176"/>
        <c:axId val="113588096"/>
      </c:lineChart>
      <c:catAx>
        <c:axId val="113586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/>
                  <a:t>日期</a:t>
                </a:r>
              </a:p>
            </c:rich>
          </c:tx>
          <c:layout>
            <c:manualLayout>
              <c:xMode val="edge"/>
              <c:yMode val="edge"/>
              <c:x val="0.48094488188983453"/>
              <c:y val="0.92993701874222157"/>
            </c:manualLayout>
          </c:layout>
          <c:overlay val="0"/>
          <c:spPr>
            <a:noFill/>
            <a:ln w="25400">
              <a:noFill/>
            </a:ln>
          </c:spPr>
        </c:title>
        <c:numFmt formatCode="[$-404]e&quot;年&quot;m&quot;月&quot;d&quot;日&quot;;@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endParaRPr lang="zh-TW"/>
          </a:p>
        </c:txPr>
        <c:crossAx val="11358809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13588096"/>
        <c:scaling>
          <c:orientation val="minMax"/>
          <c:max val="100"/>
          <c:min val="9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0" i="0" u="none" strike="noStrike" baseline="0">
                    <a:solidFill>
                      <a:srgbClr val="000000"/>
                    </a:solidFill>
                    <a:latin typeface="Times New Roman" pitchFamily="18" charset="0"/>
                    <a:ea typeface="標楷體" pitchFamily="65" charset="-120"/>
                    <a:cs typeface="Times New Roman" pitchFamily="18" charset="0"/>
                  </a:defRPr>
                </a:pPr>
                <a:r>
                  <a:rPr lang="zh-TW" altLang="en-US" sz="1100" b="0" i="0" u="none" strike="noStrike" baseline="0">
                    <a:solidFill>
                      <a:srgbClr val="000000"/>
                    </a:solidFill>
                    <a:latin typeface="Times New Roman" pitchFamily="18" charset="0"/>
                    <a:ea typeface="標楷體" pitchFamily="65" charset="-120"/>
                    <a:cs typeface="Times New Roman" pitchFamily="18" charset="0"/>
                  </a:rPr>
                  <a:t>含水率</a:t>
                </a:r>
              </a:p>
              <a:p>
                <a:pPr algn="ctr">
                  <a:defRPr sz="1200" b="0" i="0" u="none" strike="noStrike" baseline="0">
                    <a:solidFill>
                      <a:srgbClr val="000000"/>
                    </a:solidFill>
                    <a:latin typeface="Times New Roman" pitchFamily="18" charset="0"/>
                    <a:ea typeface="標楷體" pitchFamily="65" charset="-120"/>
                    <a:cs typeface="Times New Roman" pitchFamily="18" charset="0"/>
                  </a:defRPr>
                </a:pPr>
                <a:r>
                  <a:rPr lang="en-US" altLang="zh-TW" sz="1100" b="0" i="0" u="none" strike="noStrike" baseline="0">
                    <a:solidFill>
                      <a:srgbClr val="000000"/>
                    </a:solidFill>
                    <a:latin typeface="Times New Roman" pitchFamily="18" charset="0"/>
                    <a:ea typeface="標楷體" pitchFamily="65" charset="-120"/>
                    <a:cs typeface="Times New Roman" pitchFamily="18" charset="0"/>
                  </a:rPr>
                  <a:t>%</a:t>
                </a:r>
              </a:p>
            </c:rich>
          </c:tx>
          <c:layout>
            <c:manualLayout>
              <c:xMode val="edge"/>
              <c:yMode val="edge"/>
              <c:x val="7.2557252352319114E-3"/>
              <c:y val="0.48279508539693405"/>
            </c:manualLayout>
          </c:layout>
          <c:overlay val="0"/>
          <c:spPr>
            <a:noFill/>
            <a:ln w="25400">
              <a:noFill/>
            </a:ln>
          </c:spPr>
        </c:title>
        <c:numFmt formatCode="0.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TW"/>
          </a:p>
        </c:txPr>
        <c:crossAx val="113586176"/>
        <c:crosses val="autoZero"/>
        <c:crossBetween val="between"/>
        <c:majorUnit val="2"/>
        <c:minorUnit val="2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17352376743158213"/>
          <c:y val="0.21565000027170519"/>
          <c:w val="0.66558299119552455"/>
          <c:h val="0.1058339446699996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標楷體"/>
              <a:ea typeface="標楷體"/>
              <a:cs typeface="標楷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7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000000000001465" r="0.7500000000000146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</c:title>
    <c:autoTitleDeleted val="0"/>
    <c:plotArea>
      <c:layout>
        <c:manualLayout>
          <c:layoutTarget val="inner"/>
          <c:xMode val="edge"/>
          <c:yMode val="edge"/>
          <c:x val="0.19304347826086959"/>
          <c:y val="0.3562235492216308"/>
          <c:w val="0.69217391304355647"/>
          <c:h val="0.324034674292"/>
        </c:manualLayout>
      </c:layout>
      <c:lineChart>
        <c:grouping val="standard"/>
        <c:varyColors val="0"/>
        <c:ser>
          <c:idx val="0"/>
          <c:order val="0"/>
          <c:tx>
            <c:strRef>
              <c:f>'7-20B(不用)'!$B$1</c:f>
              <c:strCache>
                <c:ptCount val="1"/>
                <c:pt idx="0">
                  <c:v>消化進流污泥含水率%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'7-20B(不用)'!$A$2:$A$31</c:f>
              <c:numCache>
                <c:formatCode>[$-404]e/m/d;@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'7-20B(不用)'!$B$2:$B$31</c:f>
              <c:numCache>
                <c:formatCode>0.0_ 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FD-45B6-8148-F35DD60AD295}"/>
            </c:ext>
          </c:extLst>
        </c:ser>
        <c:ser>
          <c:idx val="3"/>
          <c:order val="1"/>
          <c:tx>
            <c:strRef>
              <c:f>'7-20B(不用)'!$C$1</c:f>
              <c:strCache>
                <c:ptCount val="1"/>
                <c:pt idx="0">
                  <c:v>平均值</c:v>
                </c:pt>
              </c:strCache>
            </c:strRef>
          </c:tx>
          <c:spPr>
            <a:ln w="12700">
              <a:solidFill>
                <a:srgbClr val="FF00FF"/>
              </a:solidFill>
              <a:prstDash val="lgDash"/>
            </a:ln>
          </c:spPr>
          <c:marker>
            <c:symbol val="none"/>
          </c:marker>
          <c:cat>
            <c:numRef>
              <c:f>'7-20B(不用)'!$A$2:$A$31</c:f>
              <c:numCache>
                <c:formatCode>[$-404]e/m/d;@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'7-20B(不用)'!$C$2:$C$31</c:f>
              <c:numCache>
                <c:formatCode>0.0_ 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FD-45B6-8148-F35DD60AD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738496"/>
        <c:axId val="113740416"/>
      </c:lineChart>
      <c:dateAx>
        <c:axId val="113738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/>
                  <a:t>日期</a:t>
                </a:r>
              </a:p>
            </c:rich>
          </c:tx>
          <c:layout>
            <c:manualLayout>
              <c:xMode val="edge"/>
              <c:yMode val="edge"/>
              <c:x val="0.5043706493210085"/>
              <c:y val="0.87879828326189491"/>
            </c:manualLayout>
          </c:layout>
          <c:overlay val="0"/>
          <c:spPr>
            <a:noFill/>
            <a:ln w="25400">
              <a:noFill/>
            </a:ln>
          </c:spPr>
        </c:title>
        <c:numFmt formatCode="[$-404]e&quot;年&quot;m&quot;月&quot;d&quot;日&quot;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endParaRPr lang="zh-TW"/>
          </a:p>
        </c:txPr>
        <c:crossAx val="113740416"/>
        <c:crosses val="autoZero"/>
        <c:auto val="1"/>
        <c:lblOffset val="100"/>
        <c:baseTimeUnit val="days"/>
        <c:majorUnit val="1"/>
        <c:minorUnit val="1"/>
      </c:dateAx>
      <c:valAx>
        <c:axId val="113740416"/>
        <c:scaling>
          <c:orientation val="minMax"/>
          <c:max val="100"/>
          <c:min val="9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0" i="0" u="none" strike="noStrike" baseline="0">
                    <a:solidFill>
                      <a:srgbClr val="000000"/>
                    </a:solidFill>
                    <a:latin typeface="Times New Roman" pitchFamily="18" charset="0"/>
                    <a:ea typeface="標楷體" pitchFamily="65" charset="-120"/>
                    <a:cs typeface="Times New Roman" pitchFamily="18" charset="0"/>
                  </a:defRPr>
                </a:pPr>
                <a:r>
                  <a:rPr lang="zh-TW" altLang="en-US" sz="1000" b="0" i="0" u="none" strike="noStrike" baseline="0">
                    <a:solidFill>
                      <a:srgbClr val="000000"/>
                    </a:solidFill>
                    <a:latin typeface="Times New Roman" pitchFamily="18" charset="0"/>
                    <a:ea typeface="標楷體" pitchFamily="65" charset="-120"/>
                    <a:cs typeface="Times New Roman" pitchFamily="18" charset="0"/>
                  </a:rPr>
                  <a:t>含水率</a:t>
                </a:r>
              </a:p>
              <a:p>
                <a:pPr algn="ctr">
                  <a:defRPr sz="1200" b="0" i="0" u="none" strike="noStrike" baseline="0">
                    <a:solidFill>
                      <a:srgbClr val="000000"/>
                    </a:solidFill>
                    <a:latin typeface="Times New Roman" pitchFamily="18" charset="0"/>
                    <a:ea typeface="標楷體" pitchFamily="65" charset="-120"/>
                    <a:cs typeface="Times New Roman" pitchFamily="18" charset="0"/>
                  </a:defRPr>
                </a:pPr>
                <a:r>
                  <a:rPr lang="en-US" altLang="zh-TW" sz="1000" b="0" i="0" u="none" strike="noStrike" baseline="0">
                    <a:solidFill>
                      <a:srgbClr val="000000"/>
                    </a:solidFill>
                    <a:latin typeface="Times New Roman" pitchFamily="18" charset="0"/>
                    <a:ea typeface="標楷體" pitchFamily="65" charset="-120"/>
                    <a:cs typeface="Times New Roman" pitchFamily="18" charset="0"/>
                  </a:rPr>
                  <a:t>%</a:t>
                </a:r>
              </a:p>
            </c:rich>
          </c:tx>
          <c:layout>
            <c:manualLayout>
              <c:xMode val="edge"/>
              <c:yMode val="edge"/>
              <c:x val="1.0229008330480441E-2"/>
              <c:y val="0.45063341331260631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endParaRPr lang="zh-TW"/>
          </a:p>
        </c:txPr>
        <c:crossAx val="113738496"/>
        <c:crosses val="autoZero"/>
        <c:crossBetween val="between"/>
        <c:majorUnit val="2"/>
        <c:minorUnit val="2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19191454981170841"/>
          <c:y val="0.21029772565982899"/>
          <c:w val="0.69411863517048877"/>
          <c:h val="0.1279490385590775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標楷體"/>
              <a:ea typeface="標楷體"/>
              <a:cs typeface="標楷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000000000001465" r="0.7500000000000146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346967585713058"/>
          <c:y val="0.30370443601571184"/>
          <c:w val="0.71428690058809763"/>
          <c:h val="0.40247010626476526"/>
        </c:manualLayout>
      </c:layout>
      <c:lineChart>
        <c:grouping val="standard"/>
        <c:varyColors val="0"/>
        <c:ser>
          <c:idx val="0"/>
          <c:order val="0"/>
          <c:tx>
            <c:strRef>
              <c:f>'7-22B(不用)'!$B$2</c:f>
              <c:strCache>
                <c:ptCount val="1"/>
                <c:pt idx="0">
                  <c:v>帶濾式脫水機進流污泥含水率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'7-22B(不用)'!$A$3:$A$33</c:f>
              <c:numCache>
                <c:formatCode>[$-404]e/m/d;@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cat>
          <c:val>
            <c:numRef>
              <c:f>'7-22B(不用)'!$B$3:$B$33</c:f>
              <c:numCache>
                <c:formatCode>0.0;_萀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25-4A5F-A7BE-F54A27C805A6}"/>
            </c:ext>
          </c:extLst>
        </c:ser>
        <c:ser>
          <c:idx val="3"/>
          <c:order val="1"/>
          <c:tx>
            <c:strRef>
              <c:f>'7-22B(不用)'!$C$2</c:f>
              <c:strCache>
                <c:ptCount val="1"/>
                <c:pt idx="0">
                  <c:v>平均值</c:v>
                </c:pt>
              </c:strCache>
            </c:strRef>
          </c:tx>
          <c:spPr>
            <a:ln w="12700">
              <a:solidFill>
                <a:srgbClr val="FF00FF"/>
              </a:solidFill>
              <a:prstDash val="lgDash"/>
            </a:ln>
          </c:spPr>
          <c:marker>
            <c:symbol val="none"/>
          </c:marker>
          <c:cat>
            <c:numRef>
              <c:f>'7-22B(不用)'!$A$3:$A$33</c:f>
              <c:numCache>
                <c:formatCode>[$-404]e/m/d;@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cat>
          <c:val>
            <c:numRef>
              <c:f>'7-22B(不用)'!$C$3:$C$33</c:f>
              <c:numCache>
                <c:formatCode>0.0_ 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25-4A5F-A7BE-F54A27C80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042368"/>
        <c:axId val="114044288"/>
      </c:lineChart>
      <c:dateAx>
        <c:axId val="114042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75" b="0" i="0" u="none" strike="noStrike" baseline="0">
                    <a:solidFill>
                      <a:srgbClr val="000000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/>
                  <a:t>日期</a:t>
                </a:r>
              </a:p>
            </c:rich>
          </c:tx>
          <c:layout>
            <c:manualLayout>
              <c:xMode val="edge"/>
              <c:yMode val="edge"/>
              <c:x val="0.48129323120324241"/>
              <c:y val="0.90864395500258865"/>
            </c:manualLayout>
          </c:layout>
          <c:overlay val="0"/>
          <c:spPr>
            <a:noFill/>
            <a:ln w="25400">
              <a:noFill/>
            </a:ln>
          </c:spPr>
        </c:title>
        <c:numFmt formatCode="[$-404]e&quot;年&quot;m&quot;月&quot;d&quot;日&quot;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endParaRPr lang="zh-TW"/>
          </a:p>
        </c:txPr>
        <c:crossAx val="114044288"/>
        <c:crosses val="autoZero"/>
        <c:auto val="1"/>
        <c:lblOffset val="100"/>
        <c:baseTimeUnit val="days"/>
        <c:majorUnit val="1"/>
        <c:minorUnit val="1"/>
      </c:dateAx>
      <c:valAx>
        <c:axId val="114044288"/>
        <c:scaling>
          <c:orientation val="minMax"/>
          <c:max val="100"/>
          <c:min val="9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r>
                  <a:rPr lang="zh-TW" altLang="en-US" sz="1000" b="0" i="0" strike="noStrike">
                    <a:solidFill>
                      <a:srgbClr val="000000"/>
                    </a:solidFill>
                    <a:latin typeface="標楷體"/>
                    <a:ea typeface="標楷體"/>
                  </a:rPr>
                  <a:t>含水率</a:t>
                </a:r>
              </a:p>
              <a:p>
                <a:pPr algn="ctr">
                  <a:defRPr sz="12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r>
                  <a:rPr lang="en-US" altLang="zh-TW" sz="1000" b="0" i="0" strike="noStrike">
                    <a:solidFill>
                      <a:srgbClr val="000000"/>
                    </a:solidFill>
                    <a:latin typeface="標楷體"/>
                    <a:ea typeface="標楷體"/>
                  </a:rPr>
                  <a:t>%</a:t>
                </a:r>
              </a:p>
            </c:rich>
          </c:tx>
          <c:layout>
            <c:manualLayout>
              <c:xMode val="edge"/>
              <c:yMode val="edge"/>
              <c:x val="0"/>
              <c:y val="0.47089978864203835"/>
            </c:manualLayout>
          </c:layout>
          <c:overlay val="0"/>
          <c:spPr>
            <a:noFill/>
            <a:ln w="25400">
              <a:noFill/>
            </a:ln>
          </c:spPr>
        </c:title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endParaRPr lang="zh-TW"/>
          </a:p>
        </c:txPr>
        <c:crossAx val="114042368"/>
        <c:crosses val="autoZero"/>
        <c:crossBetween val="between"/>
        <c:majorUnit val="1"/>
        <c:minorUnit val="1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17346956630421195"/>
          <c:y val="0.11561887421273151"/>
          <c:w val="0.71145249700930269"/>
          <c:h val="0.1156186612576219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標楷體"/>
              <a:ea typeface="標楷體"/>
              <a:cs typeface="標楷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000000000001465" r="0.75000000000001465" t="1" header="0.5" footer="0.5"/>
    <c:pageSetup paperSize="9" orientation="landscape" verticalDpi="120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zh-TW" altLang="en-US" sz="1000">
                <a:latin typeface="Times New Roman" pitchFamily="18" charset="0"/>
                <a:ea typeface="標楷體" pitchFamily="65" charset="-120"/>
                <a:cs typeface="Times New Roman" pitchFamily="18" charset="0"/>
              </a:rPr>
              <a:t>機械式細攔污柵妥善率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622440944881889"/>
          <c:y val="0.16538934461359897"/>
          <c:w val="0.63108814523184598"/>
          <c:h val="0.71856067915039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重要設備妥善率不用哩!$B$3:$B$7</c:f>
              <c:strCache>
                <c:ptCount val="5"/>
                <c:pt idx="0">
                  <c:v>機械式
細攔污柵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-2.2891523174714385E-17"/>
                  <c:y val="9.2648555940942748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A00-47F6-BCEF-8ED2F7C65910}"/>
                </c:ext>
              </c:extLst>
            </c:dLbl>
            <c:dLbl>
              <c:idx val="1"/>
              <c:layout>
                <c:manualLayout>
                  <c:x val="-2.4972859221307382E-3"/>
                  <c:y val="8.8016128143900266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A00-47F6-BCEF-8ED2F7C65910}"/>
                </c:ext>
              </c:extLst>
            </c:dLbl>
            <c:dLbl>
              <c:idx val="2"/>
              <c:layout>
                <c:manualLayout>
                  <c:x val="0"/>
                  <c:y val="8.3383700346848472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A00-47F6-BCEF-8ED2F7C65910}"/>
                </c:ext>
              </c:extLst>
            </c:dLbl>
            <c:dLbl>
              <c:idx val="3"/>
              <c:layout>
                <c:manualLayout>
                  <c:x val="0"/>
                  <c:y val="9.2648555940942748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A00-47F6-BCEF-8ED2F7C6591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重要設備妥善率不用哩!$C$3:$C$7</c:f>
              <c:strCache>
                <c:ptCount val="5"/>
                <c:pt idx="0">
                  <c:v>SP-0201A</c:v>
                </c:pt>
                <c:pt idx="1">
                  <c:v>SP-0201B</c:v>
                </c:pt>
                <c:pt idx="2">
                  <c:v>SP-0201C</c:v>
                </c:pt>
                <c:pt idx="3">
                  <c:v>SP-0201D</c:v>
                </c:pt>
                <c:pt idx="4">
                  <c:v>SP-0201E</c:v>
                </c:pt>
              </c:strCache>
            </c:strRef>
          </c:cat>
          <c:val>
            <c:numRef>
              <c:f>重要設備妥善率不用哩!$E$3:$E$7</c:f>
              <c:numCache>
                <c:formatCode>0.0_ </c:formatCode>
                <c:ptCount val="5"/>
                <c:pt idx="0">
                  <c:v>99.930555555555557</c:v>
                </c:pt>
                <c:pt idx="1">
                  <c:v>99.5625</c:v>
                </c:pt>
                <c:pt idx="2">
                  <c:v>100</c:v>
                </c:pt>
                <c:pt idx="3">
                  <c:v>99.3125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00-47F6-BCEF-8ED2F7C65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235316352"/>
        <c:axId val="235317888"/>
      </c:barChart>
      <c:catAx>
        <c:axId val="23531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endParaRPr lang="zh-TW"/>
          </a:p>
        </c:txPr>
        <c:crossAx val="235317888"/>
        <c:crosses val="autoZero"/>
        <c:auto val="1"/>
        <c:lblAlgn val="ctr"/>
        <c:lblOffset val="100"/>
        <c:noMultiLvlLbl val="0"/>
      </c:catAx>
      <c:valAx>
        <c:axId val="235317888"/>
        <c:scaling>
          <c:orientation val="minMax"/>
          <c:max val="100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</a:ln>
          </c:spPr>
        </c:majorGridlines>
        <c:numFmt formatCode="0.0_ 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endParaRPr lang="zh-TW"/>
          </a:p>
        </c:txPr>
        <c:crossAx val="235316352"/>
        <c:crosses val="autoZero"/>
        <c:crossBetween val="between"/>
        <c:majorUnit val="20"/>
        <c:minorUnit val="10"/>
      </c:valAx>
      <c:spPr>
        <a:solidFill>
          <a:srgbClr val="FFFFFF"/>
        </a:solidFill>
        <a:ln w="12700">
          <a:solidFill>
            <a:srgbClr val="000000"/>
          </a:solidFill>
        </a:ln>
      </c:spPr>
    </c:plotArea>
    <c:legend>
      <c:legendPos val="r"/>
      <c:overlay val="0"/>
      <c:txPr>
        <a:bodyPr/>
        <a:lstStyle/>
        <a:p>
          <a:pPr>
            <a:defRPr>
              <a:latin typeface="Times New Roman" pitchFamily="18" charset="0"/>
              <a:ea typeface="標楷體" pitchFamily="65" charset="-120"/>
              <a:cs typeface="Times New Roman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chemeClr val="tx1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r>
              <a:rPr lang="zh-TW" altLang="en-US" sz="1000">
                <a:latin typeface="Times New Roman" pitchFamily="18" charset="0"/>
                <a:ea typeface="標楷體" pitchFamily="65" charset="-120"/>
                <a:cs typeface="Times New Roman" pitchFamily="18" charset="0"/>
              </a:rPr>
              <a:t>迴流污泥泵妥善率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622440944881889"/>
          <c:y val="0.16538934461359897"/>
          <c:w val="0.63108814523184598"/>
          <c:h val="0.71856067915039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重要設備妥善率不用哩!$B$8:$B$11</c:f>
              <c:strCache>
                <c:ptCount val="4"/>
                <c:pt idx="0">
                  <c:v>迴流污泥泵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重要設備妥善率不用哩!$C$8:$C$11</c:f>
              <c:strCache>
                <c:ptCount val="4"/>
                <c:pt idx="0">
                  <c:v>P-0501A</c:v>
                </c:pt>
                <c:pt idx="1">
                  <c:v>P-0501B</c:v>
                </c:pt>
                <c:pt idx="2">
                  <c:v>P-0501C</c:v>
                </c:pt>
                <c:pt idx="3">
                  <c:v>P-0501D</c:v>
                </c:pt>
              </c:strCache>
            </c:strRef>
          </c:cat>
          <c:val>
            <c:numRef>
              <c:f>重要設備妥善率不用哩!$E$8:$E$11</c:f>
              <c:numCache>
                <c:formatCode>0.0_ 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9-410E-B9AD-43B9AD17F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237382656"/>
        <c:axId val="237372160"/>
      </c:barChart>
      <c:catAx>
        <c:axId val="23738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endParaRPr lang="zh-TW"/>
          </a:p>
        </c:txPr>
        <c:crossAx val="237372160"/>
        <c:crosses val="autoZero"/>
        <c:auto val="1"/>
        <c:lblAlgn val="ctr"/>
        <c:lblOffset val="100"/>
        <c:noMultiLvlLbl val="0"/>
      </c:catAx>
      <c:valAx>
        <c:axId val="237372160"/>
        <c:scaling>
          <c:orientation val="minMax"/>
          <c:max val="100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</a:ln>
          </c:spPr>
        </c:majorGridlines>
        <c:numFmt formatCode="0.0_ 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endParaRPr lang="zh-TW"/>
          </a:p>
        </c:txPr>
        <c:crossAx val="237382656"/>
        <c:crosses val="autoZero"/>
        <c:crossBetween val="between"/>
        <c:majorUnit val="20"/>
        <c:minorUnit val="10"/>
      </c:valAx>
      <c:spPr>
        <a:solidFill>
          <a:srgbClr val="FFFFFF"/>
        </a:solidFill>
        <a:ln w="12700">
          <a:solidFill>
            <a:srgbClr val="000000"/>
          </a:solidFill>
        </a:ln>
      </c:spPr>
    </c:plotArea>
    <c:legend>
      <c:legendPos val="r"/>
      <c:overlay val="0"/>
      <c:txPr>
        <a:bodyPr/>
        <a:lstStyle/>
        <a:p>
          <a:pPr>
            <a:defRPr>
              <a:latin typeface="Times New Roman" pitchFamily="18" charset="0"/>
              <a:ea typeface="標楷體" pitchFamily="65" charset="-120"/>
              <a:cs typeface="Times New Roman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chemeClr val="tx1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r>
              <a:rPr lang="zh-TW" altLang="en-US" sz="1000">
                <a:latin typeface="Times New Roman" pitchFamily="18" charset="0"/>
                <a:ea typeface="標楷體" pitchFamily="65" charset="-120"/>
                <a:cs typeface="Times New Roman" pitchFamily="18" charset="0"/>
              </a:rPr>
              <a:t>濃縮前污泥混合泵妥善率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622440944881889"/>
          <c:y val="0.16538934461359897"/>
          <c:w val="0.5617773123422487"/>
          <c:h val="0.71856067915039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重要設備妥善率不用哩!$B$12</c:f>
              <c:strCache>
                <c:ptCount val="1"/>
                <c:pt idx="0">
                  <c:v>濃縮前污泥混合泵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重要設備妥善率不用哩!$C$12:$C$13</c:f>
              <c:strCache>
                <c:ptCount val="2"/>
                <c:pt idx="0">
                  <c:v>P-0802A</c:v>
                </c:pt>
                <c:pt idx="1">
                  <c:v>P-0802B</c:v>
                </c:pt>
              </c:strCache>
            </c:strRef>
          </c:cat>
          <c:val>
            <c:numRef>
              <c:f>重要設備妥善率不用哩!$E$12:$E$13</c:f>
              <c:numCache>
                <c:formatCode>0.0_ 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27-4A28-92D3-ED791E534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237438080"/>
        <c:axId val="237439616"/>
      </c:barChart>
      <c:catAx>
        <c:axId val="23743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endParaRPr lang="zh-TW"/>
          </a:p>
        </c:txPr>
        <c:crossAx val="237439616"/>
        <c:crosses val="autoZero"/>
        <c:auto val="1"/>
        <c:lblAlgn val="ctr"/>
        <c:lblOffset val="100"/>
        <c:noMultiLvlLbl val="0"/>
      </c:catAx>
      <c:valAx>
        <c:axId val="237439616"/>
        <c:scaling>
          <c:orientation val="minMax"/>
          <c:max val="100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</a:ln>
          </c:spPr>
        </c:majorGridlines>
        <c:numFmt formatCode="0.0_ 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endParaRPr lang="zh-TW"/>
          </a:p>
        </c:txPr>
        <c:crossAx val="237438080"/>
        <c:crosses val="autoZero"/>
        <c:crossBetween val="between"/>
        <c:majorUnit val="20"/>
        <c:minorUnit val="10"/>
      </c:valAx>
      <c:spPr>
        <a:solidFill>
          <a:srgbClr val="FFFFFF"/>
        </a:solidFill>
        <a:ln w="12700"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72130105958985224"/>
          <c:y val="0.51768626482659996"/>
          <c:w val="0.26229979585885088"/>
          <c:h val="7.8585054916916114E-2"/>
        </c:manualLayout>
      </c:layout>
      <c:overlay val="0"/>
      <c:txPr>
        <a:bodyPr/>
        <a:lstStyle/>
        <a:p>
          <a:pPr>
            <a:defRPr>
              <a:latin typeface="Times New Roman" pitchFamily="18" charset="0"/>
              <a:ea typeface="標楷體" pitchFamily="65" charset="-120"/>
              <a:cs typeface="Times New Roman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r>
              <a:rPr lang="zh-TW" altLang="en-US" sz="1000">
                <a:latin typeface="Times New Roman" pitchFamily="18" charset="0"/>
                <a:ea typeface="標楷體" pitchFamily="65" charset="-120"/>
                <a:cs typeface="Times New Roman" pitchFamily="18" charset="0"/>
              </a:rPr>
              <a:t>消化後污泥混合泵</a:t>
            </a:r>
            <a:r>
              <a:rPr lang="zh-TW" altLang="zh-TW" sz="1000" b="1" i="0" u="none" strike="noStrike" baseline="0">
                <a:latin typeface="Times New Roman" pitchFamily="18" charset="0"/>
                <a:ea typeface="標楷體" pitchFamily="65" charset="-120"/>
                <a:cs typeface="Times New Roman" pitchFamily="18" charset="0"/>
              </a:rPr>
              <a:t>妥善率</a:t>
            </a:r>
            <a:endParaRPr lang="zh-TW" altLang="en-US" sz="1000">
              <a:latin typeface="Times New Roman" pitchFamily="18" charset="0"/>
              <a:ea typeface="標楷體" pitchFamily="65" charset="-120"/>
              <a:cs typeface="Times New Roman" pitchFamily="18" charset="0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622440944881889"/>
          <c:y val="0.16538934461359897"/>
          <c:w val="0.5617773123422487"/>
          <c:h val="0.71856067915039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重要設備妥善率不用哩!$B$14</c:f>
              <c:strCache>
                <c:ptCount val="1"/>
                <c:pt idx="0">
                  <c:v>消化後污泥混合泵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重要設備妥善率不用哩!$C$14:$C$15</c:f>
              <c:strCache>
                <c:ptCount val="2"/>
                <c:pt idx="0">
                  <c:v>P-0808A</c:v>
                </c:pt>
                <c:pt idx="1">
                  <c:v>P-0808B</c:v>
                </c:pt>
              </c:strCache>
            </c:strRef>
          </c:cat>
          <c:val>
            <c:numRef>
              <c:f>重要設備妥善率不用哩!$E$14:$E$15</c:f>
              <c:numCache>
                <c:formatCode>0.0_ 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91-4F31-98C1-8BB26CDBC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237476864"/>
        <c:axId val="237495040"/>
      </c:barChart>
      <c:catAx>
        <c:axId val="23747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endParaRPr lang="zh-TW"/>
          </a:p>
        </c:txPr>
        <c:crossAx val="237495040"/>
        <c:crosses val="autoZero"/>
        <c:auto val="1"/>
        <c:lblAlgn val="ctr"/>
        <c:lblOffset val="100"/>
        <c:noMultiLvlLbl val="0"/>
      </c:catAx>
      <c:valAx>
        <c:axId val="237495040"/>
        <c:scaling>
          <c:orientation val="minMax"/>
          <c:max val="100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</a:ln>
          </c:spPr>
        </c:majorGridlines>
        <c:numFmt formatCode="0.0_ 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endParaRPr lang="zh-TW"/>
          </a:p>
        </c:txPr>
        <c:crossAx val="237476864"/>
        <c:crosses val="autoZero"/>
        <c:crossBetween val="between"/>
        <c:majorUnit val="20"/>
        <c:minorUnit val="10"/>
      </c:valAx>
      <c:spPr>
        <a:solidFill>
          <a:srgbClr val="FFFFFF"/>
        </a:solidFill>
        <a:ln w="12700"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72130105958985224"/>
          <c:y val="0.51768627879848361"/>
          <c:w val="0.26229979585885088"/>
          <c:h val="7.8585228929717033E-2"/>
        </c:manualLayout>
      </c:layout>
      <c:overlay val="0"/>
      <c:txPr>
        <a:bodyPr/>
        <a:lstStyle/>
        <a:p>
          <a:pPr>
            <a:defRPr>
              <a:latin typeface="Times New Roman" pitchFamily="18" charset="0"/>
              <a:ea typeface="標楷體" pitchFamily="65" charset="-120"/>
              <a:cs typeface="Times New Roman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chemeClr val="tx1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r>
              <a:rPr lang="zh-TW" altLang="en-US" sz="1000">
                <a:latin typeface="Times New Roman" pitchFamily="18" charset="0"/>
                <a:ea typeface="標楷體" pitchFamily="65" charset="-120"/>
                <a:cs typeface="Times New Roman" pitchFamily="18" charset="0"/>
              </a:rPr>
              <a:t>回收水加壓泵</a:t>
            </a:r>
            <a:r>
              <a:rPr lang="zh-TW" altLang="zh-TW" sz="1000" b="1" i="0" u="none" strike="noStrike" baseline="0">
                <a:latin typeface="Times New Roman" pitchFamily="18" charset="0"/>
                <a:ea typeface="標楷體" pitchFamily="65" charset="-120"/>
                <a:cs typeface="Times New Roman" pitchFamily="18" charset="0"/>
              </a:rPr>
              <a:t>妥善率</a:t>
            </a:r>
            <a:endParaRPr lang="zh-TW" altLang="en-US" sz="1000">
              <a:latin typeface="Times New Roman" pitchFamily="18" charset="0"/>
              <a:ea typeface="標楷體" pitchFamily="65" charset="-120"/>
              <a:cs typeface="Times New Roman" pitchFamily="18" charset="0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622440944881889"/>
          <c:y val="0.16538934461359897"/>
          <c:w val="0.5617773123422487"/>
          <c:h val="0.71856067915039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重要設備妥善率不用哩!$B$16</c:f>
              <c:strCache>
                <c:ptCount val="1"/>
                <c:pt idx="0">
                  <c:v>回收水加壓泵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重要設備妥善率不用哩!$C$16:$C$18</c:f>
              <c:strCache>
                <c:ptCount val="3"/>
                <c:pt idx="0">
                  <c:v>P-0703A</c:v>
                </c:pt>
                <c:pt idx="1">
                  <c:v>P-0703B</c:v>
                </c:pt>
                <c:pt idx="2">
                  <c:v>P-0703C</c:v>
                </c:pt>
              </c:strCache>
            </c:strRef>
          </c:cat>
          <c:val>
            <c:numRef>
              <c:f>重要設備妥善率不用哩!$E$16:$E$18</c:f>
              <c:numCache>
                <c:formatCode>0.0_ 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35-4285-AC89-070F403AF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240145536"/>
        <c:axId val="240147072"/>
      </c:barChart>
      <c:catAx>
        <c:axId val="24014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endParaRPr lang="zh-TW"/>
          </a:p>
        </c:txPr>
        <c:crossAx val="240147072"/>
        <c:crosses val="autoZero"/>
        <c:auto val="1"/>
        <c:lblAlgn val="ctr"/>
        <c:lblOffset val="100"/>
        <c:noMultiLvlLbl val="0"/>
      </c:catAx>
      <c:valAx>
        <c:axId val="240147072"/>
        <c:scaling>
          <c:orientation val="minMax"/>
          <c:max val="100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</a:ln>
          </c:spPr>
        </c:majorGridlines>
        <c:numFmt formatCode="0.0_ 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endParaRPr lang="zh-TW"/>
          </a:p>
        </c:txPr>
        <c:crossAx val="240145536"/>
        <c:crosses val="autoZero"/>
        <c:crossBetween val="between"/>
        <c:majorUnit val="20"/>
        <c:minorUnit val="10"/>
      </c:valAx>
      <c:spPr>
        <a:solidFill>
          <a:srgbClr val="FFFFFF"/>
        </a:solidFill>
        <a:ln w="12700"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72130110279424953"/>
          <c:y val="0.51768629267362365"/>
          <c:w val="0.26229977425661311"/>
          <c:h val="7.8585401738277438E-2"/>
        </c:manualLayout>
      </c:layout>
      <c:overlay val="0"/>
      <c:txPr>
        <a:bodyPr/>
        <a:lstStyle/>
        <a:p>
          <a:pPr>
            <a:defRPr>
              <a:latin typeface="Times New Roman" pitchFamily="18" charset="0"/>
              <a:ea typeface="標楷體" pitchFamily="65" charset="-120"/>
              <a:cs typeface="Times New Roman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chemeClr val="tx1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r>
              <a:rPr lang="zh-TW" altLang="en-US" sz="1000">
                <a:latin typeface="Times New Roman" pitchFamily="18" charset="0"/>
                <a:ea typeface="標楷體" pitchFamily="65" charset="-120"/>
                <a:cs typeface="Times New Roman" pitchFamily="18" charset="0"/>
              </a:rPr>
              <a:t>放流發電機</a:t>
            </a:r>
            <a:r>
              <a:rPr lang="zh-TW" altLang="zh-TW" sz="1000" b="1" i="0" u="none" strike="noStrike" baseline="0">
                <a:latin typeface="Times New Roman" pitchFamily="18" charset="0"/>
                <a:ea typeface="標楷體" pitchFamily="65" charset="-120"/>
                <a:cs typeface="Times New Roman" pitchFamily="18" charset="0"/>
              </a:rPr>
              <a:t>妥善率</a:t>
            </a:r>
            <a:endParaRPr lang="zh-TW" altLang="en-US" sz="1000">
              <a:latin typeface="Times New Roman" pitchFamily="18" charset="0"/>
              <a:ea typeface="標楷體" pitchFamily="65" charset="-120"/>
              <a:cs typeface="Times New Roman" pitchFamily="18" charset="0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622440944881889"/>
          <c:y val="0.16538934461359897"/>
          <c:w val="0.5617773123422487"/>
          <c:h val="0.71856067915039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重要設備妥善率不用哩!$B$19</c:f>
              <c:strCache>
                <c:ptCount val="1"/>
                <c:pt idx="0">
                  <c:v>放流發電機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重要設備妥善率不用哩!$C$19:$C$20</c:f>
              <c:strCache>
                <c:ptCount val="2"/>
                <c:pt idx="0">
                  <c:v>NO.1</c:v>
                </c:pt>
                <c:pt idx="1">
                  <c:v>NO.2</c:v>
                </c:pt>
              </c:strCache>
            </c:strRef>
          </c:cat>
          <c:val>
            <c:numRef>
              <c:f>重要設備妥善率不用哩!$E$19:$E$20</c:f>
              <c:numCache>
                <c:formatCode>0.0_ </c:formatCode>
                <c:ptCount val="2"/>
                <c:pt idx="0">
                  <c:v>96.666666666666671</c:v>
                </c:pt>
                <c:pt idx="1">
                  <c:v>96.666666666666671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33-4E18-98C2-A81D84EAF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240458752"/>
        <c:axId val="240464640"/>
      </c:barChart>
      <c:catAx>
        <c:axId val="2404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endParaRPr lang="zh-TW"/>
          </a:p>
        </c:txPr>
        <c:crossAx val="240464640"/>
        <c:crosses val="autoZero"/>
        <c:auto val="1"/>
        <c:lblAlgn val="ctr"/>
        <c:lblOffset val="100"/>
        <c:noMultiLvlLbl val="0"/>
      </c:catAx>
      <c:valAx>
        <c:axId val="240464640"/>
        <c:scaling>
          <c:orientation val="minMax"/>
          <c:max val="100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</a:ln>
          </c:spPr>
        </c:majorGridlines>
        <c:numFmt formatCode="0.0_ 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endParaRPr lang="zh-TW"/>
          </a:p>
        </c:txPr>
        <c:crossAx val="240458752"/>
        <c:crosses val="autoZero"/>
        <c:crossBetween val="between"/>
        <c:majorUnit val="20"/>
        <c:minorUnit val="10"/>
      </c:valAx>
      <c:spPr>
        <a:solidFill>
          <a:srgbClr val="FFFFFF"/>
        </a:solidFill>
        <a:ln w="12700"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72130110279424953"/>
          <c:y val="0.51768627879848361"/>
          <c:w val="0.26229977425661311"/>
          <c:h val="7.8585593467483061E-2"/>
        </c:manualLayout>
      </c:layout>
      <c:overlay val="0"/>
      <c:txPr>
        <a:bodyPr/>
        <a:lstStyle/>
        <a:p>
          <a:pPr>
            <a:defRPr>
              <a:latin typeface="Times New Roman" pitchFamily="18" charset="0"/>
              <a:ea typeface="標楷體" pitchFamily="65" charset="-120"/>
              <a:cs typeface="Times New Roman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r>
              <a:rPr lang="zh-TW" altLang="en-US" sz="1000">
                <a:latin typeface="Times New Roman" pitchFamily="18" charset="0"/>
                <a:ea typeface="標楷體" pitchFamily="65" charset="-120"/>
                <a:cs typeface="Times New Roman" pitchFamily="18" charset="0"/>
              </a:rPr>
              <a:t>主變電發電機</a:t>
            </a:r>
            <a:r>
              <a:rPr lang="zh-TW" altLang="zh-TW" sz="1000" b="1" i="0" u="none" strike="noStrike" baseline="0">
                <a:latin typeface="Times New Roman" pitchFamily="18" charset="0"/>
                <a:ea typeface="標楷體" pitchFamily="65" charset="-120"/>
                <a:cs typeface="Times New Roman" pitchFamily="18" charset="0"/>
              </a:rPr>
              <a:t>妥善率</a:t>
            </a:r>
            <a:endParaRPr lang="zh-TW" altLang="en-US" sz="1000">
              <a:latin typeface="Times New Roman" pitchFamily="18" charset="0"/>
              <a:ea typeface="標楷體" pitchFamily="65" charset="-120"/>
              <a:cs typeface="Times New Roman" pitchFamily="18" charset="0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622440944881889"/>
          <c:y val="0.16538934461359897"/>
          <c:w val="0.57993330627138162"/>
          <c:h val="0.7185606791503909"/>
        </c:manualLayout>
      </c:layout>
      <c:barChart>
        <c:barDir val="col"/>
        <c:grouping val="clustered"/>
        <c:varyColors val="0"/>
        <c:ser>
          <c:idx val="0"/>
          <c:order val="0"/>
          <c:tx>
            <c:v>主變電發電機</c:v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重要設備妥善率不用哩!$C$21:$C$24</c:f>
              <c:strCache>
                <c:ptCount val="4"/>
                <c:pt idx="0">
                  <c:v>G-1</c:v>
                </c:pt>
                <c:pt idx="1">
                  <c:v>G-2</c:v>
                </c:pt>
                <c:pt idx="2">
                  <c:v>G-3</c:v>
                </c:pt>
                <c:pt idx="3">
                  <c:v>G-4</c:v>
                </c:pt>
              </c:strCache>
            </c:strRef>
          </c:cat>
          <c:val>
            <c:numRef>
              <c:f>重要設備妥善率不用哩!$E$21:$E$24</c:f>
              <c:numCache>
                <c:formatCode>0.0_ 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93.333333333333329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A0-41EC-AD73-6B1056C82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240505984"/>
        <c:axId val="240507520"/>
      </c:barChart>
      <c:catAx>
        <c:axId val="24050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endParaRPr lang="zh-TW"/>
          </a:p>
        </c:txPr>
        <c:crossAx val="240507520"/>
        <c:crosses val="autoZero"/>
        <c:auto val="1"/>
        <c:lblAlgn val="ctr"/>
        <c:lblOffset val="100"/>
        <c:noMultiLvlLbl val="0"/>
      </c:catAx>
      <c:valAx>
        <c:axId val="240507520"/>
        <c:scaling>
          <c:orientation val="minMax"/>
          <c:max val="100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</a:ln>
          </c:spPr>
        </c:majorGridlines>
        <c:numFmt formatCode="0.0_ 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endParaRPr lang="zh-TW"/>
          </a:p>
        </c:txPr>
        <c:crossAx val="240505984"/>
        <c:crosses val="autoZero"/>
        <c:crossBetween val="between"/>
        <c:majorUnit val="20"/>
        <c:minorUnit val="10"/>
      </c:valAx>
      <c:spPr>
        <a:solidFill>
          <a:srgbClr val="FFFFFF"/>
        </a:solidFill>
        <a:ln w="12700"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70360774041521368"/>
          <c:y val="0.51768626482659996"/>
          <c:w val="0.2732326595448113"/>
          <c:h val="7.8585054916916114E-2"/>
        </c:manualLayout>
      </c:layout>
      <c:overlay val="0"/>
      <c:txPr>
        <a:bodyPr/>
        <a:lstStyle/>
        <a:p>
          <a:pPr>
            <a:defRPr>
              <a:latin typeface="Times New Roman" pitchFamily="18" charset="0"/>
              <a:ea typeface="標楷體" pitchFamily="65" charset="-120"/>
              <a:cs typeface="Times New Roman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r>
              <a:rPr lang="zh-TW" altLang="en-US" sz="1000">
                <a:latin typeface="Times New Roman" pitchFamily="18" charset="0"/>
                <a:ea typeface="標楷體" pitchFamily="65" charset="-120"/>
                <a:cs typeface="Times New Roman" pitchFamily="18" charset="0"/>
              </a:rPr>
              <a:t>砂濾槽</a:t>
            </a:r>
            <a:r>
              <a:rPr lang="zh-TW" altLang="zh-TW" sz="1000" b="1" i="0" u="none" strike="noStrike" baseline="0">
                <a:latin typeface="Times New Roman" pitchFamily="18" charset="0"/>
                <a:ea typeface="標楷體" pitchFamily="65" charset="-120"/>
                <a:cs typeface="Times New Roman" pitchFamily="18" charset="0"/>
              </a:rPr>
              <a:t>妥善率</a:t>
            </a:r>
            <a:endParaRPr lang="zh-TW" altLang="en-US" sz="1000">
              <a:latin typeface="Times New Roman" pitchFamily="18" charset="0"/>
              <a:ea typeface="標楷體" pitchFamily="65" charset="-120"/>
              <a:cs typeface="Times New Roman" pitchFamily="18" charset="0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622440944881889"/>
          <c:y val="0.16538934461359897"/>
          <c:w val="0.57993330627138162"/>
          <c:h val="0.71856067915039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重要設備妥善率不用哩!$B$25</c:f>
              <c:strCache>
                <c:ptCount val="1"/>
                <c:pt idx="0">
                  <c:v>砂濾槽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重要設備妥善率不用哩!$C$25:$C$28</c:f>
              <c:strCache>
                <c:ptCount val="4"/>
                <c:pt idx="0">
                  <c:v>SP-0701A</c:v>
                </c:pt>
                <c:pt idx="1">
                  <c:v>SP-0701B</c:v>
                </c:pt>
                <c:pt idx="2">
                  <c:v>SP-0701C</c:v>
                </c:pt>
                <c:pt idx="3">
                  <c:v>SP-0701D</c:v>
                </c:pt>
              </c:strCache>
            </c:strRef>
          </c:cat>
          <c:val>
            <c:numRef>
              <c:f>重要設備妥善率不用哩!$E$25:$E$28</c:f>
              <c:numCache>
                <c:formatCode>0.0_ 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11-48EA-8B33-616262DF5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240872448"/>
        <c:axId val="240878336"/>
      </c:barChart>
      <c:catAx>
        <c:axId val="24087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endParaRPr lang="zh-TW"/>
          </a:p>
        </c:txPr>
        <c:crossAx val="240878336"/>
        <c:crosses val="autoZero"/>
        <c:auto val="1"/>
        <c:lblAlgn val="ctr"/>
        <c:lblOffset val="100"/>
        <c:noMultiLvlLbl val="0"/>
      </c:catAx>
      <c:valAx>
        <c:axId val="240878336"/>
        <c:scaling>
          <c:orientation val="minMax"/>
          <c:max val="100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</a:ln>
          </c:spPr>
        </c:majorGridlines>
        <c:numFmt formatCode="0.0_ 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endParaRPr lang="zh-TW"/>
          </a:p>
        </c:txPr>
        <c:crossAx val="240872448"/>
        <c:crosses val="autoZero"/>
        <c:crossBetween val="between"/>
        <c:majorUnit val="20"/>
        <c:minorUnit val="10"/>
      </c:valAx>
      <c:spPr>
        <a:solidFill>
          <a:srgbClr val="FFFFFF"/>
        </a:solidFill>
        <a:ln w="12700"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70360774041521368"/>
          <c:y val="0.51768627879848361"/>
          <c:w val="0.2732326595448113"/>
          <c:h val="7.8585228929717033E-2"/>
        </c:manualLayout>
      </c:layout>
      <c:overlay val="0"/>
      <c:txPr>
        <a:bodyPr/>
        <a:lstStyle/>
        <a:p>
          <a:pPr>
            <a:defRPr>
              <a:latin typeface="Times New Roman" pitchFamily="18" charset="0"/>
              <a:ea typeface="標楷體" pitchFamily="65" charset="-120"/>
              <a:cs typeface="Times New Roman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chemeClr val="tx1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r>
              <a:rPr lang="zh-TW" altLang="en-US" sz="1000">
                <a:latin typeface="Times New Roman" pitchFamily="18" charset="0"/>
                <a:ea typeface="標楷體" pitchFamily="65" charset="-120"/>
                <a:cs typeface="Times New Roman" pitchFamily="18" charset="0"/>
              </a:rPr>
              <a:t>污泥貯斗</a:t>
            </a:r>
            <a:r>
              <a:rPr lang="zh-TW" altLang="zh-TW" sz="1000" b="1" i="0" u="none" strike="noStrike" baseline="0">
                <a:latin typeface="Times New Roman" pitchFamily="18" charset="0"/>
                <a:ea typeface="標楷體" pitchFamily="65" charset="-120"/>
                <a:cs typeface="Times New Roman" pitchFamily="18" charset="0"/>
              </a:rPr>
              <a:t>妥善率</a:t>
            </a:r>
            <a:endParaRPr lang="zh-TW" altLang="en-US" sz="1000">
              <a:latin typeface="Times New Roman" pitchFamily="18" charset="0"/>
              <a:ea typeface="標楷體" pitchFamily="65" charset="-120"/>
              <a:cs typeface="Times New Roman" pitchFamily="18" charset="0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622440944881889"/>
          <c:y val="0.16538934461359897"/>
          <c:w val="0.57993330627138162"/>
          <c:h val="0.71856067915039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重要設備妥善率不用哩!$B$29</c:f>
              <c:strCache>
                <c:ptCount val="1"/>
                <c:pt idx="0">
                  <c:v>污泥貯斗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重要設備妥善率不用哩!$C$29:$C$32</c:f>
              <c:strCache>
                <c:ptCount val="4"/>
                <c:pt idx="0">
                  <c:v>TK-0802A</c:v>
                </c:pt>
                <c:pt idx="1">
                  <c:v>TK-0802B</c:v>
                </c:pt>
                <c:pt idx="2">
                  <c:v>TK-0802C</c:v>
                </c:pt>
                <c:pt idx="3">
                  <c:v>TK-0802D</c:v>
                </c:pt>
              </c:strCache>
            </c:strRef>
          </c:cat>
          <c:val>
            <c:numRef>
              <c:f>重要設備妥善率不用哩!$E$29:$E$32</c:f>
              <c:numCache>
                <c:formatCode>0.0_ 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5D-4D8F-82AA-B4FDF5C41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240182400"/>
        <c:axId val="240183936"/>
      </c:barChart>
      <c:catAx>
        <c:axId val="24018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40183936"/>
        <c:crosses val="autoZero"/>
        <c:auto val="1"/>
        <c:lblAlgn val="ctr"/>
        <c:lblOffset val="100"/>
        <c:noMultiLvlLbl val="0"/>
      </c:catAx>
      <c:valAx>
        <c:axId val="240183936"/>
        <c:scaling>
          <c:orientation val="minMax"/>
          <c:max val="100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</a:ln>
          </c:spPr>
        </c:majorGridlines>
        <c:numFmt formatCode="0.0_ 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endParaRPr lang="zh-TW"/>
          </a:p>
        </c:txPr>
        <c:crossAx val="240182400"/>
        <c:crosses val="autoZero"/>
        <c:crossBetween val="between"/>
        <c:majorUnit val="20"/>
        <c:minorUnit val="10"/>
      </c:valAx>
      <c:spPr>
        <a:solidFill>
          <a:srgbClr val="FFFFFF"/>
        </a:solidFill>
        <a:ln w="12700"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70360774041521368"/>
          <c:y val="0.51768627879848361"/>
          <c:w val="0.2732326595448113"/>
          <c:h val="7.8585228929717033E-2"/>
        </c:manualLayout>
      </c:layout>
      <c:overlay val="0"/>
      <c:txPr>
        <a:bodyPr/>
        <a:lstStyle/>
        <a:p>
          <a:pPr>
            <a:defRPr>
              <a:latin typeface="Times New Roman" pitchFamily="18" charset="0"/>
              <a:ea typeface="標楷體" pitchFamily="65" charset="-120"/>
              <a:cs typeface="Times New Roman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chemeClr val="tx1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zh-TW" altLang="en-US" sz="1000">
                <a:latin typeface="Times New Roman" pitchFamily="18" charset="0"/>
                <a:ea typeface="標楷體" pitchFamily="65" charset="-120"/>
                <a:cs typeface="Times New Roman" pitchFamily="18" charset="0"/>
              </a:rPr>
              <a:t>重要設備平均妥善率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0495100612423744"/>
          <c:y val="0.25259488813602843"/>
          <c:w val="0.75818613298339665"/>
          <c:h val="0.38322893960490623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dLbl>
              <c:idx val="0"/>
              <c:layout>
                <c:manualLayout>
                  <c:x val="2.7777236801713673E-3"/>
                  <c:y val="8.3719301247287494E-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3D4-4D96-9C2A-9318BE88E70C}"/>
                </c:ext>
              </c:extLst>
            </c:dLbl>
            <c:dLbl>
              <c:idx val="4"/>
              <c:layout>
                <c:manualLayout>
                  <c:x val="2.7790366108532542E-3"/>
                  <c:y val="-4.558863260058842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3D4-4D96-9C2A-9318BE88E7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latin typeface="Times New Roman" pitchFamily="18" charset="0"/>
                    <a:ea typeface="標楷體" pitchFamily="65" charset="-120"/>
                    <a:cs typeface="Times New Roman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重要設備妥善率不用哩!$B$40:$B$48</c:f>
              <c:strCache>
                <c:ptCount val="9"/>
                <c:pt idx="0">
                  <c:v>機械式細攔污柵</c:v>
                </c:pt>
                <c:pt idx="1">
                  <c:v>迴流污泥泵</c:v>
                </c:pt>
                <c:pt idx="2">
                  <c:v>濃縮前污泥混合泵</c:v>
                </c:pt>
                <c:pt idx="3">
                  <c:v>消化後污泥混合泵</c:v>
                </c:pt>
                <c:pt idx="4">
                  <c:v>回收水加壓泵</c:v>
                </c:pt>
                <c:pt idx="5">
                  <c:v>放流發電機</c:v>
                </c:pt>
                <c:pt idx="6">
                  <c:v>主變電發電機</c:v>
                </c:pt>
                <c:pt idx="7">
                  <c:v>砂濾槽</c:v>
                </c:pt>
                <c:pt idx="8">
                  <c:v>污泥貯斗</c:v>
                </c:pt>
              </c:strCache>
            </c:strRef>
          </c:cat>
          <c:val>
            <c:numRef>
              <c:f>重要設備妥善率不用哩!$C$40:$C$48</c:f>
              <c:numCache>
                <c:formatCode>0.0_ </c:formatCode>
                <c:ptCount val="9"/>
                <c:pt idx="0">
                  <c:v>99.701388888888886</c:v>
                </c:pt>
                <c:pt idx="1">
                  <c:v>75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96.666666666666671</c:v>
                </c:pt>
                <c:pt idx="6">
                  <c:v>98.333333333333329</c:v>
                </c:pt>
                <c:pt idx="7">
                  <c:v>95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D4-4D96-9C2A-9318BE88E7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41090560"/>
        <c:axId val="241092096"/>
      </c:barChart>
      <c:catAx>
        <c:axId val="241090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endParaRPr lang="zh-TW"/>
          </a:p>
        </c:txPr>
        <c:crossAx val="241092096"/>
        <c:crosses val="autoZero"/>
        <c:auto val="1"/>
        <c:lblAlgn val="ctr"/>
        <c:lblOffset val="100"/>
        <c:noMultiLvlLbl val="0"/>
      </c:catAx>
      <c:valAx>
        <c:axId val="241092096"/>
        <c:scaling>
          <c:orientation val="minMax"/>
          <c:max val="100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</a:ln>
          </c:spPr>
        </c:majorGridlines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ea typeface="標楷體" pitchFamily="65" charset="-120"/>
                <a:cs typeface="Times New Roman" pitchFamily="18" charset="0"/>
              </a:defRPr>
            </a:pPr>
            <a:endParaRPr lang="zh-TW"/>
          </a:p>
        </c:txPr>
        <c:crossAx val="241090560"/>
        <c:crosses val="autoZero"/>
        <c:crossBetween val="between"/>
        <c:majorUnit val="20"/>
        <c:minorUnit val="10"/>
      </c:valAx>
      <c:spPr>
        <a:solidFill>
          <a:srgbClr val="FFFFFF"/>
        </a:solidFill>
        <a:ln w="12700">
          <a:solidFill>
            <a:srgbClr val="000000"/>
          </a:solidFill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chemeClr val="tx1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1</xdr:row>
      <xdr:rowOff>47625</xdr:rowOff>
    </xdr:from>
    <xdr:to>
      <xdr:col>11</xdr:col>
      <xdr:colOff>95250</xdr:colOff>
      <xdr:row>21</xdr:row>
      <xdr:rowOff>104775</xdr:rowOff>
    </xdr:to>
    <xdr:graphicFrame macro="">
      <xdr:nvGraphicFramePr>
        <xdr:cNvPr id="231835" name="Chart 1">
          <a:extLst>
            <a:ext uri="{FF2B5EF4-FFF2-40B4-BE49-F238E27FC236}">
              <a16:creationId xmlns:a16="http://schemas.microsoft.com/office/drawing/2014/main" id="{00000000-0008-0000-0200-00009B890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</xdr:row>
      <xdr:rowOff>95250</xdr:rowOff>
    </xdr:from>
    <xdr:to>
      <xdr:col>12</xdr:col>
      <xdr:colOff>447675</xdr:colOff>
      <xdr:row>23</xdr:row>
      <xdr:rowOff>19050</xdr:rowOff>
    </xdr:to>
    <xdr:graphicFrame macro="">
      <xdr:nvGraphicFramePr>
        <xdr:cNvPr id="32156" name="Chart 2">
          <a:extLst>
            <a:ext uri="{FF2B5EF4-FFF2-40B4-BE49-F238E27FC236}">
              <a16:creationId xmlns:a16="http://schemas.microsoft.com/office/drawing/2014/main" id="{00000000-0008-0000-0300-00009C7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</xdr:row>
      <xdr:rowOff>66675</xdr:rowOff>
    </xdr:from>
    <xdr:to>
      <xdr:col>12</xdr:col>
      <xdr:colOff>342900</xdr:colOff>
      <xdr:row>21</xdr:row>
      <xdr:rowOff>152400</xdr:rowOff>
    </xdr:to>
    <xdr:graphicFrame macro="">
      <xdr:nvGraphicFramePr>
        <xdr:cNvPr id="109979" name="Chart 1">
          <a:extLst>
            <a:ext uri="{FF2B5EF4-FFF2-40B4-BE49-F238E27FC236}">
              <a16:creationId xmlns:a16="http://schemas.microsoft.com/office/drawing/2014/main" id="{00000000-0008-0000-0400-00009BAD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</xdr:row>
      <xdr:rowOff>28575</xdr:rowOff>
    </xdr:from>
    <xdr:to>
      <xdr:col>11</xdr:col>
      <xdr:colOff>523875</xdr:colOff>
      <xdr:row>24</xdr:row>
      <xdr:rowOff>76200</xdr:rowOff>
    </xdr:to>
    <xdr:graphicFrame macro="">
      <xdr:nvGraphicFramePr>
        <xdr:cNvPr id="113051" name="Chart 1">
          <a:extLst>
            <a:ext uri="{FF2B5EF4-FFF2-40B4-BE49-F238E27FC236}">
              <a16:creationId xmlns:a16="http://schemas.microsoft.com/office/drawing/2014/main" id="{00000000-0008-0000-0500-00009BB9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2</xdr:row>
      <xdr:rowOff>76200</xdr:rowOff>
    </xdr:from>
    <xdr:to>
      <xdr:col>13</xdr:col>
      <xdr:colOff>495300</xdr:colOff>
      <xdr:row>24</xdr:row>
      <xdr:rowOff>57150</xdr:rowOff>
    </xdr:to>
    <xdr:graphicFrame macro="">
      <xdr:nvGraphicFramePr>
        <xdr:cNvPr id="6414695" name="Chart 1">
          <a:extLst>
            <a:ext uri="{FF2B5EF4-FFF2-40B4-BE49-F238E27FC236}">
              <a16:creationId xmlns:a16="http://schemas.microsoft.com/office/drawing/2014/main" id="{00000000-0008-0000-0600-000067E16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3</xdr:row>
      <xdr:rowOff>9525</xdr:rowOff>
    </xdr:from>
    <xdr:to>
      <xdr:col>12</xdr:col>
      <xdr:colOff>104775</xdr:colOff>
      <xdr:row>24</xdr:row>
      <xdr:rowOff>47625</xdr:rowOff>
    </xdr:to>
    <xdr:graphicFrame macro="">
      <xdr:nvGraphicFramePr>
        <xdr:cNvPr id="6413671" name="Chart 1">
          <a:extLst>
            <a:ext uri="{FF2B5EF4-FFF2-40B4-BE49-F238E27FC236}">
              <a16:creationId xmlns:a16="http://schemas.microsoft.com/office/drawing/2014/main" id="{00000000-0008-0000-0700-000067DD6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1</xdr:row>
      <xdr:rowOff>323850</xdr:rowOff>
    </xdr:from>
    <xdr:to>
      <xdr:col>11</xdr:col>
      <xdr:colOff>581025</xdr:colOff>
      <xdr:row>22</xdr:row>
      <xdr:rowOff>161925</xdr:rowOff>
    </xdr:to>
    <xdr:graphicFrame macro="">
      <xdr:nvGraphicFramePr>
        <xdr:cNvPr id="6415719" name="Chart 1">
          <a:extLst>
            <a:ext uri="{FF2B5EF4-FFF2-40B4-BE49-F238E27FC236}">
              <a16:creationId xmlns:a16="http://schemas.microsoft.com/office/drawing/2014/main" id="{00000000-0008-0000-0800-000067E56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95</xdr:col>
      <xdr:colOff>392904</xdr:colOff>
      <xdr:row>37</xdr:row>
      <xdr:rowOff>46568</xdr:rowOff>
    </xdr:from>
    <xdr:to>
      <xdr:col>98</xdr:col>
      <xdr:colOff>47623</xdr:colOff>
      <xdr:row>41</xdr:row>
      <xdr:rowOff>180251</xdr:rowOff>
    </xdr:to>
    <xdr:sp macro="" textlink="">
      <xdr:nvSpPr>
        <xdr:cNvPr id="2" name="箭號: 向下 1">
          <a:extLst>
            <a:ext uri="{FF2B5EF4-FFF2-40B4-BE49-F238E27FC236}">
              <a16:creationId xmlns:a16="http://schemas.microsoft.com/office/drawing/2014/main" id="{41F63CB5-A142-4053-9AF0-183A0FA54FDF}"/>
            </a:ext>
          </a:extLst>
        </xdr:cNvPr>
        <xdr:cNvSpPr/>
      </xdr:nvSpPr>
      <xdr:spPr>
        <a:xfrm rot="10800000">
          <a:off x="44352588" y="8691410"/>
          <a:ext cx="1101554" cy="1098240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96</xdr:col>
      <xdr:colOff>285751</xdr:colOff>
      <xdr:row>37</xdr:row>
      <xdr:rowOff>192610</xdr:rowOff>
    </xdr:from>
    <xdr:to>
      <xdr:col>97</xdr:col>
      <xdr:colOff>285751</xdr:colOff>
      <xdr:row>42</xdr:row>
      <xdr:rowOff>34664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DC4EA07B-FBC7-44BD-92D1-E5FF6589FD4D}"/>
            </a:ext>
          </a:extLst>
        </xdr:cNvPr>
        <xdr:cNvSpPr txBox="1"/>
      </xdr:nvSpPr>
      <xdr:spPr>
        <a:xfrm>
          <a:off x="44715656" y="8837452"/>
          <a:ext cx="470222" cy="1023636"/>
        </a:xfrm>
        <a:prstGeom prst="rect">
          <a:avLst/>
        </a:prstGeom>
      </xdr:spPr>
      <xdr:txBody>
        <a:bodyPr vertOverflow="clip" horzOverflow="clip" vert="wordArtVertRtl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lang="zh-TW" altLang="en-US" sz="2400" b="1" i="0" baseline="0">
              <a:solidFill>
                <a:srgbClr val="FF0000"/>
              </a:solidFill>
              <a:latin typeface="+mn-lt"/>
              <a:ea typeface="+mn-ea"/>
              <a:cs typeface="+mn-cs"/>
            </a:rPr>
            <a:t>注意</a:t>
          </a:r>
        </a:p>
      </xdr:txBody>
    </xdr:sp>
    <xdr:clientData/>
  </xdr:twoCellAnchor>
  <xdr:twoCellAnchor>
    <xdr:from>
      <xdr:col>10</xdr:col>
      <xdr:colOff>392907</xdr:colOff>
      <xdr:row>37</xdr:row>
      <xdr:rowOff>95250</xdr:rowOff>
    </xdr:from>
    <xdr:to>
      <xdr:col>13</xdr:col>
      <xdr:colOff>47626</xdr:colOff>
      <xdr:row>42</xdr:row>
      <xdr:rowOff>11908</xdr:rowOff>
    </xdr:to>
    <xdr:sp macro="" textlink="">
      <xdr:nvSpPr>
        <xdr:cNvPr id="6" name="箭號: 向下 5">
          <a:extLst>
            <a:ext uri="{FF2B5EF4-FFF2-40B4-BE49-F238E27FC236}">
              <a16:creationId xmlns:a16="http://schemas.microsoft.com/office/drawing/2014/main" id="{9D76CFE9-3772-404F-9598-BD85F91DCF46}"/>
            </a:ext>
          </a:extLst>
        </xdr:cNvPr>
        <xdr:cNvSpPr/>
      </xdr:nvSpPr>
      <xdr:spPr>
        <a:xfrm rot="10800000">
          <a:off x="5595938" y="8941594"/>
          <a:ext cx="1083469" cy="1095377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285750</xdr:colOff>
      <xdr:row>37</xdr:row>
      <xdr:rowOff>226219</xdr:rowOff>
    </xdr:from>
    <xdr:to>
      <xdr:col>12</xdr:col>
      <xdr:colOff>285750</xdr:colOff>
      <xdr:row>42</xdr:row>
      <xdr:rowOff>71438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0FCC8023-5213-493B-B0AF-A464253FF69D}"/>
            </a:ext>
          </a:extLst>
        </xdr:cNvPr>
        <xdr:cNvSpPr txBox="1"/>
      </xdr:nvSpPr>
      <xdr:spPr>
        <a:xfrm>
          <a:off x="5953125" y="9072563"/>
          <a:ext cx="464344" cy="1023938"/>
        </a:xfrm>
        <a:prstGeom prst="rect">
          <a:avLst/>
        </a:prstGeom>
      </xdr:spPr>
      <xdr:txBody>
        <a:bodyPr vertOverflow="clip" horzOverflow="clip" vert="wordArtVertRtl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lang="zh-TW" altLang="en-US" sz="2400" b="1" i="0" baseline="0">
              <a:solidFill>
                <a:srgbClr val="FF0000"/>
              </a:solidFill>
              <a:latin typeface="+mn-lt"/>
              <a:ea typeface="+mn-ea"/>
              <a:cs typeface="+mn-cs"/>
            </a:rPr>
            <a:t>注意</a:t>
          </a:r>
        </a:p>
      </xdr:txBody>
    </xdr:sp>
    <xdr:clientData/>
  </xdr:twoCellAnchor>
  <xdr:twoCellAnchor>
    <xdr:from>
      <xdr:col>99</xdr:col>
      <xdr:colOff>217025</xdr:colOff>
      <xdr:row>37</xdr:row>
      <xdr:rowOff>36172</xdr:rowOff>
    </xdr:from>
    <xdr:to>
      <xdr:col>101</xdr:col>
      <xdr:colOff>269624</xdr:colOff>
      <xdr:row>41</xdr:row>
      <xdr:rowOff>169855</xdr:rowOff>
    </xdr:to>
    <xdr:sp macro="" textlink="">
      <xdr:nvSpPr>
        <xdr:cNvPr id="10" name="箭號: 向下 9">
          <a:extLst>
            <a:ext uri="{FF2B5EF4-FFF2-40B4-BE49-F238E27FC236}">
              <a16:creationId xmlns:a16="http://schemas.microsoft.com/office/drawing/2014/main" id="{36AFE65C-E951-48E1-A6A1-EFCB364A0B63}"/>
            </a:ext>
          </a:extLst>
        </xdr:cNvPr>
        <xdr:cNvSpPr/>
      </xdr:nvSpPr>
      <xdr:spPr>
        <a:xfrm rot="10800000">
          <a:off x="46093766" y="8681014"/>
          <a:ext cx="1101554" cy="1098240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100</xdr:col>
      <xdr:colOff>109872</xdr:colOff>
      <xdr:row>37</xdr:row>
      <xdr:rowOff>182214</xdr:rowOff>
    </xdr:from>
    <xdr:to>
      <xdr:col>101</xdr:col>
      <xdr:colOff>1360</xdr:colOff>
      <xdr:row>42</xdr:row>
      <xdr:rowOff>24268</xdr:rowOff>
    </xdr:to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AE880CB4-D839-4CD5-BC98-BCCF0AFE9C2F}"/>
            </a:ext>
          </a:extLst>
        </xdr:cNvPr>
        <xdr:cNvSpPr txBox="1"/>
      </xdr:nvSpPr>
      <xdr:spPr>
        <a:xfrm>
          <a:off x="46456834" y="8827056"/>
          <a:ext cx="470222" cy="1023636"/>
        </a:xfrm>
        <a:prstGeom prst="rect">
          <a:avLst/>
        </a:prstGeom>
      </xdr:spPr>
      <xdr:txBody>
        <a:bodyPr vertOverflow="clip" horzOverflow="clip" vert="wordArtVertRtl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lang="zh-TW" altLang="en-US" sz="2400" b="1" i="0" baseline="0">
              <a:solidFill>
                <a:srgbClr val="FF0000"/>
              </a:solidFill>
              <a:latin typeface="+mn-lt"/>
              <a:ea typeface="+mn-ea"/>
              <a:cs typeface="+mn-cs"/>
            </a:rPr>
            <a:t>注意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133349</xdr:colOff>
      <xdr:row>37</xdr:row>
      <xdr:rowOff>47624</xdr:rowOff>
    </xdr:from>
    <xdr:to>
      <xdr:col>7</xdr:col>
      <xdr:colOff>57149</xdr:colOff>
      <xdr:row>40</xdr:row>
      <xdr:rowOff>76199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B500-000002000000}"/>
            </a:ext>
          </a:extLst>
        </xdr:cNvPr>
        <xdr:cNvSpPr txBox="1"/>
      </xdr:nvSpPr>
      <xdr:spPr>
        <a:xfrm>
          <a:off x="800099" y="7172324"/>
          <a:ext cx="44291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>
              <a:latin typeface="新細明體"/>
              <a:ea typeface="新細明體"/>
            </a:rPr>
            <a:t>●</a:t>
          </a:r>
          <a:r>
            <a:rPr lang="zh-TW" altLang="en-US" sz="1100"/>
            <a:t>沉澱池去除效率只與池表面積有關</a:t>
          </a:r>
          <a:r>
            <a:rPr lang="en-US" altLang="zh-TW" sz="1100"/>
            <a:t>,</a:t>
          </a:r>
          <a:r>
            <a:rPr lang="zh-TW" altLang="en-US" sz="1100"/>
            <a:t>和池子深度形狀無關</a:t>
          </a:r>
          <a:endParaRPr lang="en-US" altLang="zh-TW" sz="1100"/>
        </a:p>
        <a:p>
          <a:r>
            <a:rPr lang="zh-TW" altLang="en-US" sz="1100">
              <a:latin typeface="新細明體"/>
              <a:ea typeface="新細明體"/>
            </a:rPr>
            <a:t>●</a:t>
          </a:r>
          <a:r>
            <a:rPr lang="zh-TW" altLang="en-US" sz="1100"/>
            <a:t>矩形初沉刮泥機速度不移超過</a:t>
          </a:r>
          <a:r>
            <a:rPr lang="en-US" altLang="zh-TW" sz="1100"/>
            <a:t>1.2</a:t>
          </a:r>
          <a:r>
            <a:rPr lang="zh-TW" altLang="en-US" sz="1100"/>
            <a:t>公尺</a:t>
          </a:r>
          <a:r>
            <a:rPr lang="en-US" altLang="zh-TW" sz="1100"/>
            <a:t>/</a:t>
          </a:r>
          <a:r>
            <a:rPr lang="zh-TW" altLang="en-US" sz="1100"/>
            <a:t>分鐘</a:t>
          </a:r>
          <a:endParaRPr lang="en-US" altLang="zh-TW" sz="1100"/>
        </a:p>
        <a:p>
          <a:endParaRPr lang="zh-TW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0</xdr:row>
      <xdr:rowOff>200025</xdr:rowOff>
    </xdr:from>
    <xdr:to>
      <xdr:col>14</xdr:col>
      <xdr:colOff>57150</xdr:colOff>
      <xdr:row>8</xdr:row>
      <xdr:rowOff>57150</xdr:rowOff>
    </xdr:to>
    <xdr:graphicFrame macro="">
      <xdr:nvGraphicFramePr>
        <xdr:cNvPr id="49832061" name="圖表 2">
          <a:extLst>
            <a:ext uri="{FF2B5EF4-FFF2-40B4-BE49-F238E27FC236}">
              <a16:creationId xmlns:a16="http://schemas.microsoft.com/office/drawing/2014/main" id="{00000000-0008-0000-B600-00007D60F8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304800</xdr:colOff>
      <xdr:row>8</xdr:row>
      <xdr:rowOff>285750</xdr:rowOff>
    </xdr:from>
    <xdr:to>
      <xdr:col>14</xdr:col>
      <xdr:colOff>66675</xdr:colOff>
      <xdr:row>17</xdr:row>
      <xdr:rowOff>123825</xdr:rowOff>
    </xdr:to>
    <xdr:graphicFrame macro="">
      <xdr:nvGraphicFramePr>
        <xdr:cNvPr id="49832062" name="圖表 3">
          <a:extLst>
            <a:ext uri="{FF2B5EF4-FFF2-40B4-BE49-F238E27FC236}">
              <a16:creationId xmlns:a16="http://schemas.microsoft.com/office/drawing/2014/main" id="{00000000-0008-0000-B600-00007E60F8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266700</xdr:colOff>
      <xdr:row>17</xdr:row>
      <xdr:rowOff>209550</xdr:rowOff>
    </xdr:from>
    <xdr:to>
      <xdr:col>14</xdr:col>
      <xdr:colOff>95250</xdr:colOff>
      <xdr:row>26</xdr:row>
      <xdr:rowOff>114300</xdr:rowOff>
    </xdr:to>
    <xdr:graphicFrame macro="">
      <xdr:nvGraphicFramePr>
        <xdr:cNvPr id="49832063" name="圖表 4">
          <a:extLst>
            <a:ext uri="{FF2B5EF4-FFF2-40B4-BE49-F238E27FC236}">
              <a16:creationId xmlns:a16="http://schemas.microsoft.com/office/drawing/2014/main" id="{00000000-0008-0000-B600-00007F60F8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333375</xdr:colOff>
      <xdr:row>26</xdr:row>
      <xdr:rowOff>285750</xdr:rowOff>
    </xdr:from>
    <xdr:to>
      <xdr:col>14</xdr:col>
      <xdr:colOff>161925</xdr:colOff>
      <xdr:row>37</xdr:row>
      <xdr:rowOff>142875</xdr:rowOff>
    </xdr:to>
    <xdr:graphicFrame macro="">
      <xdr:nvGraphicFramePr>
        <xdr:cNvPr id="49832064" name="圖表 5">
          <a:extLst>
            <a:ext uri="{FF2B5EF4-FFF2-40B4-BE49-F238E27FC236}">
              <a16:creationId xmlns:a16="http://schemas.microsoft.com/office/drawing/2014/main" id="{00000000-0008-0000-B600-00008060F8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266700</xdr:colOff>
      <xdr:row>0</xdr:row>
      <xdr:rowOff>95250</xdr:rowOff>
    </xdr:from>
    <xdr:to>
      <xdr:col>21</xdr:col>
      <xdr:colOff>95250</xdr:colOff>
      <xdr:row>7</xdr:row>
      <xdr:rowOff>276225</xdr:rowOff>
    </xdr:to>
    <xdr:graphicFrame macro="">
      <xdr:nvGraphicFramePr>
        <xdr:cNvPr id="49832065" name="圖表 6">
          <a:extLst>
            <a:ext uri="{FF2B5EF4-FFF2-40B4-BE49-F238E27FC236}">
              <a16:creationId xmlns:a16="http://schemas.microsoft.com/office/drawing/2014/main" id="{00000000-0008-0000-B600-00008160F8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342900</xdr:colOff>
      <xdr:row>8</xdr:row>
      <xdr:rowOff>304800</xdr:rowOff>
    </xdr:from>
    <xdr:to>
      <xdr:col>21</xdr:col>
      <xdr:colOff>171450</xdr:colOff>
      <xdr:row>17</xdr:row>
      <xdr:rowOff>152400</xdr:rowOff>
    </xdr:to>
    <xdr:graphicFrame macro="">
      <xdr:nvGraphicFramePr>
        <xdr:cNvPr id="49832066" name="圖表 7">
          <a:extLst>
            <a:ext uri="{FF2B5EF4-FFF2-40B4-BE49-F238E27FC236}">
              <a16:creationId xmlns:a16="http://schemas.microsoft.com/office/drawing/2014/main" id="{00000000-0008-0000-B600-00008260F8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304800</xdr:colOff>
      <xdr:row>17</xdr:row>
      <xdr:rowOff>309355</xdr:rowOff>
    </xdr:from>
    <xdr:to>
      <xdr:col>21</xdr:col>
      <xdr:colOff>257175</xdr:colOff>
      <xdr:row>26</xdr:row>
      <xdr:rowOff>214105</xdr:rowOff>
    </xdr:to>
    <xdr:graphicFrame macro="">
      <xdr:nvGraphicFramePr>
        <xdr:cNvPr id="49832067" name="圖表 8">
          <a:extLst>
            <a:ext uri="{FF2B5EF4-FFF2-40B4-BE49-F238E27FC236}">
              <a16:creationId xmlns:a16="http://schemas.microsoft.com/office/drawing/2014/main" id="{00000000-0008-0000-B600-00008360F8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0</xdr:colOff>
      <xdr:row>27</xdr:row>
      <xdr:rowOff>0</xdr:rowOff>
    </xdr:from>
    <xdr:to>
      <xdr:col>21</xdr:col>
      <xdr:colOff>638175</xdr:colOff>
      <xdr:row>37</xdr:row>
      <xdr:rowOff>171450</xdr:rowOff>
    </xdr:to>
    <xdr:graphicFrame macro="">
      <xdr:nvGraphicFramePr>
        <xdr:cNvPr id="49832068" name="圖表 9">
          <a:extLst>
            <a:ext uri="{FF2B5EF4-FFF2-40B4-BE49-F238E27FC236}">
              <a16:creationId xmlns:a16="http://schemas.microsoft.com/office/drawing/2014/main" id="{00000000-0008-0000-B600-00008460F8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504825</xdr:colOff>
      <xdr:row>0</xdr:row>
      <xdr:rowOff>200025</xdr:rowOff>
    </xdr:from>
    <xdr:to>
      <xdr:col>28</xdr:col>
      <xdr:colOff>457200</xdr:colOff>
      <xdr:row>8</xdr:row>
      <xdr:rowOff>57150</xdr:rowOff>
    </xdr:to>
    <xdr:graphicFrame macro="">
      <xdr:nvGraphicFramePr>
        <xdr:cNvPr id="49832069" name="圖表 10">
          <a:extLst>
            <a:ext uri="{FF2B5EF4-FFF2-40B4-BE49-F238E27FC236}">
              <a16:creationId xmlns:a16="http://schemas.microsoft.com/office/drawing/2014/main" id="{00000000-0008-0000-B600-00008560F8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647700</xdr:colOff>
      <xdr:row>35</xdr:row>
      <xdr:rowOff>76200</xdr:rowOff>
    </xdr:from>
    <xdr:to>
      <xdr:col>7</xdr:col>
      <xdr:colOff>314325</xdr:colOff>
      <xdr:row>49</xdr:row>
      <xdr:rowOff>28575</xdr:rowOff>
    </xdr:to>
    <xdr:graphicFrame macro="">
      <xdr:nvGraphicFramePr>
        <xdr:cNvPr id="49832070" name="圖表 13">
          <a:extLst>
            <a:ext uri="{FF2B5EF4-FFF2-40B4-BE49-F238E27FC236}">
              <a16:creationId xmlns:a16="http://schemas.microsoft.com/office/drawing/2014/main" id="{00000000-0008-0000-B600-00008660F8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0.01812</cdr:x>
      <cdr:y>0.44109</cdr:y>
    </cdr:from>
    <cdr:to>
      <cdr:x>0.06522</cdr:x>
      <cdr:y>0.51964</cdr:y>
    </cdr:to>
    <cdr:sp macro="" textlink="">
      <cdr:nvSpPr>
        <cdr:cNvPr id="2" name="文字方塊 1"/>
        <cdr:cNvSpPr txBox="1"/>
      </cdr:nvSpPr>
      <cdr:spPr>
        <a:xfrm xmlns:a="http://schemas.openxmlformats.org/drawingml/2006/main">
          <a:off x="82826" y="1209260"/>
          <a:ext cx="215348" cy="2153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TW" sz="1100">
              <a:latin typeface="細明體"/>
              <a:ea typeface="細明體"/>
            </a:rPr>
            <a:t>%</a:t>
          </a:r>
          <a:endParaRPr lang="zh-TW" altLang="en-US" sz="1100"/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0.01812</cdr:x>
      <cdr:y>0.44109</cdr:y>
    </cdr:from>
    <cdr:to>
      <cdr:x>0.06522</cdr:x>
      <cdr:y>0.51964</cdr:y>
    </cdr:to>
    <cdr:sp macro="" textlink="">
      <cdr:nvSpPr>
        <cdr:cNvPr id="2" name="文字方塊 1"/>
        <cdr:cNvSpPr txBox="1"/>
      </cdr:nvSpPr>
      <cdr:spPr>
        <a:xfrm xmlns:a="http://schemas.openxmlformats.org/drawingml/2006/main">
          <a:off x="82826" y="1209260"/>
          <a:ext cx="215348" cy="2153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TW" sz="1100">
              <a:latin typeface="細明體"/>
              <a:ea typeface="細明體"/>
            </a:rPr>
            <a:t>%</a:t>
          </a:r>
          <a:endParaRPr lang="zh-TW" altLang="en-US" sz="1100"/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0.01812</cdr:x>
      <cdr:y>0.44109</cdr:y>
    </cdr:from>
    <cdr:to>
      <cdr:x>0.06522</cdr:x>
      <cdr:y>0.51964</cdr:y>
    </cdr:to>
    <cdr:sp macro="" textlink="">
      <cdr:nvSpPr>
        <cdr:cNvPr id="2" name="文字方塊 1"/>
        <cdr:cNvSpPr txBox="1"/>
      </cdr:nvSpPr>
      <cdr:spPr>
        <a:xfrm xmlns:a="http://schemas.openxmlformats.org/drawingml/2006/main">
          <a:off x="82826" y="1209260"/>
          <a:ext cx="215348" cy="2153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TW" sz="1100">
              <a:latin typeface="細明體"/>
              <a:ea typeface="細明體"/>
            </a:rPr>
            <a:t>%</a:t>
          </a:r>
          <a:endParaRPr lang="zh-TW" altLang="en-US" sz="1100"/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0.01812</cdr:x>
      <cdr:y>0.44109</cdr:y>
    </cdr:from>
    <cdr:to>
      <cdr:x>0.06522</cdr:x>
      <cdr:y>0.51964</cdr:y>
    </cdr:to>
    <cdr:sp macro="" textlink="">
      <cdr:nvSpPr>
        <cdr:cNvPr id="2" name="文字方塊 1"/>
        <cdr:cNvSpPr txBox="1"/>
      </cdr:nvSpPr>
      <cdr:spPr>
        <a:xfrm xmlns:a="http://schemas.openxmlformats.org/drawingml/2006/main">
          <a:off x="82826" y="1209260"/>
          <a:ext cx="215348" cy="2153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TW" sz="1100">
              <a:latin typeface="細明體"/>
              <a:ea typeface="細明體"/>
            </a:rPr>
            <a:t>%</a:t>
          </a:r>
          <a:endParaRPr lang="zh-TW" altLang="en-US" sz="1100"/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0.01812</cdr:x>
      <cdr:y>0.44109</cdr:y>
    </cdr:from>
    <cdr:to>
      <cdr:x>0.06522</cdr:x>
      <cdr:y>0.51964</cdr:y>
    </cdr:to>
    <cdr:sp macro="" textlink="">
      <cdr:nvSpPr>
        <cdr:cNvPr id="2" name="文字方塊 1"/>
        <cdr:cNvSpPr txBox="1"/>
      </cdr:nvSpPr>
      <cdr:spPr>
        <a:xfrm xmlns:a="http://schemas.openxmlformats.org/drawingml/2006/main">
          <a:off x="82826" y="1209260"/>
          <a:ext cx="215348" cy="2153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TW" sz="1100">
              <a:latin typeface="細明體"/>
              <a:ea typeface="細明體"/>
            </a:rPr>
            <a:t>%</a:t>
          </a:r>
          <a:endParaRPr lang="zh-TW" altLang="en-US" sz="1100"/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0.01812</cdr:x>
      <cdr:y>0.44109</cdr:y>
    </cdr:from>
    <cdr:to>
      <cdr:x>0.06522</cdr:x>
      <cdr:y>0.51964</cdr:y>
    </cdr:to>
    <cdr:sp macro="" textlink="">
      <cdr:nvSpPr>
        <cdr:cNvPr id="2" name="文字方塊 1"/>
        <cdr:cNvSpPr txBox="1"/>
      </cdr:nvSpPr>
      <cdr:spPr>
        <a:xfrm xmlns:a="http://schemas.openxmlformats.org/drawingml/2006/main">
          <a:off x="82826" y="1209260"/>
          <a:ext cx="215348" cy="2153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TW" sz="1100">
              <a:latin typeface="細明體"/>
              <a:ea typeface="細明體"/>
            </a:rPr>
            <a:t>%</a:t>
          </a:r>
          <a:endParaRPr lang="zh-TW" altLang="en-US" sz="1100"/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0.01812</cdr:x>
      <cdr:y>0.44109</cdr:y>
    </cdr:from>
    <cdr:to>
      <cdr:x>0.06522</cdr:x>
      <cdr:y>0.51964</cdr:y>
    </cdr:to>
    <cdr:sp macro="" textlink="">
      <cdr:nvSpPr>
        <cdr:cNvPr id="2" name="文字方塊 1"/>
        <cdr:cNvSpPr txBox="1"/>
      </cdr:nvSpPr>
      <cdr:spPr>
        <a:xfrm xmlns:a="http://schemas.openxmlformats.org/drawingml/2006/main">
          <a:off x="82826" y="1209260"/>
          <a:ext cx="215348" cy="2153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TW" sz="1100">
              <a:latin typeface="細明體"/>
              <a:ea typeface="細明體"/>
            </a:rPr>
            <a:t>%</a:t>
          </a:r>
          <a:endParaRPr lang="zh-TW" altLang="en-US" sz="1100"/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0.01812</cdr:x>
      <cdr:y>0.44109</cdr:y>
    </cdr:from>
    <cdr:to>
      <cdr:x>0.06522</cdr:x>
      <cdr:y>0.51964</cdr:y>
    </cdr:to>
    <cdr:sp macro="" textlink="">
      <cdr:nvSpPr>
        <cdr:cNvPr id="2" name="文字方塊 1"/>
        <cdr:cNvSpPr txBox="1"/>
      </cdr:nvSpPr>
      <cdr:spPr>
        <a:xfrm xmlns:a="http://schemas.openxmlformats.org/drawingml/2006/main">
          <a:off x="82826" y="1209260"/>
          <a:ext cx="215348" cy="2153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TW" sz="1100">
              <a:latin typeface="細明體"/>
              <a:ea typeface="細明體"/>
            </a:rPr>
            <a:t>%</a:t>
          </a:r>
          <a:endParaRPr lang="zh-TW" altLang="en-US" sz="1100"/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0.01812</cdr:x>
      <cdr:y>0.44109</cdr:y>
    </cdr:from>
    <cdr:to>
      <cdr:x>0.06522</cdr:x>
      <cdr:y>0.51964</cdr:y>
    </cdr:to>
    <cdr:sp macro="" textlink="">
      <cdr:nvSpPr>
        <cdr:cNvPr id="2" name="文字方塊 1"/>
        <cdr:cNvSpPr txBox="1"/>
      </cdr:nvSpPr>
      <cdr:spPr>
        <a:xfrm xmlns:a="http://schemas.openxmlformats.org/drawingml/2006/main">
          <a:off x="82826" y="1209260"/>
          <a:ext cx="215348" cy="2153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TW" sz="1100">
              <a:latin typeface="細明體"/>
              <a:ea typeface="細明體"/>
            </a:rPr>
            <a:t>%</a:t>
          </a:r>
          <a:endParaRPr lang="zh-TW" altLang="en-US" sz="1100"/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0.03442</cdr:x>
      <cdr:y>0.39879</cdr:y>
    </cdr:from>
    <cdr:to>
      <cdr:x>0.12319</cdr:x>
      <cdr:y>0.50151</cdr:y>
    </cdr:to>
    <cdr:sp macro="" textlink="">
      <cdr:nvSpPr>
        <cdr:cNvPr id="3" name="文字方塊 2"/>
        <cdr:cNvSpPr txBox="1"/>
      </cdr:nvSpPr>
      <cdr:spPr>
        <a:xfrm xmlns:a="http://schemas.openxmlformats.org/drawingml/2006/main">
          <a:off x="157370" y="1093304"/>
          <a:ext cx="405848" cy="2816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TW" sz="1100">
              <a:latin typeface="細明體"/>
              <a:ea typeface="細明體"/>
            </a:rPr>
            <a:t>%</a:t>
          </a:r>
          <a:endParaRPr lang="zh-TW" altLang="en-US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er-w3\&#36842;&#21270;&#20108;&#26399;&#36039;&#26009;&#22846;\&#22025;&#34893;\&#27700;&#36074;&#22577;&#21578;&#32317;&#34920;(&#20633;&#20221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日報告"/>
      <sheetName val="送PCM"/>
      <sheetName val="P0000"/>
      <sheetName val="9602"/>
      <sheetName val="9603 "/>
      <sheetName val="9604"/>
      <sheetName val="9605"/>
      <sheetName val="9606"/>
    </sheetNames>
    <sheetDataSet>
      <sheetData sheetId="0" refreshError="1"/>
      <sheetData sheetId="1" refreshError="1"/>
      <sheetData sheetId="2">
        <row r="1">
          <cell r="A1">
            <v>1</v>
          </cell>
          <cell r="B1" t="str">
            <v>2</v>
          </cell>
          <cell r="C1" t="str">
            <v>3</v>
          </cell>
          <cell r="D1" t="str">
            <v>4</v>
          </cell>
          <cell r="E1" t="str">
            <v>5</v>
          </cell>
          <cell r="F1" t="str">
            <v>6</v>
          </cell>
          <cell r="G1" t="str">
            <v>7</v>
          </cell>
          <cell r="H1" t="str">
            <v>8</v>
          </cell>
          <cell r="I1" t="str">
            <v>9</v>
          </cell>
          <cell r="J1" t="str">
            <v>10</v>
          </cell>
          <cell r="K1" t="str">
            <v>11</v>
          </cell>
          <cell r="L1" t="str">
            <v>12</v>
          </cell>
          <cell r="M1" t="str">
            <v>13</v>
          </cell>
          <cell r="N1" t="str">
            <v>14</v>
          </cell>
          <cell r="O1" t="str">
            <v>15</v>
          </cell>
          <cell r="P1" t="str">
            <v>16</v>
          </cell>
          <cell r="Q1" t="str">
            <v>17</v>
          </cell>
          <cell r="R1" t="str">
            <v>18</v>
          </cell>
          <cell r="S1" t="str">
            <v>19</v>
          </cell>
          <cell r="T1" t="str">
            <v>20</v>
          </cell>
          <cell r="U1" t="str">
            <v>21</v>
          </cell>
          <cell r="V1" t="str">
            <v>22</v>
          </cell>
          <cell r="W1" t="str">
            <v>23</v>
          </cell>
          <cell r="X1" t="str">
            <v>24</v>
          </cell>
          <cell r="Y1" t="str">
            <v>25</v>
          </cell>
          <cell r="Z1" t="str">
            <v>26</v>
          </cell>
          <cell r="AA1" t="str">
            <v>27</v>
          </cell>
          <cell r="AB1" t="str">
            <v>28</v>
          </cell>
          <cell r="AC1" t="str">
            <v>29</v>
          </cell>
          <cell r="AD1" t="str">
            <v>30</v>
          </cell>
          <cell r="AE1" t="str">
            <v>31</v>
          </cell>
          <cell r="AF1" t="str">
            <v>32</v>
          </cell>
          <cell r="AG1" t="str">
            <v>33</v>
          </cell>
          <cell r="AH1" t="str">
            <v>34</v>
          </cell>
          <cell r="AI1" t="str">
            <v>35</v>
          </cell>
          <cell r="AJ1" t="str">
            <v>36</v>
          </cell>
          <cell r="AK1" t="str">
            <v>37</v>
          </cell>
          <cell r="AL1" t="str">
            <v>38</v>
          </cell>
          <cell r="AM1" t="str">
            <v>39</v>
          </cell>
          <cell r="AN1" t="str">
            <v>40</v>
          </cell>
          <cell r="AO1" t="str">
            <v>41</v>
          </cell>
          <cell r="AP1" t="str">
            <v>42</v>
          </cell>
          <cell r="AQ1" t="str">
            <v>43</v>
          </cell>
          <cell r="AR1" t="str">
            <v>44</v>
          </cell>
          <cell r="AS1" t="str">
            <v>45</v>
          </cell>
          <cell r="AT1" t="str">
            <v>46</v>
          </cell>
          <cell r="AU1" t="str">
            <v>47</v>
          </cell>
          <cell r="AV1" t="str">
            <v>48</v>
          </cell>
          <cell r="AW1" t="str">
            <v>49</v>
          </cell>
          <cell r="AX1" t="str">
            <v>50</v>
          </cell>
          <cell r="AY1" t="str">
            <v>51</v>
          </cell>
          <cell r="AZ1" t="str">
            <v>52</v>
          </cell>
          <cell r="BA1" t="str">
            <v>53</v>
          </cell>
          <cell r="BB1" t="str">
            <v>54</v>
          </cell>
          <cell r="BC1" t="str">
            <v>55</v>
          </cell>
          <cell r="BD1" t="str">
            <v>56</v>
          </cell>
          <cell r="BE1" t="str">
            <v>57</v>
          </cell>
          <cell r="BF1" t="str">
            <v>58</v>
          </cell>
          <cell r="BG1" t="str">
            <v>59</v>
          </cell>
          <cell r="BH1" t="str">
            <v>60</v>
          </cell>
          <cell r="BI1" t="str">
            <v>61</v>
          </cell>
          <cell r="BJ1" t="str">
            <v>62</v>
          </cell>
          <cell r="BK1" t="str">
            <v>63</v>
          </cell>
          <cell r="BL1" t="str">
            <v>64</v>
          </cell>
          <cell r="BM1" t="str">
            <v>65</v>
          </cell>
          <cell r="BN1" t="str">
            <v>66</v>
          </cell>
          <cell r="BO1" t="str">
            <v>67</v>
          </cell>
          <cell r="BP1" t="str">
            <v>68</v>
          </cell>
          <cell r="BQ1" t="str">
            <v>69</v>
          </cell>
          <cell r="BR1" t="str">
            <v>70</v>
          </cell>
          <cell r="BS1" t="str">
            <v>71</v>
          </cell>
          <cell r="BT1" t="str">
            <v>72</v>
          </cell>
          <cell r="BU1" t="str">
            <v>73</v>
          </cell>
          <cell r="BV1" t="str">
            <v>74</v>
          </cell>
          <cell r="BW1" t="str">
            <v>75</v>
          </cell>
          <cell r="BX1" t="str">
            <v>76</v>
          </cell>
          <cell r="BY1" t="str">
            <v>77</v>
          </cell>
          <cell r="BZ1" t="str">
            <v>78</v>
          </cell>
          <cell r="CA1" t="str">
            <v>79</v>
          </cell>
          <cell r="CB1" t="str">
            <v>80</v>
          </cell>
          <cell r="CC1" t="str">
            <v>81</v>
          </cell>
          <cell r="CD1" t="str">
            <v>82</v>
          </cell>
          <cell r="CE1" t="str">
            <v>83</v>
          </cell>
          <cell r="CF1" t="str">
            <v>84</v>
          </cell>
          <cell r="CG1" t="str">
            <v>85</v>
          </cell>
          <cell r="CH1" t="str">
            <v>86</v>
          </cell>
          <cell r="CI1" t="str">
            <v>87</v>
          </cell>
          <cell r="CJ1" t="str">
            <v>88</v>
          </cell>
          <cell r="CK1" t="str">
            <v>89</v>
          </cell>
          <cell r="CL1" t="str">
            <v>90</v>
          </cell>
          <cell r="CM1" t="str">
            <v>91</v>
          </cell>
          <cell r="CN1" t="str">
            <v>92</v>
          </cell>
          <cell r="CO1" t="str">
            <v>93</v>
          </cell>
          <cell r="CP1" t="str">
            <v>94</v>
          </cell>
          <cell r="CQ1" t="str">
            <v>95</v>
          </cell>
          <cell r="CR1" t="str">
            <v>96</v>
          </cell>
          <cell r="CS1" t="str">
            <v>97</v>
          </cell>
          <cell r="CT1" t="str">
            <v>98</v>
          </cell>
        </row>
        <row r="2">
          <cell r="A2" t="str">
            <v>採樣地點</v>
          </cell>
          <cell r="B2" t="str">
            <v>1進流渠道</v>
          </cell>
          <cell r="Q2" t="str">
            <v>2初沉池進</v>
          </cell>
          <cell r="Y2" t="str">
            <v>2初  沉  池  出  水</v>
          </cell>
          <cell r="AG2" t="str">
            <v>8初沉污泥-1</v>
          </cell>
          <cell r="AH2" t="str">
            <v>8初沉污泥-2</v>
          </cell>
          <cell r="AI2" t="str">
            <v xml:space="preserve">3深層階段曝氣槽  </v>
          </cell>
          <cell r="AQ2" t="str">
            <v>4二 沈 池出 水</v>
          </cell>
          <cell r="BA2" t="str">
            <v>5迴流污泥</v>
          </cell>
          <cell r="BC2" t="str">
            <v>6放 流 水</v>
          </cell>
          <cell r="BS2" t="str">
            <v>7回收水</v>
          </cell>
          <cell r="BW2" t="str">
            <v>9帶濾式污泥濃縮機濾液</v>
          </cell>
          <cell r="CA2" t="str">
            <v>10帶濾式濃縮機進流污泥</v>
          </cell>
          <cell r="CC2" t="str">
            <v>11厭氧消化槽進流污泥</v>
          </cell>
          <cell r="CI2" t="str">
            <v>12帶濾式脫水機進流污泥</v>
          </cell>
          <cell r="CO2" t="str">
            <v>13帶濾式脫水機濾液</v>
          </cell>
          <cell r="CS2" t="str">
            <v>14帶濾式脫水機污泥餅</v>
          </cell>
        </row>
        <row r="3">
          <cell r="A3" t="str">
            <v>項     目</v>
          </cell>
          <cell r="B3" t="str">
            <v>外觀 (透視度)</v>
          </cell>
          <cell r="C3" t="str">
            <v>水溫</v>
          </cell>
          <cell r="D3" t="str">
            <v>溶氧量</v>
          </cell>
          <cell r="E3" t="str">
            <v>氫離子濃度指數</v>
          </cell>
          <cell r="F3" t="str">
            <v>生化需氧量</v>
          </cell>
          <cell r="G3" t="str">
            <v>化學需氧量</v>
          </cell>
          <cell r="H3" t="str">
            <v>懸浮固體</v>
          </cell>
          <cell r="I3" t="str">
            <v>氨氮</v>
          </cell>
          <cell r="J3" t="str">
            <v>硝酸氮</v>
          </cell>
          <cell r="K3" t="str">
            <v>亞硝酸鹽氮</v>
          </cell>
          <cell r="L3" t="str">
            <v>有機氮</v>
          </cell>
          <cell r="M3" t="str">
            <v>總磷</v>
          </cell>
          <cell r="N3" t="str">
            <v>大腸桿菌群數</v>
          </cell>
          <cell r="O3" t="str">
            <v>油脂</v>
          </cell>
          <cell r="P3" t="str">
            <v>重金屬</v>
          </cell>
          <cell r="Q3" t="str">
            <v>水溫</v>
          </cell>
          <cell r="R3" t="str">
            <v>溶氧量</v>
          </cell>
          <cell r="S3" t="str">
            <v>氫離子濃度指數</v>
          </cell>
          <cell r="T3" t="str">
            <v>生化需氧量</v>
          </cell>
          <cell r="U3" t="str">
            <v>化學需氧量</v>
          </cell>
          <cell r="V3" t="str">
            <v>懸浮固體</v>
          </cell>
          <cell r="W3" t="str">
            <v>油脂</v>
          </cell>
          <cell r="X3" t="str">
            <v>重金屬</v>
          </cell>
          <cell r="Y3" t="str">
            <v>水溫</v>
          </cell>
          <cell r="Z3" t="str">
            <v>溶氧量</v>
          </cell>
          <cell r="AA3" t="str">
            <v>氫離子濃度指數</v>
          </cell>
          <cell r="AB3" t="str">
            <v>生化需氧量</v>
          </cell>
          <cell r="AC3" t="str">
            <v>化學需氧量</v>
          </cell>
          <cell r="AD3" t="str">
            <v>懸浮固體</v>
          </cell>
          <cell r="AE3" t="str">
            <v>油脂</v>
          </cell>
          <cell r="AF3" t="str">
            <v>重金屬</v>
          </cell>
          <cell r="AG3" t="str">
            <v>懸浮固體</v>
          </cell>
          <cell r="AH3" t="str">
            <v>懸浮固體</v>
          </cell>
          <cell r="AI3" t="str">
            <v>外觀 (透視度)</v>
          </cell>
          <cell r="AJ3" t="str">
            <v>水溫</v>
          </cell>
          <cell r="AK3" t="str">
            <v>溶氧量</v>
          </cell>
          <cell r="AL3" t="str">
            <v>氫離子濃度指數</v>
          </cell>
          <cell r="AM3" t="str">
            <v>懸浮固體</v>
          </cell>
          <cell r="AN3" t="str">
            <v>揮發性懸浮固體物</v>
          </cell>
          <cell r="AO3" t="str">
            <v>SVI</v>
          </cell>
          <cell r="AP3" t="str">
            <v>顯微鏡觀察</v>
          </cell>
          <cell r="AQ3" t="str">
            <v>外觀 (透視度)</v>
          </cell>
          <cell r="AR3" t="str">
            <v>水溫</v>
          </cell>
          <cell r="AS3" t="str">
            <v>溶氧量</v>
          </cell>
          <cell r="AT3" t="str">
            <v>氫離子濃度指數</v>
          </cell>
          <cell r="AU3" t="str">
            <v>生化需氧量</v>
          </cell>
          <cell r="AV3" t="str">
            <v>化學需氧量</v>
          </cell>
          <cell r="AW3" t="str">
            <v>懸浮固體</v>
          </cell>
          <cell r="AX3" t="str">
            <v>溶解性固體</v>
          </cell>
          <cell r="AY3" t="str">
            <v>大腸桿菌群數</v>
          </cell>
          <cell r="AZ3" t="str">
            <v>濁度</v>
          </cell>
          <cell r="BA3" t="str">
            <v>懸浮固體</v>
          </cell>
          <cell r="BB3" t="str">
            <v>揮發性懸浮固體物</v>
          </cell>
          <cell r="BC3" t="str">
            <v>外觀 (透視度)</v>
          </cell>
          <cell r="BD3" t="str">
            <v>水溫</v>
          </cell>
          <cell r="BE3" t="str">
            <v>溶氧量</v>
          </cell>
          <cell r="BF3" t="str">
            <v>氫離子濃度指數</v>
          </cell>
          <cell r="BG3" t="str">
            <v>生化需氧量</v>
          </cell>
          <cell r="BH3" t="str">
            <v>化學需氧量</v>
          </cell>
          <cell r="BI3" t="str">
            <v>懸浮固體</v>
          </cell>
          <cell r="BJ3" t="str">
            <v>氨氮</v>
          </cell>
          <cell r="BK3" t="str">
            <v>硝酸氮</v>
          </cell>
          <cell r="BL3" t="str">
            <v>亞硝酸鹽氮</v>
          </cell>
          <cell r="BM3" t="str">
            <v>有機氮</v>
          </cell>
          <cell r="BN3" t="str">
            <v>總磷</v>
          </cell>
          <cell r="BO3" t="str">
            <v>大腸桿菌群數</v>
          </cell>
          <cell r="BP3" t="str">
            <v>油脂</v>
          </cell>
          <cell r="BQ3" t="str">
            <v>重金屬</v>
          </cell>
          <cell r="BR3" t="str">
            <v>餘氯</v>
          </cell>
          <cell r="BS3" t="str">
            <v>氫離子濃度指數</v>
          </cell>
          <cell r="BT3" t="str">
            <v>生化需氧量</v>
          </cell>
          <cell r="BU3" t="str">
            <v>化學需氧量</v>
          </cell>
          <cell r="BV3" t="str">
            <v>懸浮固體</v>
          </cell>
          <cell r="BW3" t="str">
            <v>氫離子濃度指數</v>
          </cell>
          <cell r="BX3" t="str">
            <v>生化需氧量</v>
          </cell>
          <cell r="BY3" t="str">
            <v>化學需氧量</v>
          </cell>
          <cell r="BZ3" t="str">
            <v>懸浮固體</v>
          </cell>
          <cell r="CA3" t="str">
            <v>氫離子濃度指數</v>
          </cell>
          <cell r="CB3" t="str">
            <v>懸浮固體</v>
          </cell>
          <cell r="CC3" t="str">
            <v>氫離子濃度指數</v>
          </cell>
          <cell r="CD3" t="str">
            <v>懸浮固體</v>
          </cell>
          <cell r="CE3" t="str">
            <v>揮發性懸浮固體物</v>
          </cell>
          <cell r="CF3" t="str">
            <v>重金屬</v>
          </cell>
          <cell r="CG3" t="str">
            <v>鹼度</v>
          </cell>
          <cell r="CH3" t="str">
            <v>熱值  (乾基高位發熱量)</v>
          </cell>
          <cell r="CI3" t="str">
            <v>氫離子濃度指數</v>
          </cell>
          <cell r="CJ3" t="str">
            <v>懸浮固體</v>
          </cell>
          <cell r="CK3" t="str">
            <v>揮發性懸浮固體物</v>
          </cell>
          <cell r="CL3" t="str">
            <v>重金屬</v>
          </cell>
          <cell r="CM3" t="str">
            <v>鹼度</v>
          </cell>
          <cell r="CN3" t="str">
            <v>熱值  (乾基高位發熱量)</v>
          </cell>
          <cell r="CO3" t="str">
            <v>氫離子濃度指數</v>
          </cell>
          <cell r="CP3" t="str">
            <v>生化需氧量</v>
          </cell>
          <cell r="CQ3" t="str">
            <v>化學需氧量</v>
          </cell>
          <cell r="CR3" t="str">
            <v>懸浮固體</v>
          </cell>
          <cell r="CS3" t="str">
            <v>熱值  (乾基高位發熱量)</v>
          </cell>
          <cell r="CT3" t="str">
            <v>含水率</v>
          </cell>
        </row>
        <row r="4">
          <cell r="A4" t="str">
            <v>單位</v>
          </cell>
          <cell r="B4" t="str">
            <v>㎝</v>
          </cell>
          <cell r="C4" t="str">
            <v>℃</v>
          </cell>
          <cell r="D4" t="str">
            <v>mg/L</v>
          </cell>
          <cell r="F4" t="str">
            <v>mg/L</v>
          </cell>
          <cell r="G4" t="str">
            <v>mg/L</v>
          </cell>
          <cell r="H4" t="str">
            <v>mg/L</v>
          </cell>
          <cell r="I4" t="str">
            <v>mg/L</v>
          </cell>
          <cell r="J4" t="str">
            <v>mg/L</v>
          </cell>
          <cell r="K4" t="str">
            <v>mg/L</v>
          </cell>
          <cell r="L4" t="str">
            <v>mg/L</v>
          </cell>
          <cell r="M4" t="str">
            <v>mg/L</v>
          </cell>
          <cell r="N4" t="str">
            <v>個/100ml</v>
          </cell>
          <cell r="O4" t="str">
            <v>mg/L</v>
          </cell>
          <cell r="P4" t="str">
            <v>mg/L</v>
          </cell>
          <cell r="Q4" t="str">
            <v>℃</v>
          </cell>
          <cell r="R4" t="str">
            <v>mg/L</v>
          </cell>
          <cell r="T4" t="str">
            <v>mg/L</v>
          </cell>
          <cell r="U4" t="str">
            <v>mg/L</v>
          </cell>
          <cell r="V4" t="str">
            <v>mg/L</v>
          </cell>
          <cell r="W4" t="str">
            <v>mg/L</v>
          </cell>
          <cell r="X4" t="str">
            <v>mg/L</v>
          </cell>
          <cell r="Y4" t="str">
            <v>℃</v>
          </cell>
          <cell r="Z4" t="str">
            <v>mg/L</v>
          </cell>
          <cell r="AB4" t="str">
            <v>mg/L</v>
          </cell>
          <cell r="AC4" t="str">
            <v>mg/L</v>
          </cell>
          <cell r="AD4" t="str">
            <v>mg/L</v>
          </cell>
          <cell r="AE4" t="str">
            <v>mg/L</v>
          </cell>
          <cell r="AF4" t="str">
            <v>mg/L</v>
          </cell>
          <cell r="AG4" t="str">
            <v>mg/L</v>
          </cell>
          <cell r="AH4" t="str">
            <v>mg/L</v>
          </cell>
          <cell r="AI4" t="str">
            <v>㎝</v>
          </cell>
          <cell r="AJ4" t="str">
            <v>℃</v>
          </cell>
          <cell r="AK4" t="str">
            <v>mg/L</v>
          </cell>
          <cell r="AM4" t="str">
            <v>mg/L</v>
          </cell>
          <cell r="AN4" t="str">
            <v>mg/L</v>
          </cell>
          <cell r="AO4" t="str">
            <v>ml/g</v>
          </cell>
          <cell r="AQ4" t="str">
            <v>cm</v>
          </cell>
          <cell r="AR4" t="str">
            <v>℃</v>
          </cell>
          <cell r="AS4" t="str">
            <v>mg/L</v>
          </cell>
          <cell r="AU4" t="str">
            <v>mg/L</v>
          </cell>
          <cell r="AV4" t="str">
            <v>mg/L</v>
          </cell>
          <cell r="AW4" t="str">
            <v>mg/L</v>
          </cell>
          <cell r="AX4" t="str">
            <v>mg/L</v>
          </cell>
          <cell r="AY4" t="str">
            <v>個/100ml</v>
          </cell>
          <cell r="AZ4" t="str">
            <v>NTU</v>
          </cell>
          <cell r="BA4" t="str">
            <v>mg/L</v>
          </cell>
          <cell r="BB4" t="str">
            <v>mg/L</v>
          </cell>
          <cell r="BC4" t="str">
            <v>cm</v>
          </cell>
          <cell r="BD4" t="str">
            <v>℃</v>
          </cell>
          <cell r="BE4" t="str">
            <v>mg/L</v>
          </cell>
          <cell r="BG4" t="str">
            <v>mg/L</v>
          </cell>
          <cell r="BH4" t="str">
            <v>mg/L</v>
          </cell>
          <cell r="BI4" t="str">
            <v>mg/L</v>
          </cell>
          <cell r="BJ4" t="str">
            <v>mg/L</v>
          </cell>
          <cell r="BK4" t="str">
            <v>mg/L</v>
          </cell>
          <cell r="BL4" t="str">
            <v>mg/L</v>
          </cell>
          <cell r="BM4" t="str">
            <v>mg/L</v>
          </cell>
          <cell r="BN4" t="str">
            <v>mg/L</v>
          </cell>
          <cell r="BO4" t="str">
            <v>個/100ml</v>
          </cell>
          <cell r="BP4" t="str">
            <v>mg/L</v>
          </cell>
          <cell r="BQ4" t="str">
            <v>mg/L</v>
          </cell>
          <cell r="BR4" t="str">
            <v>mg/L</v>
          </cell>
          <cell r="BT4" t="str">
            <v>mg/L</v>
          </cell>
          <cell r="BU4" t="str">
            <v>mg/L</v>
          </cell>
          <cell r="BV4" t="str">
            <v>mg/L</v>
          </cell>
          <cell r="BX4" t="str">
            <v>mg/L</v>
          </cell>
          <cell r="BY4" t="str">
            <v>mg/L</v>
          </cell>
          <cell r="BZ4" t="str">
            <v>mg/L</v>
          </cell>
          <cell r="CB4" t="str">
            <v>mg/L</v>
          </cell>
          <cell r="CD4" t="str">
            <v>mg/L</v>
          </cell>
          <cell r="CE4" t="str">
            <v>mg/L</v>
          </cell>
          <cell r="CF4" t="str">
            <v>mg/L</v>
          </cell>
          <cell r="CG4" t="str">
            <v>mg CaCO3 /L</v>
          </cell>
          <cell r="CH4" t="str">
            <v>(Kcal/Kg)</v>
          </cell>
          <cell r="CJ4" t="str">
            <v>mg/L</v>
          </cell>
          <cell r="CK4" t="str">
            <v>mg/L</v>
          </cell>
          <cell r="CL4" t="str">
            <v>mg/L</v>
          </cell>
          <cell r="CM4" t="str">
            <v>mg CaCO3 /L</v>
          </cell>
          <cell r="CN4" t="str">
            <v>(Kcal/Kg)</v>
          </cell>
          <cell r="CP4" t="str">
            <v>mg/L</v>
          </cell>
          <cell r="CQ4" t="str">
            <v>mg/L</v>
          </cell>
          <cell r="CR4" t="str">
            <v>mg/L</v>
          </cell>
          <cell r="CS4" t="str">
            <v>(Kcal/Kg)</v>
          </cell>
          <cell r="CT4" t="str">
            <v>%</v>
          </cell>
        </row>
        <row r="5">
          <cell r="A5" t="str">
            <v>日期  頻率</v>
          </cell>
          <cell r="B5" t="str">
            <v>D</v>
          </cell>
          <cell r="C5" t="str">
            <v>D</v>
          </cell>
          <cell r="D5" t="str">
            <v>D</v>
          </cell>
          <cell r="E5" t="str">
            <v>D</v>
          </cell>
          <cell r="F5" t="str">
            <v>D</v>
          </cell>
          <cell r="G5" t="str">
            <v>D</v>
          </cell>
          <cell r="H5" t="str">
            <v>D</v>
          </cell>
          <cell r="I5" t="str">
            <v>W</v>
          </cell>
          <cell r="J5" t="str">
            <v>W</v>
          </cell>
          <cell r="K5" t="str">
            <v>W</v>
          </cell>
          <cell r="L5" t="str">
            <v>W</v>
          </cell>
          <cell r="M5" t="str">
            <v>W</v>
          </cell>
          <cell r="N5" t="str">
            <v>W</v>
          </cell>
          <cell r="O5" t="str">
            <v>W</v>
          </cell>
          <cell r="P5" t="str">
            <v>M</v>
          </cell>
          <cell r="Q5" t="str">
            <v>D</v>
          </cell>
          <cell r="R5" t="str">
            <v>D</v>
          </cell>
          <cell r="S5" t="str">
            <v>D</v>
          </cell>
          <cell r="T5" t="str">
            <v>D</v>
          </cell>
          <cell r="U5" t="str">
            <v>D</v>
          </cell>
          <cell r="V5" t="str">
            <v>D</v>
          </cell>
          <cell r="W5" t="str">
            <v>W</v>
          </cell>
          <cell r="X5" t="str">
            <v>M</v>
          </cell>
          <cell r="Y5" t="str">
            <v>D</v>
          </cell>
          <cell r="Z5" t="str">
            <v>D</v>
          </cell>
          <cell r="AA5" t="str">
            <v>D</v>
          </cell>
          <cell r="AB5" t="str">
            <v>D</v>
          </cell>
          <cell r="AC5" t="str">
            <v>D</v>
          </cell>
          <cell r="AD5" t="str">
            <v>D</v>
          </cell>
          <cell r="AE5" t="str">
            <v>W</v>
          </cell>
          <cell r="AF5" t="str">
            <v>M</v>
          </cell>
          <cell r="AG5" t="str">
            <v>3/W</v>
          </cell>
          <cell r="AH5" t="str">
            <v>3/W</v>
          </cell>
          <cell r="AI5" t="str">
            <v>D</v>
          </cell>
          <cell r="AJ5" t="str">
            <v>D</v>
          </cell>
          <cell r="AK5" t="str">
            <v>D</v>
          </cell>
          <cell r="AL5" t="str">
            <v>D</v>
          </cell>
          <cell r="AM5" t="str">
            <v>D</v>
          </cell>
          <cell r="AN5" t="str">
            <v>D</v>
          </cell>
          <cell r="AO5" t="str">
            <v>D</v>
          </cell>
          <cell r="AP5" t="str">
            <v>D</v>
          </cell>
          <cell r="AQ5" t="str">
            <v>D</v>
          </cell>
          <cell r="AR5" t="str">
            <v>D</v>
          </cell>
          <cell r="AS5" t="str">
            <v>D</v>
          </cell>
          <cell r="AT5" t="str">
            <v>D</v>
          </cell>
          <cell r="AU5" t="str">
            <v>D</v>
          </cell>
          <cell r="AV5" t="str">
            <v>D</v>
          </cell>
          <cell r="AW5" t="str">
            <v>D</v>
          </cell>
          <cell r="AX5" t="str">
            <v>D</v>
          </cell>
          <cell r="AY5" t="str">
            <v>W</v>
          </cell>
          <cell r="AZ5" t="str">
            <v>W</v>
          </cell>
          <cell r="BA5" t="str">
            <v>D</v>
          </cell>
          <cell r="BB5" t="str">
            <v>D</v>
          </cell>
          <cell r="BC5" t="str">
            <v>D</v>
          </cell>
          <cell r="BD5" t="str">
            <v>D</v>
          </cell>
          <cell r="BE5" t="str">
            <v>D</v>
          </cell>
          <cell r="BF5" t="str">
            <v>D</v>
          </cell>
          <cell r="BG5" t="str">
            <v>D</v>
          </cell>
          <cell r="BH5" t="str">
            <v>D</v>
          </cell>
          <cell r="BI5" t="str">
            <v>D</v>
          </cell>
          <cell r="BJ5" t="str">
            <v>W</v>
          </cell>
          <cell r="BK5" t="str">
            <v>W</v>
          </cell>
          <cell r="BL5" t="str">
            <v>W</v>
          </cell>
          <cell r="BM5" t="str">
            <v>W</v>
          </cell>
          <cell r="BN5" t="str">
            <v>W</v>
          </cell>
          <cell r="BO5" t="str">
            <v>W</v>
          </cell>
          <cell r="BP5" t="str">
            <v>W</v>
          </cell>
          <cell r="BQ5" t="str">
            <v>M</v>
          </cell>
          <cell r="BR5" t="str">
            <v>D</v>
          </cell>
          <cell r="BS5" t="str">
            <v>D</v>
          </cell>
          <cell r="BT5" t="str">
            <v>W</v>
          </cell>
          <cell r="BU5" t="str">
            <v>3/W</v>
          </cell>
          <cell r="BV5" t="str">
            <v>3/W</v>
          </cell>
          <cell r="BW5" t="str">
            <v>3/W</v>
          </cell>
          <cell r="BX5" t="str">
            <v>W</v>
          </cell>
          <cell r="BY5" t="str">
            <v>3/W</v>
          </cell>
          <cell r="BZ5" t="str">
            <v>3/W</v>
          </cell>
          <cell r="CA5" t="str">
            <v>3/W</v>
          </cell>
          <cell r="CB5" t="str">
            <v>3/W</v>
          </cell>
          <cell r="CC5" t="str">
            <v>D</v>
          </cell>
          <cell r="CD5" t="str">
            <v>D</v>
          </cell>
          <cell r="CE5" t="str">
            <v>D</v>
          </cell>
          <cell r="CF5" t="str">
            <v>M</v>
          </cell>
          <cell r="CG5" t="str">
            <v>D</v>
          </cell>
          <cell r="CH5" t="str">
            <v>M</v>
          </cell>
          <cell r="CI5" t="str">
            <v>D</v>
          </cell>
          <cell r="CJ5" t="str">
            <v>D</v>
          </cell>
          <cell r="CK5" t="str">
            <v>D</v>
          </cell>
          <cell r="CL5" t="str">
            <v>M</v>
          </cell>
          <cell r="CM5" t="str">
            <v>D</v>
          </cell>
          <cell r="CN5" t="str">
            <v>M</v>
          </cell>
          <cell r="CO5" t="str">
            <v>3/W</v>
          </cell>
          <cell r="CP5" t="str">
            <v>W</v>
          </cell>
          <cell r="CQ5" t="str">
            <v>3/W</v>
          </cell>
          <cell r="CR5" t="str">
            <v>3/W</v>
          </cell>
          <cell r="CS5" t="str">
            <v>M</v>
          </cell>
          <cell r="CT5" t="str">
            <v>D</v>
          </cell>
        </row>
        <row r="6">
          <cell r="A6">
            <v>39114</v>
          </cell>
          <cell r="B6">
            <v>5</v>
          </cell>
          <cell r="C6">
            <v>20.3</v>
          </cell>
          <cell r="D6">
            <v>5.45</v>
          </cell>
          <cell r="E6">
            <v>7.3</v>
          </cell>
          <cell r="F6">
            <v>20.399999999999999</v>
          </cell>
          <cell r="G6">
            <v>998</v>
          </cell>
          <cell r="H6">
            <v>115</v>
          </cell>
          <cell r="Q6">
            <v>20</v>
          </cell>
          <cell r="R6">
            <v>5.72</v>
          </cell>
          <cell r="S6">
            <v>7.32</v>
          </cell>
          <cell r="T6">
            <v>18.3</v>
          </cell>
          <cell r="U6">
            <v>710</v>
          </cell>
          <cell r="V6">
            <v>94</v>
          </cell>
          <cell r="Y6">
            <v>20.3</v>
          </cell>
          <cell r="Z6">
            <v>2.5</v>
          </cell>
          <cell r="AA6">
            <v>7.11</v>
          </cell>
          <cell r="AB6">
            <v>17.3</v>
          </cell>
          <cell r="AC6">
            <v>499</v>
          </cell>
          <cell r="AD6">
            <v>50</v>
          </cell>
          <cell r="AI6">
            <v>8</v>
          </cell>
          <cell r="AJ6">
            <v>20.8</v>
          </cell>
          <cell r="AK6">
            <v>0.86</v>
          </cell>
          <cell r="AL6">
            <v>6.26</v>
          </cell>
          <cell r="AM6">
            <v>2791.66</v>
          </cell>
          <cell r="AN6">
            <v>2036.6</v>
          </cell>
          <cell r="AO6">
            <v>50</v>
          </cell>
          <cell r="AQ6">
            <v>15</v>
          </cell>
          <cell r="AR6">
            <v>20.399999999999999</v>
          </cell>
          <cell r="AS6">
            <v>0.6</v>
          </cell>
          <cell r="AT6">
            <v>6.32</v>
          </cell>
          <cell r="AU6">
            <v>21.9</v>
          </cell>
          <cell r="AV6">
            <v>64.5</v>
          </cell>
          <cell r="AW6">
            <v>10.5</v>
          </cell>
          <cell r="AX6">
            <v>248</v>
          </cell>
          <cell r="BA6">
            <v>7520</v>
          </cell>
          <cell r="BB6">
            <v>5390</v>
          </cell>
          <cell r="BC6">
            <v>17</v>
          </cell>
          <cell r="BD6">
            <v>20.100000000000001</v>
          </cell>
          <cell r="BE6">
            <v>2.34</v>
          </cell>
          <cell r="BF6">
            <v>6.43</v>
          </cell>
          <cell r="BG6">
            <v>23.4</v>
          </cell>
          <cell r="BH6">
            <v>68.599999999999994</v>
          </cell>
          <cell r="BI6">
            <v>10.199999999999999</v>
          </cell>
          <cell r="BR6">
            <v>1.6999999999999999E-3</v>
          </cell>
          <cell r="CC6">
            <v>7.11</v>
          </cell>
          <cell r="CD6">
            <v>4110</v>
          </cell>
          <cell r="CE6">
            <v>2010</v>
          </cell>
          <cell r="CG6">
            <v>1494</v>
          </cell>
          <cell r="CI6">
            <v>7.24</v>
          </cell>
          <cell r="CJ6">
            <v>42000</v>
          </cell>
          <cell r="CK6">
            <v>26800</v>
          </cell>
          <cell r="CM6">
            <v>302</v>
          </cell>
          <cell r="CT6">
            <v>74.7</v>
          </cell>
        </row>
        <row r="7">
          <cell r="A7">
            <v>39115</v>
          </cell>
          <cell r="B7">
            <v>4.5</v>
          </cell>
          <cell r="C7">
            <v>20.2</v>
          </cell>
          <cell r="D7">
            <v>2.9</v>
          </cell>
          <cell r="E7">
            <v>6.25</v>
          </cell>
          <cell r="F7">
            <v>54.7</v>
          </cell>
          <cell r="G7">
            <v>187</v>
          </cell>
          <cell r="H7">
            <v>57</v>
          </cell>
          <cell r="Q7">
            <v>20.100000000000001</v>
          </cell>
          <cell r="R7">
            <v>3</v>
          </cell>
          <cell r="S7">
            <v>6.51</v>
          </cell>
          <cell r="T7">
            <v>53.7</v>
          </cell>
          <cell r="U7">
            <v>124.8</v>
          </cell>
          <cell r="V7">
            <v>56</v>
          </cell>
          <cell r="Y7">
            <v>20.3</v>
          </cell>
          <cell r="Z7">
            <v>8</v>
          </cell>
          <cell r="AA7">
            <v>6.65</v>
          </cell>
          <cell r="AB7">
            <v>51.6</v>
          </cell>
          <cell r="AC7">
            <v>91.5</v>
          </cell>
          <cell r="AD7">
            <v>44</v>
          </cell>
          <cell r="AI7">
            <v>0</v>
          </cell>
          <cell r="AJ7">
            <v>20.7</v>
          </cell>
          <cell r="AK7">
            <v>1.6</v>
          </cell>
          <cell r="AL7">
            <v>6.48</v>
          </cell>
          <cell r="AM7">
            <v>2245</v>
          </cell>
          <cell r="AN7">
            <v>1680</v>
          </cell>
          <cell r="AO7">
            <v>89.1</v>
          </cell>
          <cell r="AQ7">
            <v>30</v>
          </cell>
          <cell r="AR7">
            <v>20.6</v>
          </cell>
          <cell r="AS7">
            <v>5.9</v>
          </cell>
          <cell r="AT7">
            <v>6.3</v>
          </cell>
          <cell r="AU7">
            <v>22.6</v>
          </cell>
          <cell r="AV7">
            <v>33.299999999999997</v>
          </cell>
          <cell r="AW7">
            <v>25</v>
          </cell>
          <cell r="AX7">
            <v>282</v>
          </cell>
          <cell r="BA7">
            <v>6183.33</v>
          </cell>
          <cell r="BB7">
            <v>1395</v>
          </cell>
          <cell r="BC7">
            <v>25</v>
          </cell>
          <cell r="BD7">
            <v>20.2</v>
          </cell>
          <cell r="BE7">
            <v>7.8</v>
          </cell>
          <cell r="BF7">
            <v>6.34</v>
          </cell>
          <cell r="BG7">
            <v>4.2</v>
          </cell>
          <cell r="BH7">
            <v>25</v>
          </cell>
          <cell r="BI7">
            <v>22</v>
          </cell>
          <cell r="BR7">
            <v>7.1499999999999994E-2</v>
          </cell>
          <cell r="CC7">
            <v>6.86</v>
          </cell>
          <cell r="CD7">
            <v>2690</v>
          </cell>
          <cell r="CE7">
            <v>1955</v>
          </cell>
          <cell r="CG7">
            <v>150</v>
          </cell>
          <cell r="CI7">
            <v>7.54</v>
          </cell>
          <cell r="CJ7">
            <v>53300</v>
          </cell>
          <cell r="CK7">
            <v>38300</v>
          </cell>
          <cell r="CM7">
            <v>1124</v>
          </cell>
          <cell r="CT7">
            <v>73.599999999999994</v>
          </cell>
        </row>
        <row r="8">
          <cell r="A8">
            <v>39116</v>
          </cell>
          <cell r="B8">
            <v>9</v>
          </cell>
          <cell r="C8">
            <v>18</v>
          </cell>
          <cell r="D8">
            <v>6.84</v>
          </cell>
          <cell r="E8">
            <v>7.01</v>
          </cell>
          <cell r="F8">
            <v>55.5</v>
          </cell>
          <cell r="G8">
            <v>249.6</v>
          </cell>
          <cell r="H8">
            <v>61</v>
          </cell>
          <cell r="Q8">
            <v>19</v>
          </cell>
          <cell r="R8">
            <v>7.55</v>
          </cell>
          <cell r="S8">
            <v>6.9</v>
          </cell>
          <cell r="T8">
            <v>53</v>
          </cell>
          <cell r="U8">
            <v>149.80000000000001</v>
          </cell>
          <cell r="V8">
            <v>43</v>
          </cell>
          <cell r="Y8">
            <v>19</v>
          </cell>
          <cell r="Z8">
            <v>7.57</v>
          </cell>
          <cell r="AA8">
            <v>6.9</v>
          </cell>
          <cell r="AB8">
            <v>49.9</v>
          </cell>
          <cell r="AC8">
            <v>187.2</v>
          </cell>
          <cell r="AD8">
            <v>68</v>
          </cell>
          <cell r="AG8">
            <v>53900</v>
          </cell>
          <cell r="AH8">
            <v>45800</v>
          </cell>
          <cell r="AI8">
            <v>1</v>
          </cell>
          <cell r="AJ8">
            <v>19.600000000000001</v>
          </cell>
          <cell r="AK8">
            <v>2.4</v>
          </cell>
          <cell r="AL8">
            <v>6.41</v>
          </cell>
          <cell r="AM8">
            <v>1990</v>
          </cell>
          <cell r="AN8">
            <v>1500</v>
          </cell>
          <cell r="AO8">
            <v>100.5</v>
          </cell>
          <cell r="AQ8">
            <v>28</v>
          </cell>
          <cell r="AR8">
            <v>19.899999999999999</v>
          </cell>
          <cell r="AS8">
            <v>0.71</v>
          </cell>
          <cell r="AT8">
            <v>6.55</v>
          </cell>
          <cell r="AU8">
            <v>22.8</v>
          </cell>
          <cell r="AV8">
            <v>37.4</v>
          </cell>
          <cell r="AW8">
            <v>4</v>
          </cell>
          <cell r="AX8">
            <v>144</v>
          </cell>
          <cell r="BA8">
            <v>7080</v>
          </cell>
          <cell r="BB8">
            <v>5560</v>
          </cell>
          <cell r="BC8">
            <v>20</v>
          </cell>
          <cell r="BD8">
            <v>20</v>
          </cell>
          <cell r="BE8">
            <v>3.97</v>
          </cell>
          <cell r="BF8">
            <v>6.58</v>
          </cell>
          <cell r="BG8">
            <v>1.4</v>
          </cell>
          <cell r="BH8">
            <v>45.7</v>
          </cell>
          <cell r="BI8">
            <v>4</v>
          </cell>
          <cell r="BR8">
            <v>4.4000000000000003E-3</v>
          </cell>
          <cell r="BS8">
            <v>6.57</v>
          </cell>
          <cell r="BU8">
            <v>145.6</v>
          </cell>
          <cell r="BV8">
            <v>13</v>
          </cell>
          <cell r="BW8">
            <v>6.86</v>
          </cell>
          <cell r="BY8">
            <v>1123.2</v>
          </cell>
          <cell r="BZ8">
            <v>1100</v>
          </cell>
          <cell r="CA8">
            <v>6.86</v>
          </cell>
          <cell r="CB8">
            <v>37300</v>
          </cell>
          <cell r="CC8">
            <v>7.02</v>
          </cell>
          <cell r="CD8">
            <v>51800</v>
          </cell>
          <cell r="CE8">
            <v>32800</v>
          </cell>
          <cell r="CG8">
            <v>4756</v>
          </cell>
          <cell r="CI8">
            <v>7.45</v>
          </cell>
          <cell r="CJ8">
            <v>28200</v>
          </cell>
          <cell r="CK8">
            <v>18700</v>
          </cell>
          <cell r="CM8">
            <v>1170</v>
          </cell>
          <cell r="CO8">
            <v>7.45</v>
          </cell>
          <cell r="CQ8">
            <v>707.2</v>
          </cell>
          <cell r="CR8">
            <v>215</v>
          </cell>
          <cell r="CT8">
            <v>74.400000000000006</v>
          </cell>
        </row>
        <row r="9">
          <cell r="A9">
            <v>39117</v>
          </cell>
          <cell r="B9">
            <v>4.5</v>
          </cell>
          <cell r="C9">
            <v>19.600000000000001</v>
          </cell>
          <cell r="D9">
            <v>5.4</v>
          </cell>
          <cell r="E9">
            <v>7.21</v>
          </cell>
          <cell r="F9">
            <v>50.5</v>
          </cell>
          <cell r="G9">
            <v>166.4</v>
          </cell>
          <cell r="H9">
            <v>56</v>
          </cell>
          <cell r="Q9">
            <v>18.600000000000001</v>
          </cell>
          <cell r="R9">
            <v>5.0999999999999996</v>
          </cell>
          <cell r="S9">
            <v>7.18</v>
          </cell>
          <cell r="T9">
            <v>47.4</v>
          </cell>
          <cell r="U9">
            <v>145.6</v>
          </cell>
          <cell r="V9">
            <v>50</v>
          </cell>
          <cell r="Y9">
            <v>19.600000000000001</v>
          </cell>
          <cell r="Z9">
            <v>2.8</v>
          </cell>
          <cell r="AA9">
            <v>6.85</v>
          </cell>
          <cell r="AB9">
            <v>46.2</v>
          </cell>
          <cell r="AC9">
            <v>62.4</v>
          </cell>
          <cell r="AD9">
            <v>40</v>
          </cell>
          <cell r="AG9">
            <v>47500</v>
          </cell>
          <cell r="AI9">
            <v>0</v>
          </cell>
          <cell r="AJ9">
            <v>20</v>
          </cell>
          <cell r="AK9">
            <v>1.3</v>
          </cell>
          <cell r="AL9">
            <v>6.52</v>
          </cell>
          <cell r="AM9">
            <v>1004</v>
          </cell>
          <cell r="AN9">
            <v>734</v>
          </cell>
          <cell r="AO9">
            <v>139.4</v>
          </cell>
          <cell r="AQ9">
            <v>26</v>
          </cell>
          <cell r="AR9">
            <v>19.8</v>
          </cell>
          <cell r="AS9">
            <v>3.6</v>
          </cell>
          <cell r="AT9">
            <v>6.62</v>
          </cell>
          <cell r="AU9">
            <v>21.9</v>
          </cell>
          <cell r="AV9">
            <v>29.1</v>
          </cell>
          <cell r="AW9">
            <v>22</v>
          </cell>
          <cell r="AX9">
            <v>121</v>
          </cell>
          <cell r="BA9">
            <v>7530</v>
          </cell>
          <cell r="BB9">
            <v>5430</v>
          </cell>
          <cell r="BC9">
            <v>30</v>
          </cell>
          <cell r="BD9">
            <v>19.600000000000001</v>
          </cell>
          <cell r="BE9">
            <v>4.18</v>
          </cell>
          <cell r="BF9">
            <v>6.71</v>
          </cell>
          <cell r="BG9">
            <v>3.9</v>
          </cell>
          <cell r="BH9">
            <v>25</v>
          </cell>
          <cell r="BI9">
            <v>24</v>
          </cell>
          <cell r="BR9">
            <v>0.17069999999999999</v>
          </cell>
          <cell r="BS9">
            <v>6.8</v>
          </cell>
          <cell r="BU9">
            <v>20.8</v>
          </cell>
          <cell r="BV9">
            <v>8</v>
          </cell>
          <cell r="BW9">
            <v>6.85</v>
          </cell>
          <cell r="BY9">
            <v>1019.2</v>
          </cell>
          <cell r="BZ9">
            <v>1000</v>
          </cell>
          <cell r="CA9">
            <v>6.85</v>
          </cell>
          <cell r="CB9">
            <v>37200</v>
          </cell>
          <cell r="CC9">
            <v>7.14</v>
          </cell>
          <cell r="CD9">
            <v>40980</v>
          </cell>
          <cell r="CE9">
            <v>25660</v>
          </cell>
          <cell r="CG9">
            <v>2990</v>
          </cell>
          <cell r="CI9">
            <v>7.47</v>
          </cell>
          <cell r="CJ9">
            <v>27500</v>
          </cell>
          <cell r="CK9">
            <v>18060</v>
          </cell>
          <cell r="CM9">
            <v>830</v>
          </cell>
          <cell r="CO9">
            <v>7.48</v>
          </cell>
          <cell r="CQ9">
            <v>634.4</v>
          </cell>
          <cell r="CR9">
            <v>212</v>
          </cell>
          <cell r="CT9">
            <v>74.400000000000006</v>
          </cell>
        </row>
        <row r="10">
          <cell r="A10">
            <v>39118</v>
          </cell>
          <cell r="B10">
            <v>3.5</v>
          </cell>
          <cell r="C10">
            <v>20.3</v>
          </cell>
          <cell r="D10">
            <v>4.17</v>
          </cell>
          <cell r="E10">
            <v>7.09</v>
          </cell>
          <cell r="F10">
            <v>42.1</v>
          </cell>
          <cell r="G10">
            <v>416</v>
          </cell>
          <cell r="H10">
            <v>420</v>
          </cell>
          <cell r="I10">
            <v>4.09</v>
          </cell>
          <cell r="J10">
            <v>0.25</v>
          </cell>
          <cell r="K10">
            <v>4.5999999999999999E-3</v>
          </cell>
          <cell r="L10">
            <v>0.19</v>
          </cell>
          <cell r="M10">
            <v>1.3</v>
          </cell>
          <cell r="N10">
            <v>17000000</v>
          </cell>
          <cell r="O10">
            <v>8</v>
          </cell>
          <cell r="Q10">
            <v>20.100000000000001</v>
          </cell>
          <cell r="R10">
            <v>3.88</v>
          </cell>
          <cell r="S10">
            <v>7.11</v>
          </cell>
          <cell r="T10">
            <v>47.4</v>
          </cell>
          <cell r="U10">
            <v>561.6</v>
          </cell>
          <cell r="V10">
            <v>340</v>
          </cell>
          <cell r="W10">
            <v>3.8</v>
          </cell>
          <cell r="Y10">
            <v>20</v>
          </cell>
          <cell r="Z10">
            <v>1.95</v>
          </cell>
          <cell r="AA10">
            <v>6.83</v>
          </cell>
          <cell r="AB10">
            <v>44.6</v>
          </cell>
          <cell r="AC10">
            <v>83.2</v>
          </cell>
          <cell r="AD10">
            <v>27.5</v>
          </cell>
          <cell r="AE10">
            <v>6</v>
          </cell>
          <cell r="AI10">
            <v>7</v>
          </cell>
          <cell r="AJ10">
            <v>20.7</v>
          </cell>
          <cell r="AK10">
            <v>1.3</v>
          </cell>
          <cell r="AL10">
            <v>6.57</v>
          </cell>
          <cell r="AM10">
            <v>2735</v>
          </cell>
          <cell r="AN10">
            <v>2115</v>
          </cell>
          <cell r="AO10">
            <v>91.4</v>
          </cell>
          <cell r="AQ10">
            <v>30</v>
          </cell>
          <cell r="AR10">
            <v>20.399999999999999</v>
          </cell>
          <cell r="AS10">
            <v>2.12</v>
          </cell>
          <cell r="AT10">
            <v>6.52</v>
          </cell>
          <cell r="AU10">
            <v>26.7</v>
          </cell>
          <cell r="AV10">
            <v>29.1</v>
          </cell>
          <cell r="AW10">
            <v>8</v>
          </cell>
          <cell r="AX10">
            <v>138</v>
          </cell>
          <cell r="AY10">
            <v>99091</v>
          </cell>
          <cell r="AZ10">
            <v>11.6</v>
          </cell>
          <cell r="BA10">
            <v>8150</v>
          </cell>
          <cell r="BB10">
            <v>6110</v>
          </cell>
          <cell r="BC10">
            <v>30</v>
          </cell>
          <cell r="BD10">
            <v>20.3</v>
          </cell>
          <cell r="BE10">
            <v>4.3499999999999996</v>
          </cell>
          <cell r="BF10">
            <v>6.49</v>
          </cell>
          <cell r="BG10">
            <v>18.100000000000001</v>
          </cell>
          <cell r="BH10">
            <v>27.04</v>
          </cell>
          <cell r="BI10">
            <v>7</v>
          </cell>
          <cell r="BJ10">
            <v>3.99</v>
          </cell>
          <cell r="BK10">
            <v>2.48</v>
          </cell>
          <cell r="BL10">
            <v>0.20050000000000001</v>
          </cell>
          <cell r="BM10">
            <v>0.13</v>
          </cell>
          <cell r="BN10">
            <v>0.73</v>
          </cell>
          <cell r="BO10" t="str">
            <v>ND</v>
          </cell>
          <cell r="BP10">
            <v>4</v>
          </cell>
          <cell r="BR10">
            <v>0.1237</v>
          </cell>
          <cell r="BT10">
            <v>13.9</v>
          </cell>
          <cell r="BX10">
            <v>282</v>
          </cell>
          <cell r="CC10">
            <v>5.99</v>
          </cell>
          <cell r="CD10">
            <v>44900</v>
          </cell>
          <cell r="CE10">
            <v>34300</v>
          </cell>
          <cell r="CG10">
            <v>334</v>
          </cell>
          <cell r="CI10">
            <v>7.35</v>
          </cell>
          <cell r="CJ10">
            <v>36650</v>
          </cell>
          <cell r="CK10">
            <v>16500</v>
          </cell>
          <cell r="CM10">
            <v>1104</v>
          </cell>
          <cell r="CP10">
            <v>282</v>
          </cell>
          <cell r="CT10">
            <v>70.900000000000006</v>
          </cell>
        </row>
        <row r="11">
          <cell r="A11">
            <v>39119</v>
          </cell>
          <cell r="B11">
            <v>4.5</v>
          </cell>
          <cell r="C11">
            <v>20.5</v>
          </cell>
          <cell r="D11">
            <v>3.7</v>
          </cell>
          <cell r="E11">
            <v>7.31</v>
          </cell>
          <cell r="F11">
            <v>40.799999999999997</v>
          </cell>
          <cell r="G11">
            <v>291.2</v>
          </cell>
          <cell r="H11">
            <v>610</v>
          </cell>
          <cell r="Q11">
            <v>20.399999999999999</v>
          </cell>
          <cell r="R11">
            <v>2</v>
          </cell>
          <cell r="S11">
            <v>7.32</v>
          </cell>
          <cell r="T11">
            <v>40.200000000000003</v>
          </cell>
          <cell r="U11">
            <v>187.2</v>
          </cell>
          <cell r="V11">
            <v>283.33</v>
          </cell>
          <cell r="Y11">
            <v>20.100000000000001</v>
          </cell>
          <cell r="Z11">
            <v>1</v>
          </cell>
          <cell r="AA11">
            <v>7.13</v>
          </cell>
          <cell r="AB11">
            <v>39</v>
          </cell>
          <cell r="AC11">
            <v>62.4</v>
          </cell>
          <cell r="AD11">
            <v>112.5</v>
          </cell>
          <cell r="AI11">
            <v>0.5</v>
          </cell>
          <cell r="AJ11">
            <v>20.6</v>
          </cell>
          <cell r="AK11">
            <v>1</v>
          </cell>
          <cell r="AL11">
            <v>6.71</v>
          </cell>
          <cell r="AM11">
            <v>2783.33</v>
          </cell>
          <cell r="AN11">
            <v>2060</v>
          </cell>
          <cell r="AO11">
            <v>104.2</v>
          </cell>
          <cell r="AQ11">
            <v>30</v>
          </cell>
          <cell r="AR11">
            <v>20.5</v>
          </cell>
          <cell r="AS11">
            <v>5</v>
          </cell>
          <cell r="AT11">
            <v>6.84</v>
          </cell>
          <cell r="AU11">
            <v>12.4</v>
          </cell>
          <cell r="AV11">
            <v>41.6</v>
          </cell>
          <cell r="AW11">
            <v>19</v>
          </cell>
          <cell r="AX11">
            <v>204</v>
          </cell>
          <cell r="BA11">
            <v>8700</v>
          </cell>
          <cell r="BB11">
            <v>6825</v>
          </cell>
          <cell r="BC11">
            <v>30</v>
          </cell>
          <cell r="BD11">
            <v>20.6</v>
          </cell>
          <cell r="BE11">
            <v>6.8</v>
          </cell>
          <cell r="BF11">
            <v>6.85</v>
          </cell>
          <cell r="BG11">
            <v>4.7</v>
          </cell>
          <cell r="BH11">
            <v>35.36</v>
          </cell>
          <cell r="BI11">
            <v>7.5</v>
          </cell>
          <cell r="BR11">
            <v>0.13930000000000001</v>
          </cell>
          <cell r="CC11">
            <v>6.01</v>
          </cell>
          <cell r="CD11">
            <v>52700</v>
          </cell>
          <cell r="CE11">
            <v>41800</v>
          </cell>
          <cell r="CG11">
            <v>165</v>
          </cell>
          <cell r="CI11">
            <v>7.24</v>
          </cell>
          <cell r="CJ11">
            <v>33800</v>
          </cell>
          <cell r="CK11">
            <v>22600</v>
          </cell>
          <cell r="CM11">
            <v>1058</v>
          </cell>
          <cell r="CT11">
            <v>77.7</v>
          </cell>
        </row>
        <row r="12">
          <cell r="A12">
            <v>39120</v>
          </cell>
          <cell r="B12">
            <v>8</v>
          </cell>
          <cell r="C12">
            <v>19.100000000000001</v>
          </cell>
          <cell r="D12">
            <v>0.87</v>
          </cell>
          <cell r="E12">
            <v>5.2</v>
          </cell>
          <cell r="F12">
            <v>60.9</v>
          </cell>
          <cell r="G12">
            <v>374.4</v>
          </cell>
          <cell r="H12">
            <v>49.5</v>
          </cell>
          <cell r="Q12">
            <v>20.9</v>
          </cell>
          <cell r="R12">
            <v>5.5</v>
          </cell>
          <cell r="S12">
            <v>6.99</v>
          </cell>
          <cell r="T12">
            <v>47.1</v>
          </cell>
          <cell r="U12">
            <v>270.39999999999998</v>
          </cell>
          <cell r="V12">
            <v>40.5</v>
          </cell>
          <cell r="Y12">
            <v>20.9</v>
          </cell>
          <cell r="Z12">
            <v>2.2400000000000002</v>
          </cell>
          <cell r="AA12">
            <v>6.8</v>
          </cell>
          <cell r="AB12">
            <v>48.4</v>
          </cell>
          <cell r="AC12">
            <v>104</v>
          </cell>
          <cell r="AD12">
            <v>55</v>
          </cell>
          <cell r="AG12">
            <v>1085</v>
          </cell>
          <cell r="AH12">
            <v>165</v>
          </cell>
          <cell r="AI12">
            <v>1</v>
          </cell>
          <cell r="AJ12">
            <v>21.8</v>
          </cell>
          <cell r="AK12">
            <v>1.86</v>
          </cell>
          <cell r="AL12">
            <v>6.6719999999999997</v>
          </cell>
          <cell r="AM12">
            <v>2130</v>
          </cell>
          <cell r="AN12">
            <v>1660</v>
          </cell>
          <cell r="AO12">
            <v>100.9</v>
          </cell>
          <cell r="AQ12">
            <v>30</v>
          </cell>
          <cell r="AR12">
            <v>21.5</v>
          </cell>
          <cell r="AS12">
            <v>0.84</v>
          </cell>
          <cell r="AT12">
            <v>6.61</v>
          </cell>
          <cell r="AU12">
            <v>20.5</v>
          </cell>
          <cell r="AV12">
            <v>41.6</v>
          </cell>
          <cell r="AW12">
            <v>1.5</v>
          </cell>
          <cell r="AX12">
            <v>328</v>
          </cell>
          <cell r="BA12">
            <v>6380</v>
          </cell>
          <cell r="BB12">
            <v>4510</v>
          </cell>
          <cell r="BC12">
            <v>30</v>
          </cell>
          <cell r="BD12">
            <v>19.5</v>
          </cell>
          <cell r="BE12">
            <v>2.48</v>
          </cell>
          <cell r="BF12">
            <v>6.8</v>
          </cell>
          <cell r="BG12">
            <v>3</v>
          </cell>
          <cell r="BH12">
            <v>31.2</v>
          </cell>
          <cell r="BI12">
            <v>11</v>
          </cell>
          <cell r="BR12">
            <v>6.7199999999999996E-2</v>
          </cell>
          <cell r="BS12">
            <v>9.7159999999999993</v>
          </cell>
          <cell r="BU12">
            <v>20.8</v>
          </cell>
          <cell r="BV12">
            <v>1.25</v>
          </cell>
          <cell r="BW12">
            <v>7.6159999999999997</v>
          </cell>
          <cell r="BY12">
            <v>748.8</v>
          </cell>
          <cell r="BZ12">
            <v>620</v>
          </cell>
          <cell r="CA12">
            <v>6.6859999999999999</v>
          </cell>
          <cell r="CB12">
            <v>2710</v>
          </cell>
          <cell r="CC12">
            <v>6.5549999999999997</v>
          </cell>
          <cell r="CD12">
            <v>30150</v>
          </cell>
          <cell r="CE12">
            <v>23000</v>
          </cell>
          <cell r="CG12">
            <v>125</v>
          </cell>
          <cell r="CI12">
            <v>7.1559999999999997</v>
          </cell>
          <cell r="CJ12">
            <v>34100</v>
          </cell>
          <cell r="CK12">
            <v>22300</v>
          </cell>
          <cell r="CM12">
            <v>1425</v>
          </cell>
          <cell r="CO12">
            <v>7.6139999999999999</v>
          </cell>
          <cell r="CQ12">
            <v>478.4</v>
          </cell>
          <cell r="CR12">
            <v>250</v>
          </cell>
          <cell r="CT12">
            <v>74.8</v>
          </cell>
        </row>
        <row r="13">
          <cell r="A13">
            <v>39121</v>
          </cell>
          <cell r="B13">
            <v>6</v>
          </cell>
          <cell r="C13">
            <v>20.6</v>
          </cell>
          <cell r="D13">
            <v>5.87</v>
          </cell>
          <cell r="E13">
            <v>7.05</v>
          </cell>
          <cell r="F13">
            <v>45.9</v>
          </cell>
          <cell r="G13">
            <v>249.6</v>
          </cell>
          <cell r="H13">
            <v>110</v>
          </cell>
          <cell r="I13">
            <v>4.04</v>
          </cell>
          <cell r="J13">
            <v>0.26</v>
          </cell>
          <cell r="K13">
            <v>0.03</v>
          </cell>
          <cell r="L13">
            <v>0.14000000000000001</v>
          </cell>
          <cell r="M13">
            <v>0.83</v>
          </cell>
          <cell r="N13">
            <v>7727273</v>
          </cell>
          <cell r="O13">
            <v>1.9</v>
          </cell>
          <cell r="Q13">
            <v>20.5</v>
          </cell>
          <cell r="R13">
            <v>4.96</v>
          </cell>
          <cell r="S13">
            <v>7.05</v>
          </cell>
          <cell r="T13">
            <v>48.4</v>
          </cell>
          <cell r="U13">
            <v>249.6</v>
          </cell>
          <cell r="V13">
            <v>55</v>
          </cell>
          <cell r="W13">
            <v>1.2</v>
          </cell>
          <cell r="Y13">
            <v>21.5</v>
          </cell>
          <cell r="Z13">
            <v>2.19</v>
          </cell>
          <cell r="AA13">
            <v>6.86</v>
          </cell>
          <cell r="AB13">
            <v>44</v>
          </cell>
          <cell r="AC13">
            <v>104</v>
          </cell>
          <cell r="AD13">
            <v>85</v>
          </cell>
          <cell r="AE13">
            <v>0.4</v>
          </cell>
          <cell r="AI13">
            <v>1</v>
          </cell>
          <cell r="AJ13">
            <v>22</v>
          </cell>
          <cell r="AK13">
            <v>2.2000000000000002</v>
          </cell>
          <cell r="AL13">
            <v>6.47</v>
          </cell>
          <cell r="AM13">
            <v>2590</v>
          </cell>
          <cell r="AN13">
            <v>1930</v>
          </cell>
          <cell r="AO13">
            <v>116</v>
          </cell>
          <cell r="AQ13">
            <v>30</v>
          </cell>
          <cell r="AR13">
            <v>20.399999999999999</v>
          </cell>
          <cell r="AS13">
            <v>1.7</v>
          </cell>
          <cell r="AT13">
            <v>6.28</v>
          </cell>
          <cell r="AU13">
            <v>23</v>
          </cell>
          <cell r="AV13">
            <v>29.1</v>
          </cell>
          <cell r="AW13">
            <v>5</v>
          </cell>
          <cell r="AX13">
            <v>220</v>
          </cell>
          <cell r="AY13">
            <v>190000</v>
          </cell>
          <cell r="AZ13">
            <v>3.42</v>
          </cell>
          <cell r="BA13">
            <v>7833</v>
          </cell>
          <cell r="BB13">
            <v>5467</v>
          </cell>
          <cell r="BC13">
            <v>30</v>
          </cell>
          <cell r="BD13">
            <v>21.1</v>
          </cell>
          <cell r="BE13">
            <v>3.21</v>
          </cell>
          <cell r="BF13">
            <v>6.3</v>
          </cell>
          <cell r="BG13">
            <v>1</v>
          </cell>
          <cell r="BH13">
            <v>37.44</v>
          </cell>
          <cell r="BI13">
            <v>16</v>
          </cell>
          <cell r="BJ13">
            <v>4.0199999999999996</v>
          </cell>
          <cell r="BK13">
            <v>2.41</v>
          </cell>
          <cell r="BL13">
            <v>0.1174</v>
          </cell>
          <cell r="BM13">
            <v>8.0000000000000071E-2</v>
          </cell>
          <cell r="BN13">
            <v>1.02</v>
          </cell>
          <cell r="BO13" t="str">
            <v>ND</v>
          </cell>
          <cell r="BP13">
            <v>2.2000000000000002</v>
          </cell>
          <cell r="BR13">
            <v>0.29399999999999998</v>
          </cell>
          <cell r="BT13">
            <v>3.6</v>
          </cell>
          <cell r="BX13">
            <v>216</v>
          </cell>
          <cell r="CC13">
            <v>7.25</v>
          </cell>
          <cell r="CD13">
            <v>32300</v>
          </cell>
          <cell r="CE13">
            <v>24800</v>
          </cell>
          <cell r="CG13">
            <v>175</v>
          </cell>
          <cell r="CI13">
            <v>7.29</v>
          </cell>
          <cell r="CJ13">
            <v>16160</v>
          </cell>
          <cell r="CK13">
            <v>10000</v>
          </cell>
          <cell r="CM13">
            <v>1420</v>
          </cell>
          <cell r="CP13">
            <v>3.3</v>
          </cell>
          <cell r="CT13">
            <v>76.2</v>
          </cell>
        </row>
        <row r="14">
          <cell r="A14">
            <v>39122</v>
          </cell>
          <cell r="B14">
            <v>6</v>
          </cell>
          <cell r="C14">
            <v>22.2</v>
          </cell>
          <cell r="D14">
            <v>4.29</v>
          </cell>
          <cell r="E14">
            <v>7.13</v>
          </cell>
          <cell r="F14">
            <v>48.1</v>
          </cell>
          <cell r="G14">
            <v>163.19999999999999</v>
          </cell>
          <cell r="H14">
            <v>172.5</v>
          </cell>
          <cell r="Q14">
            <v>21.2</v>
          </cell>
          <cell r="R14">
            <v>3.3</v>
          </cell>
          <cell r="S14">
            <v>7.1</v>
          </cell>
          <cell r="T14">
            <v>34.799999999999997</v>
          </cell>
          <cell r="U14">
            <v>124.8</v>
          </cell>
          <cell r="V14">
            <v>72.5</v>
          </cell>
          <cell r="Y14">
            <v>21.5</v>
          </cell>
          <cell r="Z14">
            <v>2.42</v>
          </cell>
          <cell r="AA14">
            <v>7.08</v>
          </cell>
          <cell r="AB14">
            <v>25.7</v>
          </cell>
          <cell r="AC14">
            <v>183.6</v>
          </cell>
          <cell r="AD14">
            <v>65</v>
          </cell>
          <cell r="AI14">
            <v>1</v>
          </cell>
          <cell r="AJ14">
            <v>22.2</v>
          </cell>
          <cell r="AK14">
            <v>1.56</v>
          </cell>
          <cell r="AL14">
            <v>6.82</v>
          </cell>
          <cell r="AM14">
            <v>3280</v>
          </cell>
          <cell r="AN14">
            <v>2480</v>
          </cell>
          <cell r="AO14">
            <v>91.5</v>
          </cell>
          <cell r="AQ14">
            <v>30</v>
          </cell>
          <cell r="AR14">
            <v>22.1</v>
          </cell>
          <cell r="AS14">
            <v>3.05</v>
          </cell>
          <cell r="AT14">
            <v>6.74</v>
          </cell>
          <cell r="AU14">
            <v>14.1</v>
          </cell>
          <cell r="AV14">
            <v>20.399999999999999</v>
          </cell>
          <cell r="AW14">
            <v>15</v>
          </cell>
          <cell r="AX14">
            <v>342</v>
          </cell>
          <cell r="BA14">
            <v>9840</v>
          </cell>
          <cell r="BB14">
            <v>7070</v>
          </cell>
          <cell r="BC14">
            <v>30</v>
          </cell>
          <cell r="BD14">
            <v>22.1</v>
          </cell>
          <cell r="BE14">
            <v>3.62</v>
          </cell>
          <cell r="BF14">
            <v>6.85</v>
          </cell>
          <cell r="BG14">
            <v>1.9</v>
          </cell>
          <cell r="BH14">
            <v>53.5</v>
          </cell>
          <cell r="BI14">
            <v>7.5</v>
          </cell>
          <cell r="BR14">
            <v>0.3029</v>
          </cell>
          <cell r="CC14">
            <v>6.99</v>
          </cell>
          <cell r="CD14">
            <v>34150</v>
          </cell>
          <cell r="CE14">
            <v>22500</v>
          </cell>
          <cell r="CG14">
            <v>1475</v>
          </cell>
          <cell r="CI14">
            <v>7.12</v>
          </cell>
          <cell r="CJ14">
            <v>14925</v>
          </cell>
          <cell r="CK14">
            <v>9225</v>
          </cell>
          <cell r="CM14">
            <v>2275</v>
          </cell>
          <cell r="CT14">
            <v>76</v>
          </cell>
        </row>
        <row r="15">
          <cell r="A15">
            <v>39123</v>
          </cell>
          <cell r="B15">
            <v>9.5</v>
          </cell>
          <cell r="C15">
            <v>21.5</v>
          </cell>
          <cell r="D15">
            <v>4.29</v>
          </cell>
          <cell r="E15">
            <v>6.77</v>
          </cell>
          <cell r="F15">
            <v>49.9</v>
          </cell>
          <cell r="G15">
            <v>408</v>
          </cell>
          <cell r="H15">
            <v>48</v>
          </cell>
          <cell r="Q15">
            <v>21.8</v>
          </cell>
          <cell r="R15">
            <v>5.41</v>
          </cell>
          <cell r="S15">
            <v>6.97</v>
          </cell>
          <cell r="T15">
            <v>40.6</v>
          </cell>
          <cell r="U15">
            <v>183.6</v>
          </cell>
          <cell r="V15">
            <v>160</v>
          </cell>
          <cell r="Y15">
            <v>22.1</v>
          </cell>
          <cell r="Z15">
            <v>2.97</v>
          </cell>
          <cell r="AA15">
            <v>7.04</v>
          </cell>
          <cell r="AB15">
            <v>31.2</v>
          </cell>
          <cell r="AC15">
            <v>280</v>
          </cell>
          <cell r="AD15">
            <v>40.799999999999997</v>
          </cell>
          <cell r="AG15">
            <v>65700</v>
          </cell>
          <cell r="AH15">
            <v>53600</v>
          </cell>
          <cell r="AI15">
            <v>1</v>
          </cell>
          <cell r="AJ15">
            <v>22.6</v>
          </cell>
          <cell r="AK15">
            <v>2.72</v>
          </cell>
          <cell r="AL15">
            <v>6.54</v>
          </cell>
          <cell r="AM15">
            <v>3175</v>
          </cell>
          <cell r="AN15">
            <v>2775</v>
          </cell>
          <cell r="AO15">
            <v>100.8</v>
          </cell>
          <cell r="AQ15">
            <v>30</v>
          </cell>
          <cell r="AR15">
            <v>22.2</v>
          </cell>
          <cell r="AS15">
            <v>3.93</v>
          </cell>
          <cell r="AT15">
            <v>6.73</v>
          </cell>
          <cell r="AU15">
            <v>9.4</v>
          </cell>
          <cell r="AV15">
            <v>20.399999999999999</v>
          </cell>
          <cell r="AW15">
            <v>8</v>
          </cell>
          <cell r="AX15">
            <v>182</v>
          </cell>
          <cell r="BA15">
            <v>10550</v>
          </cell>
          <cell r="BB15">
            <v>8600</v>
          </cell>
          <cell r="BC15">
            <v>30</v>
          </cell>
          <cell r="BD15">
            <v>22.5</v>
          </cell>
          <cell r="BE15">
            <v>25.9</v>
          </cell>
          <cell r="BF15">
            <v>6.76</v>
          </cell>
          <cell r="BG15">
            <v>0.6</v>
          </cell>
          <cell r="BH15">
            <v>20.399999999999999</v>
          </cell>
          <cell r="BI15">
            <v>4</v>
          </cell>
          <cell r="BR15">
            <v>0.2397</v>
          </cell>
          <cell r="BS15">
            <v>6.6</v>
          </cell>
          <cell r="BU15">
            <v>20.399999999999999</v>
          </cell>
          <cell r="BV15">
            <v>3</v>
          </cell>
          <cell r="BW15">
            <v>6.74</v>
          </cell>
          <cell r="BY15">
            <v>40.799999999999997</v>
          </cell>
          <cell r="BZ15">
            <v>20</v>
          </cell>
          <cell r="CA15">
            <v>6.88</v>
          </cell>
          <cell r="CB15">
            <v>9250</v>
          </cell>
          <cell r="CC15">
            <v>6.49</v>
          </cell>
          <cell r="CD15">
            <v>38000</v>
          </cell>
          <cell r="CE15">
            <v>29100</v>
          </cell>
          <cell r="CG15">
            <v>150</v>
          </cell>
          <cell r="CI15">
            <v>7.23</v>
          </cell>
          <cell r="CJ15">
            <v>22500</v>
          </cell>
          <cell r="CK15">
            <v>15700</v>
          </cell>
          <cell r="CM15">
            <v>1200</v>
          </cell>
          <cell r="CO15">
            <v>7.69</v>
          </cell>
          <cell r="CQ15">
            <v>61.2</v>
          </cell>
          <cell r="CR15">
            <v>125</v>
          </cell>
          <cell r="CT15">
            <v>76.8</v>
          </cell>
        </row>
        <row r="16">
          <cell r="A16">
            <v>39124</v>
          </cell>
          <cell r="B16">
            <v>9</v>
          </cell>
          <cell r="C16">
            <v>21.1</v>
          </cell>
          <cell r="D16">
            <v>5.51</v>
          </cell>
          <cell r="E16">
            <v>7.22</v>
          </cell>
          <cell r="F16">
            <v>62.4</v>
          </cell>
          <cell r="G16">
            <v>285.60000000000002</v>
          </cell>
          <cell r="H16">
            <v>113.3</v>
          </cell>
          <cell r="Q16">
            <v>21.1</v>
          </cell>
          <cell r="R16">
            <v>4.7</v>
          </cell>
          <cell r="S16">
            <v>7.23</v>
          </cell>
          <cell r="T16">
            <v>56.2</v>
          </cell>
          <cell r="U16">
            <v>244.8</v>
          </cell>
          <cell r="V16">
            <v>118.3</v>
          </cell>
          <cell r="Y16">
            <v>21.1</v>
          </cell>
          <cell r="Z16">
            <v>3.5</v>
          </cell>
          <cell r="AA16">
            <v>7.22</v>
          </cell>
          <cell r="AB16">
            <v>49.9</v>
          </cell>
          <cell r="AC16">
            <v>142.80000000000001</v>
          </cell>
          <cell r="AD16">
            <v>42.5</v>
          </cell>
          <cell r="AG16">
            <v>40100</v>
          </cell>
          <cell r="AH16">
            <v>57700</v>
          </cell>
          <cell r="AI16">
            <v>1</v>
          </cell>
          <cell r="AJ16">
            <v>22</v>
          </cell>
          <cell r="AK16">
            <v>1.71</v>
          </cell>
          <cell r="AL16">
            <v>7.14</v>
          </cell>
          <cell r="AM16">
            <v>3175</v>
          </cell>
          <cell r="AN16">
            <v>2900</v>
          </cell>
          <cell r="AO16">
            <v>110.2</v>
          </cell>
          <cell r="AQ16">
            <v>30</v>
          </cell>
          <cell r="AR16">
            <v>22</v>
          </cell>
          <cell r="AS16">
            <v>3.04</v>
          </cell>
          <cell r="AT16">
            <v>7.14</v>
          </cell>
          <cell r="AU16">
            <v>12.5</v>
          </cell>
          <cell r="AV16">
            <v>44.9</v>
          </cell>
          <cell r="AW16">
            <v>26</v>
          </cell>
          <cell r="AX16">
            <v>220</v>
          </cell>
          <cell r="BA16">
            <v>11150</v>
          </cell>
          <cell r="BB16">
            <v>9050</v>
          </cell>
          <cell r="BC16">
            <v>30</v>
          </cell>
          <cell r="BD16">
            <v>22.2</v>
          </cell>
          <cell r="BE16">
            <v>4.4000000000000004</v>
          </cell>
          <cell r="BF16">
            <v>7.16</v>
          </cell>
          <cell r="BG16">
            <v>0.9</v>
          </cell>
          <cell r="BH16">
            <v>20.399999999999999</v>
          </cell>
          <cell r="BI16">
            <v>17</v>
          </cell>
          <cell r="BR16">
            <v>5.9499999999999997E-2</v>
          </cell>
          <cell r="BS16">
            <v>6.98</v>
          </cell>
          <cell r="BU16">
            <v>20.399999999999999</v>
          </cell>
          <cell r="BV16">
            <v>11</v>
          </cell>
          <cell r="BW16">
            <v>6.83</v>
          </cell>
          <cell r="BY16">
            <v>40.799999999999997</v>
          </cell>
          <cell r="BZ16">
            <v>430</v>
          </cell>
          <cell r="CA16">
            <v>6.55</v>
          </cell>
          <cell r="CB16">
            <v>13817</v>
          </cell>
          <cell r="CC16">
            <v>6.81</v>
          </cell>
          <cell r="CD16">
            <v>43700</v>
          </cell>
          <cell r="CE16">
            <v>38300</v>
          </cell>
          <cell r="CG16">
            <v>415</v>
          </cell>
          <cell r="CI16">
            <v>7.33</v>
          </cell>
          <cell r="CJ16">
            <v>23000</v>
          </cell>
          <cell r="CK16">
            <v>16000</v>
          </cell>
          <cell r="CM16">
            <v>1750</v>
          </cell>
          <cell r="CO16">
            <v>7.44</v>
          </cell>
          <cell r="CQ16">
            <v>346.8</v>
          </cell>
          <cell r="CR16">
            <v>166.67</v>
          </cell>
          <cell r="CT16">
            <v>77.099999999999994</v>
          </cell>
        </row>
        <row r="17">
          <cell r="A17">
            <v>39125</v>
          </cell>
          <cell r="B17">
            <v>10.5</v>
          </cell>
          <cell r="C17">
            <v>20.5</v>
          </cell>
          <cell r="D17">
            <v>4.8</v>
          </cell>
          <cell r="E17">
            <v>7.24</v>
          </cell>
          <cell r="F17">
            <v>20.5</v>
          </cell>
          <cell r="G17">
            <v>204</v>
          </cell>
          <cell r="H17">
            <v>36.5</v>
          </cell>
          <cell r="Q17">
            <v>20.7</v>
          </cell>
          <cell r="R17">
            <v>4.3099999999999996</v>
          </cell>
          <cell r="S17">
            <v>6.44</v>
          </cell>
          <cell r="T17">
            <v>17.399999999999999</v>
          </cell>
          <cell r="U17">
            <v>104</v>
          </cell>
          <cell r="V17">
            <v>31</v>
          </cell>
          <cell r="Y17">
            <v>21.1</v>
          </cell>
          <cell r="Z17">
            <v>1.63</v>
          </cell>
          <cell r="AA17">
            <v>7.05</v>
          </cell>
          <cell r="AB17">
            <v>11</v>
          </cell>
          <cell r="AC17">
            <v>142.80000000000001</v>
          </cell>
          <cell r="AD17">
            <v>81</v>
          </cell>
          <cell r="AI17">
            <v>0.5</v>
          </cell>
          <cell r="AJ17">
            <v>22</v>
          </cell>
          <cell r="AK17">
            <v>0.42</v>
          </cell>
          <cell r="AL17">
            <v>6.78</v>
          </cell>
          <cell r="AM17">
            <v>4560</v>
          </cell>
          <cell r="AN17">
            <v>3510</v>
          </cell>
          <cell r="AO17">
            <v>142.5</v>
          </cell>
          <cell r="AQ17">
            <v>30</v>
          </cell>
          <cell r="AR17">
            <v>21.9</v>
          </cell>
          <cell r="AS17">
            <v>1.83</v>
          </cell>
          <cell r="AT17">
            <v>7.49</v>
          </cell>
          <cell r="AU17">
            <v>5.4</v>
          </cell>
          <cell r="AV17">
            <v>49</v>
          </cell>
          <cell r="AW17">
            <v>9.5</v>
          </cell>
          <cell r="AX17">
            <v>208</v>
          </cell>
          <cell r="BA17">
            <v>10500</v>
          </cell>
          <cell r="BB17">
            <v>8025</v>
          </cell>
          <cell r="BC17">
            <v>30</v>
          </cell>
          <cell r="BD17">
            <v>22.2</v>
          </cell>
          <cell r="BE17">
            <v>3.74</v>
          </cell>
          <cell r="BF17">
            <v>6.85</v>
          </cell>
          <cell r="BG17">
            <v>2.1</v>
          </cell>
          <cell r="BH17">
            <v>39.200000000000003</v>
          </cell>
          <cell r="BI17">
            <v>18</v>
          </cell>
          <cell r="BR17">
            <v>6.2199999999999998E-2</v>
          </cell>
          <cell r="CC17">
            <v>6.4</v>
          </cell>
          <cell r="CD17">
            <v>43100</v>
          </cell>
          <cell r="CE17">
            <v>34000</v>
          </cell>
          <cell r="CG17">
            <v>200</v>
          </cell>
          <cell r="CI17">
            <v>7.14</v>
          </cell>
          <cell r="CJ17">
            <v>355</v>
          </cell>
          <cell r="CK17">
            <v>285</v>
          </cell>
          <cell r="CM17">
            <v>30</v>
          </cell>
          <cell r="CT17">
            <v>78</v>
          </cell>
        </row>
        <row r="18">
          <cell r="A18">
            <v>39126</v>
          </cell>
          <cell r="B18">
            <v>9</v>
          </cell>
          <cell r="C18">
            <v>20.3</v>
          </cell>
          <cell r="D18">
            <v>4.2300000000000004</v>
          </cell>
          <cell r="E18">
            <v>6.87</v>
          </cell>
          <cell r="F18">
            <v>55</v>
          </cell>
          <cell r="G18">
            <v>122.4</v>
          </cell>
          <cell r="H18">
            <v>44</v>
          </cell>
          <cell r="Q18">
            <v>21.3</v>
          </cell>
          <cell r="R18">
            <v>4.05</v>
          </cell>
          <cell r="S18">
            <v>7.16</v>
          </cell>
          <cell r="T18">
            <v>57.5</v>
          </cell>
          <cell r="U18">
            <v>228.8</v>
          </cell>
          <cell r="V18">
            <v>119</v>
          </cell>
          <cell r="Y18">
            <v>21.3</v>
          </cell>
          <cell r="Z18">
            <v>1.73</v>
          </cell>
          <cell r="AA18">
            <v>7.06</v>
          </cell>
          <cell r="AB18">
            <v>48.8</v>
          </cell>
          <cell r="AC18">
            <v>204</v>
          </cell>
          <cell r="AD18">
            <v>235</v>
          </cell>
          <cell r="AI18">
            <v>0.5</v>
          </cell>
          <cell r="AJ18">
            <v>21.3</v>
          </cell>
          <cell r="AK18">
            <v>0.87</v>
          </cell>
          <cell r="AL18">
            <v>6.75</v>
          </cell>
          <cell r="AM18">
            <v>3780</v>
          </cell>
          <cell r="AN18">
            <v>2795</v>
          </cell>
          <cell r="AO18">
            <v>191.8</v>
          </cell>
          <cell r="AQ18">
            <v>30</v>
          </cell>
          <cell r="AR18">
            <v>22.1</v>
          </cell>
          <cell r="AS18">
            <v>2.13</v>
          </cell>
          <cell r="AT18">
            <v>6.79</v>
          </cell>
          <cell r="AU18">
            <v>7.9</v>
          </cell>
          <cell r="AV18">
            <v>40.799999999999997</v>
          </cell>
          <cell r="AW18">
            <v>10</v>
          </cell>
          <cell r="AX18">
            <v>222</v>
          </cell>
          <cell r="BA18">
            <v>10700</v>
          </cell>
          <cell r="BB18">
            <v>8250</v>
          </cell>
          <cell r="BC18">
            <v>30</v>
          </cell>
          <cell r="BD18">
            <v>22.4</v>
          </cell>
          <cell r="BE18">
            <v>3.33</v>
          </cell>
          <cell r="BF18">
            <v>7.21</v>
          </cell>
          <cell r="BG18">
            <v>0.7</v>
          </cell>
          <cell r="BH18">
            <v>33</v>
          </cell>
          <cell r="BI18">
            <v>10.5</v>
          </cell>
          <cell r="BR18">
            <v>0.128</v>
          </cell>
          <cell r="CC18">
            <v>6.45</v>
          </cell>
          <cell r="CD18">
            <v>53700</v>
          </cell>
          <cell r="CE18">
            <v>42200</v>
          </cell>
          <cell r="CG18">
            <v>255</v>
          </cell>
          <cell r="CI18">
            <v>7.21</v>
          </cell>
          <cell r="CJ18">
            <v>19900</v>
          </cell>
          <cell r="CK18">
            <v>14200</v>
          </cell>
          <cell r="CM18">
            <v>1605</v>
          </cell>
          <cell r="CT18">
            <v>72.7</v>
          </cell>
        </row>
        <row r="19">
          <cell r="A19">
            <v>39127</v>
          </cell>
          <cell r="B19">
            <v>8</v>
          </cell>
          <cell r="C19">
            <v>21.6</v>
          </cell>
          <cell r="D19">
            <v>3.03</v>
          </cell>
          <cell r="E19">
            <v>7.21</v>
          </cell>
          <cell r="F19">
            <v>67.3</v>
          </cell>
          <cell r="G19">
            <v>408</v>
          </cell>
          <cell r="H19">
            <v>45</v>
          </cell>
          <cell r="Q19">
            <v>21.4</v>
          </cell>
          <cell r="R19">
            <v>3.1</v>
          </cell>
          <cell r="S19">
            <v>7.29</v>
          </cell>
          <cell r="T19">
            <v>85.1</v>
          </cell>
          <cell r="U19">
            <v>530.4</v>
          </cell>
          <cell r="V19">
            <v>42</v>
          </cell>
          <cell r="Y19">
            <v>21.8</v>
          </cell>
          <cell r="Z19">
            <v>0.99</v>
          </cell>
          <cell r="AA19">
            <v>7</v>
          </cell>
          <cell r="AB19">
            <v>89.1</v>
          </cell>
          <cell r="AC19">
            <v>693.6</v>
          </cell>
          <cell r="AD19">
            <v>56</v>
          </cell>
          <cell r="AG19">
            <v>17300</v>
          </cell>
          <cell r="AH19">
            <v>15200</v>
          </cell>
          <cell r="AI19">
            <v>0</v>
          </cell>
          <cell r="AJ19">
            <v>21.6</v>
          </cell>
          <cell r="AK19">
            <v>0.52</v>
          </cell>
          <cell r="AL19">
            <v>6.79</v>
          </cell>
          <cell r="AM19">
            <v>4315</v>
          </cell>
          <cell r="AN19">
            <v>3185</v>
          </cell>
          <cell r="AO19">
            <v>150.6</v>
          </cell>
          <cell r="AQ19">
            <v>30</v>
          </cell>
          <cell r="AR19">
            <v>22.3</v>
          </cell>
          <cell r="AS19">
            <v>1.87</v>
          </cell>
          <cell r="AT19">
            <v>6.87</v>
          </cell>
          <cell r="AU19">
            <v>27.2</v>
          </cell>
          <cell r="AV19">
            <v>36.700000000000003</v>
          </cell>
          <cell r="AW19">
            <v>17.5</v>
          </cell>
          <cell r="AX19">
            <v>54</v>
          </cell>
          <cell r="BA19">
            <v>11700</v>
          </cell>
          <cell r="BB19">
            <v>8430</v>
          </cell>
          <cell r="BC19">
            <v>30</v>
          </cell>
          <cell r="BD19">
            <v>23.1</v>
          </cell>
          <cell r="BE19">
            <v>3.8</v>
          </cell>
          <cell r="BF19">
            <v>6.86</v>
          </cell>
          <cell r="BG19">
            <v>2.9</v>
          </cell>
          <cell r="BH19">
            <v>40.799999999999997</v>
          </cell>
          <cell r="BI19">
            <v>23.5</v>
          </cell>
          <cell r="BR19">
            <v>0.13439999999999999</v>
          </cell>
          <cell r="BS19">
            <v>7.02</v>
          </cell>
          <cell r="BU19">
            <v>32.6</v>
          </cell>
          <cell r="BV19">
            <v>10.5</v>
          </cell>
          <cell r="BW19">
            <v>6.34</v>
          </cell>
          <cell r="BY19">
            <v>183.6</v>
          </cell>
          <cell r="BZ19">
            <v>53</v>
          </cell>
          <cell r="CA19">
            <v>6.16</v>
          </cell>
          <cell r="CB19">
            <v>36300</v>
          </cell>
          <cell r="CC19">
            <v>6.35</v>
          </cell>
          <cell r="CD19">
            <v>42400</v>
          </cell>
          <cell r="CE19">
            <v>25100</v>
          </cell>
          <cell r="CG19">
            <v>180</v>
          </cell>
          <cell r="CI19">
            <v>7.14</v>
          </cell>
          <cell r="CJ19">
            <v>32000</v>
          </cell>
          <cell r="CK19">
            <v>21500</v>
          </cell>
          <cell r="CM19">
            <v>2060</v>
          </cell>
          <cell r="CO19">
            <v>7.53</v>
          </cell>
          <cell r="CQ19">
            <v>61.2</v>
          </cell>
          <cell r="CR19">
            <v>51</v>
          </cell>
          <cell r="CT19">
            <v>79.599999999999994</v>
          </cell>
        </row>
        <row r="20">
          <cell r="A20">
            <v>39128</v>
          </cell>
          <cell r="B20">
            <v>8</v>
          </cell>
          <cell r="C20">
            <v>20.9</v>
          </cell>
          <cell r="D20">
            <v>3.64</v>
          </cell>
          <cell r="E20">
            <v>6.95</v>
          </cell>
          <cell r="F20">
            <v>62.4</v>
          </cell>
          <cell r="G20">
            <v>775.2</v>
          </cell>
          <cell r="H20">
            <v>72</v>
          </cell>
          <cell r="I20">
            <v>9.93</v>
          </cell>
          <cell r="J20">
            <v>0.39</v>
          </cell>
          <cell r="K20">
            <v>3.4200000000000001E-2</v>
          </cell>
          <cell r="L20">
            <v>6.18</v>
          </cell>
          <cell r="M20">
            <v>1.7</v>
          </cell>
          <cell r="N20">
            <v>154455</v>
          </cell>
          <cell r="O20">
            <v>6.1</v>
          </cell>
          <cell r="Q20">
            <v>20.2</v>
          </cell>
          <cell r="R20">
            <v>3.3</v>
          </cell>
          <cell r="S20">
            <v>7.21</v>
          </cell>
          <cell r="T20">
            <v>53</v>
          </cell>
          <cell r="U20">
            <v>265.2</v>
          </cell>
          <cell r="V20">
            <v>63.5</v>
          </cell>
          <cell r="W20">
            <v>5.2</v>
          </cell>
          <cell r="Y20">
            <v>21.3</v>
          </cell>
          <cell r="Z20">
            <v>1.06</v>
          </cell>
          <cell r="AA20">
            <v>7.09</v>
          </cell>
          <cell r="AB20">
            <v>53</v>
          </cell>
          <cell r="AC20">
            <v>265.2</v>
          </cell>
          <cell r="AD20">
            <v>150</v>
          </cell>
          <cell r="AI20">
            <v>0</v>
          </cell>
          <cell r="AJ20">
            <v>22.7</v>
          </cell>
          <cell r="AK20">
            <v>6.6</v>
          </cell>
          <cell r="AL20">
            <v>6.81</v>
          </cell>
          <cell r="AM20">
            <v>4725</v>
          </cell>
          <cell r="AN20">
            <v>3425</v>
          </cell>
          <cell r="AO20">
            <v>127</v>
          </cell>
          <cell r="AQ20">
            <v>12</v>
          </cell>
          <cell r="AR20">
            <v>22.1</v>
          </cell>
          <cell r="AS20">
            <v>2.39</v>
          </cell>
          <cell r="AT20">
            <v>6.77</v>
          </cell>
          <cell r="AU20">
            <v>44.3</v>
          </cell>
          <cell r="AV20">
            <v>65.3</v>
          </cell>
          <cell r="AW20">
            <v>61</v>
          </cell>
          <cell r="AX20">
            <v>230</v>
          </cell>
          <cell r="AY20">
            <v>1300000</v>
          </cell>
          <cell r="AZ20">
            <v>11.4</v>
          </cell>
          <cell r="BA20">
            <v>11280</v>
          </cell>
          <cell r="BB20">
            <v>8100</v>
          </cell>
          <cell r="BC20">
            <v>18</v>
          </cell>
          <cell r="BD20">
            <v>22</v>
          </cell>
          <cell r="BE20">
            <v>4.3</v>
          </cell>
          <cell r="BF20">
            <v>6.82</v>
          </cell>
          <cell r="BG20">
            <v>3.3</v>
          </cell>
          <cell r="BH20">
            <v>67.3</v>
          </cell>
          <cell r="BI20">
            <v>26</v>
          </cell>
          <cell r="BJ20">
            <v>12.74</v>
          </cell>
          <cell r="BK20">
            <v>1.57</v>
          </cell>
          <cell r="BL20">
            <v>0.21099999999999999</v>
          </cell>
          <cell r="BM20">
            <v>4.13</v>
          </cell>
          <cell r="BN20">
            <v>0.76</v>
          </cell>
          <cell r="BO20" t="str">
            <v>ND</v>
          </cell>
          <cell r="BP20">
            <v>4</v>
          </cell>
          <cell r="BR20">
            <v>0.108</v>
          </cell>
          <cell r="BT20">
            <v>3.1</v>
          </cell>
          <cell r="BX20">
            <v>74.900000000000006</v>
          </cell>
          <cell r="CC20">
            <v>7.06</v>
          </cell>
          <cell r="CD20">
            <v>35950</v>
          </cell>
          <cell r="CE20">
            <v>22100</v>
          </cell>
          <cell r="CG20">
            <v>2430</v>
          </cell>
          <cell r="CI20">
            <v>7.17</v>
          </cell>
          <cell r="CJ20">
            <v>17875</v>
          </cell>
          <cell r="CK20">
            <v>10700</v>
          </cell>
          <cell r="CM20">
            <v>2095</v>
          </cell>
          <cell r="CP20">
            <v>25</v>
          </cell>
          <cell r="CT20">
            <v>72.2</v>
          </cell>
        </row>
        <row r="21">
          <cell r="A21">
            <v>39129</v>
          </cell>
          <cell r="B21">
            <v>8</v>
          </cell>
          <cell r="C21">
            <v>20.8</v>
          </cell>
          <cell r="D21">
            <v>2.17</v>
          </cell>
          <cell r="E21">
            <v>7.16</v>
          </cell>
          <cell r="F21">
            <v>84.2</v>
          </cell>
          <cell r="G21">
            <v>204</v>
          </cell>
          <cell r="H21">
            <v>53.5</v>
          </cell>
          <cell r="I21" t="str">
            <v xml:space="preserve">                   </v>
          </cell>
          <cell r="Q21">
            <v>20.9</v>
          </cell>
          <cell r="R21">
            <v>1.1399999999999999</v>
          </cell>
          <cell r="S21">
            <v>7.14</v>
          </cell>
          <cell r="T21">
            <v>81.099999999999994</v>
          </cell>
          <cell r="U21">
            <v>102</v>
          </cell>
          <cell r="V21">
            <v>85</v>
          </cell>
          <cell r="Y21">
            <v>21.6</v>
          </cell>
          <cell r="Z21">
            <v>0.27</v>
          </cell>
          <cell r="AA21">
            <v>7.17</v>
          </cell>
          <cell r="AB21">
            <v>212.2</v>
          </cell>
          <cell r="AC21">
            <v>693.6</v>
          </cell>
          <cell r="AD21">
            <v>625</v>
          </cell>
          <cell r="AG21">
            <v>37800</v>
          </cell>
          <cell r="AH21">
            <v>970</v>
          </cell>
          <cell r="AI21">
            <v>1</v>
          </cell>
          <cell r="AJ21">
            <v>21.7</v>
          </cell>
          <cell r="AK21">
            <v>0.75</v>
          </cell>
          <cell r="AL21">
            <v>6.78</v>
          </cell>
          <cell r="AM21">
            <v>3840</v>
          </cell>
          <cell r="AN21">
            <v>2825</v>
          </cell>
          <cell r="AO21">
            <v>136.69999999999999</v>
          </cell>
          <cell r="AQ21">
            <v>25</v>
          </cell>
          <cell r="AR21">
            <v>21.6</v>
          </cell>
          <cell r="AS21">
            <v>1.9</v>
          </cell>
          <cell r="AT21">
            <v>6.77</v>
          </cell>
          <cell r="AU21">
            <v>43.7</v>
          </cell>
          <cell r="AV21">
            <v>102</v>
          </cell>
          <cell r="AW21">
            <v>22</v>
          </cell>
          <cell r="AX21">
            <v>122</v>
          </cell>
          <cell r="BA21">
            <v>13150</v>
          </cell>
          <cell r="BB21">
            <v>10550</v>
          </cell>
          <cell r="BC21">
            <v>12</v>
          </cell>
          <cell r="BD21">
            <v>21.8</v>
          </cell>
          <cell r="BE21">
            <v>3.16</v>
          </cell>
          <cell r="BF21">
            <v>6.89</v>
          </cell>
          <cell r="BG21">
            <v>5</v>
          </cell>
          <cell r="BH21">
            <v>40.799999999999997</v>
          </cell>
          <cell r="BI21">
            <v>19.399999999999999</v>
          </cell>
          <cell r="BR21">
            <v>6.8900000000000003E-2</v>
          </cell>
          <cell r="BS21">
            <v>6.96</v>
          </cell>
          <cell r="BU21">
            <v>81.599999999999994</v>
          </cell>
          <cell r="BV21">
            <v>8</v>
          </cell>
          <cell r="BW21">
            <v>7.11</v>
          </cell>
          <cell r="BY21">
            <v>102</v>
          </cell>
          <cell r="BZ21">
            <v>67.5</v>
          </cell>
          <cell r="CA21">
            <v>6.72</v>
          </cell>
          <cell r="CB21">
            <v>10600</v>
          </cell>
          <cell r="CC21">
            <v>6.61</v>
          </cell>
          <cell r="CD21">
            <v>39900</v>
          </cell>
          <cell r="CE21">
            <v>18000</v>
          </cell>
          <cell r="CG21">
            <v>765</v>
          </cell>
          <cell r="CI21">
            <v>7.08</v>
          </cell>
          <cell r="CJ21">
            <v>6800</v>
          </cell>
          <cell r="CK21">
            <v>5500</v>
          </cell>
          <cell r="CM21">
            <v>1180</v>
          </cell>
          <cell r="CO21">
            <v>7.18</v>
          </cell>
          <cell r="CQ21">
            <v>81.599999999999994</v>
          </cell>
          <cell r="CR21">
            <v>102.5</v>
          </cell>
          <cell r="CT21">
            <v>71.7</v>
          </cell>
        </row>
        <row r="22">
          <cell r="A22">
            <v>39130</v>
          </cell>
          <cell r="B22">
            <v>8</v>
          </cell>
          <cell r="C22">
            <v>20.9</v>
          </cell>
          <cell r="D22">
            <v>3.76</v>
          </cell>
          <cell r="E22">
            <v>7.35</v>
          </cell>
          <cell r="F22">
            <v>99</v>
          </cell>
          <cell r="G22">
            <v>202</v>
          </cell>
          <cell r="H22">
            <v>57</v>
          </cell>
          <cell r="Q22">
            <v>21.2</v>
          </cell>
          <cell r="R22">
            <v>5.52</v>
          </cell>
          <cell r="S22">
            <v>7.08</v>
          </cell>
          <cell r="T22">
            <v>99</v>
          </cell>
          <cell r="U22">
            <v>161.6</v>
          </cell>
          <cell r="V22">
            <v>23.5</v>
          </cell>
          <cell r="Y22">
            <v>21.6</v>
          </cell>
          <cell r="Z22">
            <v>0.93</v>
          </cell>
          <cell r="AA22">
            <v>6.88</v>
          </cell>
          <cell r="AB22">
            <v>120</v>
          </cell>
          <cell r="AC22">
            <v>202</v>
          </cell>
          <cell r="AD22">
            <v>55</v>
          </cell>
          <cell r="AG22">
            <v>21700</v>
          </cell>
          <cell r="AH22">
            <v>21200</v>
          </cell>
          <cell r="AI22">
            <v>0.8</v>
          </cell>
          <cell r="AJ22">
            <v>22.3</v>
          </cell>
          <cell r="AK22">
            <v>1.36</v>
          </cell>
          <cell r="AL22">
            <v>6.75</v>
          </cell>
          <cell r="AM22">
            <v>4285</v>
          </cell>
          <cell r="AN22">
            <v>4015</v>
          </cell>
          <cell r="AO22">
            <v>110.9</v>
          </cell>
          <cell r="AQ22">
            <v>28</v>
          </cell>
          <cell r="AR22">
            <v>22</v>
          </cell>
          <cell r="AS22">
            <v>2.77</v>
          </cell>
          <cell r="AT22">
            <v>6.84</v>
          </cell>
          <cell r="AU22">
            <v>37.200000000000003</v>
          </cell>
          <cell r="AV22">
            <v>48.5</v>
          </cell>
          <cell r="AW22">
            <v>13.5</v>
          </cell>
          <cell r="AX22">
            <v>46</v>
          </cell>
          <cell r="BA22">
            <v>11030</v>
          </cell>
          <cell r="BB22">
            <v>8360</v>
          </cell>
          <cell r="BC22">
            <v>13</v>
          </cell>
          <cell r="BD22">
            <v>22.3</v>
          </cell>
          <cell r="BE22">
            <v>3.53</v>
          </cell>
          <cell r="BF22">
            <v>6.9</v>
          </cell>
          <cell r="BG22">
            <v>6.6</v>
          </cell>
          <cell r="BH22">
            <v>68.7</v>
          </cell>
          <cell r="BI22">
            <v>14</v>
          </cell>
          <cell r="BR22">
            <v>6.9199999999999998E-2</v>
          </cell>
          <cell r="BS22">
            <v>7.02</v>
          </cell>
          <cell r="BU22">
            <v>40.4</v>
          </cell>
          <cell r="BV22">
            <v>6.75</v>
          </cell>
          <cell r="BW22">
            <v>7.5</v>
          </cell>
          <cell r="BY22">
            <v>80.8</v>
          </cell>
          <cell r="BZ22">
            <v>290</v>
          </cell>
          <cell r="CA22">
            <v>6.18</v>
          </cell>
          <cell r="CB22">
            <v>10900</v>
          </cell>
          <cell r="CC22">
            <v>5.67</v>
          </cell>
          <cell r="CD22">
            <v>8175</v>
          </cell>
          <cell r="CE22">
            <v>1550</v>
          </cell>
          <cell r="CG22">
            <v>740</v>
          </cell>
          <cell r="CI22">
            <v>7.29</v>
          </cell>
          <cell r="CJ22">
            <v>38700</v>
          </cell>
          <cell r="CK22">
            <v>14800</v>
          </cell>
          <cell r="CM22">
            <v>1115</v>
          </cell>
          <cell r="CO22">
            <v>7.66</v>
          </cell>
          <cell r="CQ22">
            <v>60.6</v>
          </cell>
          <cell r="CR22">
            <v>262</v>
          </cell>
          <cell r="CT22">
            <v>75.5</v>
          </cell>
        </row>
        <row r="23">
          <cell r="A23">
            <v>39131</v>
          </cell>
          <cell r="B23">
            <v>10</v>
          </cell>
          <cell r="C23">
            <v>22</v>
          </cell>
          <cell r="D23">
            <v>3.62</v>
          </cell>
          <cell r="E23">
            <v>5.92</v>
          </cell>
          <cell r="F23">
            <v>81</v>
          </cell>
          <cell r="G23">
            <v>121.2</v>
          </cell>
          <cell r="H23">
            <v>76</v>
          </cell>
          <cell r="I23" t="str">
            <v xml:space="preserve">                       </v>
          </cell>
          <cell r="J23" t="str">
            <v xml:space="preserve">                   </v>
          </cell>
          <cell r="Q23">
            <v>21.9</v>
          </cell>
          <cell r="R23">
            <v>4.05</v>
          </cell>
          <cell r="S23">
            <v>7.2</v>
          </cell>
          <cell r="T23">
            <v>96</v>
          </cell>
          <cell r="U23">
            <v>181.8</v>
          </cell>
          <cell r="V23">
            <v>38</v>
          </cell>
          <cell r="Y23">
            <v>22.2</v>
          </cell>
          <cell r="Z23">
            <v>1.8</v>
          </cell>
          <cell r="AA23">
            <v>7.05</v>
          </cell>
          <cell r="AB23">
            <v>93</v>
          </cell>
          <cell r="AC23">
            <v>161.6</v>
          </cell>
          <cell r="AD23">
            <v>30</v>
          </cell>
          <cell r="AG23">
            <v>30000</v>
          </cell>
          <cell r="AH23">
            <v>25900</v>
          </cell>
          <cell r="AI23">
            <v>1</v>
          </cell>
          <cell r="AJ23">
            <v>22.5</v>
          </cell>
          <cell r="AK23">
            <v>0.75</v>
          </cell>
          <cell r="AL23">
            <v>6.74</v>
          </cell>
          <cell r="AM23">
            <v>4880</v>
          </cell>
          <cell r="AN23">
            <v>2880</v>
          </cell>
          <cell r="AO23">
            <v>143.4</v>
          </cell>
          <cell r="AQ23">
            <v>19</v>
          </cell>
          <cell r="AR23">
            <v>22.5</v>
          </cell>
          <cell r="AS23">
            <v>2.4500000000000002</v>
          </cell>
          <cell r="AT23">
            <v>6.73</v>
          </cell>
          <cell r="AU23">
            <v>15</v>
          </cell>
          <cell r="AV23">
            <v>36.4</v>
          </cell>
          <cell r="AW23">
            <v>14.5</v>
          </cell>
          <cell r="AX23">
            <v>252</v>
          </cell>
          <cell r="BA23">
            <v>18500</v>
          </cell>
          <cell r="BB23">
            <v>9700</v>
          </cell>
          <cell r="BC23">
            <v>28</v>
          </cell>
          <cell r="BD23">
            <v>22.5</v>
          </cell>
          <cell r="BE23">
            <v>3.65</v>
          </cell>
          <cell r="BF23">
            <v>6.78</v>
          </cell>
          <cell r="BG23">
            <v>3.3</v>
          </cell>
          <cell r="BH23">
            <v>52.5</v>
          </cell>
          <cell r="BI23">
            <v>22.5</v>
          </cell>
          <cell r="BR23">
            <v>6.83E-2</v>
          </cell>
          <cell r="BS23">
            <v>6.91</v>
          </cell>
          <cell r="BU23">
            <v>40.4</v>
          </cell>
          <cell r="BV23">
            <v>6.75</v>
          </cell>
          <cell r="BW23">
            <v>6.34</v>
          </cell>
          <cell r="BY23">
            <v>1333.2</v>
          </cell>
          <cell r="BZ23">
            <v>188</v>
          </cell>
          <cell r="CA23">
            <v>5.93</v>
          </cell>
          <cell r="CB23">
            <v>38300</v>
          </cell>
          <cell r="CC23">
            <v>6.37</v>
          </cell>
          <cell r="CD23">
            <v>24650</v>
          </cell>
          <cell r="CE23">
            <v>17550</v>
          </cell>
          <cell r="CG23">
            <v>915</v>
          </cell>
          <cell r="CI23">
            <v>7.13</v>
          </cell>
          <cell r="CJ23">
            <v>33000</v>
          </cell>
          <cell r="CK23">
            <v>20600</v>
          </cell>
          <cell r="CM23">
            <v>1245</v>
          </cell>
          <cell r="CO23">
            <v>7.18</v>
          </cell>
          <cell r="CQ23">
            <v>1535.5</v>
          </cell>
          <cell r="CR23">
            <v>262</v>
          </cell>
          <cell r="CT23">
            <v>79.400000000000006</v>
          </cell>
        </row>
        <row r="24">
          <cell r="A24">
            <v>39132</v>
          </cell>
          <cell r="B24">
            <v>14</v>
          </cell>
          <cell r="C24">
            <v>20.7</v>
          </cell>
          <cell r="D24">
            <v>3.81</v>
          </cell>
          <cell r="E24">
            <v>7.32</v>
          </cell>
          <cell r="F24">
            <v>51</v>
          </cell>
          <cell r="G24">
            <v>121.2</v>
          </cell>
          <cell r="H24">
            <v>58</v>
          </cell>
          <cell r="Q24">
            <v>20.9</v>
          </cell>
          <cell r="R24">
            <v>3.15</v>
          </cell>
          <cell r="S24">
            <v>7.3</v>
          </cell>
          <cell r="T24">
            <v>57</v>
          </cell>
          <cell r="U24">
            <v>80.8</v>
          </cell>
          <cell r="V24">
            <v>38</v>
          </cell>
          <cell r="Y24">
            <v>21.5</v>
          </cell>
          <cell r="Z24">
            <v>1.23</v>
          </cell>
          <cell r="AA24">
            <v>7.14</v>
          </cell>
          <cell r="AB24">
            <v>87</v>
          </cell>
          <cell r="AC24">
            <v>161.6</v>
          </cell>
          <cell r="AD24">
            <v>84</v>
          </cell>
          <cell r="AI24">
            <v>1</v>
          </cell>
          <cell r="AJ24">
            <v>22.3</v>
          </cell>
          <cell r="AK24">
            <v>0.55000000000000004</v>
          </cell>
          <cell r="AL24">
            <v>6.75</v>
          </cell>
          <cell r="AM24">
            <v>3600</v>
          </cell>
          <cell r="AN24">
            <v>2933</v>
          </cell>
          <cell r="AO24">
            <v>105.6</v>
          </cell>
          <cell r="AQ24">
            <v>29</v>
          </cell>
          <cell r="AR24">
            <v>21.7</v>
          </cell>
          <cell r="AS24">
            <v>1.85</v>
          </cell>
          <cell r="AT24">
            <v>6.74</v>
          </cell>
          <cell r="AU24">
            <v>24</v>
          </cell>
          <cell r="AV24">
            <v>32.299999999999997</v>
          </cell>
          <cell r="AW24">
            <v>48</v>
          </cell>
          <cell r="AX24">
            <v>260</v>
          </cell>
          <cell r="BA24">
            <v>13200</v>
          </cell>
          <cell r="BB24">
            <v>9850</v>
          </cell>
          <cell r="BC24">
            <v>24</v>
          </cell>
          <cell r="BD24">
            <v>21.7</v>
          </cell>
          <cell r="BE24">
            <v>3.61</v>
          </cell>
          <cell r="BF24">
            <v>6.87</v>
          </cell>
          <cell r="BG24">
            <v>3.7</v>
          </cell>
          <cell r="BH24">
            <v>50.85</v>
          </cell>
          <cell r="BI24">
            <v>18</v>
          </cell>
          <cell r="BR24">
            <v>0.10639999999999999</v>
          </cell>
          <cell r="CC24">
            <v>6.59</v>
          </cell>
          <cell r="CD24">
            <v>30600</v>
          </cell>
          <cell r="CE24">
            <v>24400</v>
          </cell>
          <cell r="CG24">
            <v>2250</v>
          </cell>
          <cell r="CI24">
            <v>7.52</v>
          </cell>
          <cell r="CJ24">
            <v>400</v>
          </cell>
          <cell r="CK24">
            <v>167</v>
          </cell>
          <cell r="CM24">
            <v>2000</v>
          </cell>
          <cell r="CT24">
            <v>76.400000000000006</v>
          </cell>
        </row>
        <row r="25">
          <cell r="A25">
            <v>39133</v>
          </cell>
          <cell r="B25">
            <v>3</v>
          </cell>
          <cell r="C25">
            <v>19.399999999999999</v>
          </cell>
          <cell r="D25">
            <v>6.5</v>
          </cell>
          <cell r="E25">
            <v>7.22</v>
          </cell>
          <cell r="F25">
            <v>63</v>
          </cell>
          <cell r="G25">
            <v>161.6</v>
          </cell>
          <cell r="H25">
            <v>40.299999999999997</v>
          </cell>
          <cell r="Q25">
            <v>21.2</v>
          </cell>
          <cell r="R25">
            <v>6.08</v>
          </cell>
          <cell r="S25">
            <v>7.2</v>
          </cell>
          <cell r="T25">
            <v>54</v>
          </cell>
          <cell r="U25">
            <v>121.2</v>
          </cell>
          <cell r="V25">
            <v>38</v>
          </cell>
          <cell r="Y25">
            <v>21.6</v>
          </cell>
          <cell r="Z25">
            <v>6.99</v>
          </cell>
          <cell r="AA25">
            <v>2.64</v>
          </cell>
          <cell r="AB25">
            <v>210</v>
          </cell>
          <cell r="AC25">
            <v>444.4</v>
          </cell>
          <cell r="AD25">
            <v>72</v>
          </cell>
          <cell r="AI25">
            <v>0</v>
          </cell>
          <cell r="AJ25">
            <v>22.2</v>
          </cell>
          <cell r="AK25">
            <v>6.66</v>
          </cell>
          <cell r="AL25">
            <v>1.7</v>
          </cell>
          <cell r="AM25">
            <v>4700</v>
          </cell>
          <cell r="AN25">
            <v>2600</v>
          </cell>
          <cell r="AO25">
            <v>97.9</v>
          </cell>
          <cell r="AQ25">
            <v>12</v>
          </cell>
          <cell r="AR25">
            <v>22.2</v>
          </cell>
          <cell r="AS25">
            <v>2.9</v>
          </cell>
          <cell r="AT25">
            <v>6.8</v>
          </cell>
          <cell r="AU25">
            <v>19.2</v>
          </cell>
          <cell r="AV25">
            <v>24.2</v>
          </cell>
          <cell r="AW25">
            <v>51</v>
          </cell>
          <cell r="AX25">
            <v>212.5</v>
          </cell>
          <cell r="BA25">
            <v>13300</v>
          </cell>
          <cell r="BB25">
            <v>8600</v>
          </cell>
          <cell r="BC25">
            <v>18</v>
          </cell>
          <cell r="BD25">
            <v>21.6</v>
          </cell>
          <cell r="BE25">
            <v>5.52</v>
          </cell>
          <cell r="BF25">
            <v>6.82</v>
          </cell>
          <cell r="BG25">
            <v>0.9</v>
          </cell>
          <cell r="BH25">
            <v>24.2</v>
          </cell>
          <cell r="BI25">
            <v>18.3</v>
          </cell>
          <cell r="BR25">
            <v>0.16769999999999999</v>
          </cell>
          <cell r="CC25">
            <v>6.5</v>
          </cell>
          <cell r="CD25">
            <v>29500</v>
          </cell>
          <cell r="CE25">
            <v>18500</v>
          </cell>
          <cell r="CG25">
            <v>790</v>
          </cell>
          <cell r="CI25">
            <v>7.17</v>
          </cell>
          <cell r="CJ25">
            <v>500</v>
          </cell>
          <cell r="CK25">
            <v>283</v>
          </cell>
          <cell r="CM25">
            <v>1480</v>
          </cell>
          <cell r="CT25">
            <v>69</v>
          </cell>
        </row>
        <row r="26">
          <cell r="A26">
            <v>39134</v>
          </cell>
          <cell r="B26">
            <v>9</v>
          </cell>
          <cell r="C26">
            <v>19.600000000000001</v>
          </cell>
          <cell r="D26">
            <v>4.8600000000000003</v>
          </cell>
          <cell r="E26">
            <v>7.01</v>
          </cell>
          <cell r="F26">
            <v>90</v>
          </cell>
          <cell r="G26">
            <v>282.8</v>
          </cell>
          <cell r="H26">
            <v>36</v>
          </cell>
          <cell r="Q26">
            <v>21</v>
          </cell>
          <cell r="R26">
            <v>4.96</v>
          </cell>
          <cell r="S26">
            <v>7.37</v>
          </cell>
          <cell r="T26">
            <v>84</v>
          </cell>
          <cell r="U26">
            <v>222.2</v>
          </cell>
          <cell r="V26">
            <v>58</v>
          </cell>
          <cell r="Y26">
            <v>21.3</v>
          </cell>
          <cell r="Z26">
            <v>4.5</v>
          </cell>
          <cell r="AA26">
            <v>7.14</v>
          </cell>
          <cell r="AB26">
            <v>96</v>
          </cell>
          <cell r="AC26">
            <v>161.6</v>
          </cell>
          <cell r="AD26">
            <v>150</v>
          </cell>
          <cell r="AI26">
            <v>0</v>
          </cell>
          <cell r="AJ26">
            <v>21.8</v>
          </cell>
          <cell r="AK26">
            <v>3.68</v>
          </cell>
          <cell r="AL26">
            <v>6.78</v>
          </cell>
          <cell r="AM26">
            <v>7600</v>
          </cell>
          <cell r="AN26">
            <v>3600</v>
          </cell>
          <cell r="AO26">
            <v>92.1</v>
          </cell>
          <cell r="AQ26">
            <v>10</v>
          </cell>
          <cell r="AR26">
            <v>22.3</v>
          </cell>
          <cell r="AS26">
            <v>4.18</v>
          </cell>
          <cell r="AT26">
            <v>6.62</v>
          </cell>
          <cell r="AU26">
            <v>18</v>
          </cell>
          <cell r="AV26">
            <v>36.4</v>
          </cell>
          <cell r="AW26">
            <v>78</v>
          </cell>
          <cell r="AX26">
            <v>275</v>
          </cell>
          <cell r="BA26">
            <v>18400</v>
          </cell>
          <cell r="BB26">
            <v>6400</v>
          </cell>
          <cell r="BC26">
            <v>16</v>
          </cell>
          <cell r="BD26">
            <v>21.8</v>
          </cell>
          <cell r="BE26">
            <v>5.83</v>
          </cell>
          <cell r="BF26">
            <v>6.7</v>
          </cell>
          <cell r="BG26">
            <v>2.2000000000000002</v>
          </cell>
          <cell r="BH26">
            <v>32.299999999999997</v>
          </cell>
          <cell r="BI26">
            <v>19.600000000000001</v>
          </cell>
          <cell r="BR26">
            <v>0.17530000000000001</v>
          </cell>
          <cell r="CC26">
            <v>6.61</v>
          </cell>
          <cell r="CD26">
            <v>40400</v>
          </cell>
          <cell r="CE26">
            <v>25000</v>
          </cell>
          <cell r="CG26">
            <v>765</v>
          </cell>
          <cell r="CI26">
            <v>7.26</v>
          </cell>
          <cell r="CJ26">
            <v>37000</v>
          </cell>
          <cell r="CK26">
            <v>12800</v>
          </cell>
          <cell r="CM26">
            <v>1650</v>
          </cell>
          <cell r="CT26">
            <v>69.400000000000006</v>
          </cell>
        </row>
        <row r="27">
          <cell r="A27">
            <v>39135</v>
          </cell>
          <cell r="B27">
            <v>7</v>
          </cell>
          <cell r="C27">
            <v>20.8</v>
          </cell>
          <cell r="D27">
            <v>6.51</v>
          </cell>
          <cell r="E27">
            <v>7.23</v>
          </cell>
          <cell r="F27">
            <v>51</v>
          </cell>
          <cell r="G27">
            <v>202</v>
          </cell>
          <cell r="H27">
            <v>61</v>
          </cell>
          <cell r="Q27">
            <v>20.7</v>
          </cell>
          <cell r="R27">
            <v>5.53</v>
          </cell>
          <cell r="S27">
            <v>6.58</v>
          </cell>
          <cell r="T27">
            <v>141</v>
          </cell>
          <cell r="U27">
            <v>187.2</v>
          </cell>
          <cell r="V27">
            <v>176</v>
          </cell>
          <cell r="Y27">
            <v>21.3</v>
          </cell>
          <cell r="Z27">
            <v>2.2000000000000002</v>
          </cell>
          <cell r="AA27">
            <v>7.61</v>
          </cell>
          <cell r="AB27">
            <v>219</v>
          </cell>
          <cell r="AC27">
            <v>1090.8</v>
          </cell>
          <cell r="AD27">
            <v>1184.5</v>
          </cell>
          <cell r="AI27">
            <v>0</v>
          </cell>
          <cell r="AJ27">
            <v>21.5</v>
          </cell>
          <cell r="AK27">
            <v>3.31</v>
          </cell>
          <cell r="AL27">
            <v>6.67</v>
          </cell>
          <cell r="AM27">
            <v>3920</v>
          </cell>
          <cell r="AN27">
            <v>2835</v>
          </cell>
          <cell r="AO27">
            <v>140.30000000000001</v>
          </cell>
          <cell r="AQ27">
            <v>26</v>
          </cell>
          <cell r="AR27">
            <v>21.4</v>
          </cell>
          <cell r="AS27">
            <v>4.42</v>
          </cell>
          <cell r="AT27">
            <v>6.62</v>
          </cell>
          <cell r="AU27">
            <v>31.8</v>
          </cell>
          <cell r="AV27">
            <v>40.4</v>
          </cell>
          <cell r="AW27">
            <v>26</v>
          </cell>
          <cell r="AX27">
            <v>366</v>
          </cell>
          <cell r="BA27">
            <v>13700</v>
          </cell>
          <cell r="BB27">
            <v>10575</v>
          </cell>
          <cell r="BC27">
            <v>20</v>
          </cell>
          <cell r="BD27">
            <v>21.4</v>
          </cell>
          <cell r="BE27">
            <v>5.2</v>
          </cell>
          <cell r="BF27">
            <v>6.65</v>
          </cell>
          <cell r="BG27">
            <v>1.1000000000000001</v>
          </cell>
          <cell r="BH27">
            <v>35</v>
          </cell>
          <cell r="BI27">
            <v>25</v>
          </cell>
          <cell r="BR27">
            <v>5.7299999999999997E-2</v>
          </cell>
          <cell r="CC27">
            <v>6.38</v>
          </cell>
          <cell r="CD27">
            <v>6475</v>
          </cell>
          <cell r="CE27">
            <v>5825</v>
          </cell>
          <cell r="CG27">
            <v>270</v>
          </cell>
          <cell r="CI27">
            <v>7.06</v>
          </cell>
          <cell r="CJ27">
            <v>33700</v>
          </cell>
          <cell r="CK27">
            <v>22700</v>
          </cell>
          <cell r="CM27">
            <v>1725</v>
          </cell>
          <cell r="CT27">
            <v>76.599999999999994</v>
          </cell>
        </row>
        <row r="28">
          <cell r="A28">
            <v>39136</v>
          </cell>
          <cell r="B28">
            <v>10</v>
          </cell>
          <cell r="C28">
            <v>20.2</v>
          </cell>
          <cell r="D28">
            <v>6.82</v>
          </cell>
          <cell r="E28">
            <v>7.27</v>
          </cell>
          <cell r="F28">
            <v>39</v>
          </cell>
          <cell r="G28">
            <v>161.6</v>
          </cell>
          <cell r="H28">
            <v>45</v>
          </cell>
          <cell r="Q28">
            <v>20.6</v>
          </cell>
          <cell r="R28">
            <v>5.97</v>
          </cell>
          <cell r="S28">
            <v>7.26</v>
          </cell>
          <cell r="T28">
            <v>39</v>
          </cell>
          <cell r="U28">
            <v>83.2</v>
          </cell>
          <cell r="V28">
            <v>37</v>
          </cell>
          <cell r="Y28">
            <v>21.1</v>
          </cell>
          <cell r="Z28">
            <v>4.7699999999999996</v>
          </cell>
          <cell r="AA28">
            <v>7.02</v>
          </cell>
          <cell r="AB28">
            <v>153</v>
          </cell>
          <cell r="AC28">
            <v>202</v>
          </cell>
          <cell r="AD28">
            <v>153</v>
          </cell>
          <cell r="AI28">
            <v>0</v>
          </cell>
          <cell r="AJ28">
            <v>21.6</v>
          </cell>
          <cell r="AK28">
            <v>3.56</v>
          </cell>
          <cell r="AL28">
            <v>6.65</v>
          </cell>
          <cell r="AM28">
            <v>5280</v>
          </cell>
          <cell r="AN28">
            <v>3735</v>
          </cell>
          <cell r="AO28">
            <v>142</v>
          </cell>
          <cell r="AQ28">
            <v>6</v>
          </cell>
          <cell r="AR28">
            <v>21.5</v>
          </cell>
          <cell r="AS28">
            <v>4.6100000000000003</v>
          </cell>
          <cell r="AT28">
            <v>6.67</v>
          </cell>
          <cell r="AU28">
            <v>42</v>
          </cell>
          <cell r="AV28">
            <v>44.4</v>
          </cell>
          <cell r="AW28">
            <v>128</v>
          </cell>
          <cell r="AX28">
            <v>358</v>
          </cell>
          <cell r="BA28">
            <v>12260</v>
          </cell>
          <cell r="BB28">
            <v>8560</v>
          </cell>
          <cell r="BC28">
            <v>17</v>
          </cell>
          <cell r="BD28">
            <v>21.1</v>
          </cell>
          <cell r="BE28">
            <v>5.89</v>
          </cell>
          <cell r="BF28">
            <v>6.69</v>
          </cell>
          <cell r="BG28">
            <v>1.2</v>
          </cell>
          <cell r="BH28">
            <v>45.5</v>
          </cell>
          <cell r="BI28">
            <v>19.7</v>
          </cell>
          <cell r="BR28">
            <v>6.9699999999999998E-2</v>
          </cell>
          <cell r="CC28">
            <v>6.58</v>
          </cell>
          <cell r="CD28">
            <v>35900</v>
          </cell>
          <cell r="CE28">
            <v>25950</v>
          </cell>
          <cell r="CG28">
            <v>145</v>
          </cell>
          <cell r="CI28">
            <v>7.42</v>
          </cell>
          <cell r="CJ28">
            <v>19425</v>
          </cell>
          <cell r="CK28">
            <v>12625</v>
          </cell>
          <cell r="CM28">
            <v>1120</v>
          </cell>
          <cell r="CT28">
            <v>77.3</v>
          </cell>
        </row>
        <row r="29">
          <cell r="A29">
            <v>39137</v>
          </cell>
          <cell r="B29">
            <v>9</v>
          </cell>
          <cell r="C29">
            <v>20.8</v>
          </cell>
          <cell r="D29">
            <v>6.73</v>
          </cell>
          <cell r="E29">
            <v>7.26</v>
          </cell>
          <cell r="F29">
            <v>72</v>
          </cell>
          <cell r="G29">
            <v>242.4</v>
          </cell>
          <cell r="H29">
            <v>91</v>
          </cell>
          <cell r="Q29">
            <v>20.9</v>
          </cell>
          <cell r="R29">
            <v>5.49</v>
          </cell>
          <cell r="S29">
            <v>7.27</v>
          </cell>
          <cell r="T29">
            <v>75</v>
          </cell>
          <cell r="U29">
            <v>202</v>
          </cell>
          <cell r="V29">
            <v>94</v>
          </cell>
          <cell r="Y29">
            <v>21.2</v>
          </cell>
          <cell r="Z29">
            <v>3.8</v>
          </cell>
          <cell r="AA29">
            <v>7.06</v>
          </cell>
          <cell r="AB29">
            <v>69</v>
          </cell>
          <cell r="AC29">
            <v>161.6</v>
          </cell>
          <cell r="AD29">
            <v>70</v>
          </cell>
          <cell r="AG29">
            <v>210</v>
          </cell>
          <cell r="AH29">
            <v>2130</v>
          </cell>
          <cell r="AI29">
            <v>1</v>
          </cell>
          <cell r="AJ29">
            <v>21.3</v>
          </cell>
          <cell r="AK29">
            <v>4.63</v>
          </cell>
          <cell r="AL29">
            <v>6.72</v>
          </cell>
          <cell r="AM29">
            <v>5750</v>
          </cell>
          <cell r="AN29">
            <v>5100</v>
          </cell>
          <cell r="AO29">
            <v>121.7</v>
          </cell>
          <cell r="AQ29">
            <v>24</v>
          </cell>
          <cell r="AR29">
            <v>21.6</v>
          </cell>
          <cell r="AS29">
            <v>4.72</v>
          </cell>
          <cell r="AT29">
            <v>6.68</v>
          </cell>
          <cell r="AU29">
            <v>42.6</v>
          </cell>
          <cell r="AV29">
            <v>60.6</v>
          </cell>
          <cell r="AW29">
            <v>28.5</v>
          </cell>
          <cell r="AX29">
            <v>167.5</v>
          </cell>
          <cell r="BA29">
            <v>21300</v>
          </cell>
          <cell r="BB29">
            <v>17200</v>
          </cell>
          <cell r="BC29">
            <v>20</v>
          </cell>
          <cell r="BD29">
            <v>21.8</v>
          </cell>
          <cell r="BE29">
            <v>6.08</v>
          </cell>
          <cell r="BF29">
            <v>6.76</v>
          </cell>
          <cell r="BG29">
            <v>2.6</v>
          </cell>
          <cell r="BH29">
            <v>50.5</v>
          </cell>
          <cell r="BI29">
            <v>23.5</v>
          </cell>
          <cell r="BR29">
            <v>6.2199999999999998E-2</v>
          </cell>
          <cell r="BS29">
            <v>7.07</v>
          </cell>
          <cell r="BU29">
            <v>80.8</v>
          </cell>
          <cell r="BV29">
            <v>3</v>
          </cell>
          <cell r="BW29">
            <v>7.38</v>
          </cell>
          <cell r="BY29">
            <v>3232</v>
          </cell>
          <cell r="BZ29">
            <v>2950</v>
          </cell>
          <cell r="CA29">
            <v>6.59</v>
          </cell>
          <cell r="CB29">
            <v>14500</v>
          </cell>
          <cell r="CC29">
            <v>6.85</v>
          </cell>
          <cell r="CD29">
            <v>34400</v>
          </cell>
          <cell r="CE29">
            <v>26300</v>
          </cell>
          <cell r="CG29">
            <v>90</v>
          </cell>
          <cell r="CI29">
            <v>7.28</v>
          </cell>
          <cell r="CJ29">
            <v>30300</v>
          </cell>
          <cell r="CK29">
            <v>20100</v>
          </cell>
          <cell r="CM29">
            <v>1475</v>
          </cell>
          <cell r="CO29">
            <v>7.39</v>
          </cell>
          <cell r="CQ29">
            <v>2828</v>
          </cell>
          <cell r="CR29">
            <v>3500</v>
          </cell>
          <cell r="CT29">
            <v>78.599999999999994</v>
          </cell>
        </row>
        <row r="30">
          <cell r="A30">
            <v>39138</v>
          </cell>
          <cell r="B30">
            <v>11</v>
          </cell>
          <cell r="C30">
            <v>21.2</v>
          </cell>
          <cell r="D30">
            <v>5.59</v>
          </cell>
          <cell r="E30">
            <v>6.88</v>
          </cell>
          <cell r="F30">
            <v>39</v>
          </cell>
          <cell r="G30">
            <v>181.8</v>
          </cell>
          <cell r="H30">
            <v>78</v>
          </cell>
          <cell r="Q30">
            <v>21.1</v>
          </cell>
          <cell r="R30">
            <v>5.3</v>
          </cell>
          <cell r="S30">
            <v>6.82</v>
          </cell>
          <cell r="T30">
            <v>39</v>
          </cell>
          <cell r="U30">
            <v>161.6</v>
          </cell>
          <cell r="V30">
            <v>75</v>
          </cell>
          <cell r="Y30">
            <v>21.3</v>
          </cell>
          <cell r="Z30">
            <v>4.26</v>
          </cell>
          <cell r="AA30">
            <v>6.68</v>
          </cell>
          <cell r="AB30">
            <v>45</v>
          </cell>
          <cell r="AC30">
            <v>60.6</v>
          </cell>
          <cell r="AD30">
            <v>58</v>
          </cell>
          <cell r="AG30">
            <v>40650</v>
          </cell>
          <cell r="AH30">
            <v>29750</v>
          </cell>
          <cell r="AI30">
            <v>0.5</v>
          </cell>
          <cell r="AJ30">
            <v>21.8</v>
          </cell>
          <cell r="AK30">
            <v>3.7</v>
          </cell>
          <cell r="AL30">
            <v>6.63</v>
          </cell>
          <cell r="AM30">
            <v>6200</v>
          </cell>
          <cell r="AN30">
            <v>5500</v>
          </cell>
          <cell r="AO30">
            <v>121</v>
          </cell>
          <cell r="AQ30">
            <v>25</v>
          </cell>
          <cell r="AR30">
            <v>22</v>
          </cell>
          <cell r="AS30">
            <v>4.83</v>
          </cell>
          <cell r="AT30">
            <v>6.56</v>
          </cell>
          <cell r="AU30">
            <v>35.4</v>
          </cell>
          <cell r="AV30">
            <v>40.6</v>
          </cell>
          <cell r="AW30">
            <v>33</v>
          </cell>
          <cell r="AX30">
            <v>165</v>
          </cell>
          <cell r="BA30">
            <v>21000</v>
          </cell>
          <cell r="BB30">
            <v>17200</v>
          </cell>
          <cell r="BC30">
            <v>15</v>
          </cell>
          <cell r="BD30">
            <v>21.9</v>
          </cell>
          <cell r="BE30">
            <v>5.97</v>
          </cell>
          <cell r="BF30">
            <v>6.59</v>
          </cell>
          <cell r="BG30">
            <v>6.8</v>
          </cell>
          <cell r="BH30">
            <v>56.6</v>
          </cell>
          <cell r="BI30">
            <v>22.5</v>
          </cell>
          <cell r="BR30">
            <v>0.10150000000000001</v>
          </cell>
          <cell r="BS30">
            <v>7.19</v>
          </cell>
          <cell r="BU30">
            <v>40.4</v>
          </cell>
          <cell r="BV30">
            <v>3</v>
          </cell>
          <cell r="BW30">
            <v>7.42</v>
          </cell>
          <cell r="BY30">
            <v>1818</v>
          </cell>
          <cell r="BZ30">
            <v>4550</v>
          </cell>
          <cell r="CA30">
            <v>6.67</v>
          </cell>
          <cell r="CB30">
            <v>26600</v>
          </cell>
          <cell r="CC30">
            <v>6.63</v>
          </cell>
          <cell r="CD30">
            <v>14200</v>
          </cell>
          <cell r="CE30">
            <v>10700</v>
          </cell>
          <cell r="CG30">
            <v>80</v>
          </cell>
          <cell r="CI30">
            <v>7.12</v>
          </cell>
          <cell r="CJ30">
            <v>14500</v>
          </cell>
          <cell r="CK30">
            <v>11500</v>
          </cell>
          <cell r="CM30">
            <v>1385</v>
          </cell>
          <cell r="CO30">
            <v>7.22</v>
          </cell>
          <cell r="CQ30">
            <v>5858</v>
          </cell>
          <cell r="CR30">
            <v>4700</v>
          </cell>
          <cell r="CT30">
            <v>66</v>
          </cell>
        </row>
        <row r="31">
          <cell r="A31">
            <v>39139</v>
          </cell>
          <cell r="B31">
            <v>19</v>
          </cell>
          <cell r="C31">
            <v>19.8</v>
          </cell>
          <cell r="D31">
            <v>6.86</v>
          </cell>
          <cell r="E31">
            <v>7.04</v>
          </cell>
          <cell r="F31">
            <v>30</v>
          </cell>
          <cell r="G31">
            <v>40.4</v>
          </cell>
          <cell r="H31">
            <v>32.5</v>
          </cell>
          <cell r="I31">
            <v>10.84</v>
          </cell>
          <cell r="J31">
            <v>0.56000000000000005</v>
          </cell>
          <cell r="K31">
            <v>9.6000000000000002E-2</v>
          </cell>
          <cell r="L31">
            <v>3.98</v>
          </cell>
          <cell r="M31">
            <v>1.07</v>
          </cell>
          <cell r="N31">
            <v>6909091</v>
          </cell>
          <cell r="O31">
            <v>0.7</v>
          </cell>
          <cell r="Q31">
            <v>19.8</v>
          </cell>
          <cell r="R31">
            <v>5.29</v>
          </cell>
          <cell r="S31">
            <v>7.11</v>
          </cell>
          <cell r="T31">
            <v>30</v>
          </cell>
          <cell r="U31">
            <v>62.4</v>
          </cell>
          <cell r="V31">
            <v>32</v>
          </cell>
          <cell r="W31">
            <v>0.7</v>
          </cell>
          <cell r="Y31">
            <v>21.1</v>
          </cell>
          <cell r="Z31">
            <v>3.15</v>
          </cell>
          <cell r="AA31">
            <v>7.04</v>
          </cell>
          <cell r="AB31">
            <v>30</v>
          </cell>
          <cell r="AC31">
            <v>404</v>
          </cell>
          <cell r="AD31">
            <v>450</v>
          </cell>
          <cell r="AE31">
            <v>0.3</v>
          </cell>
          <cell r="AI31">
            <v>1</v>
          </cell>
          <cell r="AJ31">
            <v>21.4</v>
          </cell>
          <cell r="AK31">
            <v>2.68</v>
          </cell>
          <cell r="AL31">
            <v>6.64</v>
          </cell>
          <cell r="AM31">
            <v>4215</v>
          </cell>
          <cell r="AN31">
            <v>3000</v>
          </cell>
          <cell r="AO31">
            <v>106.8</v>
          </cell>
          <cell r="AQ31">
            <v>30</v>
          </cell>
          <cell r="AR31">
            <v>21.7</v>
          </cell>
          <cell r="AS31">
            <v>3.15</v>
          </cell>
          <cell r="AT31">
            <v>6.55</v>
          </cell>
          <cell r="AU31">
            <v>22.8</v>
          </cell>
          <cell r="AV31">
            <v>36.4</v>
          </cell>
          <cell r="AW31">
            <v>39</v>
          </cell>
          <cell r="AX31">
            <v>246</v>
          </cell>
          <cell r="AY31">
            <v>690909</v>
          </cell>
          <cell r="AZ31">
            <v>9.35</v>
          </cell>
          <cell r="BA31">
            <v>8050</v>
          </cell>
          <cell r="BB31">
            <v>3575</v>
          </cell>
          <cell r="BC31">
            <v>29</v>
          </cell>
          <cell r="BD31">
            <v>21.7</v>
          </cell>
          <cell r="BE31">
            <v>4.2699999999999996</v>
          </cell>
          <cell r="BF31">
            <v>6.64</v>
          </cell>
          <cell r="BG31">
            <v>2.2000000000000002</v>
          </cell>
          <cell r="BH31">
            <v>26.7</v>
          </cell>
          <cell r="BI31">
            <v>22</v>
          </cell>
          <cell r="BJ31">
            <v>13.22</v>
          </cell>
          <cell r="BK31">
            <v>4</v>
          </cell>
          <cell r="BL31">
            <v>0.16</v>
          </cell>
          <cell r="BM31">
            <v>0.24</v>
          </cell>
          <cell r="BN31">
            <v>1.1599999999999999</v>
          </cell>
          <cell r="BO31" t="str">
            <v>ND</v>
          </cell>
          <cell r="BP31">
            <v>0.2</v>
          </cell>
          <cell r="BR31">
            <v>0.14000000000000001</v>
          </cell>
          <cell r="BT31">
            <v>6.6</v>
          </cell>
          <cell r="BX31">
            <v>30</v>
          </cell>
          <cell r="CC31">
            <v>6.52</v>
          </cell>
          <cell r="CD31">
            <v>30750</v>
          </cell>
          <cell r="CE31">
            <v>23050</v>
          </cell>
          <cell r="CG31">
            <v>175</v>
          </cell>
          <cell r="CI31">
            <v>7.1520999999999999</v>
          </cell>
          <cell r="CJ31">
            <v>21000</v>
          </cell>
          <cell r="CK31">
            <v>12450</v>
          </cell>
          <cell r="CM31">
            <v>1285</v>
          </cell>
          <cell r="CP31">
            <v>570</v>
          </cell>
          <cell r="CT31">
            <v>78.400000000000006</v>
          </cell>
        </row>
        <row r="32">
          <cell r="A32">
            <v>39140</v>
          </cell>
          <cell r="B32">
            <v>9.5</v>
          </cell>
          <cell r="C32">
            <v>20.2</v>
          </cell>
          <cell r="D32">
            <v>4.58</v>
          </cell>
          <cell r="E32">
            <v>7.15</v>
          </cell>
          <cell r="F32">
            <v>60</v>
          </cell>
          <cell r="G32">
            <v>202</v>
          </cell>
          <cell r="H32">
            <v>31.5</v>
          </cell>
          <cell r="Q32">
            <v>20.3</v>
          </cell>
          <cell r="R32">
            <v>6.19</v>
          </cell>
          <cell r="S32">
            <v>7.11</v>
          </cell>
          <cell r="T32">
            <v>57</v>
          </cell>
          <cell r="U32">
            <v>20.8</v>
          </cell>
          <cell r="V32">
            <v>301</v>
          </cell>
          <cell r="Y32">
            <v>21.1</v>
          </cell>
          <cell r="Z32">
            <v>3.29</v>
          </cell>
          <cell r="AA32">
            <v>7.02</v>
          </cell>
          <cell r="AB32">
            <v>246</v>
          </cell>
          <cell r="AC32">
            <v>787.8</v>
          </cell>
          <cell r="AD32">
            <v>735</v>
          </cell>
          <cell r="AI32">
            <v>1</v>
          </cell>
          <cell r="AJ32">
            <v>21.8</v>
          </cell>
          <cell r="AK32">
            <v>1.38</v>
          </cell>
          <cell r="AL32">
            <v>6.65</v>
          </cell>
          <cell r="AM32">
            <v>3695</v>
          </cell>
          <cell r="AN32">
            <v>2655</v>
          </cell>
          <cell r="AO32">
            <v>135.30000000000001</v>
          </cell>
          <cell r="AQ32">
            <v>12.5</v>
          </cell>
          <cell r="AR32">
            <v>21.7</v>
          </cell>
          <cell r="AS32">
            <v>2.57</v>
          </cell>
          <cell r="AT32">
            <v>8.56</v>
          </cell>
          <cell r="AU32">
            <v>11.4</v>
          </cell>
          <cell r="AV32">
            <v>16.2</v>
          </cell>
          <cell r="AW32">
            <v>25</v>
          </cell>
          <cell r="AX32">
            <v>366</v>
          </cell>
          <cell r="BA32">
            <v>6340</v>
          </cell>
          <cell r="BB32">
            <v>4680</v>
          </cell>
          <cell r="BC32">
            <v>3.5</v>
          </cell>
          <cell r="BD32">
            <v>21.7</v>
          </cell>
          <cell r="BE32">
            <v>3.81</v>
          </cell>
          <cell r="BF32">
            <v>6.68</v>
          </cell>
          <cell r="BG32">
            <v>15.9</v>
          </cell>
          <cell r="BH32">
            <v>76</v>
          </cell>
          <cell r="BI32">
            <v>18.7</v>
          </cell>
          <cell r="BR32">
            <v>7.9600000000000004E-2</v>
          </cell>
          <cell r="CC32">
            <v>6.5</v>
          </cell>
          <cell r="CD32">
            <v>25550</v>
          </cell>
          <cell r="CE32">
            <v>19500</v>
          </cell>
          <cell r="CG32">
            <v>85</v>
          </cell>
          <cell r="CI32">
            <v>6.95</v>
          </cell>
          <cell r="CJ32">
            <v>8200</v>
          </cell>
          <cell r="CK32">
            <v>6025</v>
          </cell>
          <cell r="CM32">
            <v>1125</v>
          </cell>
          <cell r="CT32">
            <v>79.900000000000006</v>
          </cell>
        </row>
        <row r="33">
          <cell r="A33">
            <v>39141</v>
          </cell>
          <cell r="B33">
            <v>12</v>
          </cell>
          <cell r="C33">
            <v>20.9</v>
          </cell>
          <cell r="D33">
            <v>4.7699999999999996</v>
          </cell>
          <cell r="E33">
            <v>7.02</v>
          </cell>
          <cell r="F33">
            <v>66</v>
          </cell>
          <cell r="G33">
            <v>121.2</v>
          </cell>
          <cell r="H33">
            <v>38.5</v>
          </cell>
          <cell r="Q33">
            <v>20.9</v>
          </cell>
          <cell r="R33">
            <v>5.24</v>
          </cell>
          <cell r="S33">
            <v>5.91</v>
          </cell>
          <cell r="T33">
            <v>72</v>
          </cell>
          <cell r="U33">
            <v>80.8</v>
          </cell>
          <cell r="V33">
            <v>38.5</v>
          </cell>
          <cell r="Y33">
            <v>21</v>
          </cell>
          <cell r="Z33">
            <v>2.33</v>
          </cell>
          <cell r="AA33">
            <v>7</v>
          </cell>
          <cell r="AB33">
            <v>120</v>
          </cell>
          <cell r="AC33">
            <v>161.6</v>
          </cell>
          <cell r="AD33">
            <v>92</v>
          </cell>
          <cell r="AG33">
            <v>30700</v>
          </cell>
          <cell r="AH33">
            <v>3825</v>
          </cell>
          <cell r="AI33">
            <v>0.5</v>
          </cell>
          <cell r="AJ33">
            <v>21.8</v>
          </cell>
          <cell r="AK33">
            <v>1.2</v>
          </cell>
          <cell r="AL33">
            <v>6.66</v>
          </cell>
          <cell r="AM33">
            <v>3895</v>
          </cell>
          <cell r="AN33">
            <v>2805</v>
          </cell>
          <cell r="AO33">
            <v>115.5</v>
          </cell>
          <cell r="AQ33">
            <v>10</v>
          </cell>
          <cell r="AR33">
            <v>21.7</v>
          </cell>
          <cell r="AS33">
            <v>2.0299999999999998</v>
          </cell>
          <cell r="AT33">
            <v>6.55</v>
          </cell>
          <cell r="AU33">
            <v>48</v>
          </cell>
          <cell r="AV33">
            <v>68.7</v>
          </cell>
          <cell r="AW33">
            <v>62</v>
          </cell>
          <cell r="AX33">
            <v>162</v>
          </cell>
          <cell r="BA33">
            <v>8400</v>
          </cell>
          <cell r="BB33">
            <v>5920</v>
          </cell>
          <cell r="BC33">
            <v>8</v>
          </cell>
          <cell r="BD33">
            <v>21.9</v>
          </cell>
          <cell r="BE33">
            <v>5.2</v>
          </cell>
          <cell r="BF33">
            <v>6.61</v>
          </cell>
          <cell r="BG33">
            <v>13.1</v>
          </cell>
          <cell r="BH33">
            <v>51.5</v>
          </cell>
          <cell r="BI33">
            <v>20.6</v>
          </cell>
          <cell r="BR33">
            <v>2.58E-2</v>
          </cell>
          <cell r="BS33">
            <v>6.63</v>
          </cell>
          <cell r="BU33">
            <v>141.4</v>
          </cell>
          <cell r="BV33">
            <v>83</v>
          </cell>
          <cell r="BW33">
            <v>6.63</v>
          </cell>
          <cell r="BY33">
            <v>181.8</v>
          </cell>
          <cell r="BZ33">
            <v>124</v>
          </cell>
          <cell r="CA33">
            <v>6.69</v>
          </cell>
          <cell r="CB33">
            <v>9555</v>
          </cell>
          <cell r="CC33">
            <v>6.31</v>
          </cell>
          <cell r="CD33">
            <v>31750</v>
          </cell>
          <cell r="CE33">
            <v>23950</v>
          </cell>
          <cell r="CG33">
            <v>265</v>
          </cell>
          <cell r="CI33">
            <v>7</v>
          </cell>
          <cell r="CJ33">
            <v>655</v>
          </cell>
          <cell r="CK33">
            <v>575</v>
          </cell>
          <cell r="CM33">
            <v>1175</v>
          </cell>
          <cell r="CO33">
            <v>7.15</v>
          </cell>
          <cell r="CQ33">
            <v>1050.4000000000001</v>
          </cell>
          <cell r="CR33">
            <v>2065</v>
          </cell>
          <cell r="CT33">
            <v>79.8</v>
          </cell>
        </row>
        <row r="34">
          <cell r="A34">
            <v>39142</v>
          </cell>
          <cell r="B34">
            <v>19</v>
          </cell>
          <cell r="C34">
            <v>21.5</v>
          </cell>
          <cell r="D34">
            <v>7.02</v>
          </cell>
          <cell r="E34">
            <v>7.04</v>
          </cell>
          <cell r="F34">
            <v>54</v>
          </cell>
          <cell r="G34">
            <v>120</v>
          </cell>
          <cell r="H34">
            <v>27</v>
          </cell>
          <cell r="I34">
            <v>10.96</v>
          </cell>
          <cell r="J34">
            <v>0.43</v>
          </cell>
          <cell r="K34">
            <v>0.1</v>
          </cell>
          <cell r="L34">
            <v>4.4000000000000004</v>
          </cell>
          <cell r="M34">
            <v>1.48</v>
          </cell>
          <cell r="N34">
            <v>10636364</v>
          </cell>
          <cell r="O34">
            <v>0.9</v>
          </cell>
          <cell r="Q34">
            <v>21.4</v>
          </cell>
          <cell r="R34">
            <v>6.74</v>
          </cell>
          <cell r="S34">
            <v>5.74</v>
          </cell>
          <cell r="T34">
            <v>63</v>
          </cell>
          <cell r="U34">
            <v>100</v>
          </cell>
          <cell r="V34">
            <v>33</v>
          </cell>
          <cell r="W34">
            <v>0.9</v>
          </cell>
          <cell r="Y34">
            <v>21.7</v>
          </cell>
          <cell r="Z34">
            <v>4.51</v>
          </cell>
          <cell r="AA34">
            <v>6.74</v>
          </cell>
          <cell r="AB34">
            <v>75</v>
          </cell>
          <cell r="AC34">
            <v>100</v>
          </cell>
          <cell r="AD34">
            <v>77.5</v>
          </cell>
          <cell r="AE34">
            <v>0.4</v>
          </cell>
          <cell r="AI34">
            <v>0</v>
          </cell>
          <cell r="AJ34">
            <v>22</v>
          </cell>
          <cell r="AK34">
            <v>3.31</v>
          </cell>
          <cell r="AL34">
            <v>6.85</v>
          </cell>
          <cell r="AM34">
            <v>6200</v>
          </cell>
          <cell r="AN34">
            <v>7000</v>
          </cell>
          <cell r="AO34">
            <v>64.5</v>
          </cell>
          <cell r="AQ34">
            <v>5</v>
          </cell>
          <cell r="AR34">
            <v>22</v>
          </cell>
          <cell r="AS34">
            <v>3.32</v>
          </cell>
          <cell r="AT34">
            <v>7.02</v>
          </cell>
          <cell r="AU34">
            <v>42.6</v>
          </cell>
          <cell r="AV34">
            <v>88</v>
          </cell>
          <cell r="AW34">
            <v>64</v>
          </cell>
          <cell r="AX34">
            <v>142.5</v>
          </cell>
          <cell r="AY34">
            <v>981818</v>
          </cell>
          <cell r="AZ34">
            <v>38.299999999999997</v>
          </cell>
          <cell r="BA34">
            <v>12100</v>
          </cell>
          <cell r="BB34">
            <v>10800</v>
          </cell>
          <cell r="BC34">
            <v>19</v>
          </cell>
          <cell r="BD34">
            <v>22</v>
          </cell>
          <cell r="BE34">
            <v>4.75</v>
          </cell>
          <cell r="BF34">
            <v>6.75</v>
          </cell>
          <cell r="BG34">
            <v>14.3</v>
          </cell>
          <cell r="BH34">
            <v>75</v>
          </cell>
          <cell r="BI34">
            <v>20</v>
          </cell>
          <cell r="BJ34">
            <v>11.64</v>
          </cell>
          <cell r="BK34">
            <v>3.46</v>
          </cell>
          <cell r="BL34">
            <v>0.12</v>
          </cell>
          <cell r="BM34">
            <v>2.65</v>
          </cell>
          <cell r="BN34">
            <v>0.91</v>
          </cell>
          <cell r="BO34" t="str">
            <v>ND</v>
          </cell>
          <cell r="BP34">
            <v>0.7</v>
          </cell>
          <cell r="BR34">
            <v>9.1300000000000006E-2</v>
          </cell>
          <cell r="BT34">
            <v>7.6</v>
          </cell>
          <cell r="BX34">
            <v>45</v>
          </cell>
          <cell r="CC34">
            <v>6.79</v>
          </cell>
          <cell r="CD34">
            <v>60800</v>
          </cell>
          <cell r="CE34">
            <v>50300</v>
          </cell>
          <cell r="CG34">
            <v>125</v>
          </cell>
          <cell r="CI34">
            <v>7.15</v>
          </cell>
          <cell r="CJ34">
            <v>17700</v>
          </cell>
          <cell r="CK34">
            <v>13800</v>
          </cell>
          <cell r="CM34">
            <v>1070</v>
          </cell>
          <cell r="CP34">
            <v>75</v>
          </cell>
          <cell r="CT34">
            <v>68.7</v>
          </cell>
        </row>
        <row r="35">
          <cell r="A35">
            <v>39143</v>
          </cell>
          <cell r="B35">
            <v>9</v>
          </cell>
          <cell r="C35">
            <v>21.5</v>
          </cell>
          <cell r="D35">
            <v>6.51</v>
          </cell>
          <cell r="E35">
            <v>7.3</v>
          </cell>
          <cell r="F35">
            <v>60</v>
          </cell>
          <cell r="G35">
            <v>180</v>
          </cell>
          <cell r="H35">
            <v>90</v>
          </cell>
          <cell r="Q35">
            <v>21.4</v>
          </cell>
          <cell r="R35">
            <v>5.5</v>
          </cell>
          <cell r="S35">
            <v>7.14</v>
          </cell>
          <cell r="T35">
            <v>54</v>
          </cell>
          <cell r="U35">
            <v>120</v>
          </cell>
          <cell r="V35">
            <v>44</v>
          </cell>
          <cell r="Y35">
            <v>21.7</v>
          </cell>
          <cell r="Z35">
            <v>1.41</v>
          </cell>
          <cell r="AA35">
            <v>7.14</v>
          </cell>
          <cell r="AB35">
            <v>57</v>
          </cell>
          <cell r="AC35">
            <v>140</v>
          </cell>
          <cell r="AD35">
            <v>50</v>
          </cell>
          <cell r="AG35">
            <v>4200</v>
          </cell>
          <cell r="AH35">
            <v>6800</v>
          </cell>
          <cell r="AI35">
            <v>0</v>
          </cell>
          <cell r="AJ35">
            <v>22</v>
          </cell>
          <cell r="AK35">
            <v>1.1299999999999999</v>
          </cell>
          <cell r="AL35">
            <v>6.64</v>
          </cell>
          <cell r="AM35">
            <v>6400</v>
          </cell>
          <cell r="AN35">
            <v>5400</v>
          </cell>
          <cell r="AO35">
            <v>93.8</v>
          </cell>
          <cell r="AQ35">
            <v>11</v>
          </cell>
          <cell r="AR35">
            <v>22.3</v>
          </cell>
          <cell r="AS35">
            <v>1.9</v>
          </cell>
          <cell r="AT35">
            <v>6.6</v>
          </cell>
          <cell r="AU35">
            <v>40.799999999999997</v>
          </cell>
          <cell r="AV35">
            <v>84</v>
          </cell>
          <cell r="AW35">
            <v>49</v>
          </cell>
          <cell r="AX35">
            <v>157.5</v>
          </cell>
          <cell r="BA35">
            <v>15200</v>
          </cell>
          <cell r="BB35">
            <v>14000</v>
          </cell>
          <cell r="BC35">
            <v>13</v>
          </cell>
          <cell r="BD35">
            <v>22.5</v>
          </cell>
          <cell r="BE35">
            <v>5.56</v>
          </cell>
          <cell r="BF35">
            <v>6.65</v>
          </cell>
          <cell r="BG35">
            <v>12.3</v>
          </cell>
          <cell r="BH35">
            <v>61</v>
          </cell>
          <cell r="BI35">
            <v>23.5</v>
          </cell>
          <cell r="BR35">
            <v>3.5000000000000003E-2</v>
          </cell>
          <cell r="BS35">
            <v>6.71</v>
          </cell>
          <cell r="BU35">
            <v>56</v>
          </cell>
          <cell r="BV35">
            <v>40</v>
          </cell>
          <cell r="BW35">
            <v>6.71</v>
          </cell>
          <cell r="BY35">
            <v>2800</v>
          </cell>
          <cell r="BZ35">
            <v>8100</v>
          </cell>
          <cell r="CA35">
            <v>6.46</v>
          </cell>
          <cell r="CB35">
            <v>16800</v>
          </cell>
          <cell r="CC35">
            <v>6.4880000000000004</v>
          </cell>
          <cell r="CD35">
            <v>33200</v>
          </cell>
          <cell r="CE35">
            <v>25600</v>
          </cell>
          <cell r="CG35">
            <v>150</v>
          </cell>
          <cell r="CI35">
            <v>7.0810000000000004</v>
          </cell>
          <cell r="CJ35">
            <v>31600</v>
          </cell>
          <cell r="CK35">
            <v>21800</v>
          </cell>
          <cell r="CM35">
            <v>930</v>
          </cell>
          <cell r="CO35">
            <v>6.95</v>
          </cell>
          <cell r="CQ35">
            <v>1400</v>
          </cell>
          <cell r="CR35">
            <v>1022</v>
          </cell>
          <cell r="CT35">
            <v>79.8</v>
          </cell>
        </row>
        <row r="36">
          <cell r="A36">
            <v>39144</v>
          </cell>
          <cell r="B36">
            <v>7</v>
          </cell>
          <cell r="C36">
            <v>21.6</v>
          </cell>
          <cell r="D36">
            <v>5.87</v>
          </cell>
          <cell r="E36">
            <v>7.07</v>
          </cell>
          <cell r="F36">
            <v>69</v>
          </cell>
          <cell r="G36">
            <v>100</v>
          </cell>
          <cell r="H36">
            <v>77</v>
          </cell>
          <cell r="Q36">
            <v>22</v>
          </cell>
          <cell r="R36">
            <v>4.4000000000000004</v>
          </cell>
          <cell r="S36">
            <v>7.14</v>
          </cell>
          <cell r="T36">
            <v>84</v>
          </cell>
          <cell r="U36">
            <v>160</v>
          </cell>
          <cell r="V36">
            <v>94</v>
          </cell>
          <cell r="Y36">
            <v>22.2</v>
          </cell>
          <cell r="Z36">
            <v>3.07</v>
          </cell>
          <cell r="AA36">
            <v>7.15</v>
          </cell>
          <cell r="AB36">
            <v>51</v>
          </cell>
          <cell r="AC36">
            <v>100</v>
          </cell>
          <cell r="AD36">
            <v>264</v>
          </cell>
          <cell r="AG36">
            <v>605</v>
          </cell>
          <cell r="AH36">
            <v>690</v>
          </cell>
          <cell r="AI36">
            <v>0</v>
          </cell>
          <cell r="AJ36">
            <v>21.7</v>
          </cell>
          <cell r="AK36">
            <v>3.05</v>
          </cell>
          <cell r="AL36">
            <v>6.39</v>
          </cell>
          <cell r="AM36">
            <v>3395</v>
          </cell>
          <cell r="AN36">
            <v>2525</v>
          </cell>
          <cell r="AO36">
            <v>125.2</v>
          </cell>
          <cell r="AQ36">
            <v>10</v>
          </cell>
          <cell r="AR36">
            <v>22.4</v>
          </cell>
          <cell r="AS36">
            <v>3.15</v>
          </cell>
          <cell r="AT36">
            <v>6.33</v>
          </cell>
          <cell r="AU36">
            <v>28.2</v>
          </cell>
          <cell r="AV36">
            <v>120</v>
          </cell>
          <cell r="AW36">
            <v>72</v>
          </cell>
          <cell r="AX36">
            <v>154</v>
          </cell>
          <cell r="BB36">
            <v>8520</v>
          </cell>
          <cell r="BC36">
            <v>8</v>
          </cell>
          <cell r="BD36">
            <v>22.4</v>
          </cell>
          <cell r="BE36">
            <v>5.52</v>
          </cell>
          <cell r="BF36">
            <v>7.05</v>
          </cell>
          <cell r="BG36">
            <v>10.4</v>
          </cell>
          <cell r="BH36">
            <v>88</v>
          </cell>
          <cell r="BI36">
            <v>29</v>
          </cell>
          <cell r="BR36">
            <v>2.2499999999999999E-2</v>
          </cell>
          <cell r="BS36">
            <v>6.38</v>
          </cell>
          <cell r="BT36">
            <v>11.4</v>
          </cell>
          <cell r="BU36">
            <v>20</v>
          </cell>
          <cell r="BV36">
            <v>34.5</v>
          </cell>
          <cell r="BW36">
            <v>6.91</v>
          </cell>
          <cell r="BY36">
            <v>180</v>
          </cell>
          <cell r="BZ36">
            <v>3765</v>
          </cell>
          <cell r="CA36">
            <v>6.75</v>
          </cell>
          <cell r="CB36">
            <v>13700</v>
          </cell>
          <cell r="CC36">
            <v>6.6</v>
          </cell>
          <cell r="CD36">
            <v>20100</v>
          </cell>
          <cell r="CE36">
            <v>17150</v>
          </cell>
          <cell r="CG36">
            <v>140</v>
          </cell>
          <cell r="CI36">
            <v>7.14</v>
          </cell>
          <cell r="CJ36">
            <v>24950</v>
          </cell>
          <cell r="CK36">
            <v>11975</v>
          </cell>
          <cell r="CM36">
            <v>1035</v>
          </cell>
          <cell r="CO36">
            <v>7.33</v>
          </cell>
          <cell r="CQ36">
            <v>1428</v>
          </cell>
          <cell r="CR36">
            <v>975</v>
          </cell>
          <cell r="CT36">
            <v>84</v>
          </cell>
        </row>
        <row r="37">
          <cell r="A37">
            <v>39145</v>
          </cell>
          <cell r="B37">
            <v>11</v>
          </cell>
          <cell r="C37">
            <v>22.5</v>
          </cell>
          <cell r="D37">
            <v>5.32</v>
          </cell>
          <cell r="E37">
            <v>7</v>
          </cell>
          <cell r="F37">
            <v>72</v>
          </cell>
          <cell r="G37">
            <v>80</v>
          </cell>
          <cell r="H37">
            <v>71.5</v>
          </cell>
          <cell r="Q37">
            <v>22.5</v>
          </cell>
          <cell r="R37">
            <v>5.12</v>
          </cell>
          <cell r="S37">
            <v>7.08</v>
          </cell>
          <cell r="T37">
            <v>75</v>
          </cell>
          <cell r="U37">
            <v>100</v>
          </cell>
          <cell r="V37">
            <v>68</v>
          </cell>
          <cell r="Y37">
            <v>22.7</v>
          </cell>
          <cell r="Z37">
            <v>2.04</v>
          </cell>
          <cell r="AA37">
            <v>7.02</v>
          </cell>
          <cell r="AB37">
            <v>123</v>
          </cell>
          <cell r="AC37">
            <v>140</v>
          </cell>
          <cell r="AD37">
            <v>120</v>
          </cell>
          <cell r="AG37">
            <v>1670</v>
          </cell>
          <cell r="AH37">
            <v>1700</v>
          </cell>
          <cell r="AI37">
            <v>0</v>
          </cell>
          <cell r="AJ37">
            <v>23.2</v>
          </cell>
          <cell r="AK37">
            <v>1.52</v>
          </cell>
          <cell r="AL37">
            <v>6.28</v>
          </cell>
          <cell r="AM37">
            <v>4135</v>
          </cell>
          <cell r="AN37">
            <v>2975</v>
          </cell>
          <cell r="AO37">
            <v>96.7</v>
          </cell>
          <cell r="AQ37">
            <v>30</v>
          </cell>
          <cell r="AR37">
            <v>23</v>
          </cell>
          <cell r="AS37">
            <v>2.63</v>
          </cell>
          <cell r="AT37">
            <v>6.05</v>
          </cell>
          <cell r="AU37">
            <v>15</v>
          </cell>
          <cell r="AV37">
            <v>16</v>
          </cell>
          <cell r="AW37">
            <v>18.5</v>
          </cell>
          <cell r="AX37">
            <v>50</v>
          </cell>
          <cell r="BA37">
            <v>13050</v>
          </cell>
          <cell r="BB37">
            <v>9467</v>
          </cell>
          <cell r="BC37">
            <v>24</v>
          </cell>
          <cell r="BD37">
            <v>23.1</v>
          </cell>
          <cell r="BE37">
            <v>3.71</v>
          </cell>
          <cell r="BF37">
            <v>6.19</v>
          </cell>
          <cell r="BG37">
            <v>12.3</v>
          </cell>
          <cell r="BH37">
            <v>40</v>
          </cell>
          <cell r="BI37">
            <v>28</v>
          </cell>
          <cell r="BR37">
            <v>5.5999999999999999E-3</v>
          </cell>
          <cell r="BS37">
            <v>6.28</v>
          </cell>
          <cell r="BU37">
            <v>20</v>
          </cell>
          <cell r="BV37">
            <v>14.5</v>
          </cell>
          <cell r="BW37">
            <v>6.63</v>
          </cell>
          <cell r="BY37">
            <v>280</v>
          </cell>
          <cell r="BZ37">
            <v>99</v>
          </cell>
          <cell r="CA37">
            <v>6.53</v>
          </cell>
          <cell r="CB37">
            <v>8895</v>
          </cell>
          <cell r="CC37">
            <v>6.72</v>
          </cell>
          <cell r="CD37">
            <v>23200</v>
          </cell>
          <cell r="CE37">
            <v>17800</v>
          </cell>
          <cell r="CG37">
            <v>110</v>
          </cell>
          <cell r="CI37">
            <v>7.13</v>
          </cell>
          <cell r="CJ37">
            <v>14173.3</v>
          </cell>
          <cell r="CK37">
            <v>7733</v>
          </cell>
          <cell r="CM37">
            <v>1090</v>
          </cell>
          <cell r="CO37">
            <v>7.18</v>
          </cell>
          <cell r="CQ37">
            <v>1160</v>
          </cell>
          <cell r="CR37">
            <v>1150</v>
          </cell>
          <cell r="CT37">
            <v>80.900000000000006</v>
          </cell>
        </row>
        <row r="38">
          <cell r="A38">
            <v>39146</v>
          </cell>
          <cell r="B38">
            <v>8</v>
          </cell>
          <cell r="C38">
            <v>21.8</v>
          </cell>
          <cell r="D38">
            <v>4.12</v>
          </cell>
          <cell r="E38">
            <v>7.12</v>
          </cell>
          <cell r="F38">
            <v>87</v>
          </cell>
          <cell r="G38">
            <v>40</v>
          </cell>
          <cell r="H38">
            <v>201</v>
          </cell>
          <cell r="I38">
            <v>1.77</v>
          </cell>
          <cell r="J38">
            <v>1.08</v>
          </cell>
          <cell r="K38">
            <v>0.25700000000000001</v>
          </cell>
          <cell r="L38">
            <v>13.48</v>
          </cell>
          <cell r="M38">
            <v>1.99</v>
          </cell>
          <cell r="N38">
            <v>4818182</v>
          </cell>
          <cell r="O38">
            <v>2.5</v>
          </cell>
          <cell r="Q38">
            <v>21.8</v>
          </cell>
          <cell r="R38">
            <v>4.63</v>
          </cell>
          <cell r="S38">
            <v>7.02</v>
          </cell>
          <cell r="T38">
            <v>54</v>
          </cell>
          <cell r="U38">
            <v>120</v>
          </cell>
          <cell r="V38">
            <v>137</v>
          </cell>
          <cell r="W38">
            <v>4.8</v>
          </cell>
          <cell r="Y38">
            <v>21.8</v>
          </cell>
          <cell r="Z38">
            <v>3.12</v>
          </cell>
          <cell r="AA38">
            <v>7.12</v>
          </cell>
          <cell r="AB38">
            <v>162</v>
          </cell>
          <cell r="AC38">
            <v>440</v>
          </cell>
          <cell r="AD38">
            <v>377.5</v>
          </cell>
          <cell r="AE38">
            <v>0.7</v>
          </cell>
          <cell r="AI38">
            <v>1</v>
          </cell>
          <cell r="AJ38">
            <v>21.8</v>
          </cell>
          <cell r="AK38">
            <v>3.8</v>
          </cell>
          <cell r="AL38">
            <v>6.09</v>
          </cell>
          <cell r="AM38">
            <v>3175</v>
          </cell>
          <cell r="AN38">
            <v>2295</v>
          </cell>
          <cell r="AO38">
            <v>110.2</v>
          </cell>
          <cell r="AQ38">
            <v>30</v>
          </cell>
          <cell r="AR38">
            <v>21.8</v>
          </cell>
          <cell r="AS38">
            <v>3.19</v>
          </cell>
          <cell r="AT38">
            <v>6.05</v>
          </cell>
          <cell r="AU38">
            <v>7.8</v>
          </cell>
          <cell r="AV38">
            <v>28</v>
          </cell>
          <cell r="AW38">
            <v>26.5</v>
          </cell>
          <cell r="AX38">
            <v>64</v>
          </cell>
          <cell r="BA38">
            <v>10325</v>
          </cell>
          <cell r="BB38">
            <v>7500</v>
          </cell>
          <cell r="BC38">
            <v>30</v>
          </cell>
          <cell r="BD38">
            <v>21.8</v>
          </cell>
          <cell r="BE38">
            <v>5.08</v>
          </cell>
          <cell r="BF38">
            <v>6.7</v>
          </cell>
          <cell r="BG38">
            <v>6.6</v>
          </cell>
          <cell r="BH38">
            <v>10</v>
          </cell>
          <cell r="BI38">
            <v>17.5</v>
          </cell>
          <cell r="BJ38">
            <v>0.55000000000000004</v>
          </cell>
          <cell r="BK38">
            <v>10.4</v>
          </cell>
          <cell r="BL38">
            <v>0.1026</v>
          </cell>
          <cell r="BM38">
            <v>1.3</v>
          </cell>
          <cell r="BN38">
            <v>1.4</v>
          </cell>
          <cell r="BO38">
            <v>364</v>
          </cell>
          <cell r="BP38">
            <v>4.7</v>
          </cell>
          <cell r="BR38">
            <v>1.3100000000000001E-2</v>
          </cell>
          <cell r="BT38">
            <v>6</v>
          </cell>
          <cell r="BX38">
            <v>300</v>
          </cell>
          <cell r="CC38">
            <v>6.64</v>
          </cell>
          <cell r="CD38">
            <v>24750</v>
          </cell>
          <cell r="CE38">
            <v>17950</v>
          </cell>
          <cell r="CG38">
            <v>95</v>
          </cell>
          <cell r="CI38">
            <v>7.22</v>
          </cell>
          <cell r="CJ38">
            <v>15550</v>
          </cell>
          <cell r="CK38">
            <v>10625</v>
          </cell>
          <cell r="CM38">
            <v>1145</v>
          </cell>
          <cell r="CT38">
            <v>77.099999999999994</v>
          </cell>
        </row>
        <row r="39">
          <cell r="A39">
            <v>39147</v>
          </cell>
          <cell r="B39">
            <v>7</v>
          </cell>
          <cell r="C39">
            <v>20.6</v>
          </cell>
          <cell r="D39">
            <v>4.8</v>
          </cell>
          <cell r="E39">
            <v>7.45</v>
          </cell>
          <cell r="F39">
            <v>54</v>
          </cell>
          <cell r="G39">
            <v>80</v>
          </cell>
          <cell r="H39">
            <v>146</v>
          </cell>
          <cell r="Q39">
            <v>20.8</v>
          </cell>
          <cell r="R39">
            <v>7.4</v>
          </cell>
          <cell r="S39">
            <v>7.33</v>
          </cell>
          <cell r="T39">
            <v>18</v>
          </cell>
          <cell r="U39">
            <v>20</v>
          </cell>
          <cell r="V39">
            <v>67</v>
          </cell>
          <cell r="Y39">
            <v>21</v>
          </cell>
          <cell r="Z39">
            <v>5.63</v>
          </cell>
          <cell r="AA39">
            <v>7.97</v>
          </cell>
          <cell r="AB39">
            <v>186</v>
          </cell>
          <cell r="AC39">
            <v>420</v>
          </cell>
          <cell r="AD39">
            <v>455</v>
          </cell>
          <cell r="AI39">
            <v>0</v>
          </cell>
          <cell r="AJ39">
            <v>21.9</v>
          </cell>
          <cell r="AK39">
            <v>3.74</v>
          </cell>
          <cell r="AL39">
            <v>5.89</v>
          </cell>
          <cell r="AM39">
            <v>3150</v>
          </cell>
          <cell r="AN39">
            <v>2270</v>
          </cell>
          <cell r="AO39">
            <v>130.19999999999999</v>
          </cell>
          <cell r="AQ39">
            <v>30</v>
          </cell>
          <cell r="AR39">
            <v>22.1</v>
          </cell>
          <cell r="AS39">
            <v>4.82</v>
          </cell>
          <cell r="AT39">
            <v>5.89</v>
          </cell>
          <cell r="AU39">
            <v>6</v>
          </cell>
          <cell r="AV39">
            <v>8</v>
          </cell>
          <cell r="AW39">
            <v>9</v>
          </cell>
          <cell r="AX39">
            <v>626</v>
          </cell>
          <cell r="BA39">
            <v>10310</v>
          </cell>
          <cell r="BB39">
            <v>7260</v>
          </cell>
          <cell r="BC39">
            <v>30</v>
          </cell>
          <cell r="BD39">
            <v>20.8</v>
          </cell>
          <cell r="BE39">
            <v>6.1</v>
          </cell>
          <cell r="BF39">
            <v>6.1</v>
          </cell>
          <cell r="BG39">
            <v>6.6</v>
          </cell>
          <cell r="BH39">
            <v>20</v>
          </cell>
          <cell r="BI39">
            <v>24</v>
          </cell>
          <cell r="BR39">
            <v>4.5999999999999999E-3</v>
          </cell>
          <cell r="CC39">
            <v>6.59</v>
          </cell>
          <cell r="CD39">
            <v>17400</v>
          </cell>
          <cell r="CE39">
            <v>12500</v>
          </cell>
          <cell r="CG39">
            <v>90</v>
          </cell>
          <cell r="CI39">
            <v>7.2</v>
          </cell>
          <cell r="CJ39">
            <v>14750</v>
          </cell>
          <cell r="CK39">
            <v>10150</v>
          </cell>
          <cell r="CM39">
            <v>1010</v>
          </cell>
          <cell r="CT39">
            <v>79.599999999999994</v>
          </cell>
        </row>
        <row r="40">
          <cell r="A40">
            <v>39148</v>
          </cell>
          <cell r="B40">
            <v>12</v>
          </cell>
          <cell r="C40">
            <v>18.2</v>
          </cell>
          <cell r="D40">
            <v>1.04</v>
          </cell>
          <cell r="E40">
            <v>7.54</v>
          </cell>
          <cell r="F40">
            <v>27</v>
          </cell>
          <cell r="G40">
            <v>40</v>
          </cell>
          <cell r="H40">
            <v>48.5</v>
          </cell>
          <cell r="Q40">
            <v>18.2</v>
          </cell>
          <cell r="R40">
            <v>5.6</v>
          </cell>
          <cell r="S40">
            <v>7.35</v>
          </cell>
          <cell r="T40">
            <v>24</v>
          </cell>
          <cell r="U40">
            <v>60</v>
          </cell>
          <cell r="V40">
            <v>49</v>
          </cell>
          <cell r="Y40">
            <v>18.8</v>
          </cell>
          <cell r="Z40">
            <v>5.0999999999999996</v>
          </cell>
          <cell r="AA40">
            <v>7.22</v>
          </cell>
          <cell r="AB40">
            <v>30</v>
          </cell>
          <cell r="AC40">
            <v>280</v>
          </cell>
          <cell r="AD40">
            <v>190</v>
          </cell>
          <cell r="AG40">
            <v>2910</v>
          </cell>
          <cell r="AH40">
            <v>68950</v>
          </cell>
          <cell r="AI40">
            <v>1</v>
          </cell>
          <cell r="AJ40">
            <v>20.399999999999999</v>
          </cell>
          <cell r="AK40">
            <v>2.25</v>
          </cell>
          <cell r="AL40">
            <v>6.07</v>
          </cell>
          <cell r="AM40">
            <v>3010</v>
          </cell>
          <cell r="AN40">
            <v>2160</v>
          </cell>
          <cell r="AO40">
            <v>103</v>
          </cell>
          <cell r="AQ40">
            <v>30</v>
          </cell>
          <cell r="AR40">
            <v>20.5</v>
          </cell>
          <cell r="AS40">
            <v>3.5</v>
          </cell>
          <cell r="AT40">
            <v>6.08</v>
          </cell>
          <cell r="AU40">
            <v>9.6</v>
          </cell>
          <cell r="AV40">
            <v>24</v>
          </cell>
          <cell r="AW40">
            <v>8.5</v>
          </cell>
          <cell r="AX40">
            <v>332</v>
          </cell>
          <cell r="BA40">
            <v>12175</v>
          </cell>
          <cell r="BB40">
            <v>8775</v>
          </cell>
          <cell r="BC40">
            <v>30</v>
          </cell>
          <cell r="BD40">
            <v>20.399999999999999</v>
          </cell>
          <cell r="BE40">
            <v>5.37</v>
          </cell>
          <cell r="BF40">
            <v>6.12</v>
          </cell>
          <cell r="BG40">
            <v>7.1</v>
          </cell>
          <cell r="BH40">
            <v>12</v>
          </cell>
          <cell r="BI40">
            <v>22</v>
          </cell>
          <cell r="BR40">
            <v>2E-3</v>
          </cell>
          <cell r="BS40">
            <v>6.12</v>
          </cell>
          <cell r="BU40">
            <v>20</v>
          </cell>
          <cell r="BV40">
            <v>5.5</v>
          </cell>
          <cell r="BW40">
            <v>6.68</v>
          </cell>
          <cell r="BY40">
            <v>120</v>
          </cell>
          <cell r="BZ40">
            <v>122.5</v>
          </cell>
          <cell r="CA40">
            <v>6.74</v>
          </cell>
          <cell r="CB40">
            <v>14540</v>
          </cell>
          <cell r="CC40">
            <v>6.7</v>
          </cell>
          <cell r="CD40">
            <v>28550</v>
          </cell>
          <cell r="CE40">
            <v>20500</v>
          </cell>
          <cell r="CG40">
            <v>75</v>
          </cell>
          <cell r="CI40">
            <v>7.38</v>
          </cell>
          <cell r="CJ40">
            <v>13600</v>
          </cell>
          <cell r="CK40">
            <v>9025</v>
          </cell>
          <cell r="CM40">
            <v>975</v>
          </cell>
          <cell r="CO40">
            <v>6.75</v>
          </cell>
          <cell r="CQ40">
            <v>840</v>
          </cell>
          <cell r="CR40">
            <v>830</v>
          </cell>
          <cell r="CT40">
            <v>78.599999999999994</v>
          </cell>
        </row>
        <row r="41">
          <cell r="A41">
            <v>39149</v>
          </cell>
          <cell r="B41">
            <v>5</v>
          </cell>
          <cell r="C41">
            <v>18.600000000000001</v>
          </cell>
          <cell r="D41">
            <v>5.21</v>
          </cell>
          <cell r="E41">
            <v>7.02</v>
          </cell>
          <cell r="F41">
            <v>42</v>
          </cell>
          <cell r="G41">
            <v>80</v>
          </cell>
          <cell r="H41">
            <v>58</v>
          </cell>
          <cell r="Q41">
            <v>18.399999999999999</v>
          </cell>
          <cell r="R41">
            <v>6.85</v>
          </cell>
          <cell r="S41">
            <v>6.84</v>
          </cell>
          <cell r="T41">
            <v>12</v>
          </cell>
          <cell r="U41">
            <v>20</v>
          </cell>
          <cell r="V41">
            <v>48</v>
          </cell>
          <cell r="Y41">
            <v>18.600000000000001</v>
          </cell>
          <cell r="Z41">
            <v>5.44</v>
          </cell>
          <cell r="AA41">
            <v>6.06</v>
          </cell>
          <cell r="AB41">
            <v>30</v>
          </cell>
          <cell r="AC41">
            <v>80</v>
          </cell>
          <cell r="AD41">
            <v>46</v>
          </cell>
          <cell r="AI41">
            <v>0</v>
          </cell>
          <cell r="AJ41">
            <v>19.7</v>
          </cell>
          <cell r="AK41">
            <v>5.09</v>
          </cell>
          <cell r="AL41">
            <v>2.2599999999999998</v>
          </cell>
          <cell r="AM41">
            <v>2750</v>
          </cell>
          <cell r="AN41">
            <v>2700</v>
          </cell>
          <cell r="AO41">
            <v>141.80000000000001</v>
          </cell>
          <cell r="AQ41">
            <v>10</v>
          </cell>
          <cell r="AR41">
            <v>19.3</v>
          </cell>
          <cell r="AS41">
            <v>4.4000000000000004</v>
          </cell>
          <cell r="AT41">
            <v>6.21</v>
          </cell>
          <cell r="AU41">
            <v>17.399999999999999</v>
          </cell>
          <cell r="AV41">
            <v>52</v>
          </cell>
          <cell r="AW41">
            <v>54</v>
          </cell>
          <cell r="AX41">
            <v>320</v>
          </cell>
          <cell r="BA41">
            <v>18100</v>
          </cell>
          <cell r="BB41">
            <v>11800</v>
          </cell>
          <cell r="BC41">
            <v>15</v>
          </cell>
          <cell r="BD41">
            <v>19.5</v>
          </cell>
          <cell r="BE41">
            <v>5.5</v>
          </cell>
          <cell r="BF41">
            <v>6.86</v>
          </cell>
          <cell r="BG41">
            <v>11.8</v>
          </cell>
          <cell r="BH41">
            <v>50</v>
          </cell>
          <cell r="BI41">
            <v>28.5</v>
          </cell>
          <cell r="BR41">
            <v>3.2300000000000002E-2</v>
          </cell>
          <cell r="CC41">
            <v>6.53</v>
          </cell>
          <cell r="CD41">
            <v>44700</v>
          </cell>
          <cell r="CE41">
            <v>28700</v>
          </cell>
          <cell r="CG41">
            <v>100</v>
          </cell>
          <cell r="CI41">
            <v>7.3</v>
          </cell>
          <cell r="CJ41">
            <v>26900</v>
          </cell>
          <cell r="CK41">
            <v>17800</v>
          </cell>
          <cell r="CM41">
            <v>1225</v>
          </cell>
          <cell r="CT41">
            <v>71.5</v>
          </cell>
        </row>
        <row r="42">
          <cell r="A42">
            <v>39150</v>
          </cell>
          <cell r="B42">
            <v>7</v>
          </cell>
          <cell r="C42">
            <v>20.399999999999999</v>
          </cell>
          <cell r="D42">
            <v>6</v>
          </cell>
          <cell r="E42">
            <v>7.2</v>
          </cell>
          <cell r="F42">
            <v>99</v>
          </cell>
          <cell r="G42">
            <v>60.6</v>
          </cell>
          <cell r="H42">
            <v>68</v>
          </cell>
          <cell r="Q42">
            <v>20.9</v>
          </cell>
          <cell r="R42">
            <v>5.64</v>
          </cell>
          <cell r="S42">
            <v>7.21</v>
          </cell>
          <cell r="T42">
            <v>39</v>
          </cell>
          <cell r="U42">
            <v>40.4</v>
          </cell>
          <cell r="V42">
            <v>68</v>
          </cell>
          <cell r="Y42">
            <v>21.2</v>
          </cell>
          <cell r="Z42">
            <v>2.63</v>
          </cell>
          <cell r="AA42">
            <v>7.1</v>
          </cell>
          <cell r="AB42">
            <v>39</v>
          </cell>
          <cell r="AC42">
            <v>80.8</v>
          </cell>
          <cell r="AD42">
            <v>54</v>
          </cell>
          <cell r="AG42">
            <v>37700</v>
          </cell>
          <cell r="AH42">
            <v>45900</v>
          </cell>
          <cell r="AI42">
            <v>1</v>
          </cell>
          <cell r="AJ42">
            <v>21.1</v>
          </cell>
          <cell r="AK42">
            <v>3.91</v>
          </cell>
          <cell r="AL42">
            <v>6.21</v>
          </cell>
          <cell r="AM42">
            <v>5550</v>
          </cell>
          <cell r="AN42">
            <v>4950</v>
          </cell>
          <cell r="AO42">
            <v>72.099999999999994</v>
          </cell>
          <cell r="AQ42">
            <v>20</v>
          </cell>
          <cell r="AR42">
            <v>20.2</v>
          </cell>
          <cell r="AS42">
            <v>3.91</v>
          </cell>
          <cell r="AT42">
            <v>5.88</v>
          </cell>
          <cell r="AU42">
            <v>15.6</v>
          </cell>
          <cell r="AV42">
            <v>44.4</v>
          </cell>
          <cell r="AW42">
            <v>18</v>
          </cell>
          <cell r="AX42">
            <v>470</v>
          </cell>
          <cell r="BA42">
            <v>16100</v>
          </cell>
          <cell r="BB42">
            <v>13700</v>
          </cell>
          <cell r="BC42">
            <v>17</v>
          </cell>
          <cell r="BD42">
            <v>20.100000000000001</v>
          </cell>
          <cell r="BE42">
            <v>6.07</v>
          </cell>
          <cell r="BF42">
            <v>6.16</v>
          </cell>
          <cell r="BG42">
            <v>11</v>
          </cell>
          <cell r="BH42">
            <v>18.2</v>
          </cell>
          <cell r="BI42">
            <v>20</v>
          </cell>
          <cell r="BR42">
            <v>4.6800000000000001E-2</v>
          </cell>
          <cell r="BS42">
            <v>6.4359999999999999</v>
          </cell>
          <cell r="BT42">
            <v>4.4000000000000004</v>
          </cell>
          <cell r="BU42">
            <v>20.2</v>
          </cell>
          <cell r="BV42">
            <v>3</v>
          </cell>
          <cell r="BW42">
            <v>6.5970000000000004</v>
          </cell>
          <cell r="BX42">
            <v>0</v>
          </cell>
          <cell r="BY42">
            <v>202</v>
          </cell>
          <cell r="BZ42">
            <v>49</v>
          </cell>
          <cell r="CA42">
            <v>6.4829999999999997</v>
          </cell>
          <cell r="CB42">
            <v>17000</v>
          </cell>
          <cell r="CC42">
            <v>7.1479999999999997</v>
          </cell>
          <cell r="CD42">
            <v>33100</v>
          </cell>
          <cell r="CE42">
            <v>23700</v>
          </cell>
          <cell r="CG42">
            <v>100</v>
          </cell>
          <cell r="CI42">
            <v>7.383</v>
          </cell>
          <cell r="CJ42">
            <v>23800</v>
          </cell>
          <cell r="CK42">
            <v>11600</v>
          </cell>
          <cell r="CM42">
            <v>1150</v>
          </cell>
          <cell r="CO42">
            <v>7.1710000000000003</v>
          </cell>
          <cell r="CP42">
            <v>630</v>
          </cell>
          <cell r="CQ42">
            <v>404</v>
          </cell>
          <cell r="CR42">
            <v>1040</v>
          </cell>
          <cell r="CT42">
            <v>70.400000000000006</v>
          </cell>
        </row>
        <row r="43">
          <cell r="A43">
            <v>39151</v>
          </cell>
          <cell r="B43">
            <v>15</v>
          </cell>
          <cell r="C43">
            <v>20</v>
          </cell>
          <cell r="D43">
            <v>5.72</v>
          </cell>
          <cell r="E43">
            <v>7.07</v>
          </cell>
          <cell r="F43">
            <v>51</v>
          </cell>
          <cell r="G43">
            <v>40.799999999999997</v>
          </cell>
          <cell r="H43">
            <v>56</v>
          </cell>
          <cell r="Q43">
            <v>19.7</v>
          </cell>
          <cell r="R43">
            <v>6.5</v>
          </cell>
          <cell r="S43">
            <v>7.11</v>
          </cell>
          <cell r="T43">
            <v>36</v>
          </cell>
          <cell r="U43">
            <v>40.799999999999997</v>
          </cell>
          <cell r="V43">
            <v>46</v>
          </cell>
          <cell r="Y43">
            <v>19.8</v>
          </cell>
          <cell r="Z43">
            <v>4.2699999999999996</v>
          </cell>
          <cell r="AA43">
            <v>6.98</v>
          </cell>
          <cell r="AB43">
            <v>30</v>
          </cell>
          <cell r="AC43">
            <v>81.599999999999994</v>
          </cell>
          <cell r="AD43">
            <v>40</v>
          </cell>
          <cell r="AG43">
            <v>5750</v>
          </cell>
          <cell r="AH43">
            <v>20750</v>
          </cell>
          <cell r="AI43">
            <v>0.5</v>
          </cell>
          <cell r="AJ43">
            <v>20.399999999999999</v>
          </cell>
          <cell r="AK43">
            <v>1.4</v>
          </cell>
          <cell r="AL43">
            <v>6.2</v>
          </cell>
          <cell r="AM43">
            <v>3370</v>
          </cell>
          <cell r="AN43">
            <v>2325</v>
          </cell>
          <cell r="AO43">
            <v>89</v>
          </cell>
          <cell r="AQ43">
            <v>25</v>
          </cell>
          <cell r="AR43">
            <v>20.100000000000001</v>
          </cell>
          <cell r="AS43">
            <v>3.51</v>
          </cell>
          <cell r="AT43">
            <v>6.03</v>
          </cell>
          <cell r="AU43">
            <v>13.8</v>
          </cell>
          <cell r="AV43">
            <v>53</v>
          </cell>
          <cell r="AW43">
            <v>32.5</v>
          </cell>
          <cell r="AX43">
            <v>226</v>
          </cell>
          <cell r="BA43">
            <v>9730</v>
          </cell>
          <cell r="BB43">
            <v>6640</v>
          </cell>
          <cell r="BC43">
            <v>20</v>
          </cell>
          <cell r="BD43">
            <v>20.3</v>
          </cell>
          <cell r="BE43">
            <v>4.5</v>
          </cell>
          <cell r="BF43">
            <v>6.1</v>
          </cell>
          <cell r="BG43">
            <v>1.1000000000000001</v>
          </cell>
          <cell r="BH43">
            <v>28.6</v>
          </cell>
          <cell r="BI43">
            <v>23</v>
          </cell>
          <cell r="BR43">
            <v>0.1085</v>
          </cell>
          <cell r="CC43">
            <v>6.51</v>
          </cell>
          <cell r="CD43">
            <v>32325</v>
          </cell>
          <cell r="CE43">
            <v>21850</v>
          </cell>
          <cell r="CG43">
            <v>90</v>
          </cell>
          <cell r="CI43">
            <v>7.16</v>
          </cell>
          <cell r="CJ43">
            <v>20525</v>
          </cell>
          <cell r="CK43">
            <v>1380</v>
          </cell>
          <cell r="CM43">
            <v>1215</v>
          </cell>
          <cell r="CT43">
            <v>76.7</v>
          </cell>
        </row>
        <row r="44">
          <cell r="A44">
            <v>39152</v>
          </cell>
          <cell r="B44">
            <v>10</v>
          </cell>
          <cell r="C44">
            <v>19.5</v>
          </cell>
          <cell r="D44">
            <v>5.87</v>
          </cell>
          <cell r="E44">
            <v>7.06</v>
          </cell>
          <cell r="F44">
            <v>54</v>
          </cell>
          <cell r="G44">
            <v>81.599999999999994</v>
          </cell>
          <cell r="H44">
            <v>69.5</v>
          </cell>
          <cell r="Q44">
            <v>19.7</v>
          </cell>
          <cell r="R44">
            <v>4.7</v>
          </cell>
          <cell r="S44">
            <v>7.02</v>
          </cell>
          <cell r="T44">
            <v>12</v>
          </cell>
          <cell r="U44">
            <v>20.399999999999999</v>
          </cell>
          <cell r="V44">
            <v>69</v>
          </cell>
          <cell r="Y44">
            <v>20.100000000000001</v>
          </cell>
          <cell r="Z44">
            <v>3.01</v>
          </cell>
          <cell r="AA44">
            <v>6.97</v>
          </cell>
          <cell r="AB44">
            <v>54</v>
          </cell>
          <cell r="AC44">
            <v>61.2</v>
          </cell>
          <cell r="AD44">
            <v>69</v>
          </cell>
          <cell r="AI44">
            <v>0.5</v>
          </cell>
          <cell r="AJ44">
            <v>20.7</v>
          </cell>
          <cell r="AK44">
            <v>1.75</v>
          </cell>
          <cell r="AL44">
            <v>6.12</v>
          </cell>
          <cell r="AM44">
            <v>3015</v>
          </cell>
          <cell r="AN44">
            <v>2105</v>
          </cell>
          <cell r="AO44">
            <v>99.5</v>
          </cell>
          <cell r="AQ44">
            <v>30</v>
          </cell>
          <cell r="AR44">
            <v>20.9</v>
          </cell>
          <cell r="AS44">
            <v>2.5299999999999998</v>
          </cell>
          <cell r="AT44">
            <v>6.12</v>
          </cell>
          <cell r="AU44">
            <v>13.2</v>
          </cell>
          <cell r="AV44">
            <v>28.6</v>
          </cell>
          <cell r="AW44">
            <v>23</v>
          </cell>
          <cell r="AX44">
            <v>274</v>
          </cell>
          <cell r="BA44">
            <v>10775</v>
          </cell>
          <cell r="BB44">
            <v>7750</v>
          </cell>
          <cell r="BC44">
            <v>12</v>
          </cell>
          <cell r="BD44">
            <v>20.8</v>
          </cell>
          <cell r="BE44">
            <v>4.12</v>
          </cell>
          <cell r="BF44">
            <v>6.15</v>
          </cell>
          <cell r="BG44">
            <v>1.4</v>
          </cell>
          <cell r="BH44">
            <v>26.5</v>
          </cell>
          <cell r="BI44">
            <v>28</v>
          </cell>
          <cell r="BR44">
            <v>7.7799999999999994E-2</v>
          </cell>
          <cell r="BS44">
            <v>6.26</v>
          </cell>
          <cell r="BU44">
            <v>142.80000000000001</v>
          </cell>
          <cell r="BV44">
            <v>18</v>
          </cell>
          <cell r="BW44">
            <v>6.9</v>
          </cell>
          <cell r="BY44">
            <v>183.6</v>
          </cell>
          <cell r="BZ44">
            <v>132</v>
          </cell>
          <cell r="CA44">
            <v>6.73</v>
          </cell>
          <cell r="CB44">
            <v>19750</v>
          </cell>
          <cell r="CC44">
            <v>7.01</v>
          </cell>
          <cell r="CD44">
            <v>23700</v>
          </cell>
          <cell r="CE44">
            <v>15475</v>
          </cell>
          <cell r="CG44">
            <v>100</v>
          </cell>
          <cell r="CI44">
            <v>7.3</v>
          </cell>
          <cell r="CJ44">
            <v>18925</v>
          </cell>
          <cell r="CK44">
            <v>12200</v>
          </cell>
          <cell r="CM44">
            <v>1390</v>
          </cell>
          <cell r="CO44">
            <v>7.21</v>
          </cell>
          <cell r="CQ44">
            <v>104.4</v>
          </cell>
          <cell r="CR44">
            <v>710</v>
          </cell>
          <cell r="CT44">
            <v>78.63</v>
          </cell>
        </row>
        <row r="45">
          <cell r="A45">
            <v>39153</v>
          </cell>
          <cell r="B45">
            <v>13</v>
          </cell>
          <cell r="C45">
            <v>19.399999999999999</v>
          </cell>
          <cell r="D45">
            <v>6.49</v>
          </cell>
          <cell r="E45">
            <v>7.06</v>
          </cell>
          <cell r="F45">
            <v>24</v>
          </cell>
          <cell r="G45">
            <v>81.599999999999994</v>
          </cell>
          <cell r="H45">
            <v>45</v>
          </cell>
          <cell r="Q45">
            <v>19.600000000000001</v>
          </cell>
          <cell r="R45">
            <v>4.84</v>
          </cell>
          <cell r="S45">
            <v>7.13</v>
          </cell>
          <cell r="T45">
            <v>27</v>
          </cell>
          <cell r="U45">
            <v>81.599999999999994</v>
          </cell>
          <cell r="V45">
            <v>55</v>
          </cell>
          <cell r="Y45">
            <v>19.899999999999999</v>
          </cell>
          <cell r="Z45">
            <v>2.66</v>
          </cell>
          <cell r="AA45">
            <v>7.01</v>
          </cell>
          <cell r="AB45">
            <v>24</v>
          </cell>
          <cell r="AC45">
            <v>102</v>
          </cell>
          <cell r="AD45">
            <v>55</v>
          </cell>
          <cell r="AI45">
            <v>1</v>
          </cell>
          <cell r="AJ45">
            <v>20.399999999999999</v>
          </cell>
          <cell r="AK45">
            <v>1.49</v>
          </cell>
          <cell r="AL45">
            <v>6.12</v>
          </cell>
          <cell r="AM45">
            <v>2655</v>
          </cell>
          <cell r="AN45">
            <v>2655</v>
          </cell>
          <cell r="AO45">
            <v>111.1</v>
          </cell>
          <cell r="AQ45">
            <v>24</v>
          </cell>
          <cell r="AR45">
            <v>20.6</v>
          </cell>
          <cell r="AS45">
            <v>2.58</v>
          </cell>
          <cell r="AT45">
            <v>5.95</v>
          </cell>
          <cell r="AU45">
            <v>16.2</v>
          </cell>
          <cell r="AV45">
            <v>20.399999999999999</v>
          </cell>
          <cell r="AW45">
            <v>27.5</v>
          </cell>
          <cell r="AX45">
            <v>330</v>
          </cell>
          <cell r="BA45">
            <v>3430</v>
          </cell>
          <cell r="BB45">
            <v>2540</v>
          </cell>
          <cell r="BC45">
            <v>25</v>
          </cell>
          <cell r="BD45">
            <v>20.7</v>
          </cell>
          <cell r="BE45">
            <v>7.13</v>
          </cell>
          <cell r="BF45">
            <v>6.13</v>
          </cell>
          <cell r="BG45">
            <v>0.7</v>
          </cell>
          <cell r="BH45">
            <v>38.799999999999997</v>
          </cell>
          <cell r="BI45">
            <v>27.5</v>
          </cell>
          <cell r="BR45">
            <v>6.88E-2</v>
          </cell>
          <cell r="BT45">
            <v>0.2</v>
          </cell>
          <cell r="BX45">
            <v>15</v>
          </cell>
          <cell r="CC45">
            <v>6.73</v>
          </cell>
          <cell r="CD45">
            <v>24350</v>
          </cell>
          <cell r="CE45">
            <v>17350</v>
          </cell>
          <cell r="CG45">
            <v>125</v>
          </cell>
          <cell r="CI45">
            <v>7.18</v>
          </cell>
          <cell r="CJ45">
            <v>19825</v>
          </cell>
          <cell r="CK45">
            <v>13350</v>
          </cell>
          <cell r="CM45">
            <v>1070</v>
          </cell>
          <cell r="CP45">
            <v>645</v>
          </cell>
          <cell r="CT45">
            <v>78.5</v>
          </cell>
        </row>
        <row r="46">
          <cell r="A46">
            <v>39154</v>
          </cell>
          <cell r="B46">
            <v>12</v>
          </cell>
          <cell r="C46">
            <v>19.600000000000001</v>
          </cell>
          <cell r="D46">
            <v>7.19</v>
          </cell>
          <cell r="E46">
            <v>7</v>
          </cell>
          <cell r="F46">
            <v>78</v>
          </cell>
          <cell r="G46">
            <v>81.599999999999994</v>
          </cell>
          <cell r="H46">
            <v>62.5</v>
          </cell>
          <cell r="Q46">
            <v>20</v>
          </cell>
          <cell r="R46">
            <v>5.95</v>
          </cell>
          <cell r="S46">
            <v>7.04</v>
          </cell>
          <cell r="T46">
            <v>30</v>
          </cell>
          <cell r="U46">
            <v>102</v>
          </cell>
          <cell r="V46">
            <v>57.5</v>
          </cell>
          <cell r="Y46">
            <v>19.899999999999999</v>
          </cell>
          <cell r="Z46">
            <v>3.75</v>
          </cell>
          <cell r="AA46">
            <v>7.01</v>
          </cell>
          <cell r="AB46">
            <v>81</v>
          </cell>
          <cell r="AC46">
            <v>102</v>
          </cell>
          <cell r="AD46">
            <v>64.5</v>
          </cell>
          <cell r="AI46">
            <v>0.5</v>
          </cell>
          <cell r="AJ46">
            <v>21.2</v>
          </cell>
          <cell r="AK46">
            <v>1.37</v>
          </cell>
          <cell r="AL46">
            <v>6.29</v>
          </cell>
          <cell r="AM46">
            <v>3100</v>
          </cell>
          <cell r="AN46">
            <v>2145</v>
          </cell>
          <cell r="AO46">
            <v>96.77</v>
          </cell>
          <cell r="AQ46">
            <v>24</v>
          </cell>
          <cell r="AR46">
            <v>20.9</v>
          </cell>
          <cell r="AS46">
            <v>2.2999999999999998</v>
          </cell>
          <cell r="AT46">
            <v>6.11</v>
          </cell>
          <cell r="AU46">
            <v>28.2</v>
          </cell>
          <cell r="AV46">
            <v>53</v>
          </cell>
          <cell r="AW46">
            <v>44</v>
          </cell>
          <cell r="AX46">
            <v>342</v>
          </cell>
          <cell r="BA46">
            <v>8300</v>
          </cell>
          <cell r="BB46">
            <v>56900</v>
          </cell>
          <cell r="BC46">
            <v>16</v>
          </cell>
          <cell r="BD46">
            <v>20.5</v>
          </cell>
          <cell r="BE46">
            <v>4.09</v>
          </cell>
          <cell r="BF46">
            <v>6.14</v>
          </cell>
          <cell r="BG46">
            <v>5.6</v>
          </cell>
          <cell r="BH46">
            <v>49</v>
          </cell>
          <cell r="BI46">
            <v>21</v>
          </cell>
          <cell r="BR46">
            <v>2.8899999999999999E-2</v>
          </cell>
          <cell r="CC46">
            <v>6.75</v>
          </cell>
          <cell r="CD46">
            <v>17850</v>
          </cell>
          <cell r="CE46">
            <v>12375</v>
          </cell>
          <cell r="CG46">
            <v>100</v>
          </cell>
          <cell r="CI46">
            <v>7.28</v>
          </cell>
          <cell r="CJ46">
            <v>18625</v>
          </cell>
          <cell r="CK46">
            <v>12000</v>
          </cell>
          <cell r="CM46">
            <v>1500</v>
          </cell>
          <cell r="CT46">
            <v>77.2</v>
          </cell>
        </row>
        <row r="47">
          <cell r="A47">
            <v>39155</v>
          </cell>
          <cell r="B47">
            <v>12</v>
          </cell>
          <cell r="C47">
            <v>20.6</v>
          </cell>
          <cell r="D47">
            <v>7.3</v>
          </cell>
          <cell r="E47">
            <v>7.1</v>
          </cell>
          <cell r="F47">
            <v>75</v>
          </cell>
          <cell r="G47">
            <v>408</v>
          </cell>
          <cell r="H47">
            <v>63.5</v>
          </cell>
          <cell r="Q47">
            <v>20.5</v>
          </cell>
          <cell r="R47">
            <v>4.51</v>
          </cell>
          <cell r="S47">
            <v>7.08</v>
          </cell>
          <cell r="T47">
            <v>60</v>
          </cell>
          <cell r="U47">
            <v>122.4</v>
          </cell>
          <cell r="V47">
            <v>45.5</v>
          </cell>
          <cell r="Y47">
            <v>20.7</v>
          </cell>
          <cell r="Z47">
            <v>2.75</v>
          </cell>
          <cell r="AA47">
            <v>6.94</v>
          </cell>
          <cell r="AB47">
            <v>63</v>
          </cell>
          <cell r="AC47">
            <v>122.4</v>
          </cell>
          <cell r="AD47">
            <v>44</v>
          </cell>
          <cell r="AG47">
            <v>30925</v>
          </cell>
          <cell r="AH47">
            <v>4875</v>
          </cell>
          <cell r="AI47">
            <v>0.8</v>
          </cell>
          <cell r="AJ47">
            <v>21.4</v>
          </cell>
          <cell r="AK47">
            <v>2.89</v>
          </cell>
          <cell r="AL47">
            <v>6.37</v>
          </cell>
          <cell r="AM47">
            <v>3506.7</v>
          </cell>
          <cell r="AN47">
            <v>2283</v>
          </cell>
          <cell r="AO47">
            <v>99.8</v>
          </cell>
          <cell r="AQ47">
            <v>17</v>
          </cell>
          <cell r="AR47">
            <v>21.5</v>
          </cell>
          <cell r="AS47">
            <v>3.13</v>
          </cell>
          <cell r="AT47">
            <v>6.23</v>
          </cell>
          <cell r="AU47">
            <v>33.6</v>
          </cell>
          <cell r="AV47">
            <v>69.400000000000006</v>
          </cell>
          <cell r="AW47">
            <v>62.5</v>
          </cell>
          <cell r="AX47">
            <v>112</v>
          </cell>
          <cell r="BA47">
            <v>12025</v>
          </cell>
          <cell r="BB47">
            <v>8700</v>
          </cell>
          <cell r="BC47">
            <v>15</v>
          </cell>
          <cell r="BD47">
            <v>21.2</v>
          </cell>
          <cell r="BE47">
            <v>6.85</v>
          </cell>
          <cell r="BF47">
            <v>6.32</v>
          </cell>
          <cell r="BG47">
            <v>14.7</v>
          </cell>
          <cell r="BH47">
            <v>65.3</v>
          </cell>
          <cell r="BI47">
            <v>25</v>
          </cell>
          <cell r="BR47">
            <v>1.75306E-2</v>
          </cell>
          <cell r="BS47">
            <v>6.36</v>
          </cell>
          <cell r="BT47">
            <v>0</v>
          </cell>
          <cell r="BU47">
            <v>81.599999999999994</v>
          </cell>
          <cell r="BV47">
            <v>17.5</v>
          </cell>
          <cell r="BW47">
            <v>6.57</v>
          </cell>
          <cell r="BY47">
            <v>489.6</v>
          </cell>
          <cell r="BZ47">
            <v>420</v>
          </cell>
          <cell r="CA47">
            <v>6.48</v>
          </cell>
          <cell r="CB47">
            <v>19650</v>
          </cell>
          <cell r="CC47">
            <v>6.5</v>
          </cell>
          <cell r="CD47">
            <v>35600</v>
          </cell>
          <cell r="CE47">
            <v>25400</v>
          </cell>
          <cell r="CG47">
            <v>120</v>
          </cell>
          <cell r="CI47">
            <v>7.22</v>
          </cell>
          <cell r="CJ47">
            <v>18375</v>
          </cell>
          <cell r="CK47">
            <v>12300</v>
          </cell>
          <cell r="CM47">
            <v>1285</v>
          </cell>
          <cell r="CO47">
            <v>7.26</v>
          </cell>
          <cell r="CP47">
            <v>630</v>
          </cell>
          <cell r="CQ47">
            <v>1081.2</v>
          </cell>
          <cell r="CR47">
            <v>863</v>
          </cell>
          <cell r="CT47">
            <v>76.900000000000006</v>
          </cell>
        </row>
        <row r="48">
          <cell r="A48">
            <v>39156</v>
          </cell>
          <cell r="B48">
            <v>6</v>
          </cell>
          <cell r="C48">
            <v>21.5</v>
          </cell>
          <cell r="D48">
            <v>4.4000000000000004</v>
          </cell>
          <cell r="E48">
            <v>7.12</v>
          </cell>
          <cell r="F48">
            <v>66</v>
          </cell>
          <cell r="G48">
            <v>244.8</v>
          </cell>
          <cell r="H48">
            <v>58.3</v>
          </cell>
          <cell r="Q48">
            <v>21.4</v>
          </cell>
          <cell r="R48">
            <v>3.3</v>
          </cell>
          <cell r="S48">
            <v>7.09</v>
          </cell>
          <cell r="T48">
            <v>57</v>
          </cell>
          <cell r="U48">
            <v>102</v>
          </cell>
          <cell r="V48">
            <v>58</v>
          </cell>
          <cell r="Y48">
            <v>21.4</v>
          </cell>
          <cell r="Z48">
            <v>1.94</v>
          </cell>
          <cell r="AA48">
            <v>7.01</v>
          </cell>
          <cell r="AB48">
            <v>60</v>
          </cell>
          <cell r="AC48">
            <v>102</v>
          </cell>
          <cell r="AD48">
            <v>52</v>
          </cell>
          <cell r="AI48">
            <v>0</v>
          </cell>
          <cell r="AJ48">
            <v>22.1</v>
          </cell>
          <cell r="AK48">
            <v>1.02</v>
          </cell>
          <cell r="AL48">
            <v>6.46</v>
          </cell>
          <cell r="AM48">
            <v>5300</v>
          </cell>
          <cell r="AN48">
            <v>4300</v>
          </cell>
          <cell r="AO48">
            <v>56.6</v>
          </cell>
          <cell r="AQ48">
            <v>9</v>
          </cell>
          <cell r="AR48">
            <v>22</v>
          </cell>
          <cell r="AS48">
            <v>3.15</v>
          </cell>
          <cell r="AT48">
            <v>5.16</v>
          </cell>
          <cell r="AU48">
            <v>30.6</v>
          </cell>
          <cell r="AV48">
            <v>102</v>
          </cell>
          <cell r="AW48">
            <v>86</v>
          </cell>
          <cell r="BA48">
            <v>15300</v>
          </cell>
          <cell r="BB48">
            <v>12600</v>
          </cell>
          <cell r="BC48">
            <v>8</v>
          </cell>
          <cell r="BD48">
            <v>21.6</v>
          </cell>
          <cell r="BE48">
            <v>4.1399999999999997</v>
          </cell>
          <cell r="BF48">
            <v>6.3</v>
          </cell>
          <cell r="BG48">
            <v>13.2</v>
          </cell>
          <cell r="BH48">
            <v>87</v>
          </cell>
          <cell r="BI48">
            <v>23.5</v>
          </cell>
          <cell r="BR48">
            <v>3.5099999999999999E-2</v>
          </cell>
          <cell r="CC48">
            <v>6.91</v>
          </cell>
          <cell r="CD48">
            <v>39200</v>
          </cell>
          <cell r="CE48">
            <v>28500</v>
          </cell>
          <cell r="CG48">
            <v>1600</v>
          </cell>
          <cell r="CI48">
            <v>7.14</v>
          </cell>
          <cell r="CJ48">
            <v>4800</v>
          </cell>
          <cell r="CK48">
            <v>3800</v>
          </cell>
          <cell r="CM48">
            <v>1375</v>
          </cell>
          <cell r="CT48">
            <v>79.099999999999994</v>
          </cell>
        </row>
        <row r="49">
          <cell r="A49">
            <v>39157</v>
          </cell>
          <cell r="B49">
            <v>9</v>
          </cell>
          <cell r="C49">
            <v>22.1</v>
          </cell>
          <cell r="D49">
            <v>6.92</v>
          </cell>
          <cell r="E49">
            <v>7.05</v>
          </cell>
          <cell r="F49">
            <v>48</v>
          </cell>
          <cell r="G49">
            <v>122.4</v>
          </cell>
          <cell r="H49">
            <v>70</v>
          </cell>
          <cell r="Q49">
            <v>21.8</v>
          </cell>
          <cell r="R49">
            <v>5.42</v>
          </cell>
          <cell r="S49">
            <v>7.11</v>
          </cell>
          <cell r="T49">
            <v>15</v>
          </cell>
          <cell r="U49">
            <v>20.399999999999999</v>
          </cell>
          <cell r="V49">
            <v>40</v>
          </cell>
          <cell r="Y49">
            <v>22.1</v>
          </cell>
          <cell r="Z49">
            <v>3.47</v>
          </cell>
          <cell r="AA49">
            <v>6.63</v>
          </cell>
          <cell r="AB49">
            <v>129</v>
          </cell>
          <cell r="AC49">
            <v>224.4</v>
          </cell>
          <cell r="AD49">
            <v>186</v>
          </cell>
          <cell r="AI49">
            <v>0</v>
          </cell>
          <cell r="AJ49">
            <v>22.7</v>
          </cell>
          <cell r="AK49">
            <v>0.62</v>
          </cell>
          <cell r="AL49">
            <v>6.57</v>
          </cell>
          <cell r="AM49">
            <v>3113</v>
          </cell>
          <cell r="AN49">
            <v>2173</v>
          </cell>
          <cell r="AO49">
            <v>96.4</v>
          </cell>
          <cell r="AQ49">
            <v>10</v>
          </cell>
          <cell r="AR49">
            <v>22.1</v>
          </cell>
          <cell r="AS49">
            <v>3.53</v>
          </cell>
          <cell r="AT49">
            <v>6.6</v>
          </cell>
          <cell r="AU49">
            <v>32.4</v>
          </cell>
          <cell r="AV49">
            <v>65.3</v>
          </cell>
          <cell r="AW49">
            <v>44.2</v>
          </cell>
          <cell r="AX49">
            <v>330</v>
          </cell>
          <cell r="BA49">
            <v>5140</v>
          </cell>
          <cell r="BB49">
            <v>3730</v>
          </cell>
          <cell r="BC49">
            <v>10</v>
          </cell>
          <cell r="BD49">
            <v>22.5</v>
          </cell>
          <cell r="BE49">
            <v>5.17</v>
          </cell>
          <cell r="BF49">
            <v>6.72</v>
          </cell>
          <cell r="BG49">
            <v>13.2</v>
          </cell>
          <cell r="BH49">
            <v>55.1</v>
          </cell>
          <cell r="BI49">
            <v>27.5</v>
          </cell>
          <cell r="BR49">
            <v>2.4299999999999999E-2</v>
          </cell>
          <cell r="BS49">
            <v>7.6</v>
          </cell>
          <cell r="BU49">
            <v>12.2</v>
          </cell>
          <cell r="BV49">
            <v>13</v>
          </cell>
          <cell r="BW49">
            <v>6.3</v>
          </cell>
          <cell r="BY49">
            <v>204</v>
          </cell>
          <cell r="BZ49">
            <v>455</v>
          </cell>
          <cell r="CA49">
            <v>6.1</v>
          </cell>
          <cell r="CB49">
            <v>26500</v>
          </cell>
          <cell r="CC49">
            <v>6.5</v>
          </cell>
          <cell r="CD49">
            <v>40900</v>
          </cell>
          <cell r="CE49">
            <v>30500</v>
          </cell>
          <cell r="CG49">
            <v>130</v>
          </cell>
          <cell r="CI49">
            <v>7.3</v>
          </cell>
          <cell r="CJ49">
            <v>35300</v>
          </cell>
          <cell r="CK49">
            <v>25100</v>
          </cell>
          <cell r="CM49">
            <v>750</v>
          </cell>
          <cell r="CO49">
            <v>7.2</v>
          </cell>
          <cell r="CQ49">
            <v>612</v>
          </cell>
          <cell r="CR49">
            <v>1330</v>
          </cell>
          <cell r="CT49">
            <v>72</v>
          </cell>
        </row>
        <row r="50">
          <cell r="A50">
            <v>39158</v>
          </cell>
          <cell r="B50">
            <v>16</v>
          </cell>
          <cell r="C50">
            <v>20.9</v>
          </cell>
          <cell r="D50">
            <v>5.38</v>
          </cell>
          <cell r="E50">
            <v>7.08</v>
          </cell>
          <cell r="F50">
            <v>42</v>
          </cell>
          <cell r="G50">
            <v>122.4</v>
          </cell>
          <cell r="H50">
            <v>50</v>
          </cell>
          <cell r="Q50">
            <v>21</v>
          </cell>
          <cell r="R50">
            <v>4.7300000000000004</v>
          </cell>
          <cell r="S50">
            <v>7.11</v>
          </cell>
          <cell r="T50">
            <v>48</v>
          </cell>
          <cell r="U50">
            <v>81.599999999999994</v>
          </cell>
          <cell r="V50">
            <v>42.5</v>
          </cell>
          <cell r="Y50">
            <v>21.9</v>
          </cell>
          <cell r="Z50">
            <v>2.6</v>
          </cell>
          <cell r="AA50">
            <v>7.08</v>
          </cell>
          <cell r="AB50">
            <v>243</v>
          </cell>
          <cell r="AC50">
            <v>938.4</v>
          </cell>
          <cell r="AD50">
            <v>791</v>
          </cell>
          <cell r="AI50">
            <v>0.4</v>
          </cell>
          <cell r="AJ50">
            <v>22.2</v>
          </cell>
          <cell r="AK50">
            <v>1.61</v>
          </cell>
          <cell r="AL50">
            <v>6.34</v>
          </cell>
          <cell r="AM50">
            <v>3465</v>
          </cell>
          <cell r="AN50">
            <v>2435</v>
          </cell>
          <cell r="AO50">
            <v>93.8</v>
          </cell>
          <cell r="AQ50">
            <v>18</v>
          </cell>
          <cell r="AR50">
            <v>22.1</v>
          </cell>
          <cell r="AS50">
            <v>3.21</v>
          </cell>
          <cell r="AT50">
            <v>6.13</v>
          </cell>
          <cell r="AU50">
            <v>25.2</v>
          </cell>
          <cell r="AV50">
            <v>69.400000000000006</v>
          </cell>
          <cell r="AW50">
            <v>43</v>
          </cell>
          <cell r="AX50">
            <v>838</v>
          </cell>
          <cell r="BA50">
            <v>6860</v>
          </cell>
          <cell r="BB50">
            <v>4870</v>
          </cell>
          <cell r="BC50">
            <v>14</v>
          </cell>
          <cell r="BD50">
            <v>21.7</v>
          </cell>
          <cell r="BE50">
            <v>5.34</v>
          </cell>
          <cell r="BF50">
            <v>6.23</v>
          </cell>
          <cell r="BG50">
            <v>4.5</v>
          </cell>
          <cell r="BH50">
            <v>73.44</v>
          </cell>
          <cell r="BI50">
            <v>21</v>
          </cell>
          <cell r="BR50">
            <v>3.5099999999999999E-2</v>
          </cell>
          <cell r="CC50">
            <v>6.74</v>
          </cell>
          <cell r="CD50">
            <v>18825</v>
          </cell>
          <cell r="CE50">
            <v>13300</v>
          </cell>
          <cell r="CG50">
            <v>60</v>
          </cell>
          <cell r="CI50">
            <v>7.19</v>
          </cell>
          <cell r="CJ50">
            <v>19775</v>
          </cell>
          <cell r="CK50">
            <v>13950</v>
          </cell>
          <cell r="CM50">
            <v>1440</v>
          </cell>
          <cell r="CT50">
            <v>79</v>
          </cell>
        </row>
        <row r="51">
          <cell r="A51">
            <v>39159</v>
          </cell>
          <cell r="B51">
            <v>10</v>
          </cell>
          <cell r="C51">
            <v>19.899999999999999</v>
          </cell>
          <cell r="D51">
            <v>4.45</v>
          </cell>
          <cell r="E51">
            <v>7.13</v>
          </cell>
          <cell r="F51">
            <v>33</v>
          </cell>
          <cell r="G51">
            <v>122.4</v>
          </cell>
          <cell r="H51">
            <v>138</v>
          </cell>
          <cell r="Q51">
            <v>20.3</v>
          </cell>
          <cell r="R51">
            <v>3.79</v>
          </cell>
          <cell r="S51">
            <v>7.16</v>
          </cell>
          <cell r="T51">
            <v>27</v>
          </cell>
          <cell r="U51">
            <v>61.2</v>
          </cell>
          <cell r="V51">
            <v>81</v>
          </cell>
          <cell r="Y51">
            <v>20.9</v>
          </cell>
          <cell r="Z51">
            <v>2.15</v>
          </cell>
          <cell r="AA51">
            <v>7.03</v>
          </cell>
          <cell r="AB51">
            <v>30</v>
          </cell>
          <cell r="AC51">
            <v>163.19999999999999</v>
          </cell>
          <cell r="AD51">
            <v>81</v>
          </cell>
          <cell r="AG51">
            <v>10790</v>
          </cell>
          <cell r="AH51">
            <v>2370</v>
          </cell>
          <cell r="AI51">
            <v>0.4</v>
          </cell>
          <cell r="AJ51">
            <v>21.8</v>
          </cell>
          <cell r="AK51">
            <v>2.33</v>
          </cell>
          <cell r="AL51">
            <v>6.39</v>
          </cell>
          <cell r="AM51">
            <v>2500</v>
          </cell>
          <cell r="AN51">
            <v>1780</v>
          </cell>
          <cell r="AO51">
            <v>120</v>
          </cell>
          <cell r="AQ51">
            <v>30</v>
          </cell>
          <cell r="AR51">
            <v>21.6</v>
          </cell>
          <cell r="AS51">
            <v>3.03</v>
          </cell>
          <cell r="AT51">
            <v>6.22</v>
          </cell>
          <cell r="AU51">
            <v>12</v>
          </cell>
          <cell r="AV51">
            <v>24.5</v>
          </cell>
          <cell r="AW51">
            <v>15</v>
          </cell>
          <cell r="AX51">
            <v>298</v>
          </cell>
          <cell r="BA51">
            <v>11510</v>
          </cell>
          <cell r="BB51">
            <v>7920</v>
          </cell>
          <cell r="BC51">
            <v>26</v>
          </cell>
          <cell r="BD51">
            <v>21.1</v>
          </cell>
          <cell r="BE51">
            <v>5.21</v>
          </cell>
          <cell r="BF51">
            <v>6.33</v>
          </cell>
          <cell r="BG51">
            <v>0.8</v>
          </cell>
          <cell r="BH51">
            <v>36.700000000000003</v>
          </cell>
          <cell r="BI51">
            <v>17</v>
          </cell>
          <cell r="BR51">
            <v>5.6300000000000003E-2</v>
          </cell>
          <cell r="BS51">
            <v>6.36</v>
          </cell>
          <cell r="BU51">
            <v>40.799999999999997</v>
          </cell>
          <cell r="BV51">
            <v>9.5</v>
          </cell>
          <cell r="BW51">
            <v>6.57</v>
          </cell>
          <cell r="BY51">
            <v>204</v>
          </cell>
          <cell r="BZ51">
            <v>92</v>
          </cell>
          <cell r="CA51">
            <v>6.48</v>
          </cell>
          <cell r="CB51">
            <v>10450</v>
          </cell>
          <cell r="CC51">
            <v>6.5</v>
          </cell>
          <cell r="CD51">
            <v>15425</v>
          </cell>
          <cell r="CE51">
            <v>10925</v>
          </cell>
          <cell r="CG51">
            <v>125</v>
          </cell>
          <cell r="CI51">
            <v>7.22</v>
          </cell>
          <cell r="CJ51">
            <v>21130</v>
          </cell>
          <cell r="CK51">
            <v>12630</v>
          </cell>
          <cell r="CM51">
            <v>1595</v>
          </cell>
          <cell r="CO51">
            <v>7.26</v>
          </cell>
          <cell r="CQ51">
            <v>1876.8</v>
          </cell>
          <cell r="CR51">
            <v>2513.5</v>
          </cell>
          <cell r="CT51">
            <v>72.7</v>
          </cell>
        </row>
        <row r="52">
          <cell r="A52">
            <v>39160</v>
          </cell>
          <cell r="B52">
            <v>8</v>
          </cell>
          <cell r="C52">
            <v>19.8</v>
          </cell>
          <cell r="D52">
            <v>6.31</v>
          </cell>
          <cell r="E52">
            <v>7.18</v>
          </cell>
          <cell r="F52">
            <v>36</v>
          </cell>
          <cell r="G52">
            <v>122.4</v>
          </cell>
          <cell r="H52">
            <v>56</v>
          </cell>
          <cell r="I52">
            <v>5.53</v>
          </cell>
          <cell r="J52">
            <v>0.81</v>
          </cell>
          <cell r="K52">
            <v>2.2800000000000001E-2</v>
          </cell>
          <cell r="L52">
            <v>7.72</v>
          </cell>
          <cell r="M52">
            <v>1.51</v>
          </cell>
          <cell r="N52">
            <v>2181818</v>
          </cell>
          <cell r="O52">
            <v>14.9</v>
          </cell>
          <cell r="Q52">
            <v>20</v>
          </cell>
          <cell r="R52">
            <v>5.31</v>
          </cell>
          <cell r="S52">
            <v>7.18</v>
          </cell>
          <cell r="T52">
            <v>30</v>
          </cell>
          <cell r="U52">
            <v>81.599999999999994</v>
          </cell>
          <cell r="V52">
            <v>29</v>
          </cell>
          <cell r="W52">
            <v>4.9000000000000004</v>
          </cell>
          <cell r="Y52">
            <v>20.9</v>
          </cell>
          <cell r="Z52">
            <v>2.78</v>
          </cell>
          <cell r="AA52">
            <v>7.07</v>
          </cell>
          <cell r="AB52">
            <v>48</v>
          </cell>
          <cell r="AC52">
            <v>163.1</v>
          </cell>
          <cell r="AD52">
            <v>48</v>
          </cell>
          <cell r="AE52">
            <v>6.3</v>
          </cell>
          <cell r="AI52">
            <v>0</v>
          </cell>
          <cell r="AJ52">
            <v>21.6</v>
          </cell>
          <cell r="AK52">
            <v>1.67</v>
          </cell>
          <cell r="AL52">
            <v>6.42</v>
          </cell>
          <cell r="AM52">
            <v>3583</v>
          </cell>
          <cell r="AN52">
            <v>2967</v>
          </cell>
          <cell r="AO52">
            <v>83.7</v>
          </cell>
          <cell r="AQ52">
            <v>12</v>
          </cell>
          <cell r="AR52">
            <v>21.3</v>
          </cell>
          <cell r="AS52">
            <v>3.55</v>
          </cell>
          <cell r="AT52">
            <v>6.18</v>
          </cell>
          <cell r="AU52">
            <v>2.4</v>
          </cell>
          <cell r="AV52">
            <v>4.0999999999999996</v>
          </cell>
          <cell r="AW52">
            <v>32</v>
          </cell>
          <cell r="AX52">
            <v>252</v>
          </cell>
          <cell r="AY52">
            <v>136364</v>
          </cell>
          <cell r="AZ52">
            <v>16.75</v>
          </cell>
          <cell r="BA52">
            <v>1380</v>
          </cell>
          <cell r="BB52">
            <v>1075</v>
          </cell>
          <cell r="BC52">
            <v>19</v>
          </cell>
          <cell r="BD52">
            <v>21.2</v>
          </cell>
          <cell r="BE52">
            <v>5.15</v>
          </cell>
          <cell r="BF52">
            <v>6.28</v>
          </cell>
          <cell r="BG52">
            <v>2.4</v>
          </cell>
          <cell r="BH52">
            <v>63.2</v>
          </cell>
          <cell r="BI52">
            <v>25.4</v>
          </cell>
          <cell r="BJ52">
            <v>0.75</v>
          </cell>
          <cell r="BK52">
            <v>9.69</v>
          </cell>
          <cell r="BL52">
            <v>0.18010000000000001</v>
          </cell>
          <cell r="BM52">
            <v>1.45</v>
          </cell>
          <cell r="BN52">
            <v>2.65</v>
          </cell>
          <cell r="BO52" t="str">
            <v>ND</v>
          </cell>
          <cell r="BP52">
            <v>0.1</v>
          </cell>
          <cell r="BR52">
            <v>5.1700000000000003E-2</v>
          </cell>
          <cell r="BT52">
            <v>0.4</v>
          </cell>
          <cell r="BX52">
            <v>15</v>
          </cell>
          <cell r="CC52">
            <v>7.22</v>
          </cell>
          <cell r="CD52">
            <v>49800</v>
          </cell>
          <cell r="CE52">
            <v>36200</v>
          </cell>
          <cell r="CG52">
            <v>860</v>
          </cell>
          <cell r="CI52">
            <v>6.71</v>
          </cell>
          <cell r="CJ52">
            <v>13400</v>
          </cell>
          <cell r="CK52">
            <v>10200</v>
          </cell>
          <cell r="CM52">
            <v>90</v>
          </cell>
          <cell r="CP52">
            <v>0</v>
          </cell>
          <cell r="CT52">
            <v>76.3</v>
          </cell>
        </row>
        <row r="53">
          <cell r="A53">
            <v>39161</v>
          </cell>
          <cell r="B53">
            <v>8</v>
          </cell>
          <cell r="C53">
            <v>20.100000000000001</v>
          </cell>
          <cell r="D53">
            <v>5.09</v>
          </cell>
          <cell r="E53">
            <v>7.23</v>
          </cell>
          <cell r="F53">
            <v>24</v>
          </cell>
          <cell r="G53">
            <v>40.799999999999997</v>
          </cell>
          <cell r="H53">
            <v>36</v>
          </cell>
          <cell r="Q53">
            <v>20.5</v>
          </cell>
          <cell r="R53">
            <v>5.53</v>
          </cell>
          <cell r="S53">
            <v>6.78</v>
          </cell>
          <cell r="T53">
            <v>60</v>
          </cell>
          <cell r="U53">
            <v>81.599999999999994</v>
          </cell>
          <cell r="V53">
            <v>40</v>
          </cell>
          <cell r="Y53">
            <v>20.5</v>
          </cell>
          <cell r="Z53">
            <v>3.32</v>
          </cell>
          <cell r="AA53">
            <v>6.78</v>
          </cell>
          <cell r="AB53">
            <v>222</v>
          </cell>
          <cell r="AC53">
            <v>510</v>
          </cell>
          <cell r="AD53">
            <v>514</v>
          </cell>
          <cell r="AI53">
            <v>0</v>
          </cell>
          <cell r="AJ53">
            <v>21</v>
          </cell>
          <cell r="AK53">
            <v>0.57999999999999996</v>
          </cell>
          <cell r="AL53">
            <v>6.78</v>
          </cell>
          <cell r="AM53">
            <v>3467</v>
          </cell>
          <cell r="AN53">
            <v>2667</v>
          </cell>
          <cell r="AO53">
            <v>86.5</v>
          </cell>
          <cell r="AQ53">
            <v>13</v>
          </cell>
          <cell r="AR53">
            <v>21</v>
          </cell>
          <cell r="AS53">
            <v>2.7</v>
          </cell>
          <cell r="AT53">
            <v>6.16</v>
          </cell>
          <cell r="AU53">
            <v>30</v>
          </cell>
          <cell r="AV53">
            <v>191.8</v>
          </cell>
          <cell r="AW53">
            <v>45</v>
          </cell>
          <cell r="AX53">
            <v>282.5</v>
          </cell>
          <cell r="BA53">
            <v>14150</v>
          </cell>
          <cell r="BB53">
            <v>10850</v>
          </cell>
          <cell r="BC53">
            <v>19</v>
          </cell>
          <cell r="BD53">
            <v>20.9</v>
          </cell>
          <cell r="BE53">
            <v>4.12</v>
          </cell>
          <cell r="BF53">
            <v>6.16</v>
          </cell>
          <cell r="BG53">
            <v>4.3</v>
          </cell>
          <cell r="BH53">
            <v>53</v>
          </cell>
          <cell r="BI53">
            <v>26.5</v>
          </cell>
          <cell r="BR53">
            <v>5.9400000000000001E-2</v>
          </cell>
          <cell r="CC53">
            <v>6.45</v>
          </cell>
          <cell r="CD53">
            <v>50700</v>
          </cell>
          <cell r="CE53">
            <v>37400</v>
          </cell>
          <cell r="CG53">
            <v>125</v>
          </cell>
          <cell r="CI53">
            <v>6.92</v>
          </cell>
          <cell r="CJ53">
            <v>46600</v>
          </cell>
          <cell r="CK53">
            <v>31500</v>
          </cell>
          <cell r="CM53">
            <v>1635</v>
          </cell>
          <cell r="CT53">
            <v>75.8</v>
          </cell>
        </row>
        <row r="54">
          <cell r="A54">
            <v>39162</v>
          </cell>
          <cell r="B54">
            <v>9</v>
          </cell>
          <cell r="C54">
            <v>19.899999999999999</v>
          </cell>
          <cell r="D54">
            <v>5.16</v>
          </cell>
          <cell r="E54">
            <v>7.08</v>
          </cell>
          <cell r="F54">
            <v>69</v>
          </cell>
          <cell r="G54">
            <v>204</v>
          </cell>
          <cell r="H54">
            <v>55</v>
          </cell>
          <cell r="Q54">
            <v>20.100000000000001</v>
          </cell>
          <cell r="R54">
            <v>5.9</v>
          </cell>
          <cell r="S54">
            <v>5.84</v>
          </cell>
          <cell r="T54">
            <v>33</v>
          </cell>
          <cell r="U54">
            <v>102</v>
          </cell>
          <cell r="V54">
            <v>46</v>
          </cell>
          <cell r="Y54">
            <v>20.7</v>
          </cell>
          <cell r="Z54">
            <v>2.23</v>
          </cell>
          <cell r="AA54">
            <v>5.84</v>
          </cell>
          <cell r="AB54">
            <v>114</v>
          </cell>
          <cell r="AC54">
            <v>408</v>
          </cell>
          <cell r="AD54">
            <v>330</v>
          </cell>
          <cell r="AG54">
            <v>1565</v>
          </cell>
          <cell r="AH54">
            <v>1880</v>
          </cell>
          <cell r="AI54">
            <v>0</v>
          </cell>
          <cell r="AJ54">
            <v>21.4</v>
          </cell>
          <cell r="AK54">
            <v>1.05</v>
          </cell>
          <cell r="AL54">
            <v>6.36</v>
          </cell>
          <cell r="AM54">
            <v>3117</v>
          </cell>
          <cell r="AN54">
            <v>2567</v>
          </cell>
          <cell r="AO54">
            <v>93</v>
          </cell>
          <cell r="AQ54">
            <v>18</v>
          </cell>
          <cell r="AR54">
            <v>21.3</v>
          </cell>
          <cell r="AS54">
            <v>1.75</v>
          </cell>
          <cell r="AT54">
            <v>6.36</v>
          </cell>
          <cell r="AU54">
            <v>17.399999999999999</v>
          </cell>
          <cell r="AV54">
            <v>28.6</v>
          </cell>
          <cell r="AW54">
            <v>38</v>
          </cell>
          <cell r="AX54">
            <v>172.5</v>
          </cell>
          <cell r="BA54">
            <v>4883</v>
          </cell>
          <cell r="BB54">
            <v>3683</v>
          </cell>
          <cell r="BC54">
            <v>18.5</v>
          </cell>
          <cell r="BD54">
            <v>21.3</v>
          </cell>
          <cell r="BE54">
            <v>3.88</v>
          </cell>
          <cell r="BF54">
            <v>6.17</v>
          </cell>
          <cell r="BG54">
            <v>3.8</v>
          </cell>
          <cell r="BH54">
            <v>83.6</v>
          </cell>
          <cell r="BI54">
            <v>23.7</v>
          </cell>
          <cell r="BR54">
            <v>6.3100000000000003E-2</v>
          </cell>
          <cell r="BS54">
            <v>5.47</v>
          </cell>
          <cell r="BU54">
            <v>4.0999999999999996</v>
          </cell>
          <cell r="BV54">
            <v>2.2000000000000002</v>
          </cell>
          <cell r="BW54">
            <v>6.52</v>
          </cell>
          <cell r="BY54">
            <v>612</v>
          </cell>
          <cell r="BZ54">
            <v>126</v>
          </cell>
          <cell r="CA54">
            <v>6.41</v>
          </cell>
          <cell r="CB54">
            <v>11575</v>
          </cell>
          <cell r="CC54">
            <v>6.64</v>
          </cell>
          <cell r="CD54">
            <v>48500</v>
          </cell>
          <cell r="CE54">
            <v>35400</v>
          </cell>
          <cell r="CG54">
            <v>95</v>
          </cell>
          <cell r="CI54">
            <v>6.98</v>
          </cell>
          <cell r="CJ54">
            <v>28300</v>
          </cell>
          <cell r="CK54">
            <v>19400</v>
          </cell>
          <cell r="CM54">
            <v>1075</v>
          </cell>
          <cell r="CO54">
            <v>7.06</v>
          </cell>
          <cell r="CQ54">
            <v>816</v>
          </cell>
          <cell r="CR54">
            <v>1450</v>
          </cell>
          <cell r="CT54">
            <v>74.099999999999994</v>
          </cell>
        </row>
        <row r="55">
          <cell r="A55">
            <v>39163</v>
          </cell>
          <cell r="B55">
            <v>7</v>
          </cell>
          <cell r="C55">
            <v>20.6</v>
          </cell>
          <cell r="D55">
            <v>4.95</v>
          </cell>
          <cell r="E55">
            <v>7.01</v>
          </cell>
          <cell r="F55">
            <v>30</v>
          </cell>
          <cell r="G55">
            <v>244.8</v>
          </cell>
          <cell r="H55">
            <v>38</v>
          </cell>
          <cell r="Q55">
            <v>20.9</v>
          </cell>
          <cell r="R55">
            <v>4.41</v>
          </cell>
          <cell r="S55">
            <v>7.11</v>
          </cell>
          <cell r="T55">
            <v>39</v>
          </cell>
          <cell r="U55">
            <v>285.60000000000002</v>
          </cell>
          <cell r="V55">
            <v>43</v>
          </cell>
          <cell r="Y55">
            <v>21.4</v>
          </cell>
          <cell r="Z55">
            <v>3.48</v>
          </cell>
          <cell r="AA55">
            <v>6.87</v>
          </cell>
          <cell r="AB55">
            <v>99</v>
          </cell>
          <cell r="AC55">
            <v>591.6</v>
          </cell>
          <cell r="AD55">
            <v>202.5</v>
          </cell>
          <cell r="AI55">
            <v>0</v>
          </cell>
          <cell r="AJ55">
            <v>21.9</v>
          </cell>
          <cell r="AK55">
            <v>1.44</v>
          </cell>
          <cell r="AL55">
            <v>6.29</v>
          </cell>
          <cell r="AM55">
            <v>3333</v>
          </cell>
          <cell r="AN55">
            <v>2617</v>
          </cell>
          <cell r="AO55">
            <v>87</v>
          </cell>
          <cell r="AQ55">
            <v>9</v>
          </cell>
          <cell r="AR55">
            <v>21.8</v>
          </cell>
          <cell r="AS55">
            <v>2.33</v>
          </cell>
          <cell r="AT55">
            <v>6.29</v>
          </cell>
          <cell r="AU55">
            <v>21</v>
          </cell>
          <cell r="AV55">
            <v>85.7</v>
          </cell>
          <cell r="AW55">
            <v>50</v>
          </cell>
          <cell r="AX55">
            <v>197.5</v>
          </cell>
          <cell r="BA55">
            <v>5333</v>
          </cell>
          <cell r="BB55">
            <v>4067</v>
          </cell>
          <cell r="BC55">
            <v>15</v>
          </cell>
          <cell r="BD55">
            <v>21.4</v>
          </cell>
          <cell r="BE55">
            <v>3.67</v>
          </cell>
          <cell r="BF55">
            <v>6.38</v>
          </cell>
          <cell r="BG55">
            <v>1.6</v>
          </cell>
          <cell r="BH55">
            <v>57.1</v>
          </cell>
          <cell r="BI55">
            <v>21</v>
          </cell>
          <cell r="BR55">
            <v>5.8400000000000001E-2</v>
          </cell>
          <cell r="CC55">
            <v>6.7</v>
          </cell>
          <cell r="CD55">
            <v>42600</v>
          </cell>
          <cell r="CE55">
            <v>31700</v>
          </cell>
          <cell r="CG55">
            <v>100</v>
          </cell>
          <cell r="CI55">
            <v>7.23</v>
          </cell>
          <cell r="CJ55">
            <v>22900</v>
          </cell>
          <cell r="CK55">
            <v>7750</v>
          </cell>
          <cell r="CM55">
            <v>965</v>
          </cell>
          <cell r="CT55">
            <v>78.599999999999994</v>
          </cell>
        </row>
        <row r="56">
          <cell r="A56">
            <v>39164</v>
          </cell>
          <cell r="B56">
            <v>10</v>
          </cell>
          <cell r="C56">
            <v>21.1</v>
          </cell>
          <cell r="D56">
            <v>5.55</v>
          </cell>
          <cell r="E56">
            <v>7.02</v>
          </cell>
          <cell r="F56">
            <v>24</v>
          </cell>
          <cell r="G56">
            <v>71.400000000000006</v>
          </cell>
          <cell r="H56">
            <v>41</v>
          </cell>
          <cell r="Q56">
            <v>20.9</v>
          </cell>
          <cell r="R56">
            <v>4.6500000000000004</v>
          </cell>
          <cell r="S56">
            <v>4.88</v>
          </cell>
          <cell r="T56">
            <v>18</v>
          </cell>
          <cell r="U56">
            <v>571.20000000000005</v>
          </cell>
          <cell r="V56">
            <v>42</v>
          </cell>
          <cell r="Y56">
            <v>20.9</v>
          </cell>
          <cell r="Z56">
            <v>3.6</v>
          </cell>
          <cell r="AA56">
            <v>4.88</v>
          </cell>
          <cell r="AB56">
            <v>69</v>
          </cell>
          <cell r="AC56">
            <v>71.400000000000006</v>
          </cell>
          <cell r="AD56">
            <v>38</v>
          </cell>
          <cell r="AG56">
            <v>1486.7</v>
          </cell>
          <cell r="AH56">
            <v>672.2</v>
          </cell>
          <cell r="AI56">
            <v>0</v>
          </cell>
          <cell r="AJ56">
            <v>21.6</v>
          </cell>
          <cell r="AK56">
            <v>1.57</v>
          </cell>
          <cell r="AL56">
            <v>6.4</v>
          </cell>
          <cell r="AM56">
            <v>3100</v>
          </cell>
          <cell r="AN56">
            <v>2550</v>
          </cell>
          <cell r="AO56">
            <v>80.599999999999994</v>
          </cell>
          <cell r="AQ56">
            <v>17</v>
          </cell>
          <cell r="AR56">
            <v>21.4</v>
          </cell>
          <cell r="AS56">
            <v>2.25</v>
          </cell>
          <cell r="AT56">
            <v>6.39</v>
          </cell>
          <cell r="AU56">
            <v>16.8</v>
          </cell>
          <cell r="AV56">
            <v>32.6</v>
          </cell>
          <cell r="AW56">
            <v>16</v>
          </cell>
          <cell r="AX56">
            <v>285</v>
          </cell>
          <cell r="BA56">
            <v>1720</v>
          </cell>
          <cell r="BB56">
            <v>1400</v>
          </cell>
          <cell r="BC56">
            <v>18</v>
          </cell>
          <cell r="BD56">
            <v>21.4</v>
          </cell>
          <cell r="BE56">
            <v>4.58</v>
          </cell>
          <cell r="BF56">
            <v>6.45</v>
          </cell>
          <cell r="BG56">
            <v>3.7</v>
          </cell>
          <cell r="BH56">
            <v>49</v>
          </cell>
          <cell r="BI56">
            <v>26.8</v>
          </cell>
          <cell r="BR56">
            <v>6.7000000000000004E-2</v>
          </cell>
          <cell r="BS56">
            <v>6.39</v>
          </cell>
          <cell r="BU56">
            <v>12.2</v>
          </cell>
          <cell r="BV56">
            <v>15</v>
          </cell>
          <cell r="BW56">
            <v>7.07</v>
          </cell>
          <cell r="BY56">
            <v>1305</v>
          </cell>
          <cell r="BZ56">
            <v>205</v>
          </cell>
          <cell r="CA56">
            <v>7.07</v>
          </cell>
          <cell r="CB56">
            <v>29900</v>
          </cell>
          <cell r="CC56">
            <v>6.8</v>
          </cell>
          <cell r="CD56">
            <v>8367</v>
          </cell>
          <cell r="CE56">
            <v>2900</v>
          </cell>
          <cell r="CG56">
            <v>125</v>
          </cell>
          <cell r="CI56">
            <v>7.06</v>
          </cell>
          <cell r="CJ56">
            <v>27200</v>
          </cell>
          <cell r="CK56">
            <v>18500</v>
          </cell>
          <cell r="CM56">
            <v>915</v>
          </cell>
          <cell r="CO56">
            <v>7.34</v>
          </cell>
          <cell r="CQ56">
            <v>244.8</v>
          </cell>
          <cell r="CR56">
            <v>3417</v>
          </cell>
          <cell r="CT56">
            <v>75.2</v>
          </cell>
        </row>
        <row r="57">
          <cell r="A57">
            <v>39165</v>
          </cell>
          <cell r="B57">
            <v>14</v>
          </cell>
          <cell r="C57">
            <v>21.8</v>
          </cell>
          <cell r="D57">
            <v>6.2</v>
          </cell>
          <cell r="E57">
            <v>6.91</v>
          </cell>
          <cell r="F57">
            <v>24</v>
          </cell>
          <cell r="G57">
            <v>40</v>
          </cell>
          <cell r="H57">
            <v>50</v>
          </cell>
          <cell r="Q57">
            <v>21.9</v>
          </cell>
          <cell r="R57">
            <v>4.58</v>
          </cell>
          <cell r="S57">
            <v>4.71</v>
          </cell>
          <cell r="T57">
            <v>57</v>
          </cell>
          <cell r="U57">
            <v>20</v>
          </cell>
          <cell r="V57">
            <v>52</v>
          </cell>
          <cell r="Y57">
            <v>22.2</v>
          </cell>
          <cell r="Z57">
            <v>2.87</v>
          </cell>
          <cell r="AA57">
            <v>4.71</v>
          </cell>
          <cell r="AB57">
            <v>159</v>
          </cell>
          <cell r="AC57">
            <v>260</v>
          </cell>
          <cell r="AD57">
            <v>397.5</v>
          </cell>
          <cell r="AI57">
            <v>0.5</v>
          </cell>
          <cell r="AJ57">
            <v>22.7</v>
          </cell>
          <cell r="AK57">
            <v>2.36</v>
          </cell>
          <cell r="AL57">
            <v>4.71</v>
          </cell>
          <cell r="AM57">
            <v>2000</v>
          </cell>
          <cell r="AN57">
            <v>1470</v>
          </cell>
          <cell r="AO57">
            <v>125</v>
          </cell>
          <cell r="AQ57">
            <v>20</v>
          </cell>
          <cell r="AR57">
            <v>22.3</v>
          </cell>
          <cell r="AS57">
            <v>2.48</v>
          </cell>
          <cell r="AT57">
            <v>6.7</v>
          </cell>
          <cell r="AU57">
            <v>25.8</v>
          </cell>
          <cell r="AV57">
            <v>16</v>
          </cell>
          <cell r="AW57">
            <v>32</v>
          </cell>
          <cell r="AX57">
            <v>478</v>
          </cell>
          <cell r="BA57">
            <v>1290</v>
          </cell>
          <cell r="BB57">
            <v>995</v>
          </cell>
          <cell r="BC57">
            <v>16</v>
          </cell>
          <cell r="BD57">
            <v>22.4</v>
          </cell>
          <cell r="BE57">
            <v>5.04</v>
          </cell>
          <cell r="BF57">
            <v>6.28</v>
          </cell>
          <cell r="BG57">
            <v>3.6</v>
          </cell>
          <cell r="BH57">
            <v>36</v>
          </cell>
          <cell r="BI57">
            <v>20.5</v>
          </cell>
          <cell r="BR57">
            <v>4.0500000000000001E-2</v>
          </cell>
          <cell r="CC57">
            <v>6.55</v>
          </cell>
          <cell r="CD57">
            <v>30900</v>
          </cell>
          <cell r="CE57">
            <v>22450</v>
          </cell>
          <cell r="CG57">
            <v>125</v>
          </cell>
          <cell r="CI57">
            <v>6.99</v>
          </cell>
          <cell r="CJ57">
            <v>16450</v>
          </cell>
          <cell r="CK57">
            <v>10575</v>
          </cell>
          <cell r="CM57">
            <v>885</v>
          </cell>
          <cell r="CT57">
            <v>79.7</v>
          </cell>
        </row>
        <row r="58">
          <cell r="A58">
            <v>39166</v>
          </cell>
          <cell r="B58">
            <v>14</v>
          </cell>
          <cell r="C58">
            <v>21.8</v>
          </cell>
          <cell r="D58">
            <v>5.72</v>
          </cell>
          <cell r="E58">
            <v>6.86</v>
          </cell>
          <cell r="F58">
            <v>15</v>
          </cell>
          <cell r="G58">
            <v>40</v>
          </cell>
          <cell r="H58">
            <v>61.5</v>
          </cell>
          <cell r="Q58">
            <v>21.7</v>
          </cell>
          <cell r="R58">
            <v>5.43</v>
          </cell>
          <cell r="S58">
            <v>4.07</v>
          </cell>
          <cell r="T58">
            <v>9</v>
          </cell>
          <cell r="U58">
            <v>20</v>
          </cell>
          <cell r="V58">
            <v>55.5</v>
          </cell>
          <cell r="Y58">
            <v>21.9</v>
          </cell>
          <cell r="Z58">
            <v>3.65</v>
          </cell>
          <cell r="AA58">
            <v>4.07</v>
          </cell>
          <cell r="AB58">
            <v>18</v>
          </cell>
          <cell r="AC58">
            <v>180</v>
          </cell>
          <cell r="AD58">
            <v>105.5</v>
          </cell>
          <cell r="AG58">
            <v>1165</v>
          </cell>
          <cell r="AH58">
            <v>1560</v>
          </cell>
          <cell r="AI58">
            <v>0.8</v>
          </cell>
          <cell r="AJ58">
            <v>22.5</v>
          </cell>
          <cell r="AK58">
            <v>2.1</v>
          </cell>
          <cell r="AL58">
            <v>4.07</v>
          </cell>
          <cell r="AM58">
            <v>3395</v>
          </cell>
          <cell r="AN58">
            <v>2445</v>
          </cell>
          <cell r="AO58">
            <v>103.1</v>
          </cell>
          <cell r="AQ58">
            <v>30</v>
          </cell>
          <cell r="AR58">
            <v>22.3</v>
          </cell>
          <cell r="AS58">
            <v>1.85</v>
          </cell>
          <cell r="AT58">
            <v>6.01</v>
          </cell>
          <cell r="AU58">
            <v>8.4</v>
          </cell>
          <cell r="AV58">
            <v>32</v>
          </cell>
          <cell r="AW58">
            <v>15</v>
          </cell>
          <cell r="AX58">
            <v>382</v>
          </cell>
          <cell r="BA58">
            <v>5580</v>
          </cell>
          <cell r="BB58">
            <v>3960</v>
          </cell>
          <cell r="BC58">
            <v>14</v>
          </cell>
          <cell r="BD58">
            <v>22.2</v>
          </cell>
          <cell r="BE58">
            <v>4.5999999999999996</v>
          </cell>
          <cell r="BF58">
            <v>6.15</v>
          </cell>
          <cell r="BG58">
            <v>3.2</v>
          </cell>
          <cell r="BH58">
            <v>26</v>
          </cell>
          <cell r="BI58">
            <v>24.5</v>
          </cell>
          <cell r="BR58">
            <v>1.46E-2</v>
          </cell>
          <cell r="BS58">
            <v>6.54</v>
          </cell>
          <cell r="BU58">
            <v>20</v>
          </cell>
          <cell r="BV58">
            <v>25.5</v>
          </cell>
          <cell r="BW58">
            <v>7.17</v>
          </cell>
          <cell r="BY58">
            <v>60</v>
          </cell>
          <cell r="BZ58">
            <v>28.5</v>
          </cell>
          <cell r="CA58">
            <v>6.7</v>
          </cell>
          <cell r="CB58">
            <v>4790</v>
          </cell>
          <cell r="CC58">
            <v>6.54</v>
          </cell>
          <cell r="CD58">
            <v>30000</v>
          </cell>
          <cell r="CE58">
            <v>21100</v>
          </cell>
          <cell r="CG58">
            <v>125</v>
          </cell>
          <cell r="CI58">
            <v>7.11</v>
          </cell>
          <cell r="CJ58">
            <v>19625</v>
          </cell>
          <cell r="CK58">
            <v>12050</v>
          </cell>
          <cell r="CM58">
            <v>885</v>
          </cell>
          <cell r="CO58">
            <v>7.17</v>
          </cell>
          <cell r="CQ58">
            <v>320</v>
          </cell>
          <cell r="CR58">
            <v>40.5</v>
          </cell>
          <cell r="CT58">
            <v>76.3</v>
          </cell>
        </row>
        <row r="59">
          <cell r="A59">
            <v>39167</v>
          </cell>
          <cell r="B59">
            <v>7</v>
          </cell>
          <cell r="C59">
            <v>21.5</v>
          </cell>
          <cell r="D59">
            <v>7.69</v>
          </cell>
          <cell r="E59">
            <v>6.84</v>
          </cell>
          <cell r="F59">
            <v>42</v>
          </cell>
          <cell r="G59">
            <v>142.80000000000001</v>
          </cell>
          <cell r="H59">
            <v>75.5</v>
          </cell>
          <cell r="I59">
            <v>1.77</v>
          </cell>
          <cell r="J59">
            <v>0.405754</v>
          </cell>
          <cell r="K59">
            <v>0.13258900000000001</v>
          </cell>
          <cell r="L59">
            <v>10.43</v>
          </cell>
          <cell r="M59">
            <v>1.03</v>
          </cell>
          <cell r="N59">
            <v>1418182</v>
          </cell>
          <cell r="O59">
            <v>4.0999999999999996</v>
          </cell>
          <cell r="Q59">
            <v>21.1</v>
          </cell>
          <cell r="R59">
            <v>6.35</v>
          </cell>
          <cell r="S59">
            <v>6.9</v>
          </cell>
          <cell r="T59">
            <v>12</v>
          </cell>
          <cell r="U59">
            <v>20.399999999999999</v>
          </cell>
          <cell r="V59">
            <v>44.5</v>
          </cell>
          <cell r="W59">
            <v>1.6</v>
          </cell>
          <cell r="Y59">
            <v>21.1</v>
          </cell>
          <cell r="Z59">
            <v>3.4</v>
          </cell>
          <cell r="AA59">
            <v>5.5</v>
          </cell>
          <cell r="AB59">
            <v>12</v>
          </cell>
          <cell r="AC59">
            <v>20.399999999999999</v>
          </cell>
          <cell r="AD59">
            <v>68.5</v>
          </cell>
          <cell r="AE59">
            <v>2.4</v>
          </cell>
          <cell r="AI59">
            <v>0.5</v>
          </cell>
          <cell r="AJ59">
            <v>22.4</v>
          </cell>
          <cell r="AK59">
            <v>4.3499999999999996</v>
          </cell>
          <cell r="AL59">
            <v>6.29</v>
          </cell>
          <cell r="AM59">
            <v>2210</v>
          </cell>
          <cell r="AN59">
            <v>1615</v>
          </cell>
          <cell r="AO59">
            <v>117.6</v>
          </cell>
          <cell r="AQ59">
            <v>15.5</v>
          </cell>
          <cell r="AR59">
            <v>22.3</v>
          </cell>
          <cell r="AS59">
            <v>4.5</v>
          </cell>
          <cell r="AT59">
            <v>7.06</v>
          </cell>
          <cell r="AU59">
            <v>15.6</v>
          </cell>
          <cell r="AV59">
            <v>49</v>
          </cell>
          <cell r="AW59">
            <v>31</v>
          </cell>
          <cell r="AX59">
            <v>134</v>
          </cell>
          <cell r="AY59">
            <v>400000</v>
          </cell>
          <cell r="AZ59">
            <v>16.3</v>
          </cell>
          <cell r="BA59">
            <v>2310</v>
          </cell>
          <cell r="BB59">
            <v>1830</v>
          </cell>
          <cell r="BC59">
            <v>5.5</v>
          </cell>
          <cell r="BD59">
            <v>22.3</v>
          </cell>
          <cell r="BE59">
            <v>5.96</v>
          </cell>
          <cell r="BF59">
            <v>6.29</v>
          </cell>
          <cell r="BG59">
            <v>6.6</v>
          </cell>
          <cell r="BH59">
            <v>40.799999999999997</v>
          </cell>
          <cell r="BI59">
            <v>15</v>
          </cell>
          <cell r="BJ59">
            <v>5.54</v>
          </cell>
          <cell r="BK59">
            <v>7.7662000000000004</v>
          </cell>
          <cell r="BL59">
            <v>0.3599</v>
          </cell>
          <cell r="BM59">
            <v>7.11</v>
          </cell>
          <cell r="BN59">
            <v>3.86</v>
          </cell>
          <cell r="BO59">
            <v>1559</v>
          </cell>
          <cell r="BP59">
            <v>2.1</v>
          </cell>
          <cell r="BR59">
            <v>7.8799999999999995E-2</v>
          </cell>
          <cell r="BT59">
            <v>1.4</v>
          </cell>
          <cell r="BX59">
            <v>40.200000000000003</v>
          </cell>
          <cell r="CC59">
            <v>6.06</v>
          </cell>
          <cell r="CD59">
            <v>30100</v>
          </cell>
          <cell r="CE59">
            <v>21350</v>
          </cell>
          <cell r="CG59">
            <v>165</v>
          </cell>
          <cell r="CI59">
            <v>7.24</v>
          </cell>
          <cell r="CJ59">
            <v>11670</v>
          </cell>
          <cell r="CK59">
            <v>7490</v>
          </cell>
          <cell r="CM59">
            <v>1000</v>
          </cell>
          <cell r="CP59">
            <v>165</v>
          </cell>
          <cell r="CT59">
            <v>73.8</v>
          </cell>
        </row>
        <row r="60">
          <cell r="A60">
            <v>39168</v>
          </cell>
          <cell r="B60">
            <v>7.26</v>
          </cell>
          <cell r="C60">
            <v>21.9</v>
          </cell>
          <cell r="D60">
            <v>6.46</v>
          </cell>
          <cell r="E60">
            <v>7.26</v>
          </cell>
          <cell r="F60">
            <v>51</v>
          </cell>
          <cell r="G60">
            <v>70</v>
          </cell>
          <cell r="H60">
            <v>76</v>
          </cell>
          <cell r="Q60">
            <v>23.3</v>
          </cell>
          <cell r="R60">
            <v>5.05</v>
          </cell>
          <cell r="S60">
            <v>7.18</v>
          </cell>
          <cell r="T60">
            <v>27</v>
          </cell>
          <cell r="U60">
            <v>40</v>
          </cell>
          <cell r="V60">
            <v>72</v>
          </cell>
          <cell r="Y60">
            <v>21.4</v>
          </cell>
          <cell r="Z60">
            <v>3.04</v>
          </cell>
          <cell r="AA60">
            <v>6.96</v>
          </cell>
          <cell r="AB60">
            <v>12</v>
          </cell>
          <cell r="AC60">
            <v>20</v>
          </cell>
          <cell r="AD60">
            <v>148</v>
          </cell>
          <cell r="AI60">
            <v>0.5</v>
          </cell>
          <cell r="AJ60">
            <v>27.5</v>
          </cell>
          <cell r="AK60">
            <v>4.51</v>
          </cell>
          <cell r="AL60">
            <v>6.39</v>
          </cell>
          <cell r="AM60">
            <v>2933</v>
          </cell>
          <cell r="AN60">
            <v>2250</v>
          </cell>
          <cell r="AO60">
            <v>85.2</v>
          </cell>
          <cell r="AQ60">
            <v>22</v>
          </cell>
          <cell r="AR60">
            <v>22.7</v>
          </cell>
          <cell r="AS60">
            <v>3.15</v>
          </cell>
          <cell r="AT60">
            <v>6.15</v>
          </cell>
          <cell r="AU60">
            <v>21</v>
          </cell>
          <cell r="AV60">
            <v>64</v>
          </cell>
          <cell r="AW60">
            <v>33</v>
          </cell>
          <cell r="AX60">
            <v>330</v>
          </cell>
          <cell r="BA60">
            <v>1130</v>
          </cell>
          <cell r="BB60">
            <v>950</v>
          </cell>
          <cell r="BC60">
            <v>6</v>
          </cell>
          <cell r="BD60">
            <v>22.4</v>
          </cell>
          <cell r="BE60">
            <v>5.33</v>
          </cell>
          <cell r="BF60">
            <v>6.94</v>
          </cell>
          <cell r="BG60">
            <v>8.9</v>
          </cell>
          <cell r="BH60">
            <v>52</v>
          </cell>
          <cell r="BI60">
            <v>20.5</v>
          </cell>
          <cell r="BR60">
            <v>0.84</v>
          </cell>
          <cell r="CC60">
            <v>6.31</v>
          </cell>
          <cell r="CD60">
            <v>44900</v>
          </cell>
          <cell r="CE60">
            <v>33500</v>
          </cell>
          <cell r="CG60">
            <v>175</v>
          </cell>
          <cell r="CI60">
            <v>7.11</v>
          </cell>
          <cell r="CJ60">
            <v>12575</v>
          </cell>
          <cell r="CK60">
            <v>8575</v>
          </cell>
          <cell r="CM60">
            <v>900</v>
          </cell>
          <cell r="CT60">
            <v>58.9</v>
          </cell>
        </row>
        <row r="61">
          <cell r="A61">
            <v>39169</v>
          </cell>
          <cell r="B61">
            <v>10.5</v>
          </cell>
          <cell r="C61">
            <v>20.8</v>
          </cell>
          <cell r="D61">
            <v>5.31</v>
          </cell>
          <cell r="E61">
            <v>6.95</v>
          </cell>
          <cell r="F61">
            <v>24</v>
          </cell>
          <cell r="G61">
            <v>77.5</v>
          </cell>
          <cell r="H61">
            <v>40</v>
          </cell>
          <cell r="Q61">
            <v>20.399999999999999</v>
          </cell>
          <cell r="R61">
            <v>5.05</v>
          </cell>
          <cell r="S61">
            <v>7</v>
          </cell>
          <cell r="T61">
            <v>42</v>
          </cell>
          <cell r="U61">
            <v>126.5</v>
          </cell>
          <cell r="V61">
            <v>38.5</v>
          </cell>
          <cell r="Y61">
            <v>21.4</v>
          </cell>
          <cell r="Z61">
            <v>3.81</v>
          </cell>
          <cell r="AA61">
            <v>6.82</v>
          </cell>
          <cell r="AB61">
            <v>63</v>
          </cell>
          <cell r="AC61">
            <v>53</v>
          </cell>
          <cell r="AD61">
            <v>78.5</v>
          </cell>
          <cell r="AG61">
            <v>1500</v>
          </cell>
          <cell r="AH61">
            <v>2141</v>
          </cell>
          <cell r="AI61">
            <v>0.6</v>
          </cell>
          <cell r="AJ61">
            <v>22.1</v>
          </cell>
          <cell r="AK61">
            <v>1.42</v>
          </cell>
          <cell r="AL61">
            <v>5.85</v>
          </cell>
          <cell r="AM61">
            <v>2650</v>
          </cell>
          <cell r="AN61">
            <v>1967</v>
          </cell>
          <cell r="AO61">
            <v>79.2</v>
          </cell>
          <cell r="AQ61">
            <v>21.9</v>
          </cell>
          <cell r="AR61">
            <v>21.9</v>
          </cell>
          <cell r="AS61">
            <v>1.92</v>
          </cell>
          <cell r="AT61">
            <v>5.82</v>
          </cell>
          <cell r="AU61">
            <v>42</v>
          </cell>
          <cell r="AV61">
            <v>69.400000000000006</v>
          </cell>
          <cell r="AW61">
            <v>32</v>
          </cell>
          <cell r="AX61">
            <v>265</v>
          </cell>
          <cell r="BA61">
            <v>1939</v>
          </cell>
          <cell r="BB61">
            <v>1444</v>
          </cell>
          <cell r="BC61">
            <v>4</v>
          </cell>
          <cell r="BD61">
            <v>21.7</v>
          </cell>
          <cell r="BE61">
            <v>3.7</v>
          </cell>
          <cell r="BF61">
            <v>6.25</v>
          </cell>
          <cell r="BG61">
            <v>9.5</v>
          </cell>
          <cell r="BH61">
            <v>66.3</v>
          </cell>
          <cell r="BI61">
            <v>23.5</v>
          </cell>
          <cell r="BR61">
            <v>1.33</v>
          </cell>
          <cell r="BS61">
            <v>6.61</v>
          </cell>
          <cell r="BU61">
            <v>18.399999999999999</v>
          </cell>
          <cell r="BV61">
            <v>8</v>
          </cell>
          <cell r="BW61">
            <v>6.0579999999999998</v>
          </cell>
          <cell r="BY61">
            <v>673.2</v>
          </cell>
          <cell r="BZ61">
            <v>406</v>
          </cell>
          <cell r="CA61">
            <v>6.4050000000000002</v>
          </cell>
          <cell r="CB61">
            <v>2942</v>
          </cell>
          <cell r="CC61">
            <v>5.9029999999999996</v>
          </cell>
          <cell r="CD61">
            <v>52800</v>
          </cell>
          <cell r="CE61">
            <v>37900</v>
          </cell>
          <cell r="CG61">
            <v>225</v>
          </cell>
          <cell r="CI61">
            <v>7.2809999999999997</v>
          </cell>
          <cell r="CJ61">
            <v>3410</v>
          </cell>
          <cell r="CK61">
            <v>2380</v>
          </cell>
          <cell r="CM61">
            <v>800</v>
          </cell>
          <cell r="CO61">
            <v>6.984</v>
          </cell>
          <cell r="CQ61">
            <v>734.4</v>
          </cell>
          <cell r="CR61">
            <v>1178</v>
          </cell>
          <cell r="CT61">
            <v>79.400000000000006</v>
          </cell>
        </row>
        <row r="62">
          <cell r="A62">
            <v>39170</v>
          </cell>
          <cell r="B62">
            <v>10</v>
          </cell>
          <cell r="C62">
            <v>21.9</v>
          </cell>
          <cell r="D62">
            <v>4.82</v>
          </cell>
          <cell r="E62">
            <v>6.89</v>
          </cell>
          <cell r="F62">
            <v>30</v>
          </cell>
          <cell r="G62">
            <v>652.79999999999995</v>
          </cell>
          <cell r="H62">
            <v>44.5</v>
          </cell>
          <cell r="Q62">
            <v>21.7</v>
          </cell>
          <cell r="R62">
            <v>4</v>
          </cell>
          <cell r="S62">
            <v>6.79</v>
          </cell>
          <cell r="T62">
            <v>33</v>
          </cell>
          <cell r="U62">
            <v>102</v>
          </cell>
          <cell r="V62">
            <v>77</v>
          </cell>
          <cell r="Y62">
            <v>22</v>
          </cell>
          <cell r="Z62">
            <v>2.9</v>
          </cell>
          <cell r="AA62">
            <v>6.85</v>
          </cell>
          <cell r="AB62">
            <v>135</v>
          </cell>
          <cell r="AC62">
            <v>346.8</v>
          </cell>
          <cell r="AD62">
            <v>349</v>
          </cell>
          <cell r="AI62">
            <v>0</v>
          </cell>
          <cell r="AJ62">
            <v>22.5</v>
          </cell>
          <cell r="AK62">
            <v>1.03</v>
          </cell>
          <cell r="AL62">
            <v>6.07</v>
          </cell>
          <cell r="AM62">
            <v>2520</v>
          </cell>
          <cell r="AN62">
            <v>1830</v>
          </cell>
          <cell r="AO62">
            <v>79.5</v>
          </cell>
          <cell r="AQ62">
            <v>8</v>
          </cell>
          <cell r="AR62">
            <v>22.4</v>
          </cell>
          <cell r="AS62">
            <v>2.63</v>
          </cell>
          <cell r="AT62">
            <v>5.96</v>
          </cell>
          <cell r="AU62">
            <v>27.6</v>
          </cell>
          <cell r="AV62">
            <v>73.400000000000006</v>
          </cell>
          <cell r="AW62">
            <v>94.5</v>
          </cell>
          <cell r="AX62">
            <v>102</v>
          </cell>
          <cell r="BA62">
            <v>14460</v>
          </cell>
          <cell r="BB62">
            <v>9860</v>
          </cell>
          <cell r="BC62">
            <v>5</v>
          </cell>
          <cell r="BD62">
            <v>22.5</v>
          </cell>
          <cell r="BE62">
            <v>4.01</v>
          </cell>
          <cell r="BF62">
            <v>6.11</v>
          </cell>
          <cell r="BG62">
            <v>13.7</v>
          </cell>
          <cell r="BH62">
            <v>85.7</v>
          </cell>
          <cell r="BI62">
            <v>23.5</v>
          </cell>
          <cell r="BR62">
            <v>0.96909999999999996</v>
          </cell>
          <cell r="CC62">
            <v>6.3170000000000002</v>
          </cell>
          <cell r="CD62">
            <v>30200</v>
          </cell>
          <cell r="CE62">
            <v>20900</v>
          </cell>
          <cell r="CG62">
            <v>170</v>
          </cell>
          <cell r="CI62">
            <v>6.7859999999999996</v>
          </cell>
          <cell r="CJ62">
            <v>30175</v>
          </cell>
          <cell r="CK62">
            <v>18950</v>
          </cell>
          <cell r="CM62">
            <v>960</v>
          </cell>
          <cell r="CT62">
            <v>73</v>
          </cell>
        </row>
        <row r="63">
          <cell r="A63">
            <v>39171</v>
          </cell>
          <cell r="B63">
            <v>7.5</v>
          </cell>
          <cell r="C63">
            <v>25</v>
          </cell>
          <cell r="D63">
            <v>4.5599999999999996</v>
          </cell>
          <cell r="E63">
            <v>6.99</v>
          </cell>
          <cell r="F63">
            <v>54</v>
          </cell>
          <cell r="G63">
            <v>102</v>
          </cell>
          <cell r="H63">
            <v>52</v>
          </cell>
          <cell r="Q63">
            <v>22.3</v>
          </cell>
          <cell r="R63">
            <v>3.47</v>
          </cell>
          <cell r="S63">
            <v>6.85</v>
          </cell>
          <cell r="T63">
            <v>24</v>
          </cell>
          <cell r="U63">
            <v>61.2</v>
          </cell>
          <cell r="V63">
            <v>41</v>
          </cell>
          <cell r="Y63">
            <v>22.6</v>
          </cell>
          <cell r="Z63">
            <v>2.4</v>
          </cell>
          <cell r="AA63">
            <v>6.8</v>
          </cell>
          <cell r="AB63">
            <v>165</v>
          </cell>
          <cell r="AC63">
            <v>265.2</v>
          </cell>
          <cell r="AD63">
            <v>118</v>
          </cell>
          <cell r="AI63">
            <v>0</v>
          </cell>
          <cell r="AJ63">
            <v>23.1</v>
          </cell>
          <cell r="AK63">
            <v>1.2</v>
          </cell>
          <cell r="AL63">
            <v>6.05</v>
          </cell>
          <cell r="AM63">
            <v>2408</v>
          </cell>
          <cell r="AN63">
            <v>1833</v>
          </cell>
          <cell r="AO63">
            <v>83</v>
          </cell>
          <cell r="AQ63">
            <v>20</v>
          </cell>
          <cell r="AR63">
            <v>23.1</v>
          </cell>
          <cell r="AS63">
            <v>1.89</v>
          </cell>
          <cell r="AT63">
            <v>5.9</v>
          </cell>
          <cell r="AU63">
            <v>10.8</v>
          </cell>
          <cell r="AV63">
            <v>16.3</v>
          </cell>
          <cell r="AW63">
            <v>24</v>
          </cell>
          <cell r="AX63">
            <v>380</v>
          </cell>
          <cell r="BA63">
            <v>27600</v>
          </cell>
          <cell r="BB63">
            <v>21000</v>
          </cell>
          <cell r="BC63">
            <v>4.5</v>
          </cell>
          <cell r="BD63">
            <v>23.6</v>
          </cell>
          <cell r="BE63">
            <v>3.35</v>
          </cell>
          <cell r="BF63">
            <v>6.08</v>
          </cell>
          <cell r="BG63">
            <v>14.9</v>
          </cell>
          <cell r="BH63">
            <v>77.5</v>
          </cell>
          <cell r="BI63">
            <v>28.5</v>
          </cell>
          <cell r="BR63">
            <v>0.9</v>
          </cell>
          <cell r="BS63">
            <v>6.04</v>
          </cell>
          <cell r="BU63">
            <v>6.1</v>
          </cell>
          <cell r="BV63">
            <v>9.5</v>
          </cell>
          <cell r="BW63">
            <v>6.202</v>
          </cell>
          <cell r="BY63">
            <v>632.4</v>
          </cell>
          <cell r="BZ63">
            <v>420</v>
          </cell>
          <cell r="CA63">
            <v>6.0030000000000001</v>
          </cell>
          <cell r="CB63">
            <v>16367</v>
          </cell>
          <cell r="CC63">
            <v>5.9130000000000003</v>
          </cell>
          <cell r="CD63">
            <v>90800</v>
          </cell>
          <cell r="CE63">
            <v>65000</v>
          </cell>
          <cell r="CG63">
            <v>315</v>
          </cell>
          <cell r="CI63">
            <v>6.8890000000000002</v>
          </cell>
          <cell r="CJ63">
            <v>4900</v>
          </cell>
          <cell r="CK63">
            <v>3625</v>
          </cell>
          <cell r="CM63">
            <v>1060</v>
          </cell>
          <cell r="CO63">
            <v>6.98</v>
          </cell>
          <cell r="CQ63">
            <v>775.2</v>
          </cell>
          <cell r="CR63">
            <v>1311</v>
          </cell>
          <cell r="CT63">
            <v>79.599999999999994</v>
          </cell>
        </row>
        <row r="64">
          <cell r="A64">
            <v>39172</v>
          </cell>
          <cell r="B64">
            <v>10</v>
          </cell>
          <cell r="C64">
            <v>24.2</v>
          </cell>
          <cell r="D64">
            <v>5.65</v>
          </cell>
          <cell r="E64">
            <v>5.81</v>
          </cell>
          <cell r="F64">
            <v>45</v>
          </cell>
          <cell r="G64">
            <v>93.8</v>
          </cell>
          <cell r="H64">
            <v>76</v>
          </cell>
          <cell r="Q64">
            <v>23.7</v>
          </cell>
          <cell r="R64">
            <v>3.7</v>
          </cell>
          <cell r="S64">
            <v>5.81</v>
          </cell>
          <cell r="T64">
            <v>30</v>
          </cell>
          <cell r="U64">
            <v>69.400000000000006</v>
          </cell>
          <cell r="V64">
            <v>68</v>
          </cell>
          <cell r="Y64">
            <v>24.2</v>
          </cell>
          <cell r="Z64">
            <v>2.82</v>
          </cell>
          <cell r="AA64">
            <v>5.81</v>
          </cell>
          <cell r="AB64">
            <v>36</v>
          </cell>
          <cell r="AC64">
            <v>77.5</v>
          </cell>
          <cell r="AD64">
            <v>52</v>
          </cell>
          <cell r="AI64">
            <v>0</v>
          </cell>
          <cell r="AJ64">
            <v>24.5</v>
          </cell>
          <cell r="AK64">
            <v>1.75</v>
          </cell>
          <cell r="AL64">
            <v>6.17</v>
          </cell>
          <cell r="AM64">
            <v>2716.7</v>
          </cell>
          <cell r="AN64">
            <v>2050</v>
          </cell>
          <cell r="AO64">
            <v>95.7</v>
          </cell>
          <cell r="AQ64">
            <v>30</v>
          </cell>
          <cell r="AR64">
            <v>23.7</v>
          </cell>
          <cell r="AS64">
            <v>2.94</v>
          </cell>
          <cell r="AT64">
            <v>6.65</v>
          </cell>
          <cell r="AU64">
            <v>22.8</v>
          </cell>
          <cell r="AV64">
            <v>69.400000000000006</v>
          </cell>
          <cell r="AW64">
            <v>24</v>
          </cell>
          <cell r="AX64">
            <v>265</v>
          </cell>
          <cell r="BA64">
            <v>20800</v>
          </cell>
          <cell r="BB64">
            <v>15500</v>
          </cell>
          <cell r="BC64">
            <v>22</v>
          </cell>
          <cell r="BD64">
            <v>23.6</v>
          </cell>
          <cell r="BE64">
            <v>6.07</v>
          </cell>
          <cell r="BF64">
            <v>6.2</v>
          </cell>
          <cell r="BG64">
            <v>3.8</v>
          </cell>
          <cell r="BH64">
            <v>8.1999999999999993</v>
          </cell>
          <cell r="BI64">
            <v>27.5</v>
          </cell>
          <cell r="BR64">
            <v>0.57420000000000004</v>
          </cell>
          <cell r="CC64">
            <v>5.84</v>
          </cell>
          <cell r="CD64">
            <v>52400</v>
          </cell>
          <cell r="CE64">
            <v>39400</v>
          </cell>
          <cell r="CG64">
            <v>380</v>
          </cell>
          <cell r="CI64">
            <v>7.01</v>
          </cell>
          <cell r="CJ64">
            <v>28700</v>
          </cell>
          <cell r="CK64">
            <v>19600</v>
          </cell>
          <cell r="CM64">
            <v>1010</v>
          </cell>
          <cell r="CT64">
            <v>78.8</v>
          </cell>
        </row>
        <row r="65">
          <cell r="A65">
            <v>39173</v>
          </cell>
          <cell r="B65">
            <v>12</v>
          </cell>
          <cell r="C65">
            <v>23.8</v>
          </cell>
          <cell r="D65">
            <v>6.27</v>
          </cell>
          <cell r="E65">
            <v>6.85</v>
          </cell>
          <cell r="F65">
            <v>69</v>
          </cell>
          <cell r="G65">
            <v>97.92</v>
          </cell>
          <cell r="H65">
            <v>46</v>
          </cell>
          <cell r="Q65">
            <v>23.2</v>
          </cell>
          <cell r="R65">
            <v>7.31</v>
          </cell>
          <cell r="S65">
            <v>6.89</v>
          </cell>
          <cell r="T65">
            <v>69</v>
          </cell>
          <cell r="U65">
            <v>204</v>
          </cell>
          <cell r="V65">
            <v>46</v>
          </cell>
          <cell r="Y65">
            <v>23.5</v>
          </cell>
          <cell r="Z65">
            <v>6.81</v>
          </cell>
          <cell r="AA65">
            <v>2.58</v>
          </cell>
          <cell r="AB65">
            <v>75</v>
          </cell>
          <cell r="AC65">
            <v>112</v>
          </cell>
          <cell r="AD65">
            <v>56</v>
          </cell>
          <cell r="AG65">
            <v>180</v>
          </cell>
          <cell r="AH65">
            <v>475</v>
          </cell>
          <cell r="AI65">
            <v>0.8</v>
          </cell>
          <cell r="AJ65">
            <v>24.3</v>
          </cell>
          <cell r="AK65">
            <v>1.47</v>
          </cell>
          <cell r="AL65">
            <v>6.16</v>
          </cell>
          <cell r="AM65">
            <v>2450</v>
          </cell>
          <cell r="AN65">
            <v>1867</v>
          </cell>
          <cell r="AO65">
            <v>81.599999999999994</v>
          </cell>
          <cell r="AQ65">
            <v>15</v>
          </cell>
          <cell r="AR65">
            <v>24.4</v>
          </cell>
          <cell r="AS65">
            <v>2.9</v>
          </cell>
          <cell r="AT65">
            <v>6.1</v>
          </cell>
          <cell r="AU65">
            <v>27.6</v>
          </cell>
          <cell r="AV65">
            <v>65.3</v>
          </cell>
          <cell r="AW65">
            <v>66</v>
          </cell>
          <cell r="AX65">
            <v>340</v>
          </cell>
          <cell r="BA65">
            <v>25400</v>
          </cell>
          <cell r="BB65">
            <v>19800</v>
          </cell>
          <cell r="BC65">
            <v>10</v>
          </cell>
          <cell r="BD65">
            <v>24.3</v>
          </cell>
          <cell r="BE65">
            <v>6.57</v>
          </cell>
          <cell r="BF65">
            <v>6.12</v>
          </cell>
          <cell r="BG65">
            <v>12.6</v>
          </cell>
          <cell r="BH65">
            <v>55.08</v>
          </cell>
          <cell r="BI65">
            <v>28</v>
          </cell>
          <cell r="BR65">
            <v>0.47910000000000003</v>
          </cell>
          <cell r="BS65">
            <v>8.0500000000000007</v>
          </cell>
          <cell r="BU65">
            <v>8.16</v>
          </cell>
          <cell r="BV65">
            <v>3.7</v>
          </cell>
          <cell r="BW65">
            <v>5.95</v>
          </cell>
          <cell r="BY65">
            <v>530.4</v>
          </cell>
          <cell r="BZ65">
            <v>230</v>
          </cell>
          <cell r="CA65">
            <v>5.74</v>
          </cell>
          <cell r="CB65">
            <v>14600</v>
          </cell>
          <cell r="CC65">
            <v>6.33</v>
          </cell>
          <cell r="CD65">
            <v>53400</v>
          </cell>
          <cell r="CE65">
            <v>33300</v>
          </cell>
          <cell r="CG65">
            <v>230</v>
          </cell>
          <cell r="CI65">
            <v>7.22</v>
          </cell>
          <cell r="CJ65">
            <v>28200</v>
          </cell>
          <cell r="CK65">
            <v>19600</v>
          </cell>
          <cell r="CM65">
            <v>690</v>
          </cell>
          <cell r="CO65">
            <v>7.2</v>
          </cell>
          <cell r="CQ65">
            <v>999.6</v>
          </cell>
          <cell r="CR65">
            <v>140</v>
          </cell>
          <cell r="CT65">
            <v>79.599999999999994</v>
          </cell>
        </row>
        <row r="66">
          <cell r="A66">
            <v>39174</v>
          </cell>
          <cell r="B66">
            <v>8</v>
          </cell>
          <cell r="C66">
            <v>23.1</v>
          </cell>
          <cell r="D66">
            <v>5.34</v>
          </cell>
          <cell r="E66">
            <v>7.04</v>
          </cell>
          <cell r="F66">
            <v>42</v>
          </cell>
          <cell r="G66">
            <v>110.16</v>
          </cell>
          <cell r="H66">
            <v>50</v>
          </cell>
          <cell r="I66">
            <v>12.29</v>
          </cell>
          <cell r="J66">
            <v>0.22</v>
          </cell>
          <cell r="K66">
            <v>0</v>
          </cell>
          <cell r="L66">
            <v>9.6300000000000026</v>
          </cell>
          <cell r="M66">
            <v>1.27</v>
          </cell>
          <cell r="N66">
            <v>1272727</v>
          </cell>
          <cell r="O66">
            <v>8.4</v>
          </cell>
          <cell r="Q66">
            <v>22.9</v>
          </cell>
          <cell r="R66">
            <v>3.39</v>
          </cell>
          <cell r="S66">
            <v>7.01</v>
          </cell>
          <cell r="T66">
            <v>84</v>
          </cell>
          <cell r="U66">
            <v>93.84</v>
          </cell>
          <cell r="V66">
            <v>59</v>
          </cell>
          <cell r="W66">
            <v>11.5</v>
          </cell>
          <cell r="Y66">
            <v>23.3</v>
          </cell>
          <cell r="Z66">
            <v>2.57</v>
          </cell>
          <cell r="AA66">
            <v>6.94</v>
          </cell>
          <cell r="AB66">
            <v>153</v>
          </cell>
          <cell r="AC66">
            <v>285.60000000000002</v>
          </cell>
          <cell r="AD66">
            <v>225</v>
          </cell>
          <cell r="AE66">
            <v>14.1</v>
          </cell>
          <cell r="AI66">
            <v>0</v>
          </cell>
          <cell r="AJ66">
            <v>24.2</v>
          </cell>
          <cell r="AK66">
            <v>1.81</v>
          </cell>
          <cell r="AL66">
            <v>6.09</v>
          </cell>
          <cell r="AM66">
            <v>2500</v>
          </cell>
          <cell r="AN66">
            <v>1833</v>
          </cell>
          <cell r="AO66">
            <v>88</v>
          </cell>
          <cell r="AQ66">
            <v>13</v>
          </cell>
          <cell r="AR66">
            <v>24.2</v>
          </cell>
          <cell r="AS66">
            <v>3.01</v>
          </cell>
          <cell r="AT66">
            <v>6.1</v>
          </cell>
          <cell r="AU66">
            <v>23.4</v>
          </cell>
          <cell r="AV66">
            <v>85.7</v>
          </cell>
          <cell r="AW66">
            <v>63</v>
          </cell>
          <cell r="AX66">
            <v>265</v>
          </cell>
          <cell r="AY66">
            <v>63636</v>
          </cell>
          <cell r="AZ66">
            <v>36.65</v>
          </cell>
          <cell r="BA66">
            <v>25500</v>
          </cell>
          <cell r="BB66">
            <v>19500</v>
          </cell>
          <cell r="BC66">
            <v>18</v>
          </cell>
          <cell r="BD66">
            <v>23.8</v>
          </cell>
          <cell r="BE66">
            <v>4.5599999999999996</v>
          </cell>
          <cell r="BF66">
            <v>6.2</v>
          </cell>
          <cell r="BG66">
            <v>11.8</v>
          </cell>
          <cell r="BH66">
            <v>42.84</v>
          </cell>
          <cell r="BI66">
            <v>26</v>
          </cell>
          <cell r="BJ66">
            <v>4.58</v>
          </cell>
          <cell r="BK66">
            <v>8.91</v>
          </cell>
          <cell r="BL66">
            <v>0.15740000000000001</v>
          </cell>
          <cell r="BM66">
            <v>9.85</v>
          </cell>
          <cell r="BN66">
            <v>0.46</v>
          </cell>
          <cell r="BO66">
            <v>123</v>
          </cell>
          <cell r="BP66">
            <v>8.5</v>
          </cell>
          <cell r="BR66">
            <v>0.67810000000000004</v>
          </cell>
          <cell r="BT66">
            <v>4</v>
          </cell>
          <cell r="BX66">
            <v>960</v>
          </cell>
          <cell r="CC66">
            <v>7.2350000000000003</v>
          </cell>
          <cell r="CD66">
            <v>45700</v>
          </cell>
          <cell r="CE66">
            <v>33700</v>
          </cell>
          <cell r="CG66">
            <v>245</v>
          </cell>
          <cell r="CI66">
            <v>6.4669999999999996</v>
          </cell>
          <cell r="CJ66">
            <v>21900</v>
          </cell>
          <cell r="CK66">
            <v>16100</v>
          </cell>
          <cell r="CM66">
            <v>595</v>
          </cell>
          <cell r="CP66">
            <v>585</v>
          </cell>
          <cell r="CT66">
            <v>77.7</v>
          </cell>
        </row>
        <row r="67">
          <cell r="A67">
            <v>39175</v>
          </cell>
          <cell r="B67">
            <v>15</v>
          </cell>
          <cell r="C67">
            <v>20.3</v>
          </cell>
          <cell r="D67">
            <v>5.74</v>
          </cell>
          <cell r="E67">
            <v>6.96</v>
          </cell>
          <cell r="F67">
            <v>33</v>
          </cell>
          <cell r="G67">
            <v>104</v>
          </cell>
          <cell r="H67">
            <v>60</v>
          </cell>
          <cell r="Q67">
            <v>20.9</v>
          </cell>
          <cell r="R67">
            <v>6.84</v>
          </cell>
          <cell r="S67">
            <v>6.98</v>
          </cell>
          <cell r="T67">
            <v>27</v>
          </cell>
          <cell r="U67">
            <v>68</v>
          </cell>
          <cell r="V67">
            <v>40</v>
          </cell>
          <cell r="Y67">
            <v>25</v>
          </cell>
          <cell r="Z67">
            <v>5.3</v>
          </cell>
          <cell r="AA67">
            <v>6.99</v>
          </cell>
          <cell r="AB67">
            <v>72</v>
          </cell>
          <cell r="AC67">
            <v>130</v>
          </cell>
          <cell r="AD67">
            <v>72</v>
          </cell>
          <cell r="AI67">
            <v>0.5</v>
          </cell>
          <cell r="AJ67">
            <v>25</v>
          </cell>
          <cell r="AK67">
            <v>2.5</v>
          </cell>
          <cell r="AL67">
            <v>6.04</v>
          </cell>
          <cell r="AM67">
            <v>2333</v>
          </cell>
          <cell r="AN67">
            <v>1758</v>
          </cell>
          <cell r="AO67">
            <v>90</v>
          </cell>
          <cell r="AQ67">
            <v>13</v>
          </cell>
          <cell r="AR67">
            <v>22.8</v>
          </cell>
          <cell r="AS67">
            <v>3.74</v>
          </cell>
          <cell r="AT67">
            <v>6.09</v>
          </cell>
          <cell r="AU67">
            <v>9.6</v>
          </cell>
          <cell r="AV67">
            <v>12</v>
          </cell>
          <cell r="AW67">
            <v>55</v>
          </cell>
          <cell r="AX67">
            <v>140</v>
          </cell>
          <cell r="BA67">
            <v>29700</v>
          </cell>
          <cell r="BB67">
            <v>22400</v>
          </cell>
          <cell r="BC67">
            <v>15</v>
          </cell>
          <cell r="BD67">
            <v>22.8</v>
          </cell>
          <cell r="BE67">
            <v>4.74</v>
          </cell>
          <cell r="BF67">
            <v>6.16</v>
          </cell>
          <cell r="BG67">
            <v>2.7</v>
          </cell>
          <cell r="BH67">
            <v>70</v>
          </cell>
          <cell r="BI67">
            <v>28</v>
          </cell>
          <cell r="BR67">
            <v>0.61019999999999996</v>
          </cell>
          <cell r="CC67">
            <v>6.23</v>
          </cell>
          <cell r="CD67">
            <v>69600</v>
          </cell>
          <cell r="CE67">
            <v>52100</v>
          </cell>
          <cell r="CG67">
            <v>150</v>
          </cell>
          <cell r="CI67">
            <v>8.0500000000000007</v>
          </cell>
          <cell r="CJ67">
            <v>51500</v>
          </cell>
          <cell r="CK67">
            <v>33200</v>
          </cell>
          <cell r="CM67">
            <v>1650</v>
          </cell>
          <cell r="CT67">
            <v>78.7</v>
          </cell>
        </row>
        <row r="68">
          <cell r="A68">
            <v>39176</v>
          </cell>
          <cell r="B68">
            <v>14</v>
          </cell>
          <cell r="C68">
            <v>20</v>
          </cell>
          <cell r="D68">
            <v>5.81</v>
          </cell>
          <cell r="E68">
            <v>7.04</v>
          </cell>
          <cell r="F68">
            <v>66</v>
          </cell>
          <cell r="G68">
            <v>132</v>
          </cell>
          <cell r="H68">
            <v>41</v>
          </cell>
          <cell r="Q68">
            <v>20.399999999999999</v>
          </cell>
          <cell r="R68">
            <v>5.18</v>
          </cell>
          <cell r="S68">
            <v>7.11</v>
          </cell>
          <cell r="T68">
            <v>60</v>
          </cell>
          <cell r="U68">
            <v>100</v>
          </cell>
          <cell r="V68">
            <v>36</v>
          </cell>
          <cell r="Y68">
            <v>20.8</v>
          </cell>
          <cell r="Z68">
            <v>4.84</v>
          </cell>
          <cell r="AA68">
            <v>7.1</v>
          </cell>
          <cell r="AB68">
            <v>63</v>
          </cell>
          <cell r="AC68">
            <v>200</v>
          </cell>
          <cell r="AD68">
            <v>91</v>
          </cell>
          <cell r="AG68">
            <v>2861</v>
          </cell>
          <cell r="AH68">
            <v>2066.6999999999998</v>
          </cell>
          <cell r="AI68">
            <v>0.8</v>
          </cell>
          <cell r="AJ68">
            <v>21.8</v>
          </cell>
          <cell r="AK68">
            <v>1.82</v>
          </cell>
          <cell r="AL68">
            <v>6.06</v>
          </cell>
          <cell r="AM68">
            <v>1983</v>
          </cell>
          <cell r="AN68">
            <v>1542</v>
          </cell>
          <cell r="AO68">
            <v>95.8</v>
          </cell>
          <cell r="AQ68">
            <v>12</v>
          </cell>
          <cell r="AR68">
            <v>21.4</v>
          </cell>
          <cell r="AS68">
            <v>3.42</v>
          </cell>
          <cell r="AT68">
            <v>6.06</v>
          </cell>
          <cell r="AU68">
            <v>27</v>
          </cell>
          <cell r="AV68">
            <v>72</v>
          </cell>
          <cell r="AW68">
            <v>87</v>
          </cell>
          <cell r="AX68">
            <v>275</v>
          </cell>
          <cell r="BA68">
            <v>23500</v>
          </cell>
          <cell r="BB68">
            <v>18200</v>
          </cell>
          <cell r="BC68">
            <v>15</v>
          </cell>
          <cell r="BD68">
            <v>21.7</v>
          </cell>
          <cell r="BE68">
            <v>5.0999999999999996</v>
          </cell>
          <cell r="BF68">
            <v>6.11</v>
          </cell>
          <cell r="BG68">
            <v>4.5</v>
          </cell>
          <cell r="BH68">
            <v>76</v>
          </cell>
          <cell r="BI68">
            <v>28</v>
          </cell>
          <cell r="BR68">
            <v>0.41949999999999998</v>
          </cell>
          <cell r="BS68">
            <v>6.49</v>
          </cell>
          <cell r="BU68">
            <v>12</v>
          </cell>
          <cell r="BV68">
            <v>9</v>
          </cell>
          <cell r="BW68">
            <v>6.51</v>
          </cell>
          <cell r="BY68">
            <v>420</v>
          </cell>
          <cell r="BZ68">
            <v>7100</v>
          </cell>
          <cell r="CA68">
            <v>6.4</v>
          </cell>
          <cell r="CB68">
            <v>23900</v>
          </cell>
          <cell r="CC68">
            <v>6.36</v>
          </cell>
          <cell r="CD68">
            <v>33300</v>
          </cell>
          <cell r="CE68">
            <v>24900</v>
          </cell>
          <cell r="CG68">
            <v>180</v>
          </cell>
          <cell r="CI68">
            <v>7</v>
          </cell>
          <cell r="CJ68">
            <v>34300</v>
          </cell>
          <cell r="CK68">
            <v>19700</v>
          </cell>
          <cell r="CM68">
            <v>930</v>
          </cell>
          <cell r="CO68">
            <v>7.07</v>
          </cell>
          <cell r="CQ68">
            <v>120</v>
          </cell>
          <cell r="CR68">
            <v>120</v>
          </cell>
          <cell r="CT68">
            <v>76.599999999999994</v>
          </cell>
        </row>
        <row r="69">
          <cell r="A69">
            <v>39177</v>
          </cell>
          <cell r="B69">
            <v>15</v>
          </cell>
          <cell r="C69">
            <v>20.3</v>
          </cell>
          <cell r="D69">
            <v>5.52</v>
          </cell>
          <cell r="E69">
            <v>7.1</v>
          </cell>
          <cell r="F69">
            <v>27</v>
          </cell>
          <cell r="G69">
            <v>40</v>
          </cell>
          <cell r="H69">
            <v>37</v>
          </cell>
          <cell r="Q69">
            <v>20.399999999999999</v>
          </cell>
          <cell r="R69">
            <v>7.3</v>
          </cell>
          <cell r="S69">
            <v>7.18</v>
          </cell>
          <cell r="T69">
            <v>24</v>
          </cell>
          <cell r="U69">
            <v>60</v>
          </cell>
          <cell r="V69">
            <v>33</v>
          </cell>
          <cell r="Y69">
            <v>20.7</v>
          </cell>
          <cell r="Z69">
            <v>5.6</v>
          </cell>
          <cell r="AA69">
            <v>7.13</v>
          </cell>
          <cell r="AB69">
            <v>48</v>
          </cell>
          <cell r="AC69">
            <v>90</v>
          </cell>
          <cell r="AD69">
            <v>91</v>
          </cell>
          <cell r="AI69">
            <v>1</v>
          </cell>
          <cell r="AJ69">
            <v>21.2</v>
          </cell>
          <cell r="AK69">
            <v>2.3199999999999998</v>
          </cell>
          <cell r="AL69">
            <v>6.1</v>
          </cell>
          <cell r="AM69">
            <v>2123.3000000000002</v>
          </cell>
          <cell r="AN69">
            <v>1480</v>
          </cell>
          <cell r="AO69">
            <v>94.2</v>
          </cell>
          <cell r="AQ69">
            <v>19</v>
          </cell>
          <cell r="AR69">
            <v>21.4</v>
          </cell>
          <cell r="AS69">
            <v>3</v>
          </cell>
          <cell r="AT69">
            <v>6.01</v>
          </cell>
          <cell r="AU69">
            <v>5.4</v>
          </cell>
          <cell r="AV69">
            <v>8</v>
          </cell>
          <cell r="AW69">
            <v>54</v>
          </cell>
          <cell r="AX69">
            <v>300</v>
          </cell>
          <cell r="BA69">
            <v>14675</v>
          </cell>
          <cell r="BB69">
            <v>10725</v>
          </cell>
          <cell r="BC69">
            <v>18</v>
          </cell>
          <cell r="BD69">
            <v>21.2</v>
          </cell>
          <cell r="BE69">
            <v>4.4000000000000004</v>
          </cell>
          <cell r="BF69">
            <v>6.11</v>
          </cell>
          <cell r="BG69">
            <v>13.5</v>
          </cell>
          <cell r="BH69">
            <v>28</v>
          </cell>
          <cell r="BI69">
            <v>27</v>
          </cell>
          <cell r="BR69">
            <v>0.29530000000000001</v>
          </cell>
          <cell r="CC69">
            <v>6.39</v>
          </cell>
          <cell r="CD69">
            <v>17525</v>
          </cell>
          <cell r="CE69">
            <v>12725</v>
          </cell>
          <cell r="CG69">
            <v>150</v>
          </cell>
          <cell r="CI69">
            <v>7.23</v>
          </cell>
          <cell r="CJ69">
            <v>26400</v>
          </cell>
          <cell r="CK69">
            <v>15900</v>
          </cell>
          <cell r="CM69">
            <v>910</v>
          </cell>
          <cell r="CT69">
            <v>79.2</v>
          </cell>
        </row>
        <row r="70">
          <cell r="A70">
            <v>39178</v>
          </cell>
          <cell r="B70">
            <v>18</v>
          </cell>
          <cell r="C70">
            <v>20.2</v>
          </cell>
          <cell r="D70">
            <v>6.24</v>
          </cell>
          <cell r="E70">
            <v>7.11</v>
          </cell>
          <cell r="F70">
            <v>18</v>
          </cell>
          <cell r="G70">
            <v>88</v>
          </cell>
          <cell r="H70">
            <v>42</v>
          </cell>
          <cell r="Q70">
            <v>20.399999999999999</v>
          </cell>
          <cell r="R70">
            <v>7.55</v>
          </cell>
          <cell r="S70">
            <v>7.07</v>
          </cell>
          <cell r="T70">
            <v>18</v>
          </cell>
          <cell r="U70">
            <v>68</v>
          </cell>
          <cell r="V70">
            <v>39</v>
          </cell>
          <cell r="Y70">
            <v>20.399999999999999</v>
          </cell>
          <cell r="Z70">
            <v>5.15</v>
          </cell>
          <cell r="AA70">
            <v>6.96</v>
          </cell>
          <cell r="AB70">
            <v>18</v>
          </cell>
          <cell r="AC70">
            <v>72</v>
          </cell>
          <cell r="AD70">
            <v>34</v>
          </cell>
          <cell r="AG70">
            <v>29800</v>
          </cell>
          <cell r="AH70">
            <v>1670</v>
          </cell>
          <cell r="AI70">
            <v>1.5</v>
          </cell>
          <cell r="AJ70">
            <v>21.2</v>
          </cell>
          <cell r="AK70">
            <v>1.96</v>
          </cell>
          <cell r="AL70">
            <v>6.08</v>
          </cell>
          <cell r="AM70">
            <v>1764.4</v>
          </cell>
          <cell r="AN70">
            <v>1338</v>
          </cell>
          <cell r="AO70">
            <v>119</v>
          </cell>
          <cell r="AQ70">
            <v>13</v>
          </cell>
          <cell r="AR70">
            <v>21.2</v>
          </cell>
          <cell r="AS70">
            <v>3.91</v>
          </cell>
          <cell r="AT70">
            <v>5.98</v>
          </cell>
          <cell r="AU70">
            <v>21.6</v>
          </cell>
          <cell r="AV70">
            <v>96</v>
          </cell>
          <cell r="AW70">
            <v>51.5</v>
          </cell>
          <cell r="AX70">
            <v>280</v>
          </cell>
          <cell r="BA70">
            <v>12166.7</v>
          </cell>
          <cell r="BB70">
            <v>8708</v>
          </cell>
          <cell r="BC70">
            <v>13</v>
          </cell>
          <cell r="BD70">
            <v>21.1</v>
          </cell>
          <cell r="BE70">
            <v>4.58</v>
          </cell>
          <cell r="BF70">
            <v>6.09</v>
          </cell>
          <cell r="BG70">
            <v>7.8</v>
          </cell>
          <cell r="BH70">
            <v>72</v>
          </cell>
          <cell r="BI70">
            <v>27</v>
          </cell>
          <cell r="BR70">
            <v>0.2324</v>
          </cell>
          <cell r="BS70">
            <v>6.09</v>
          </cell>
          <cell r="BU70">
            <v>26</v>
          </cell>
          <cell r="BV70">
            <v>3</v>
          </cell>
          <cell r="BW70">
            <v>6.62</v>
          </cell>
          <cell r="BY70">
            <v>136</v>
          </cell>
          <cell r="BZ70">
            <v>59</v>
          </cell>
          <cell r="CA70">
            <v>6.55</v>
          </cell>
          <cell r="CB70">
            <v>10567</v>
          </cell>
          <cell r="CC70">
            <v>6.62</v>
          </cell>
          <cell r="CD70">
            <v>22145</v>
          </cell>
          <cell r="CE70">
            <v>15955</v>
          </cell>
          <cell r="CG70">
            <v>130</v>
          </cell>
          <cell r="CI70">
            <v>7.23</v>
          </cell>
          <cell r="CJ70">
            <v>450</v>
          </cell>
          <cell r="CK70">
            <v>200</v>
          </cell>
          <cell r="CM70">
            <v>890</v>
          </cell>
          <cell r="CO70">
            <v>7.17</v>
          </cell>
          <cell r="CQ70">
            <v>140</v>
          </cell>
          <cell r="CR70">
            <v>1588</v>
          </cell>
          <cell r="CT70">
            <v>79.7</v>
          </cell>
        </row>
        <row r="71">
          <cell r="A71">
            <v>39179</v>
          </cell>
          <cell r="B71">
            <v>7</v>
          </cell>
          <cell r="C71">
            <v>20.2</v>
          </cell>
          <cell r="D71">
            <v>5.62</v>
          </cell>
          <cell r="E71">
            <v>7.06</v>
          </cell>
          <cell r="F71">
            <v>57</v>
          </cell>
          <cell r="G71">
            <v>136</v>
          </cell>
          <cell r="H71">
            <v>60</v>
          </cell>
          <cell r="Q71">
            <v>20.2</v>
          </cell>
          <cell r="R71">
            <v>5.26</v>
          </cell>
          <cell r="S71">
            <v>7.13</v>
          </cell>
          <cell r="T71">
            <v>54</v>
          </cell>
          <cell r="U71">
            <v>64</v>
          </cell>
          <cell r="V71">
            <v>61</v>
          </cell>
          <cell r="Y71">
            <v>20.399999999999999</v>
          </cell>
          <cell r="Z71">
            <v>3.53</v>
          </cell>
          <cell r="AA71">
            <v>7.05</v>
          </cell>
          <cell r="AB71">
            <v>48</v>
          </cell>
          <cell r="AC71">
            <v>112</v>
          </cell>
          <cell r="AD71">
            <v>41</v>
          </cell>
          <cell r="AI71">
            <v>0</v>
          </cell>
          <cell r="AJ71">
            <v>21.4</v>
          </cell>
          <cell r="AK71">
            <v>1.96</v>
          </cell>
          <cell r="AL71">
            <v>6.06</v>
          </cell>
          <cell r="AM71">
            <v>1650</v>
          </cell>
          <cell r="AN71">
            <v>1567</v>
          </cell>
          <cell r="AO71">
            <v>115.2</v>
          </cell>
          <cell r="AQ71">
            <v>20</v>
          </cell>
          <cell r="AR71">
            <v>21.2</v>
          </cell>
          <cell r="AS71">
            <v>2.9</v>
          </cell>
          <cell r="AT71">
            <v>6.03</v>
          </cell>
          <cell r="AU71">
            <v>19.2</v>
          </cell>
          <cell r="AV71">
            <v>112</v>
          </cell>
          <cell r="AW71">
            <v>19</v>
          </cell>
          <cell r="AX71">
            <v>410</v>
          </cell>
          <cell r="BA71">
            <v>18500</v>
          </cell>
          <cell r="BB71">
            <v>15600</v>
          </cell>
          <cell r="BC71">
            <v>15</v>
          </cell>
          <cell r="BD71">
            <v>21.1</v>
          </cell>
          <cell r="BE71">
            <v>4.33</v>
          </cell>
          <cell r="BF71">
            <v>6.13</v>
          </cell>
          <cell r="BG71">
            <v>3</v>
          </cell>
          <cell r="BH71">
            <v>54</v>
          </cell>
          <cell r="BI71">
            <v>26.5</v>
          </cell>
          <cell r="BR71">
            <v>0.69940000000000002</v>
          </cell>
          <cell r="CC71">
            <v>8.07</v>
          </cell>
          <cell r="CD71">
            <v>39700</v>
          </cell>
          <cell r="CE71">
            <v>27500</v>
          </cell>
          <cell r="CG71">
            <v>1780</v>
          </cell>
          <cell r="CI71">
            <v>8.0299999999999994</v>
          </cell>
          <cell r="CJ71">
            <v>18800</v>
          </cell>
          <cell r="CK71">
            <v>14200</v>
          </cell>
          <cell r="CM71">
            <v>815</v>
          </cell>
          <cell r="CT71">
            <v>75.900000000000006</v>
          </cell>
        </row>
        <row r="72">
          <cell r="A72">
            <v>39180</v>
          </cell>
          <cell r="B72">
            <v>8</v>
          </cell>
          <cell r="C72">
            <v>20.3</v>
          </cell>
          <cell r="D72">
            <v>5.05</v>
          </cell>
          <cell r="E72">
            <v>6.95</v>
          </cell>
          <cell r="F72">
            <v>57</v>
          </cell>
          <cell r="G72">
            <v>84</v>
          </cell>
          <cell r="H72">
            <v>61</v>
          </cell>
          <cell r="Q72">
            <v>20.3</v>
          </cell>
          <cell r="R72">
            <v>7.58</v>
          </cell>
          <cell r="S72">
            <v>7.02</v>
          </cell>
          <cell r="T72">
            <v>54</v>
          </cell>
          <cell r="U72">
            <v>88</v>
          </cell>
          <cell r="V72">
            <v>77</v>
          </cell>
          <cell r="Y72">
            <v>20.6</v>
          </cell>
          <cell r="Z72">
            <v>4.75</v>
          </cell>
          <cell r="AA72">
            <v>7</v>
          </cell>
          <cell r="AB72">
            <v>57</v>
          </cell>
          <cell r="AC72">
            <v>84</v>
          </cell>
          <cell r="AD72">
            <v>44</v>
          </cell>
          <cell r="AG72">
            <v>8000</v>
          </cell>
          <cell r="AH72">
            <v>13800</v>
          </cell>
          <cell r="AI72">
            <v>0</v>
          </cell>
          <cell r="AJ72">
            <v>21.3</v>
          </cell>
          <cell r="AK72">
            <v>1.9</v>
          </cell>
          <cell r="AL72">
            <v>6.62</v>
          </cell>
          <cell r="AM72">
            <v>1700</v>
          </cell>
          <cell r="AN72">
            <v>1342</v>
          </cell>
          <cell r="AO72">
            <v>105.9</v>
          </cell>
          <cell r="AQ72">
            <v>15</v>
          </cell>
          <cell r="AR72">
            <v>21.2</v>
          </cell>
          <cell r="AS72">
            <v>3.06</v>
          </cell>
          <cell r="AT72">
            <v>6.12</v>
          </cell>
          <cell r="AU72">
            <v>25.2</v>
          </cell>
          <cell r="AV72">
            <v>84</v>
          </cell>
          <cell r="AW72">
            <v>27</v>
          </cell>
          <cell r="AX72">
            <v>180</v>
          </cell>
          <cell r="BA72">
            <v>22500</v>
          </cell>
          <cell r="BB72">
            <v>19300</v>
          </cell>
          <cell r="BC72">
            <v>15</v>
          </cell>
          <cell r="BD72">
            <v>21.1</v>
          </cell>
          <cell r="BE72">
            <v>5.75</v>
          </cell>
          <cell r="BF72">
            <v>6.19</v>
          </cell>
          <cell r="BG72">
            <v>3.9</v>
          </cell>
          <cell r="BH72">
            <v>56</v>
          </cell>
          <cell r="BI72">
            <v>26.1</v>
          </cell>
          <cell r="BR72">
            <v>0.63729999999999998</v>
          </cell>
          <cell r="BS72">
            <v>6.38</v>
          </cell>
          <cell r="BU72">
            <v>40</v>
          </cell>
          <cell r="BV72">
            <v>4</v>
          </cell>
          <cell r="BW72">
            <v>6.28</v>
          </cell>
          <cell r="BY72">
            <v>4000</v>
          </cell>
          <cell r="BZ72">
            <v>5100</v>
          </cell>
          <cell r="CA72">
            <v>6.47</v>
          </cell>
          <cell r="CB72">
            <v>31700</v>
          </cell>
          <cell r="CC72">
            <v>8.3699999999999992</v>
          </cell>
          <cell r="CD72">
            <v>37100</v>
          </cell>
          <cell r="CE72">
            <v>25100</v>
          </cell>
          <cell r="CG72">
            <v>1760</v>
          </cell>
          <cell r="CI72">
            <v>7.38</v>
          </cell>
          <cell r="CJ72">
            <v>33900</v>
          </cell>
          <cell r="CK72">
            <v>19300</v>
          </cell>
          <cell r="CM72">
            <v>1140</v>
          </cell>
          <cell r="CO72">
            <v>7.12</v>
          </cell>
          <cell r="CQ72">
            <v>4600</v>
          </cell>
          <cell r="CR72">
            <v>14500</v>
          </cell>
          <cell r="CT72">
            <v>79</v>
          </cell>
        </row>
        <row r="73">
          <cell r="A73">
            <v>39181</v>
          </cell>
          <cell r="B73">
            <v>10</v>
          </cell>
          <cell r="C73">
            <v>20.3</v>
          </cell>
          <cell r="D73">
            <v>7.02</v>
          </cell>
          <cell r="E73">
            <v>6.67</v>
          </cell>
          <cell r="F73">
            <v>57</v>
          </cell>
          <cell r="G73">
            <v>74.3</v>
          </cell>
          <cell r="H73">
            <v>47</v>
          </cell>
          <cell r="I73">
            <v>15.76</v>
          </cell>
          <cell r="J73">
            <v>0.38700000000000001</v>
          </cell>
          <cell r="K73">
            <v>0.13969999999999999</v>
          </cell>
          <cell r="L73">
            <v>62.04</v>
          </cell>
          <cell r="M73">
            <v>1.66</v>
          </cell>
          <cell r="N73">
            <v>10909091</v>
          </cell>
          <cell r="O73">
            <v>5.3</v>
          </cell>
          <cell r="Q73">
            <v>19.899999999999999</v>
          </cell>
          <cell r="R73">
            <v>7</v>
          </cell>
          <cell r="S73">
            <v>5.12</v>
          </cell>
          <cell r="T73">
            <v>42</v>
          </cell>
          <cell r="U73">
            <v>57.8</v>
          </cell>
          <cell r="V73">
            <v>38</v>
          </cell>
          <cell r="W73">
            <v>2.8</v>
          </cell>
          <cell r="Y73">
            <v>20.100000000000001</v>
          </cell>
          <cell r="Z73">
            <v>4.34</v>
          </cell>
          <cell r="AA73">
            <v>7.02</v>
          </cell>
          <cell r="AB73">
            <v>27</v>
          </cell>
          <cell r="AC73">
            <v>49.5</v>
          </cell>
          <cell r="AD73">
            <v>31</v>
          </cell>
          <cell r="AE73">
            <v>6.5</v>
          </cell>
          <cell r="AI73">
            <v>0</v>
          </cell>
          <cell r="AJ73">
            <v>20.8</v>
          </cell>
          <cell r="AK73">
            <v>2.14</v>
          </cell>
          <cell r="AL73">
            <v>6.49</v>
          </cell>
          <cell r="AM73">
            <v>1708</v>
          </cell>
          <cell r="AN73">
            <v>1375</v>
          </cell>
          <cell r="AO73">
            <v>102.4</v>
          </cell>
          <cell r="AQ73">
            <v>20</v>
          </cell>
          <cell r="AR73">
            <v>21.1</v>
          </cell>
          <cell r="AS73">
            <v>1.79</v>
          </cell>
          <cell r="AT73">
            <v>6.32</v>
          </cell>
          <cell r="AU73">
            <v>8.4</v>
          </cell>
          <cell r="AV73">
            <v>16.5</v>
          </cell>
          <cell r="AW73">
            <v>25</v>
          </cell>
          <cell r="AX73">
            <v>240</v>
          </cell>
          <cell r="AY73">
            <v>100000</v>
          </cell>
          <cell r="AZ73">
            <v>13.25</v>
          </cell>
          <cell r="BA73">
            <v>21300</v>
          </cell>
          <cell r="BB73">
            <v>17000</v>
          </cell>
          <cell r="BC73">
            <v>12</v>
          </cell>
          <cell r="BD73">
            <v>21</v>
          </cell>
          <cell r="BE73">
            <v>5.05</v>
          </cell>
          <cell r="BF73">
            <v>6.27</v>
          </cell>
          <cell r="BG73">
            <v>4.3</v>
          </cell>
          <cell r="BH73">
            <v>41.3</v>
          </cell>
          <cell r="BI73">
            <v>27</v>
          </cell>
          <cell r="BJ73">
            <v>2.48</v>
          </cell>
          <cell r="BK73">
            <v>9.2795000000000005</v>
          </cell>
          <cell r="BL73">
            <v>0.14149999999999999</v>
          </cell>
          <cell r="BM73">
            <v>15.73</v>
          </cell>
          <cell r="BN73">
            <v>1.94</v>
          </cell>
          <cell r="BO73">
            <v>27</v>
          </cell>
          <cell r="BP73">
            <v>2.4</v>
          </cell>
          <cell r="BR73">
            <v>0.78620000000000001</v>
          </cell>
          <cell r="BT73">
            <v>3.2</v>
          </cell>
        </row>
        <row r="74">
          <cell r="A74">
            <v>39182</v>
          </cell>
          <cell r="B74">
            <v>12</v>
          </cell>
          <cell r="C74">
            <v>20.2</v>
          </cell>
          <cell r="D74">
            <v>5.8</v>
          </cell>
          <cell r="E74">
            <v>7.07</v>
          </cell>
          <cell r="F74">
            <v>84</v>
          </cell>
          <cell r="G74">
            <v>154.4</v>
          </cell>
          <cell r="H74">
            <v>87</v>
          </cell>
          <cell r="Q74">
            <v>19.899999999999999</v>
          </cell>
          <cell r="R74">
            <v>6.38</v>
          </cell>
          <cell r="S74">
            <v>7.11</v>
          </cell>
          <cell r="T74">
            <v>75</v>
          </cell>
          <cell r="U74">
            <v>121</v>
          </cell>
          <cell r="V74">
            <v>58</v>
          </cell>
          <cell r="Y74">
            <v>20.100000000000001</v>
          </cell>
          <cell r="Z74">
            <v>6.24</v>
          </cell>
          <cell r="AA74">
            <v>7.07</v>
          </cell>
          <cell r="AB74">
            <v>75</v>
          </cell>
          <cell r="AC74">
            <v>96</v>
          </cell>
          <cell r="AD74">
            <v>49</v>
          </cell>
          <cell r="AI74">
            <v>1</v>
          </cell>
          <cell r="AJ74">
            <v>21.1</v>
          </cell>
          <cell r="AK74">
            <v>1.87</v>
          </cell>
          <cell r="AL74">
            <v>6.17</v>
          </cell>
          <cell r="AM74">
            <v>2075</v>
          </cell>
          <cell r="AN74">
            <v>1300</v>
          </cell>
          <cell r="AO74">
            <v>96.4</v>
          </cell>
          <cell r="AQ74">
            <v>20</v>
          </cell>
          <cell r="AR74">
            <v>21.1</v>
          </cell>
          <cell r="AS74">
            <v>2.52</v>
          </cell>
          <cell r="AT74">
            <v>6.02</v>
          </cell>
          <cell r="AU74">
            <v>27.6</v>
          </cell>
          <cell r="AV74">
            <v>45.9</v>
          </cell>
          <cell r="AW74">
            <v>31.5</v>
          </cell>
          <cell r="AX74">
            <v>380</v>
          </cell>
          <cell r="BA74">
            <v>18200</v>
          </cell>
          <cell r="BB74">
            <v>15100</v>
          </cell>
          <cell r="BC74">
            <v>15</v>
          </cell>
          <cell r="BD74">
            <v>21.1</v>
          </cell>
          <cell r="BE74">
            <v>1.86</v>
          </cell>
          <cell r="BF74">
            <v>6.18</v>
          </cell>
          <cell r="BG74">
            <v>7.1</v>
          </cell>
          <cell r="BH74">
            <v>50.1</v>
          </cell>
          <cell r="BI74">
            <v>22</v>
          </cell>
          <cell r="BR74">
            <v>0.77039999999999997</v>
          </cell>
          <cell r="BX74">
            <v>780</v>
          </cell>
          <cell r="CC74">
            <v>6.32</v>
          </cell>
          <cell r="CD74">
            <v>43100</v>
          </cell>
          <cell r="CE74">
            <v>33700</v>
          </cell>
          <cell r="CG74">
            <v>160</v>
          </cell>
          <cell r="CI74">
            <v>7.19</v>
          </cell>
          <cell r="CJ74">
            <v>29500</v>
          </cell>
          <cell r="CK74">
            <v>20300</v>
          </cell>
          <cell r="CM74">
            <v>920</v>
          </cell>
          <cell r="CP74">
            <v>345</v>
          </cell>
          <cell r="CT74">
            <v>63.5</v>
          </cell>
        </row>
        <row r="75">
          <cell r="A75">
            <v>39183</v>
          </cell>
          <cell r="B75">
            <v>12</v>
          </cell>
          <cell r="C75">
            <v>20.9</v>
          </cell>
          <cell r="D75">
            <v>7.43</v>
          </cell>
          <cell r="E75">
            <v>7.15</v>
          </cell>
          <cell r="F75">
            <v>84</v>
          </cell>
          <cell r="G75">
            <v>160</v>
          </cell>
          <cell r="H75">
            <v>87</v>
          </cell>
          <cell r="Q75">
            <v>21.4</v>
          </cell>
          <cell r="R75">
            <v>6.39</v>
          </cell>
          <cell r="S75">
            <v>7.77</v>
          </cell>
          <cell r="T75">
            <v>81</v>
          </cell>
          <cell r="U75">
            <v>151.80000000000001</v>
          </cell>
          <cell r="V75">
            <v>65</v>
          </cell>
          <cell r="Y75">
            <v>21.5</v>
          </cell>
          <cell r="Z75">
            <v>4.2300000000000004</v>
          </cell>
          <cell r="AA75">
            <v>6.75</v>
          </cell>
          <cell r="AB75">
            <v>96</v>
          </cell>
          <cell r="AC75">
            <v>184.6</v>
          </cell>
          <cell r="AD75">
            <v>136</v>
          </cell>
          <cell r="AG75">
            <v>1066.7</v>
          </cell>
          <cell r="AH75">
            <v>92600</v>
          </cell>
          <cell r="AI75">
            <v>0.8</v>
          </cell>
          <cell r="AJ75">
            <v>21.4</v>
          </cell>
          <cell r="AK75">
            <v>4.32</v>
          </cell>
          <cell r="AL75">
            <v>5.63</v>
          </cell>
          <cell r="AM75">
            <v>3616</v>
          </cell>
          <cell r="AN75">
            <v>2208</v>
          </cell>
          <cell r="AO75">
            <v>71.900000000000006</v>
          </cell>
          <cell r="AQ75">
            <v>30</v>
          </cell>
          <cell r="AR75">
            <v>21.3</v>
          </cell>
          <cell r="AS75">
            <v>2.82</v>
          </cell>
          <cell r="AT75">
            <v>6.01</v>
          </cell>
          <cell r="AU75">
            <v>21.6</v>
          </cell>
          <cell r="AV75">
            <v>28.7</v>
          </cell>
          <cell r="AW75">
            <v>21</v>
          </cell>
          <cell r="AX75">
            <v>270</v>
          </cell>
          <cell r="BA75">
            <v>3650</v>
          </cell>
          <cell r="BB75">
            <v>2000</v>
          </cell>
          <cell r="BC75">
            <v>20</v>
          </cell>
          <cell r="BD75">
            <v>21</v>
          </cell>
          <cell r="BE75">
            <v>4.88</v>
          </cell>
          <cell r="BF75">
            <v>6.04</v>
          </cell>
          <cell r="BG75">
            <v>1.1000000000000001</v>
          </cell>
          <cell r="BH75">
            <v>45.1</v>
          </cell>
          <cell r="BI75">
            <v>24.7</v>
          </cell>
          <cell r="BR75">
            <v>2.5165999999999999</v>
          </cell>
          <cell r="BS75">
            <v>6.23</v>
          </cell>
          <cell r="BU75">
            <v>32.799999999999997</v>
          </cell>
          <cell r="BV75">
            <v>44.5</v>
          </cell>
          <cell r="BW75">
            <v>6.65</v>
          </cell>
          <cell r="BY75">
            <v>1846.2</v>
          </cell>
          <cell r="BZ75">
            <v>961</v>
          </cell>
          <cell r="CA75">
            <v>6.65</v>
          </cell>
          <cell r="CB75">
            <v>4117</v>
          </cell>
          <cell r="CC75">
            <v>7.12</v>
          </cell>
          <cell r="CD75">
            <v>33900</v>
          </cell>
          <cell r="CE75">
            <v>21400</v>
          </cell>
          <cell r="CG75">
            <v>2190</v>
          </cell>
          <cell r="CI75">
            <v>7.27</v>
          </cell>
          <cell r="CJ75">
            <v>20500</v>
          </cell>
          <cell r="CK75">
            <v>14100</v>
          </cell>
          <cell r="CM75">
            <v>880</v>
          </cell>
          <cell r="CO75">
            <v>7.04</v>
          </cell>
          <cell r="CQ75">
            <v>10256</v>
          </cell>
          <cell r="CR75">
            <v>4600</v>
          </cell>
          <cell r="CT75">
            <v>79.8</v>
          </cell>
        </row>
        <row r="76">
          <cell r="A76">
            <v>39184</v>
          </cell>
          <cell r="B76">
            <v>16</v>
          </cell>
          <cell r="C76">
            <v>20.3</v>
          </cell>
          <cell r="D76">
            <v>6.1</v>
          </cell>
          <cell r="E76">
            <v>6.81</v>
          </cell>
          <cell r="F76">
            <v>45</v>
          </cell>
          <cell r="G76">
            <v>100.3</v>
          </cell>
          <cell r="H76">
            <v>42</v>
          </cell>
          <cell r="Q76">
            <v>20.100000000000001</v>
          </cell>
          <cell r="R76">
            <v>7.8</v>
          </cell>
          <cell r="S76">
            <v>6.83</v>
          </cell>
          <cell r="T76">
            <v>49</v>
          </cell>
          <cell r="U76">
            <v>78.8</v>
          </cell>
          <cell r="V76">
            <v>31</v>
          </cell>
          <cell r="Y76">
            <v>20.5</v>
          </cell>
          <cell r="Z76">
            <v>5.42</v>
          </cell>
          <cell r="AA76">
            <v>6.85</v>
          </cell>
          <cell r="AB76">
            <v>39</v>
          </cell>
          <cell r="AC76">
            <v>50.1</v>
          </cell>
          <cell r="AD76">
            <v>31</v>
          </cell>
          <cell r="AI76">
            <v>1</v>
          </cell>
          <cell r="AJ76">
            <v>21.3</v>
          </cell>
          <cell r="AK76">
            <v>2.33</v>
          </cell>
          <cell r="AL76">
            <v>6.04</v>
          </cell>
          <cell r="AM76">
            <v>1900</v>
          </cell>
          <cell r="AN76">
            <v>1700</v>
          </cell>
          <cell r="AO76">
            <v>100</v>
          </cell>
          <cell r="AQ76">
            <v>30</v>
          </cell>
          <cell r="AR76">
            <v>21.4</v>
          </cell>
          <cell r="AS76">
            <v>1.57</v>
          </cell>
          <cell r="AT76">
            <v>6.13</v>
          </cell>
          <cell r="AU76">
            <v>18</v>
          </cell>
          <cell r="AV76">
            <v>43</v>
          </cell>
          <cell r="AW76">
            <v>40</v>
          </cell>
          <cell r="AX76">
            <v>125</v>
          </cell>
          <cell r="BA76">
            <v>11966.7</v>
          </cell>
          <cell r="BB76">
            <v>9133</v>
          </cell>
          <cell r="BC76">
            <v>20</v>
          </cell>
          <cell r="BD76">
            <v>22.1</v>
          </cell>
          <cell r="BE76">
            <v>4.24</v>
          </cell>
          <cell r="BF76">
            <v>6.23</v>
          </cell>
          <cell r="BG76">
            <v>5.6</v>
          </cell>
          <cell r="BH76">
            <v>68.099999999999994</v>
          </cell>
          <cell r="BI76">
            <v>23</v>
          </cell>
          <cell r="BR76">
            <v>0.91400000000000003</v>
          </cell>
          <cell r="CC76">
            <v>5.63</v>
          </cell>
          <cell r="CD76">
            <v>35600</v>
          </cell>
          <cell r="CE76">
            <v>26800</v>
          </cell>
          <cell r="CG76">
            <v>340</v>
          </cell>
          <cell r="CI76">
            <v>6.84</v>
          </cell>
          <cell r="CJ76">
            <v>25300</v>
          </cell>
          <cell r="CK76">
            <v>17500</v>
          </cell>
          <cell r="CM76">
            <v>930</v>
          </cell>
          <cell r="CT76">
            <v>77</v>
          </cell>
        </row>
        <row r="77">
          <cell r="A77">
            <v>39185</v>
          </cell>
          <cell r="B77">
            <v>16</v>
          </cell>
          <cell r="C77">
            <v>21.2</v>
          </cell>
          <cell r="D77">
            <v>6.23</v>
          </cell>
          <cell r="E77">
            <v>7.16</v>
          </cell>
          <cell r="F77">
            <v>48</v>
          </cell>
          <cell r="G77">
            <v>122</v>
          </cell>
          <cell r="H77">
            <v>44</v>
          </cell>
          <cell r="Q77">
            <v>21.2</v>
          </cell>
          <cell r="R77">
            <v>5.18</v>
          </cell>
          <cell r="S77">
            <v>7.12</v>
          </cell>
          <cell r="T77">
            <v>48</v>
          </cell>
          <cell r="U77">
            <v>89.5</v>
          </cell>
          <cell r="V77">
            <v>54</v>
          </cell>
          <cell r="Y77">
            <v>21.3</v>
          </cell>
          <cell r="Z77">
            <v>5.73</v>
          </cell>
          <cell r="AA77">
            <v>6.05</v>
          </cell>
          <cell r="AB77">
            <v>60</v>
          </cell>
          <cell r="AC77">
            <v>73.2</v>
          </cell>
          <cell r="AD77">
            <v>51</v>
          </cell>
          <cell r="AG77">
            <v>6140</v>
          </cell>
          <cell r="AH77">
            <v>9840</v>
          </cell>
          <cell r="AI77">
            <v>1</v>
          </cell>
          <cell r="AJ77">
            <v>22.1</v>
          </cell>
          <cell r="AK77">
            <v>1.92</v>
          </cell>
          <cell r="AL77">
            <v>6.17</v>
          </cell>
          <cell r="AM77">
            <v>2120</v>
          </cell>
          <cell r="AN77">
            <v>1700</v>
          </cell>
          <cell r="AO77">
            <v>89.6</v>
          </cell>
          <cell r="AQ77">
            <v>30</v>
          </cell>
          <cell r="AR77">
            <v>21.8</v>
          </cell>
          <cell r="AS77">
            <v>1.85</v>
          </cell>
          <cell r="AT77">
            <v>6.13</v>
          </cell>
          <cell r="AU77">
            <v>22.8</v>
          </cell>
          <cell r="AV77">
            <v>48.8</v>
          </cell>
          <cell r="AW77">
            <v>24</v>
          </cell>
          <cell r="AX77">
            <v>280</v>
          </cell>
          <cell r="BA77">
            <v>11533.3</v>
          </cell>
          <cell r="BB77">
            <v>8733</v>
          </cell>
          <cell r="BC77">
            <v>15</v>
          </cell>
          <cell r="BD77">
            <v>21.9</v>
          </cell>
          <cell r="BE77">
            <v>4.12</v>
          </cell>
          <cell r="BF77">
            <v>6.17</v>
          </cell>
          <cell r="BG77">
            <v>4.4000000000000004</v>
          </cell>
          <cell r="BH77">
            <v>81.400000000000006</v>
          </cell>
          <cell r="BI77">
            <v>23</v>
          </cell>
          <cell r="BR77">
            <v>1.1997</v>
          </cell>
          <cell r="BS77">
            <v>6.74</v>
          </cell>
          <cell r="BU77">
            <v>24.4</v>
          </cell>
          <cell r="BV77">
            <v>23</v>
          </cell>
          <cell r="BW77">
            <v>6.78</v>
          </cell>
          <cell r="BY77">
            <v>1139</v>
          </cell>
          <cell r="BZ77">
            <v>2820</v>
          </cell>
          <cell r="CA77">
            <v>6.55</v>
          </cell>
          <cell r="CB77">
            <v>9340</v>
          </cell>
          <cell r="CC77">
            <v>7.12</v>
          </cell>
          <cell r="CD77">
            <v>38700</v>
          </cell>
          <cell r="CE77">
            <v>26100</v>
          </cell>
          <cell r="CG77">
            <v>2190</v>
          </cell>
          <cell r="CI77">
            <v>6.91</v>
          </cell>
          <cell r="CJ77">
            <v>28600</v>
          </cell>
          <cell r="CK77">
            <v>19500</v>
          </cell>
          <cell r="CM77">
            <v>1140</v>
          </cell>
          <cell r="CO77">
            <v>7.38</v>
          </cell>
          <cell r="CQ77">
            <v>81.400000000000006</v>
          </cell>
          <cell r="CR77">
            <v>136</v>
          </cell>
          <cell r="CT77">
            <v>78.400000000000006</v>
          </cell>
        </row>
        <row r="78">
          <cell r="A78">
            <v>39186</v>
          </cell>
          <cell r="B78">
            <v>13</v>
          </cell>
          <cell r="C78">
            <v>21.8</v>
          </cell>
          <cell r="D78">
            <v>4.96</v>
          </cell>
          <cell r="E78">
            <v>7.16</v>
          </cell>
          <cell r="F78">
            <v>48</v>
          </cell>
          <cell r="G78">
            <v>99.3</v>
          </cell>
          <cell r="H78">
            <v>40</v>
          </cell>
          <cell r="Q78">
            <v>21.9</v>
          </cell>
          <cell r="R78">
            <v>4.38</v>
          </cell>
          <cell r="S78">
            <v>7.1</v>
          </cell>
          <cell r="T78">
            <v>45</v>
          </cell>
          <cell r="U78">
            <v>91</v>
          </cell>
          <cell r="V78">
            <v>37</v>
          </cell>
          <cell r="Y78">
            <v>21.9</v>
          </cell>
          <cell r="Z78">
            <v>3.02</v>
          </cell>
          <cell r="AA78">
            <v>7.13</v>
          </cell>
          <cell r="AB78">
            <v>105</v>
          </cell>
          <cell r="AC78">
            <v>149</v>
          </cell>
          <cell r="AD78">
            <v>79</v>
          </cell>
          <cell r="AI78">
            <v>1</v>
          </cell>
          <cell r="AJ78">
            <v>22.6</v>
          </cell>
          <cell r="AK78">
            <v>1.21</v>
          </cell>
          <cell r="AL78">
            <v>6.31</v>
          </cell>
          <cell r="AM78">
            <v>1900</v>
          </cell>
          <cell r="AN78">
            <v>1600</v>
          </cell>
          <cell r="AO78">
            <v>86.8</v>
          </cell>
          <cell r="AQ78">
            <v>17</v>
          </cell>
          <cell r="AR78">
            <v>22.5</v>
          </cell>
          <cell r="AS78">
            <v>2.11</v>
          </cell>
          <cell r="AT78">
            <v>6.24</v>
          </cell>
          <cell r="AU78">
            <v>28.2</v>
          </cell>
          <cell r="AV78">
            <v>107.6</v>
          </cell>
          <cell r="AW78">
            <v>27</v>
          </cell>
          <cell r="AX78">
            <v>275</v>
          </cell>
          <cell r="BA78">
            <v>11850</v>
          </cell>
          <cell r="BB78">
            <v>9500</v>
          </cell>
          <cell r="BC78">
            <v>16</v>
          </cell>
          <cell r="BD78">
            <v>22.8</v>
          </cell>
          <cell r="BE78">
            <v>6.38</v>
          </cell>
          <cell r="BF78">
            <v>6.39</v>
          </cell>
          <cell r="BG78">
            <v>4.2</v>
          </cell>
          <cell r="BH78">
            <v>62.1</v>
          </cell>
          <cell r="BI78">
            <v>23.5</v>
          </cell>
          <cell r="BR78">
            <v>1.0449999999999999</v>
          </cell>
          <cell r="CC78">
            <v>6.6</v>
          </cell>
          <cell r="CD78">
            <v>18600</v>
          </cell>
          <cell r="CE78">
            <v>15000</v>
          </cell>
          <cell r="CG78">
            <v>120</v>
          </cell>
          <cell r="CI78">
            <v>6.98</v>
          </cell>
          <cell r="CJ78">
            <v>39800</v>
          </cell>
          <cell r="CK78">
            <v>26300</v>
          </cell>
          <cell r="CM78">
            <v>940</v>
          </cell>
          <cell r="CT78">
            <v>79.7</v>
          </cell>
        </row>
        <row r="79">
          <cell r="A79">
            <v>39187</v>
          </cell>
          <cell r="B79">
            <v>10</v>
          </cell>
          <cell r="C79">
            <v>22.5</v>
          </cell>
          <cell r="D79">
            <v>6.05</v>
          </cell>
          <cell r="E79">
            <v>7.08</v>
          </cell>
          <cell r="F79">
            <v>114</v>
          </cell>
          <cell r="G79">
            <v>169.7</v>
          </cell>
          <cell r="H79">
            <v>75</v>
          </cell>
          <cell r="Q79">
            <v>21.9</v>
          </cell>
          <cell r="R79">
            <v>5.72</v>
          </cell>
          <cell r="S79">
            <v>6.77</v>
          </cell>
          <cell r="T79">
            <v>66</v>
          </cell>
          <cell r="U79">
            <v>124.1</v>
          </cell>
          <cell r="V79">
            <v>48</v>
          </cell>
          <cell r="Y79">
            <v>22.2</v>
          </cell>
          <cell r="Z79">
            <v>3.5</v>
          </cell>
          <cell r="AA79">
            <v>7.07</v>
          </cell>
          <cell r="AB79">
            <v>84</v>
          </cell>
          <cell r="AC79">
            <v>107.6</v>
          </cell>
          <cell r="AD79">
            <v>77</v>
          </cell>
          <cell r="AG79">
            <v>59600</v>
          </cell>
          <cell r="AH79">
            <v>79300</v>
          </cell>
          <cell r="AI79">
            <v>1</v>
          </cell>
          <cell r="AJ79">
            <v>22.8</v>
          </cell>
          <cell r="AK79">
            <v>2.1</v>
          </cell>
          <cell r="AL79">
            <v>6.19</v>
          </cell>
          <cell r="AM79">
            <v>1800</v>
          </cell>
          <cell r="AN79">
            <v>1442</v>
          </cell>
          <cell r="AO79">
            <v>97.2</v>
          </cell>
          <cell r="AQ79">
            <v>21</v>
          </cell>
          <cell r="AR79">
            <v>22.7</v>
          </cell>
          <cell r="AS79">
            <v>2.25</v>
          </cell>
          <cell r="AT79">
            <v>6.33</v>
          </cell>
          <cell r="AU79">
            <v>32.4</v>
          </cell>
          <cell r="AV79">
            <v>49.7</v>
          </cell>
          <cell r="AW79">
            <v>34</v>
          </cell>
          <cell r="AX79">
            <v>350</v>
          </cell>
          <cell r="BA79">
            <v>9200</v>
          </cell>
          <cell r="BB79">
            <v>7125</v>
          </cell>
          <cell r="BC79">
            <v>14</v>
          </cell>
          <cell r="BD79">
            <v>22.7</v>
          </cell>
          <cell r="BE79">
            <v>4.5199999999999996</v>
          </cell>
          <cell r="BF79">
            <v>6.38</v>
          </cell>
          <cell r="BG79">
            <v>13.8</v>
          </cell>
          <cell r="BH79">
            <v>82.8</v>
          </cell>
          <cell r="BI79">
            <v>25.3</v>
          </cell>
          <cell r="BR79">
            <v>0.31740000000000002</v>
          </cell>
          <cell r="BS79">
            <v>6.67</v>
          </cell>
          <cell r="BU79">
            <v>8.3000000000000007</v>
          </cell>
          <cell r="BV79">
            <v>20</v>
          </cell>
          <cell r="BW79">
            <v>6.63</v>
          </cell>
          <cell r="BY79">
            <v>1282.8</v>
          </cell>
          <cell r="BZ79">
            <v>1522</v>
          </cell>
          <cell r="CA79">
            <v>6.53</v>
          </cell>
          <cell r="CB79">
            <v>19700</v>
          </cell>
          <cell r="CC79">
            <v>7.54</v>
          </cell>
          <cell r="CD79">
            <v>44200</v>
          </cell>
          <cell r="CE79">
            <v>33800</v>
          </cell>
          <cell r="CG79">
            <v>200</v>
          </cell>
          <cell r="CI79">
            <v>7.74</v>
          </cell>
          <cell r="CJ79">
            <v>24400</v>
          </cell>
          <cell r="CK79">
            <v>15900</v>
          </cell>
          <cell r="CM79">
            <v>1220</v>
          </cell>
          <cell r="CO79">
            <v>7.51</v>
          </cell>
          <cell r="CQ79">
            <v>82.8</v>
          </cell>
          <cell r="CR79">
            <v>100</v>
          </cell>
          <cell r="CT79">
            <v>79.5</v>
          </cell>
        </row>
        <row r="80">
          <cell r="A80">
            <v>39188</v>
          </cell>
          <cell r="B80">
            <v>11.5</v>
          </cell>
          <cell r="C80">
            <v>22.2</v>
          </cell>
          <cell r="D80">
            <v>4.79</v>
          </cell>
          <cell r="E80">
            <v>7.1</v>
          </cell>
          <cell r="F80">
            <v>27</v>
          </cell>
          <cell r="G80">
            <v>56.5</v>
          </cell>
          <cell r="H80">
            <v>35</v>
          </cell>
          <cell r="I80">
            <v>5.94</v>
          </cell>
          <cell r="J80">
            <v>7.9000000000000001E-2</v>
          </cell>
          <cell r="K80">
            <v>0</v>
          </cell>
          <cell r="L80">
            <v>8.2100000000000009</v>
          </cell>
          <cell r="M80">
            <v>1.44</v>
          </cell>
          <cell r="N80">
            <v>7363636</v>
          </cell>
          <cell r="O80">
            <v>1.8</v>
          </cell>
          <cell r="Q80">
            <v>22.2</v>
          </cell>
          <cell r="R80">
            <v>4.08</v>
          </cell>
          <cell r="S80">
            <v>7.07</v>
          </cell>
          <cell r="T80">
            <v>45</v>
          </cell>
          <cell r="U80">
            <v>64.5</v>
          </cell>
          <cell r="V80">
            <v>40</v>
          </cell>
          <cell r="W80">
            <v>2</v>
          </cell>
          <cell r="Y80">
            <v>22.3</v>
          </cell>
          <cell r="Z80">
            <v>3.16</v>
          </cell>
          <cell r="AA80">
            <v>6.98</v>
          </cell>
          <cell r="AB80">
            <v>153</v>
          </cell>
          <cell r="AC80">
            <v>201.7</v>
          </cell>
          <cell r="AD80">
            <v>117.5</v>
          </cell>
          <cell r="AE80">
            <v>6</v>
          </cell>
          <cell r="AI80">
            <v>0</v>
          </cell>
          <cell r="AJ80">
            <v>23</v>
          </cell>
          <cell r="AK80">
            <v>1.61</v>
          </cell>
          <cell r="AL80">
            <v>6.27</v>
          </cell>
          <cell r="AM80">
            <v>1783.3</v>
          </cell>
          <cell r="AN80">
            <v>1475</v>
          </cell>
          <cell r="AO80">
            <v>98.1</v>
          </cell>
          <cell r="AQ80">
            <v>23</v>
          </cell>
          <cell r="AR80">
            <v>23</v>
          </cell>
          <cell r="AS80">
            <v>2.27</v>
          </cell>
          <cell r="AT80">
            <v>6.27</v>
          </cell>
          <cell r="AU80">
            <v>21.6</v>
          </cell>
          <cell r="AV80">
            <v>32.299999999999997</v>
          </cell>
          <cell r="AW80">
            <v>22</v>
          </cell>
          <cell r="AX80">
            <v>255</v>
          </cell>
          <cell r="AY80">
            <v>845455</v>
          </cell>
          <cell r="AZ80">
            <v>10.3</v>
          </cell>
          <cell r="BA80">
            <v>11650</v>
          </cell>
          <cell r="BB80">
            <v>9550</v>
          </cell>
          <cell r="BC80">
            <v>17</v>
          </cell>
          <cell r="BD80">
            <v>22.8</v>
          </cell>
          <cell r="BE80">
            <v>2.35</v>
          </cell>
          <cell r="BF80">
            <v>6.64</v>
          </cell>
          <cell r="BG80">
            <v>14.6</v>
          </cell>
          <cell r="BH80">
            <v>72.599999999999994</v>
          </cell>
          <cell r="BI80">
            <v>27</v>
          </cell>
          <cell r="BJ80">
            <v>1.43</v>
          </cell>
          <cell r="BK80">
            <v>6.9230999999999998</v>
          </cell>
          <cell r="BL80">
            <v>0.36770000000000003</v>
          </cell>
          <cell r="BM80">
            <v>5.79</v>
          </cell>
          <cell r="BN80">
            <v>2.5099999999999998</v>
          </cell>
          <cell r="BO80">
            <v>50</v>
          </cell>
          <cell r="BP80">
            <v>2.4</v>
          </cell>
          <cell r="BR80">
            <v>0.82240000000000002</v>
          </cell>
          <cell r="BT80">
            <v>10.8</v>
          </cell>
          <cell r="BX80">
            <v>705</v>
          </cell>
          <cell r="CC80">
            <v>5.6479999999999997</v>
          </cell>
          <cell r="CD80">
            <v>43400</v>
          </cell>
          <cell r="CE80">
            <v>33500</v>
          </cell>
          <cell r="CG80">
            <v>370</v>
          </cell>
          <cell r="CI80">
            <v>7.0309999999999997</v>
          </cell>
          <cell r="CJ80">
            <v>37200</v>
          </cell>
          <cell r="CK80">
            <v>24100</v>
          </cell>
          <cell r="CM80">
            <v>1140</v>
          </cell>
          <cell r="CP80">
            <v>180</v>
          </cell>
          <cell r="CT80">
            <v>79</v>
          </cell>
        </row>
        <row r="81">
          <cell r="A81">
            <v>39189</v>
          </cell>
          <cell r="B81">
            <v>14</v>
          </cell>
          <cell r="C81">
            <v>22.1</v>
          </cell>
          <cell r="D81">
            <v>4.5</v>
          </cell>
          <cell r="E81">
            <v>7.11</v>
          </cell>
          <cell r="F81">
            <v>51</v>
          </cell>
          <cell r="G81">
            <v>108.9</v>
          </cell>
          <cell r="H81">
            <v>52</v>
          </cell>
          <cell r="Q81">
            <v>22.2</v>
          </cell>
          <cell r="R81">
            <v>4.53</v>
          </cell>
          <cell r="S81">
            <v>7.06</v>
          </cell>
          <cell r="T81">
            <v>45</v>
          </cell>
          <cell r="U81">
            <v>96.8</v>
          </cell>
          <cell r="V81">
            <v>49</v>
          </cell>
          <cell r="Y81">
            <v>22.9</v>
          </cell>
          <cell r="Z81">
            <v>3.82</v>
          </cell>
          <cell r="AA81">
            <v>6.96</v>
          </cell>
          <cell r="AB81">
            <v>63</v>
          </cell>
          <cell r="AC81">
            <v>129.1</v>
          </cell>
          <cell r="AD81">
            <v>82</v>
          </cell>
          <cell r="AI81">
            <v>1</v>
          </cell>
          <cell r="AJ81">
            <v>23.7</v>
          </cell>
          <cell r="AK81">
            <v>2.27</v>
          </cell>
          <cell r="AL81">
            <v>5.86</v>
          </cell>
          <cell r="AM81">
            <v>2291.6999999999998</v>
          </cell>
          <cell r="AN81">
            <v>1817</v>
          </cell>
          <cell r="AO81">
            <v>104.7</v>
          </cell>
          <cell r="AQ81">
            <v>30</v>
          </cell>
          <cell r="AR81">
            <v>23.1</v>
          </cell>
          <cell r="AS81">
            <v>1.9</v>
          </cell>
          <cell r="AT81">
            <v>6.12</v>
          </cell>
          <cell r="AU81">
            <v>16.8</v>
          </cell>
          <cell r="AV81">
            <v>32.299999999999997</v>
          </cell>
          <cell r="AW81">
            <v>34</v>
          </cell>
          <cell r="AX81">
            <v>240</v>
          </cell>
          <cell r="BA81">
            <v>9850</v>
          </cell>
          <cell r="BB81">
            <v>8150</v>
          </cell>
          <cell r="BC81">
            <v>20</v>
          </cell>
          <cell r="BD81">
            <v>23.3</v>
          </cell>
          <cell r="BE81">
            <v>4.43</v>
          </cell>
          <cell r="BF81">
            <v>6.09</v>
          </cell>
          <cell r="BG81">
            <v>10.8</v>
          </cell>
          <cell r="BH81">
            <v>46.4</v>
          </cell>
          <cell r="BI81">
            <v>29.2</v>
          </cell>
          <cell r="BR81">
            <v>0.33829999999999999</v>
          </cell>
          <cell r="CC81">
            <v>6.49</v>
          </cell>
          <cell r="CD81">
            <v>50600</v>
          </cell>
          <cell r="CE81">
            <v>38400</v>
          </cell>
          <cell r="CG81">
            <v>210</v>
          </cell>
          <cell r="CI81">
            <v>7.18</v>
          </cell>
          <cell r="CJ81">
            <v>31100</v>
          </cell>
          <cell r="CK81">
            <v>21300</v>
          </cell>
          <cell r="CM81">
            <v>1350</v>
          </cell>
          <cell r="CT81">
            <v>79.8</v>
          </cell>
        </row>
        <row r="82">
          <cell r="A82">
            <v>39190</v>
          </cell>
          <cell r="B82">
            <v>9</v>
          </cell>
          <cell r="C82">
            <v>22</v>
          </cell>
          <cell r="D82">
            <v>6.09</v>
          </cell>
          <cell r="E82">
            <v>6.8</v>
          </cell>
          <cell r="F82">
            <v>75</v>
          </cell>
          <cell r="G82">
            <v>115.9</v>
          </cell>
          <cell r="H82">
            <v>106</v>
          </cell>
          <cell r="Q82">
            <v>21.9</v>
          </cell>
          <cell r="R82">
            <v>5.5</v>
          </cell>
          <cell r="S82">
            <v>7.23</v>
          </cell>
          <cell r="T82">
            <v>72</v>
          </cell>
          <cell r="U82">
            <v>103.6</v>
          </cell>
          <cell r="V82">
            <v>100</v>
          </cell>
          <cell r="Y82">
            <v>22.1</v>
          </cell>
          <cell r="Z82">
            <v>4.3</v>
          </cell>
          <cell r="AA82">
            <v>7.19</v>
          </cell>
          <cell r="AB82">
            <v>87</v>
          </cell>
          <cell r="AC82">
            <v>169.2</v>
          </cell>
          <cell r="AD82">
            <v>162</v>
          </cell>
          <cell r="AG82">
            <v>10600</v>
          </cell>
          <cell r="AH82">
            <v>12400</v>
          </cell>
          <cell r="AI82">
            <v>1</v>
          </cell>
          <cell r="AJ82">
            <v>22.8</v>
          </cell>
          <cell r="AK82">
            <v>1.45</v>
          </cell>
          <cell r="AL82">
            <v>6.3</v>
          </cell>
          <cell r="AM82">
            <v>1575</v>
          </cell>
          <cell r="AN82">
            <v>1300</v>
          </cell>
          <cell r="AO82">
            <v>101.6</v>
          </cell>
          <cell r="AQ82">
            <v>30</v>
          </cell>
          <cell r="AR82">
            <v>25</v>
          </cell>
          <cell r="AS82">
            <v>3.08</v>
          </cell>
          <cell r="AT82">
            <v>6.3</v>
          </cell>
          <cell r="AU82">
            <v>22.2</v>
          </cell>
          <cell r="AV82">
            <v>41.4</v>
          </cell>
          <cell r="AW82">
            <v>35</v>
          </cell>
          <cell r="AX82">
            <v>205</v>
          </cell>
          <cell r="BA82">
            <v>11000</v>
          </cell>
          <cell r="BB82">
            <v>7400</v>
          </cell>
          <cell r="BC82">
            <v>16</v>
          </cell>
          <cell r="BD82">
            <v>22</v>
          </cell>
          <cell r="BE82">
            <v>7.53</v>
          </cell>
          <cell r="BF82">
            <v>6.3</v>
          </cell>
          <cell r="BG82">
            <v>6.8</v>
          </cell>
          <cell r="BH82">
            <v>82.8</v>
          </cell>
          <cell r="BI82">
            <v>27.4</v>
          </cell>
          <cell r="BR82">
            <v>0.53800000000000003</v>
          </cell>
          <cell r="BS82">
            <v>6.3</v>
          </cell>
          <cell r="BU82">
            <v>20.7</v>
          </cell>
          <cell r="BV82">
            <v>15</v>
          </cell>
          <cell r="BW82">
            <v>6.72</v>
          </cell>
          <cell r="BY82">
            <v>1721.4</v>
          </cell>
          <cell r="BZ82">
            <v>922</v>
          </cell>
          <cell r="CA82">
            <v>6.63</v>
          </cell>
          <cell r="CB82">
            <v>4950</v>
          </cell>
          <cell r="CC82">
            <v>6.36</v>
          </cell>
          <cell r="CD82">
            <v>52300</v>
          </cell>
          <cell r="CE82">
            <v>39700</v>
          </cell>
          <cell r="CG82">
            <v>220</v>
          </cell>
          <cell r="CI82">
            <v>7.46</v>
          </cell>
          <cell r="CJ82">
            <v>45200</v>
          </cell>
          <cell r="CK82">
            <v>29800</v>
          </cell>
          <cell r="CM82">
            <v>1360</v>
          </cell>
          <cell r="CO82">
            <v>7.57</v>
          </cell>
          <cell r="CQ82">
            <v>186.2</v>
          </cell>
          <cell r="CR82">
            <v>70</v>
          </cell>
          <cell r="CT82">
            <v>78.599999999999994</v>
          </cell>
        </row>
        <row r="83">
          <cell r="A83">
            <v>39191</v>
          </cell>
          <cell r="B83">
            <v>12</v>
          </cell>
          <cell r="C83">
            <v>21.1</v>
          </cell>
          <cell r="D83">
            <v>7.79</v>
          </cell>
          <cell r="E83">
            <v>6.93</v>
          </cell>
          <cell r="F83">
            <v>24</v>
          </cell>
          <cell r="G83">
            <v>146.4</v>
          </cell>
          <cell r="H83">
            <v>77</v>
          </cell>
          <cell r="Q83">
            <v>21.5</v>
          </cell>
          <cell r="R83">
            <v>6.95</v>
          </cell>
          <cell r="S83">
            <v>7.19</v>
          </cell>
          <cell r="T83">
            <v>39</v>
          </cell>
          <cell r="U83">
            <v>113.9</v>
          </cell>
          <cell r="V83">
            <v>68</v>
          </cell>
          <cell r="Y83">
            <v>21.8</v>
          </cell>
          <cell r="Z83">
            <v>4.63</v>
          </cell>
          <cell r="AA83">
            <v>7.27</v>
          </cell>
          <cell r="AB83">
            <v>36</v>
          </cell>
          <cell r="AC83">
            <v>97.6</v>
          </cell>
          <cell r="AD83">
            <v>41</v>
          </cell>
          <cell r="AI83">
            <v>1</v>
          </cell>
          <cell r="AJ83">
            <v>22.8</v>
          </cell>
          <cell r="AK83">
            <v>1.71</v>
          </cell>
          <cell r="AL83">
            <v>6.55</v>
          </cell>
          <cell r="AM83">
            <v>1560</v>
          </cell>
          <cell r="AN83">
            <v>1400</v>
          </cell>
          <cell r="AO83">
            <v>102.6</v>
          </cell>
          <cell r="AQ83">
            <v>25</v>
          </cell>
          <cell r="AR83">
            <v>22.5</v>
          </cell>
          <cell r="AS83">
            <v>4.8099999999999996</v>
          </cell>
          <cell r="AT83">
            <v>6.44</v>
          </cell>
          <cell r="AU83">
            <v>6.6</v>
          </cell>
          <cell r="AV83">
            <v>65.099999999999994</v>
          </cell>
          <cell r="AW83">
            <v>34</v>
          </cell>
          <cell r="AX83">
            <v>40</v>
          </cell>
          <cell r="BA83">
            <v>21000</v>
          </cell>
          <cell r="BB83">
            <v>15850</v>
          </cell>
          <cell r="BC83">
            <v>27</v>
          </cell>
          <cell r="BD83">
            <v>21.7</v>
          </cell>
          <cell r="BE83">
            <v>5.18</v>
          </cell>
          <cell r="BF83">
            <v>6.49</v>
          </cell>
          <cell r="BG83">
            <v>6.7</v>
          </cell>
          <cell r="BH83">
            <v>61</v>
          </cell>
          <cell r="BI83">
            <v>24</v>
          </cell>
          <cell r="BR83">
            <v>0.29949999999999999</v>
          </cell>
          <cell r="CC83">
            <v>6.48</v>
          </cell>
          <cell r="CD83">
            <v>41200</v>
          </cell>
          <cell r="CE83">
            <v>29300</v>
          </cell>
          <cell r="CG83">
            <v>220</v>
          </cell>
          <cell r="CI83">
            <v>7.47</v>
          </cell>
          <cell r="CJ83">
            <v>17800</v>
          </cell>
          <cell r="CK83">
            <v>12300</v>
          </cell>
          <cell r="CM83">
            <v>1180</v>
          </cell>
          <cell r="CT83">
            <v>73.5</v>
          </cell>
        </row>
        <row r="84">
          <cell r="A84">
            <v>39192</v>
          </cell>
          <cell r="B84">
            <v>13</v>
          </cell>
          <cell r="C84">
            <v>21.9</v>
          </cell>
          <cell r="D84">
            <v>5.62</v>
          </cell>
          <cell r="E84">
            <v>6.35</v>
          </cell>
          <cell r="F84">
            <v>45</v>
          </cell>
          <cell r="G84">
            <v>149</v>
          </cell>
          <cell r="H84">
            <v>52</v>
          </cell>
          <cell r="Q84">
            <v>21.5</v>
          </cell>
          <cell r="R84">
            <v>7.51</v>
          </cell>
          <cell r="S84">
            <v>7.21</v>
          </cell>
          <cell r="T84">
            <v>42</v>
          </cell>
          <cell r="U84">
            <v>115.9</v>
          </cell>
          <cell r="V84">
            <v>49</v>
          </cell>
          <cell r="Y84">
            <v>21.6</v>
          </cell>
          <cell r="Z84">
            <v>4.4800000000000004</v>
          </cell>
          <cell r="AA84">
            <v>7.08</v>
          </cell>
          <cell r="AB84">
            <v>57</v>
          </cell>
          <cell r="AC84">
            <v>91</v>
          </cell>
          <cell r="AD84">
            <v>133.30000000000001</v>
          </cell>
          <cell r="AG84">
            <v>2520</v>
          </cell>
          <cell r="AH84">
            <v>980</v>
          </cell>
          <cell r="AI84">
            <v>0</v>
          </cell>
          <cell r="AJ84">
            <v>21.2</v>
          </cell>
          <cell r="AK84">
            <v>1.08</v>
          </cell>
          <cell r="AL84">
            <v>6.09</v>
          </cell>
          <cell r="AM84">
            <v>3700</v>
          </cell>
          <cell r="AN84">
            <v>3120</v>
          </cell>
          <cell r="AO84">
            <v>43.2</v>
          </cell>
          <cell r="AQ84">
            <v>12</v>
          </cell>
          <cell r="AR84">
            <v>21.9</v>
          </cell>
          <cell r="AS84">
            <v>3.44</v>
          </cell>
          <cell r="AT84">
            <v>6.87</v>
          </cell>
          <cell r="AU84">
            <v>13.2</v>
          </cell>
          <cell r="AV84">
            <v>82.8</v>
          </cell>
          <cell r="AW84">
            <v>84</v>
          </cell>
          <cell r="AX84">
            <v>185</v>
          </cell>
          <cell r="BA84">
            <v>22300</v>
          </cell>
          <cell r="BB84">
            <v>18100</v>
          </cell>
          <cell r="BC84">
            <v>11</v>
          </cell>
          <cell r="BD84">
            <v>21.8</v>
          </cell>
          <cell r="BE84">
            <v>6.04</v>
          </cell>
          <cell r="BF84">
            <v>6.88</v>
          </cell>
          <cell r="BG84">
            <v>8.6999999999999993</v>
          </cell>
          <cell r="BH84">
            <v>78.599999999999994</v>
          </cell>
          <cell r="BI84">
            <v>26</v>
          </cell>
          <cell r="BR84">
            <v>0.77739999999999998</v>
          </cell>
          <cell r="BS84">
            <v>7.03</v>
          </cell>
          <cell r="BU84">
            <v>66.2</v>
          </cell>
          <cell r="BV84">
            <v>44</v>
          </cell>
          <cell r="BW84">
            <v>6.38</v>
          </cell>
          <cell r="BY84">
            <v>165.5</v>
          </cell>
          <cell r="BZ84">
            <v>140</v>
          </cell>
          <cell r="CA84">
            <v>6.55</v>
          </cell>
          <cell r="CB84">
            <v>7580</v>
          </cell>
          <cell r="CC84">
            <v>6.47</v>
          </cell>
          <cell r="CD84">
            <v>28600</v>
          </cell>
          <cell r="CE84">
            <v>22100</v>
          </cell>
          <cell r="CG84">
            <v>200</v>
          </cell>
          <cell r="CI84">
            <v>7.15</v>
          </cell>
          <cell r="CJ84">
            <v>28000</v>
          </cell>
          <cell r="CK84">
            <v>18400</v>
          </cell>
          <cell r="CM84">
            <v>1200</v>
          </cell>
          <cell r="CO84">
            <v>7.22</v>
          </cell>
          <cell r="CQ84">
            <v>1655.2</v>
          </cell>
          <cell r="CR84">
            <v>2160</v>
          </cell>
          <cell r="CT84">
            <v>77.099999999999994</v>
          </cell>
        </row>
        <row r="85">
          <cell r="A85">
            <v>39193</v>
          </cell>
          <cell r="B85">
            <v>11</v>
          </cell>
          <cell r="C85">
            <v>22.3</v>
          </cell>
          <cell r="D85">
            <v>6.04</v>
          </cell>
          <cell r="E85">
            <v>7.03</v>
          </cell>
          <cell r="F85">
            <v>39</v>
          </cell>
          <cell r="G85">
            <v>108.5</v>
          </cell>
          <cell r="H85">
            <v>50</v>
          </cell>
          <cell r="Q85">
            <v>22.3</v>
          </cell>
          <cell r="R85">
            <v>3.54</v>
          </cell>
          <cell r="S85">
            <v>7.19</v>
          </cell>
          <cell r="T85">
            <v>30</v>
          </cell>
          <cell r="U85">
            <v>87.5</v>
          </cell>
          <cell r="V85">
            <v>47</v>
          </cell>
          <cell r="Y85">
            <v>22.3</v>
          </cell>
          <cell r="Z85">
            <v>3.54</v>
          </cell>
          <cell r="AA85">
            <v>7.19</v>
          </cell>
          <cell r="AB85">
            <v>84</v>
          </cell>
          <cell r="AC85">
            <v>563.5</v>
          </cell>
          <cell r="AD85">
            <v>202</v>
          </cell>
          <cell r="AI85">
            <v>1</v>
          </cell>
          <cell r="AJ85">
            <v>23</v>
          </cell>
          <cell r="AK85">
            <v>6.3</v>
          </cell>
          <cell r="AL85">
            <v>7.1</v>
          </cell>
          <cell r="AM85">
            <v>2358.3000000000002</v>
          </cell>
          <cell r="AN85">
            <v>1792</v>
          </cell>
          <cell r="AO85">
            <v>127.2</v>
          </cell>
          <cell r="AQ85">
            <v>14</v>
          </cell>
          <cell r="AR85">
            <v>22.9</v>
          </cell>
          <cell r="AS85">
            <v>3.22</v>
          </cell>
          <cell r="AT85">
            <v>6.73</v>
          </cell>
          <cell r="AU85">
            <v>13.8</v>
          </cell>
          <cell r="AV85">
            <v>79.3</v>
          </cell>
          <cell r="AW85">
            <v>56</v>
          </cell>
          <cell r="AX85">
            <v>155</v>
          </cell>
          <cell r="BA85">
            <v>140</v>
          </cell>
          <cell r="BB85">
            <v>133</v>
          </cell>
          <cell r="BC85">
            <v>16</v>
          </cell>
          <cell r="BD85">
            <v>23</v>
          </cell>
          <cell r="BE85">
            <v>5</v>
          </cell>
          <cell r="BF85">
            <v>6.76</v>
          </cell>
          <cell r="BG85">
            <v>1.9</v>
          </cell>
          <cell r="BH85">
            <v>71</v>
          </cell>
          <cell r="BI85">
            <v>27.1</v>
          </cell>
          <cell r="BR85">
            <v>0.51839999999999997</v>
          </cell>
          <cell r="CC85">
            <v>6.5990000000000002</v>
          </cell>
          <cell r="CD85">
            <v>44900</v>
          </cell>
          <cell r="CE85">
            <v>33100</v>
          </cell>
          <cell r="CG85">
            <v>200</v>
          </cell>
          <cell r="CI85">
            <v>7.29</v>
          </cell>
          <cell r="CJ85">
            <v>5650</v>
          </cell>
          <cell r="CK85">
            <v>4450</v>
          </cell>
          <cell r="CM85">
            <v>930</v>
          </cell>
          <cell r="CT85">
            <v>77.400000000000006</v>
          </cell>
        </row>
        <row r="86">
          <cell r="A86">
            <v>39194</v>
          </cell>
          <cell r="B86">
            <v>11</v>
          </cell>
          <cell r="C86">
            <v>22.8</v>
          </cell>
          <cell r="D86">
            <v>7.42</v>
          </cell>
          <cell r="E86">
            <v>6.98</v>
          </cell>
          <cell r="F86">
            <v>45</v>
          </cell>
          <cell r="G86">
            <v>70.3</v>
          </cell>
          <cell r="H86">
            <v>44</v>
          </cell>
          <cell r="Q86">
            <v>23.4</v>
          </cell>
          <cell r="R86">
            <v>6.49</v>
          </cell>
          <cell r="S86">
            <v>7.05</v>
          </cell>
          <cell r="T86">
            <v>51</v>
          </cell>
          <cell r="U86">
            <v>78.599999999999994</v>
          </cell>
          <cell r="V86">
            <v>50</v>
          </cell>
          <cell r="Y86">
            <v>23.3</v>
          </cell>
          <cell r="Z86">
            <v>3.13</v>
          </cell>
          <cell r="AA86">
            <v>6.95</v>
          </cell>
          <cell r="AB86">
            <v>198</v>
          </cell>
          <cell r="AC86">
            <v>393.1</v>
          </cell>
          <cell r="AD86">
            <v>300</v>
          </cell>
          <cell r="AG86">
            <v>20500</v>
          </cell>
          <cell r="AH86">
            <v>3350</v>
          </cell>
          <cell r="AI86">
            <v>0.5</v>
          </cell>
          <cell r="AJ86">
            <v>23.6</v>
          </cell>
          <cell r="AK86">
            <v>1.93</v>
          </cell>
          <cell r="AL86">
            <v>6.71</v>
          </cell>
          <cell r="AM86">
            <v>2100</v>
          </cell>
          <cell r="AN86">
            <v>1683</v>
          </cell>
          <cell r="AO86">
            <v>100</v>
          </cell>
          <cell r="AQ86">
            <v>15</v>
          </cell>
          <cell r="AR86">
            <v>23.6</v>
          </cell>
          <cell r="AS86">
            <v>2.74</v>
          </cell>
          <cell r="AT86">
            <v>6.81</v>
          </cell>
          <cell r="AU86">
            <v>39</v>
          </cell>
          <cell r="AV86">
            <v>45.5</v>
          </cell>
          <cell r="AW86">
            <v>38</v>
          </cell>
          <cell r="AX86">
            <v>205</v>
          </cell>
          <cell r="BA86">
            <v>19200</v>
          </cell>
          <cell r="BB86">
            <v>15600</v>
          </cell>
          <cell r="BC86">
            <v>16</v>
          </cell>
          <cell r="BD86">
            <v>23.7</v>
          </cell>
          <cell r="BE86">
            <v>4.01</v>
          </cell>
          <cell r="BF86">
            <v>6.85</v>
          </cell>
          <cell r="BG86">
            <v>11.6</v>
          </cell>
          <cell r="BH86">
            <v>86.9</v>
          </cell>
          <cell r="BI86">
            <v>27</v>
          </cell>
          <cell r="BR86">
            <v>0.33629999999999999</v>
          </cell>
          <cell r="BS86">
            <v>7.63</v>
          </cell>
          <cell r="BU86">
            <v>45.4</v>
          </cell>
          <cell r="BV86">
            <v>27.5</v>
          </cell>
          <cell r="BW86">
            <v>6.18</v>
          </cell>
          <cell r="BY86">
            <v>475.9</v>
          </cell>
          <cell r="BZ86">
            <v>388</v>
          </cell>
          <cell r="CA86">
            <v>6.7889999999999997</v>
          </cell>
          <cell r="CB86">
            <v>13150</v>
          </cell>
          <cell r="CC86">
            <v>6.14</v>
          </cell>
          <cell r="CD86">
            <v>50800</v>
          </cell>
          <cell r="CE86">
            <v>37800</v>
          </cell>
          <cell r="CG86">
            <v>240</v>
          </cell>
          <cell r="CI86">
            <v>7.11</v>
          </cell>
          <cell r="CJ86">
            <v>2950</v>
          </cell>
          <cell r="CK86">
            <v>2650</v>
          </cell>
          <cell r="CM86">
            <v>740</v>
          </cell>
          <cell r="CO86">
            <v>7.16</v>
          </cell>
          <cell r="CQ86">
            <v>144.80000000000001</v>
          </cell>
          <cell r="CR86">
            <v>153</v>
          </cell>
          <cell r="CT86">
            <v>79.2</v>
          </cell>
        </row>
        <row r="87">
          <cell r="A87">
            <v>39195</v>
          </cell>
          <cell r="B87">
            <v>9</v>
          </cell>
          <cell r="C87">
            <v>23.7</v>
          </cell>
          <cell r="D87">
            <v>3.98</v>
          </cell>
          <cell r="E87">
            <v>6.57</v>
          </cell>
          <cell r="F87">
            <v>60</v>
          </cell>
          <cell r="G87">
            <v>105.8</v>
          </cell>
          <cell r="H87">
            <v>44</v>
          </cell>
          <cell r="I87">
            <v>1.73</v>
          </cell>
          <cell r="J87">
            <v>0.36499999999999999</v>
          </cell>
          <cell r="K87">
            <v>6.3E-2</v>
          </cell>
          <cell r="L87">
            <v>0.52</v>
          </cell>
          <cell r="M87">
            <v>1.54</v>
          </cell>
          <cell r="N87">
            <v>8727273</v>
          </cell>
          <cell r="O87">
            <v>6.3</v>
          </cell>
          <cell r="Q87">
            <v>23.5</v>
          </cell>
          <cell r="R87">
            <v>3.72</v>
          </cell>
          <cell r="S87">
            <v>7.07</v>
          </cell>
          <cell r="T87">
            <v>57</v>
          </cell>
          <cell r="U87">
            <v>89.5</v>
          </cell>
          <cell r="V87">
            <v>51</v>
          </cell>
          <cell r="W87">
            <v>6.7</v>
          </cell>
          <cell r="Y87">
            <v>23.7</v>
          </cell>
          <cell r="Z87">
            <v>2.83</v>
          </cell>
          <cell r="AA87">
            <v>7.04</v>
          </cell>
          <cell r="AB87">
            <v>81</v>
          </cell>
          <cell r="AC87">
            <v>113.9</v>
          </cell>
          <cell r="AD87">
            <v>66</v>
          </cell>
          <cell r="AE87">
            <v>8.3000000000000007</v>
          </cell>
          <cell r="AI87">
            <v>0</v>
          </cell>
          <cell r="AJ87">
            <v>24.2</v>
          </cell>
          <cell r="AK87">
            <v>1.91</v>
          </cell>
          <cell r="AL87">
            <v>6.69</v>
          </cell>
          <cell r="AM87">
            <v>1500</v>
          </cell>
          <cell r="AN87">
            <v>1258</v>
          </cell>
          <cell r="AO87">
            <v>100</v>
          </cell>
          <cell r="AQ87">
            <v>15</v>
          </cell>
          <cell r="AR87">
            <v>24.2</v>
          </cell>
          <cell r="AS87">
            <v>2.2400000000000002</v>
          </cell>
          <cell r="AT87">
            <v>6.68</v>
          </cell>
          <cell r="AU87">
            <v>41.4</v>
          </cell>
          <cell r="AV87">
            <v>48.8</v>
          </cell>
          <cell r="AW87">
            <v>40</v>
          </cell>
          <cell r="AX87">
            <v>365</v>
          </cell>
          <cell r="AY87">
            <v>890909</v>
          </cell>
          <cell r="AZ87">
            <v>18.399999999999999</v>
          </cell>
          <cell r="BA87">
            <v>9850</v>
          </cell>
          <cell r="BB87">
            <v>8050</v>
          </cell>
          <cell r="BC87">
            <v>10</v>
          </cell>
          <cell r="BD87">
            <v>24</v>
          </cell>
          <cell r="BE87">
            <v>3.95</v>
          </cell>
          <cell r="BF87">
            <v>6.74</v>
          </cell>
          <cell r="BG87">
            <v>13.5</v>
          </cell>
          <cell r="BH87">
            <v>65.099999999999994</v>
          </cell>
          <cell r="BI87">
            <v>23</v>
          </cell>
          <cell r="BJ87">
            <v>1.5</v>
          </cell>
          <cell r="BK87">
            <v>0.94</v>
          </cell>
          <cell r="BL87">
            <v>0.2417</v>
          </cell>
          <cell r="BM87">
            <v>0.56999999999999984</v>
          </cell>
          <cell r="BN87">
            <v>1.75</v>
          </cell>
          <cell r="BO87" t="str">
            <v>ND</v>
          </cell>
          <cell r="BP87">
            <v>5.5</v>
          </cell>
          <cell r="BR87">
            <v>0.54249999999999998</v>
          </cell>
          <cell r="BT87">
            <v>11.6</v>
          </cell>
          <cell r="BX87">
            <v>1020</v>
          </cell>
          <cell r="CC87">
            <v>6.3380000000000001</v>
          </cell>
          <cell r="CD87">
            <v>62000</v>
          </cell>
          <cell r="CE87">
            <v>46200</v>
          </cell>
          <cell r="CG87">
            <v>240</v>
          </cell>
          <cell r="CI87">
            <v>7.2670000000000003</v>
          </cell>
          <cell r="CJ87">
            <v>45200</v>
          </cell>
          <cell r="CK87">
            <v>30200</v>
          </cell>
          <cell r="CM87">
            <v>950</v>
          </cell>
          <cell r="CP87">
            <v>555</v>
          </cell>
          <cell r="CT87">
            <v>70.900000000000006</v>
          </cell>
        </row>
        <row r="88">
          <cell r="A88">
            <v>39196</v>
          </cell>
          <cell r="B88">
            <v>10</v>
          </cell>
          <cell r="C88">
            <v>23.9</v>
          </cell>
          <cell r="D88">
            <v>4.84</v>
          </cell>
          <cell r="E88">
            <v>7.09</v>
          </cell>
          <cell r="F88">
            <v>57</v>
          </cell>
          <cell r="G88">
            <v>124.1</v>
          </cell>
          <cell r="H88">
            <v>81</v>
          </cell>
          <cell r="Q88">
            <v>23.5</v>
          </cell>
          <cell r="R88">
            <v>5.42</v>
          </cell>
          <cell r="S88">
            <v>7.07</v>
          </cell>
          <cell r="T88">
            <v>51</v>
          </cell>
          <cell r="U88">
            <v>99.3</v>
          </cell>
          <cell r="V88">
            <v>60</v>
          </cell>
          <cell r="Y88">
            <v>23.6</v>
          </cell>
          <cell r="Z88">
            <v>3.98</v>
          </cell>
          <cell r="AA88">
            <v>7.1</v>
          </cell>
          <cell r="AB88">
            <v>132</v>
          </cell>
          <cell r="AC88">
            <v>240</v>
          </cell>
          <cell r="AD88">
            <v>192.5</v>
          </cell>
          <cell r="AI88">
            <v>1</v>
          </cell>
          <cell r="AJ88">
            <v>24.1</v>
          </cell>
          <cell r="AK88">
            <v>1.71</v>
          </cell>
          <cell r="AL88">
            <v>6.59</v>
          </cell>
          <cell r="AM88">
            <v>1950</v>
          </cell>
          <cell r="AN88">
            <v>1575</v>
          </cell>
          <cell r="AO88">
            <v>102.6</v>
          </cell>
          <cell r="AQ88">
            <v>28</v>
          </cell>
          <cell r="AR88">
            <v>24.1</v>
          </cell>
          <cell r="AS88">
            <v>3.02</v>
          </cell>
          <cell r="AT88">
            <v>6.55</v>
          </cell>
          <cell r="AU88">
            <v>26.4</v>
          </cell>
          <cell r="AV88">
            <v>41.4</v>
          </cell>
          <cell r="AW88">
            <v>34</v>
          </cell>
          <cell r="AX88">
            <v>360</v>
          </cell>
          <cell r="BA88">
            <v>6750</v>
          </cell>
          <cell r="BB88">
            <v>5325</v>
          </cell>
          <cell r="BC88">
            <v>18</v>
          </cell>
          <cell r="BD88">
            <v>24.1</v>
          </cell>
          <cell r="BE88">
            <v>5.53</v>
          </cell>
          <cell r="BF88">
            <v>6.61</v>
          </cell>
          <cell r="BG88">
            <v>8.3000000000000007</v>
          </cell>
          <cell r="BH88">
            <v>33.1</v>
          </cell>
          <cell r="BI88">
            <v>27</v>
          </cell>
          <cell r="BR88">
            <v>0.77990000000000004</v>
          </cell>
          <cell r="CC88">
            <v>6.74</v>
          </cell>
          <cell r="CD88">
            <v>46400</v>
          </cell>
          <cell r="CE88">
            <v>34500</v>
          </cell>
          <cell r="CG88">
            <v>170</v>
          </cell>
          <cell r="CI88">
            <v>7.27</v>
          </cell>
          <cell r="CJ88">
            <v>14700</v>
          </cell>
          <cell r="CK88">
            <v>11200</v>
          </cell>
          <cell r="CM88">
            <v>800</v>
          </cell>
          <cell r="CT88">
            <v>66.2</v>
          </cell>
        </row>
        <row r="89">
          <cell r="A89">
            <v>39197</v>
          </cell>
          <cell r="B89">
            <v>14</v>
          </cell>
          <cell r="C89">
            <v>23.1</v>
          </cell>
          <cell r="D89">
            <v>6.12</v>
          </cell>
          <cell r="E89">
            <v>7.18</v>
          </cell>
          <cell r="F89">
            <v>42</v>
          </cell>
          <cell r="G89">
            <v>89.5</v>
          </cell>
          <cell r="H89">
            <v>41</v>
          </cell>
          <cell r="Q89">
            <v>23.2</v>
          </cell>
          <cell r="R89">
            <v>5.46</v>
          </cell>
          <cell r="S89">
            <v>7.2</v>
          </cell>
          <cell r="T89">
            <v>45</v>
          </cell>
          <cell r="U89">
            <v>89.5</v>
          </cell>
          <cell r="V89">
            <v>55</v>
          </cell>
          <cell r="Y89">
            <v>23.6</v>
          </cell>
          <cell r="Z89">
            <v>3.48</v>
          </cell>
          <cell r="AA89">
            <v>7.2</v>
          </cell>
          <cell r="AB89">
            <v>177</v>
          </cell>
          <cell r="AC89">
            <v>467.8</v>
          </cell>
          <cell r="AD89">
            <v>353.3</v>
          </cell>
          <cell r="AG89">
            <v>58100</v>
          </cell>
          <cell r="AH89">
            <v>9450</v>
          </cell>
          <cell r="AI89">
            <v>1.5</v>
          </cell>
          <cell r="AJ89">
            <v>24.3</v>
          </cell>
          <cell r="AK89">
            <v>1.76</v>
          </cell>
          <cell r="AL89">
            <v>6.62</v>
          </cell>
          <cell r="AM89">
            <v>1675</v>
          </cell>
          <cell r="AN89">
            <v>1350</v>
          </cell>
          <cell r="AO89">
            <v>113.4</v>
          </cell>
          <cell r="AQ89">
            <v>14</v>
          </cell>
          <cell r="AR89">
            <v>24</v>
          </cell>
          <cell r="AS89">
            <v>2.46</v>
          </cell>
          <cell r="AT89">
            <v>6.63</v>
          </cell>
          <cell r="AU89">
            <v>37.799999999999997</v>
          </cell>
          <cell r="AV89">
            <v>73.2</v>
          </cell>
          <cell r="AW89">
            <v>64</v>
          </cell>
          <cell r="AX89">
            <v>320</v>
          </cell>
          <cell r="BA89">
            <v>8600</v>
          </cell>
          <cell r="BB89">
            <v>7050</v>
          </cell>
          <cell r="BC89">
            <v>17</v>
          </cell>
          <cell r="BD89">
            <v>23.9</v>
          </cell>
          <cell r="BE89">
            <v>4</v>
          </cell>
          <cell r="BF89">
            <v>6.66</v>
          </cell>
          <cell r="BG89">
            <v>9</v>
          </cell>
          <cell r="BH89">
            <v>65.099999999999994</v>
          </cell>
          <cell r="BI89">
            <v>26.8</v>
          </cell>
          <cell r="BR89">
            <v>0.68440000000000001</v>
          </cell>
          <cell r="BS89">
            <v>6.68</v>
          </cell>
          <cell r="BU89">
            <v>69.2</v>
          </cell>
          <cell r="BV89">
            <v>13.5</v>
          </cell>
          <cell r="BW89">
            <v>6.86</v>
          </cell>
          <cell r="BY89">
            <v>212.4</v>
          </cell>
          <cell r="BZ89">
            <v>210</v>
          </cell>
          <cell r="CA89">
            <v>6.67</v>
          </cell>
          <cell r="CB89">
            <v>11200</v>
          </cell>
          <cell r="CC89">
            <v>6.67</v>
          </cell>
          <cell r="CD89">
            <v>63800</v>
          </cell>
          <cell r="CE89">
            <v>46300</v>
          </cell>
          <cell r="CG89">
            <v>280</v>
          </cell>
          <cell r="CI89">
            <v>7.26</v>
          </cell>
          <cell r="CJ89">
            <v>55600</v>
          </cell>
          <cell r="CK89">
            <v>36100</v>
          </cell>
          <cell r="CM89">
            <v>1020</v>
          </cell>
          <cell r="CO89">
            <v>7.33</v>
          </cell>
          <cell r="CQ89">
            <v>129.30000000000001</v>
          </cell>
          <cell r="CR89">
            <v>50</v>
          </cell>
          <cell r="CT89">
            <v>69.900000000000006</v>
          </cell>
        </row>
        <row r="90">
          <cell r="A90">
            <v>39198</v>
          </cell>
          <cell r="B90">
            <v>7.5</v>
          </cell>
          <cell r="C90">
            <v>22.6</v>
          </cell>
          <cell r="D90">
            <v>5.92</v>
          </cell>
          <cell r="E90">
            <v>7.16</v>
          </cell>
          <cell r="F90">
            <v>60</v>
          </cell>
          <cell r="G90">
            <v>97.6</v>
          </cell>
          <cell r="H90">
            <v>73</v>
          </cell>
          <cell r="Q90">
            <v>22.7</v>
          </cell>
          <cell r="R90">
            <v>4.09</v>
          </cell>
          <cell r="S90">
            <v>7.22</v>
          </cell>
          <cell r="T90">
            <v>48</v>
          </cell>
          <cell r="U90">
            <v>73.2</v>
          </cell>
          <cell r="V90">
            <v>47</v>
          </cell>
          <cell r="Y90">
            <v>23.1</v>
          </cell>
          <cell r="Z90">
            <v>2.5</v>
          </cell>
          <cell r="AA90">
            <v>7.09</v>
          </cell>
          <cell r="AB90">
            <v>213</v>
          </cell>
          <cell r="AC90">
            <v>325.39999999999998</v>
          </cell>
          <cell r="AD90">
            <v>358.3</v>
          </cell>
          <cell r="AI90">
            <v>2</v>
          </cell>
          <cell r="AJ90">
            <v>23.7</v>
          </cell>
          <cell r="AK90">
            <v>2</v>
          </cell>
          <cell r="AL90">
            <v>6.63</v>
          </cell>
          <cell r="AM90">
            <v>1900</v>
          </cell>
          <cell r="AN90">
            <v>1600</v>
          </cell>
          <cell r="AO90">
            <v>102.6</v>
          </cell>
          <cell r="AQ90">
            <v>13</v>
          </cell>
          <cell r="AR90">
            <v>23.9</v>
          </cell>
          <cell r="AS90">
            <v>1.95</v>
          </cell>
          <cell r="AT90">
            <v>7.11</v>
          </cell>
          <cell r="AU90">
            <v>19.8</v>
          </cell>
          <cell r="AV90">
            <v>48.8</v>
          </cell>
          <cell r="AW90">
            <v>54</v>
          </cell>
          <cell r="AX90">
            <v>215</v>
          </cell>
          <cell r="BA90">
            <v>5380</v>
          </cell>
          <cell r="BB90">
            <v>4040</v>
          </cell>
          <cell r="BC90">
            <v>17</v>
          </cell>
          <cell r="BD90">
            <v>23.9</v>
          </cell>
          <cell r="BE90">
            <v>5.3</v>
          </cell>
          <cell r="BF90">
            <v>7.37</v>
          </cell>
          <cell r="BG90">
            <v>14</v>
          </cell>
          <cell r="BH90">
            <v>77.3</v>
          </cell>
          <cell r="BI90">
            <v>25</v>
          </cell>
          <cell r="BR90">
            <v>0.41399999999999998</v>
          </cell>
          <cell r="CC90">
            <v>6.4550000000000001</v>
          </cell>
          <cell r="CD90">
            <v>21000</v>
          </cell>
          <cell r="CE90">
            <v>15150</v>
          </cell>
          <cell r="CG90">
            <v>215</v>
          </cell>
          <cell r="CI90">
            <v>6.9660000000000002</v>
          </cell>
          <cell r="CJ90">
            <v>52800</v>
          </cell>
          <cell r="CK90">
            <v>33500</v>
          </cell>
          <cell r="CM90">
            <v>1045</v>
          </cell>
          <cell r="CT90">
            <v>73.7</v>
          </cell>
        </row>
        <row r="91">
          <cell r="A91">
            <v>39199</v>
          </cell>
          <cell r="B91">
            <v>9</v>
          </cell>
          <cell r="C91">
            <v>22.7</v>
          </cell>
          <cell r="D91">
            <v>4.7699999999999996</v>
          </cell>
          <cell r="E91">
            <v>6.89</v>
          </cell>
          <cell r="F91">
            <v>42</v>
          </cell>
          <cell r="G91">
            <v>84.2</v>
          </cell>
          <cell r="H91">
            <v>36</v>
          </cell>
          <cell r="Q91">
            <v>22.9</v>
          </cell>
          <cell r="R91">
            <v>5.78</v>
          </cell>
          <cell r="S91">
            <v>6.88</v>
          </cell>
          <cell r="T91">
            <v>42</v>
          </cell>
          <cell r="U91">
            <v>67.400000000000006</v>
          </cell>
          <cell r="V91">
            <v>40</v>
          </cell>
          <cell r="Y91">
            <v>23.1</v>
          </cell>
          <cell r="Z91">
            <v>3.78</v>
          </cell>
          <cell r="AA91">
            <v>7.01</v>
          </cell>
          <cell r="AB91">
            <v>75</v>
          </cell>
          <cell r="AC91">
            <v>126.3</v>
          </cell>
          <cell r="AD91">
            <v>125</v>
          </cell>
          <cell r="AG91">
            <v>34200</v>
          </cell>
          <cell r="AH91">
            <v>65600</v>
          </cell>
          <cell r="AI91">
            <v>1</v>
          </cell>
          <cell r="AJ91">
            <v>23.7</v>
          </cell>
          <cell r="AK91">
            <v>2.06</v>
          </cell>
          <cell r="AL91">
            <v>6.53</v>
          </cell>
          <cell r="AM91">
            <v>1833.3</v>
          </cell>
          <cell r="AN91">
            <v>1117</v>
          </cell>
          <cell r="AO91">
            <v>81.8</v>
          </cell>
          <cell r="AQ91">
            <v>6</v>
          </cell>
          <cell r="AR91">
            <v>23.7</v>
          </cell>
          <cell r="AS91">
            <v>2.15</v>
          </cell>
          <cell r="AT91">
            <v>6.19</v>
          </cell>
          <cell r="AU91">
            <v>15.6</v>
          </cell>
          <cell r="AV91">
            <v>25.3</v>
          </cell>
          <cell r="AW91">
            <v>38</v>
          </cell>
          <cell r="AX91">
            <v>240</v>
          </cell>
          <cell r="BA91">
            <v>5200</v>
          </cell>
          <cell r="BB91">
            <v>1075</v>
          </cell>
          <cell r="BC91">
            <v>16</v>
          </cell>
          <cell r="BD91">
            <v>23.8</v>
          </cell>
          <cell r="BE91">
            <v>4.82</v>
          </cell>
          <cell r="BF91">
            <v>6.32</v>
          </cell>
          <cell r="BG91">
            <v>13.4</v>
          </cell>
          <cell r="BH91">
            <v>73.7</v>
          </cell>
          <cell r="BI91">
            <v>27</v>
          </cell>
          <cell r="BR91">
            <v>2.0581</v>
          </cell>
          <cell r="BS91">
            <v>8.3800000000000008</v>
          </cell>
          <cell r="BU91">
            <v>16.8</v>
          </cell>
          <cell r="BV91">
            <v>41</v>
          </cell>
          <cell r="BW91">
            <v>6.7469999999999999</v>
          </cell>
          <cell r="BY91">
            <v>42.1</v>
          </cell>
          <cell r="BZ91">
            <v>71</v>
          </cell>
          <cell r="CA91">
            <v>59</v>
          </cell>
          <cell r="CB91">
            <v>27400</v>
          </cell>
          <cell r="CC91">
            <v>6.5259999999999998</v>
          </cell>
          <cell r="CD91">
            <v>33400</v>
          </cell>
          <cell r="CE91">
            <v>25300</v>
          </cell>
          <cell r="CG91">
            <v>240</v>
          </cell>
          <cell r="CI91">
            <v>6.9210000000000003</v>
          </cell>
          <cell r="CJ91">
            <v>45200</v>
          </cell>
          <cell r="CK91">
            <v>29400</v>
          </cell>
          <cell r="CM91">
            <v>1090</v>
          </cell>
          <cell r="CO91">
            <v>7.1269999999999998</v>
          </cell>
          <cell r="CQ91">
            <v>84.2</v>
          </cell>
          <cell r="CR91">
            <v>173</v>
          </cell>
          <cell r="CT91">
            <v>79.3</v>
          </cell>
        </row>
        <row r="92">
          <cell r="A92">
            <v>39200</v>
          </cell>
          <cell r="B92">
            <v>8</v>
          </cell>
          <cell r="C92">
            <v>22.8</v>
          </cell>
          <cell r="D92">
            <v>4.08</v>
          </cell>
          <cell r="E92">
            <v>7.14</v>
          </cell>
          <cell r="F92">
            <v>45</v>
          </cell>
          <cell r="G92">
            <v>97.6</v>
          </cell>
          <cell r="H92">
            <v>45</v>
          </cell>
          <cell r="Q92">
            <v>23</v>
          </cell>
          <cell r="R92">
            <v>7.55</v>
          </cell>
          <cell r="S92">
            <v>7.05</v>
          </cell>
          <cell r="T92">
            <v>45</v>
          </cell>
          <cell r="U92">
            <v>113.9</v>
          </cell>
          <cell r="V92">
            <v>48</v>
          </cell>
          <cell r="Y92">
            <v>23</v>
          </cell>
          <cell r="Z92">
            <v>2.25</v>
          </cell>
          <cell r="AA92">
            <v>4.42</v>
          </cell>
          <cell r="AB92">
            <v>90</v>
          </cell>
          <cell r="AC92">
            <v>130.19999999999999</v>
          </cell>
          <cell r="AD92">
            <v>78</v>
          </cell>
          <cell r="AI92">
            <v>0.5</v>
          </cell>
          <cell r="AJ92">
            <v>23.9</v>
          </cell>
          <cell r="AK92">
            <v>2.36</v>
          </cell>
          <cell r="AL92">
            <v>6.16</v>
          </cell>
          <cell r="AM92">
            <v>1833.3</v>
          </cell>
          <cell r="AN92">
            <v>1600</v>
          </cell>
          <cell r="AO92">
            <v>87.3</v>
          </cell>
          <cell r="AQ92">
            <v>14</v>
          </cell>
          <cell r="AR92">
            <v>23.9</v>
          </cell>
          <cell r="AS92">
            <v>3.56</v>
          </cell>
          <cell r="AT92">
            <v>6.41</v>
          </cell>
          <cell r="AU92">
            <v>25.8</v>
          </cell>
          <cell r="AV92">
            <v>40.700000000000003</v>
          </cell>
          <cell r="AW92">
            <v>35.1</v>
          </cell>
          <cell r="AX92">
            <v>125</v>
          </cell>
          <cell r="BA92">
            <v>7050</v>
          </cell>
          <cell r="BB92">
            <v>6050</v>
          </cell>
          <cell r="BC92">
            <v>16</v>
          </cell>
          <cell r="BD92">
            <v>23.9</v>
          </cell>
          <cell r="BE92">
            <v>4.1399999999999997</v>
          </cell>
          <cell r="BF92">
            <v>6.47</v>
          </cell>
          <cell r="BG92">
            <v>12.8</v>
          </cell>
          <cell r="BH92">
            <v>85.4</v>
          </cell>
          <cell r="BI92">
            <v>25</v>
          </cell>
          <cell r="BR92">
            <v>0.20930000000000001</v>
          </cell>
          <cell r="CC92">
            <v>6.3719999999999999</v>
          </cell>
          <cell r="CD92">
            <v>41400</v>
          </cell>
          <cell r="CE92">
            <v>31400</v>
          </cell>
          <cell r="CG92">
            <v>260</v>
          </cell>
          <cell r="CI92">
            <v>6.96</v>
          </cell>
          <cell r="CJ92">
            <v>51900</v>
          </cell>
          <cell r="CK92">
            <v>33400</v>
          </cell>
          <cell r="CM92">
            <v>1120</v>
          </cell>
          <cell r="CT92">
            <v>76.7</v>
          </cell>
        </row>
        <row r="93">
          <cell r="A93">
            <v>39201</v>
          </cell>
          <cell r="B93">
            <v>11</v>
          </cell>
          <cell r="C93">
            <v>23.3</v>
          </cell>
          <cell r="D93">
            <v>5.83</v>
          </cell>
          <cell r="E93">
            <v>6.8</v>
          </cell>
          <cell r="F93">
            <v>33</v>
          </cell>
          <cell r="G93">
            <v>76</v>
          </cell>
          <cell r="H93">
            <v>44</v>
          </cell>
          <cell r="Q93">
            <v>23.1</v>
          </cell>
          <cell r="R93">
            <v>3.92</v>
          </cell>
          <cell r="S93">
            <v>7.1</v>
          </cell>
          <cell r="T93">
            <v>45</v>
          </cell>
          <cell r="U93">
            <v>84</v>
          </cell>
          <cell r="V93">
            <v>56</v>
          </cell>
          <cell r="Y93">
            <v>23.3</v>
          </cell>
          <cell r="Z93">
            <v>3.09</v>
          </cell>
          <cell r="AA93">
            <v>6.94</v>
          </cell>
          <cell r="AB93">
            <v>153</v>
          </cell>
          <cell r="AC93">
            <v>320</v>
          </cell>
          <cell r="AD93">
            <v>305</v>
          </cell>
          <cell r="AG93">
            <v>22900</v>
          </cell>
          <cell r="AH93">
            <v>733.3</v>
          </cell>
          <cell r="AI93">
            <v>0.5</v>
          </cell>
          <cell r="AJ93">
            <v>24.1</v>
          </cell>
          <cell r="AK93">
            <v>1.87</v>
          </cell>
          <cell r="AL93">
            <v>5.48</v>
          </cell>
          <cell r="AM93">
            <v>1900</v>
          </cell>
          <cell r="AN93">
            <v>1567</v>
          </cell>
          <cell r="AO93">
            <v>105.3</v>
          </cell>
          <cell r="AQ93">
            <v>12</v>
          </cell>
          <cell r="AR93">
            <v>24.1</v>
          </cell>
          <cell r="AS93">
            <v>2.08</v>
          </cell>
          <cell r="AT93">
            <v>6.13</v>
          </cell>
          <cell r="AU93">
            <v>29.4</v>
          </cell>
          <cell r="AV93">
            <v>56</v>
          </cell>
          <cell r="AW93">
            <v>66</v>
          </cell>
          <cell r="AX93">
            <v>220</v>
          </cell>
          <cell r="BA93">
            <v>6150</v>
          </cell>
          <cell r="BB93">
            <v>4850</v>
          </cell>
          <cell r="BC93">
            <v>17</v>
          </cell>
          <cell r="BD93">
            <v>24.5</v>
          </cell>
          <cell r="BE93">
            <v>3.98</v>
          </cell>
          <cell r="BF93">
            <v>6.26</v>
          </cell>
          <cell r="BG93">
            <v>8.1999999999999993</v>
          </cell>
          <cell r="BH93">
            <v>80</v>
          </cell>
          <cell r="BI93">
            <v>27.7</v>
          </cell>
          <cell r="BR93">
            <v>3.4552</v>
          </cell>
          <cell r="BS93">
            <v>6.19</v>
          </cell>
          <cell r="BU93">
            <v>24</v>
          </cell>
          <cell r="BV93">
            <v>12</v>
          </cell>
          <cell r="BW93">
            <v>6.43</v>
          </cell>
          <cell r="BY93">
            <v>8000</v>
          </cell>
          <cell r="BZ93">
            <v>35400</v>
          </cell>
          <cell r="CA93">
            <v>6.21</v>
          </cell>
          <cell r="CB93">
            <v>2013</v>
          </cell>
          <cell r="CC93">
            <v>6.23</v>
          </cell>
          <cell r="CD93">
            <v>104</v>
          </cell>
          <cell r="CE93">
            <v>90</v>
          </cell>
          <cell r="CG93">
            <v>70</v>
          </cell>
          <cell r="CI93">
            <v>7.37</v>
          </cell>
          <cell r="CJ93">
            <v>38000</v>
          </cell>
          <cell r="CK93">
            <v>21200</v>
          </cell>
          <cell r="CM93">
            <v>1180</v>
          </cell>
          <cell r="CO93">
            <v>7.35</v>
          </cell>
          <cell r="CQ93">
            <v>112</v>
          </cell>
          <cell r="CR93">
            <v>103</v>
          </cell>
          <cell r="CT93">
            <v>76.2</v>
          </cell>
        </row>
        <row r="94">
          <cell r="A94">
            <v>39202</v>
          </cell>
          <cell r="B94">
            <v>8</v>
          </cell>
          <cell r="C94">
            <v>23.8</v>
          </cell>
          <cell r="D94">
            <v>4.04</v>
          </cell>
          <cell r="E94">
            <v>7.2</v>
          </cell>
          <cell r="F94">
            <v>78</v>
          </cell>
          <cell r="G94">
            <v>105.8</v>
          </cell>
          <cell r="H94">
            <v>52</v>
          </cell>
          <cell r="I94">
            <v>1.57</v>
          </cell>
          <cell r="J94">
            <v>0.16</v>
          </cell>
          <cell r="K94">
            <v>0</v>
          </cell>
          <cell r="L94">
            <v>8.9999999999999858E-2</v>
          </cell>
          <cell r="M94">
            <v>1.89</v>
          </cell>
          <cell r="N94">
            <v>4181818</v>
          </cell>
          <cell r="O94">
            <v>6.9</v>
          </cell>
          <cell r="Q94">
            <v>23.6</v>
          </cell>
          <cell r="R94">
            <v>3.8</v>
          </cell>
          <cell r="S94">
            <v>7.2</v>
          </cell>
          <cell r="T94">
            <v>93</v>
          </cell>
          <cell r="U94">
            <v>122</v>
          </cell>
          <cell r="V94">
            <v>90</v>
          </cell>
          <cell r="W94">
            <v>2</v>
          </cell>
          <cell r="Y94">
            <v>23.9</v>
          </cell>
          <cell r="Z94">
            <v>2.4500000000000002</v>
          </cell>
          <cell r="AA94">
            <v>6.93</v>
          </cell>
          <cell r="AB94">
            <v>159</v>
          </cell>
          <cell r="AC94">
            <v>187.1</v>
          </cell>
          <cell r="AD94">
            <v>132.5</v>
          </cell>
          <cell r="AE94">
            <v>7.4</v>
          </cell>
          <cell r="AI94">
            <v>0.5</v>
          </cell>
          <cell r="AJ94">
            <v>24.5</v>
          </cell>
          <cell r="AK94">
            <v>1.94</v>
          </cell>
          <cell r="AL94">
            <v>6.09</v>
          </cell>
          <cell r="AM94">
            <v>1858.3</v>
          </cell>
          <cell r="AN94">
            <v>1442</v>
          </cell>
          <cell r="AO94">
            <v>102.2</v>
          </cell>
          <cell r="AQ94">
            <v>12</v>
          </cell>
          <cell r="AR94">
            <v>24.4</v>
          </cell>
          <cell r="AS94">
            <v>2.67</v>
          </cell>
          <cell r="AT94">
            <v>6.16</v>
          </cell>
          <cell r="AU94">
            <v>35.4</v>
          </cell>
          <cell r="AV94">
            <v>65.099999999999994</v>
          </cell>
          <cell r="AW94">
            <v>68</v>
          </cell>
          <cell r="AX94">
            <v>245</v>
          </cell>
          <cell r="AY94">
            <v>181818</v>
          </cell>
          <cell r="AZ94">
            <v>36.700000000000003</v>
          </cell>
          <cell r="BA94">
            <v>7950</v>
          </cell>
          <cell r="BB94">
            <v>6650</v>
          </cell>
          <cell r="BC94">
            <v>17</v>
          </cell>
          <cell r="BD94">
            <v>24.9</v>
          </cell>
          <cell r="BE94">
            <v>4.25</v>
          </cell>
          <cell r="BF94">
            <v>6.25</v>
          </cell>
          <cell r="BG94">
            <v>15.4</v>
          </cell>
          <cell r="BH94">
            <v>81.400000000000006</v>
          </cell>
          <cell r="BI94">
            <v>26</v>
          </cell>
          <cell r="BJ94">
            <v>0.9</v>
          </cell>
          <cell r="BK94">
            <v>8.6180000000000003</v>
          </cell>
          <cell r="BL94">
            <v>0.36249999999999999</v>
          </cell>
          <cell r="BM94">
            <v>0.17000000000000004</v>
          </cell>
          <cell r="BN94">
            <v>3.63</v>
          </cell>
          <cell r="BO94">
            <v>209.0909</v>
          </cell>
          <cell r="BP94">
            <v>0.4</v>
          </cell>
          <cell r="BR94">
            <v>0.44340000000000002</v>
          </cell>
          <cell r="BT94">
            <v>5</v>
          </cell>
          <cell r="BX94">
            <v>345</v>
          </cell>
          <cell r="CC94">
            <v>6.89</v>
          </cell>
          <cell r="CD94">
            <v>44600</v>
          </cell>
          <cell r="CE94">
            <v>33400</v>
          </cell>
          <cell r="CG94">
            <v>100</v>
          </cell>
          <cell r="CI94">
            <v>7.04</v>
          </cell>
          <cell r="CJ94">
            <v>3650</v>
          </cell>
          <cell r="CK94">
            <v>2625</v>
          </cell>
          <cell r="CM94">
            <v>1480</v>
          </cell>
          <cell r="CP94">
            <v>195</v>
          </cell>
          <cell r="CT94">
            <v>76.400000000000006</v>
          </cell>
        </row>
        <row r="95">
          <cell r="A95">
            <v>39203</v>
          </cell>
          <cell r="B95">
            <v>9</v>
          </cell>
          <cell r="C95">
            <v>23.7</v>
          </cell>
          <cell r="D95">
            <v>5.12</v>
          </cell>
          <cell r="E95">
            <v>7.09</v>
          </cell>
          <cell r="F95">
            <v>60</v>
          </cell>
          <cell r="G95">
            <v>96</v>
          </cell>
          <cell r="H95">
            <v>58</v>
          </cell>
          <cell r="Q95">
            <v>23.8</v>
          </cell>
          <cell r="R95">
            <v>3.9</v>
          </cell>
          <cell r="S95">
            <v>7.07</v>
          </cell>
          <cell r="T95">
            <v>57</v>
          </cell>
          <cell r="U95">
            <v>80</v>
          </cell>
          <cell r="V95">
            <v>45</v>
          </cell>
          <cell r="Y95">
            <v>23.8</v>
          </cell>
          <cell r="Z95">
            <v>2.31</v>
          </cell>
          <cell r="AA95">
            <v>6.84</v>
          </cell>
          <cell r="AB95">
            <v>72</v>
          </cell>
          <cell r="AC95">
            <v>112</v>
          </cell>
          <cell r="AD95">
            <v>67</v>
          </cell>
          <cell r="AI95">
            <v>0.5</v>
          </cell>
          <cell r="AJ95">
            <v>24.4</v>
          </cell>
          <cell r="AK95">
            <v>2.25</v>
          </cell>
          <cell r="AL95">
            <v>5.84</v>
          </cell>
          <cell r="AM95">
            <v>2310</v>
          </cell>
          <cell r="AN95">
            <v>1810</v>
          </cell>
          <cell r="AO95">
            <v>69.3</v>
          </cell>
          <cell r="AQ95">
            <v>30</v>
          </cell>
          <cell r="AR95">
            <v>24.6</v>
          </cell>
          <cell r="AS95">
            <v>2.21</v>
          </cell>
          <cell r="AT95">
            <v>6.1</v>
          </cell>
          <cell r="AU95">
            <v>18</v>
          </cell>
          <cell r="AV95">
            <v>24</v>
          </cell>
          <cell r="AW95">
            <v>18</v>
          </cell>
          <cell r="AX95">
            <v>270</v>
          </cell>
          <cell r="BA95">
            <v>9325</v>
          </cell>
          <cell r="BB95">
            <v>7000</v>
          </cell>
          <cell r="BC95">
            <v>18</v>
          </cell>
          <cell r="BD95">
            <v>24.5</v>
          </cell>
          <cell r="BE95">
            <v>4.57</v>
          </cell>
          <cell r="BF95">
            <v>6.15</v>
          </cell>
          <cell r="BG95">
            <v>14.9</v>
          </cell>
          <cell r="BH95">
            <v>64</v>
          </cell>
          <cell r="BI95">
            <v>28</v>
          </cell>
          <cell r="BR95">
            <v>0.26379999999999998</v>
          </cell>
          <cell r="CC95">
            <v>6.78</v>
          </cell>
          <cell r="CD95">
            <v>54300</v>
          </cell>
          <cell r="CE95">
            <v>40700</v>
          </cell>
          <cell r="CG95">
            <v>220</v>
          </cell>
          <cell r="CT95">
            <v>71.099999999999994</v>
          </cell>
        </row>
        <row r="96">
          <cell r="A96">
            <v>39204</v>
          </cell>
          <cell r="B96">
            <v>9</v>
          </cell>
          <cell r="C96">
            <v>23.4</v>
          </cell>
          <cell r="D96">
            <v>4.6399999999999997</v>
          </cell>
          <cell r="E96">
            <v>7.23</v>
          </cell>
          <cell r="F96">
            <v>69</v>
          </cell>
          <cell r="G96">
            <v>105.8</v>
          </cell>
          <cell r="H96">
            <v>53</v>
          </cell>
          <cell r="Q96">
            <v>23.4</v>
          </cell>
          <cell r="R96">
            <v>3.48</v>
          </cell>
          <cell r="S96">
            <v>7.22</v>
          </cell>
          <cell r="T96">
            <v>42</v>
          </cell>
          <cell r="U96">
            <v>73.2</v>
          </cell>
          <cell r="V96">
            <v>50</v>
          </cell>
          <cell r="Y96">
            <v>23.7</v>
          </cell>
          <cell r="Z96">
            <v>2.09</v>
          </cell>
          <cell r="AA96">
            <v>7.01</v>
          </cell>
          <cell r="AB96">
            <v>165</v>
          </cell>
          <cell r="AC96">
            <v>219.7</v>
          </cell>
          <cell r="AD96">
            <v>177</v>
          </cell>
          <cell r="AG96">
            <v>5975</v>
          </cell>
          <cell r="AH96">
            <v>46100</v>
          </cell>
          <cell r="AI96">
            <v>0.5</v>
          </cell>
          <cell r="AJ96">
            <v>24.3</v>
          </cell>
          <cell r="AK96">
            <v>1.89</v>
          </cell>
          <cell r="AL96">
            <v>5.81</v>
          </cell>
          <cell r="AM96">
            <v>2820</v>
          </cell>
          <cell r="AN96">
            <v>2190</v>
          </cell>
          <cell r="AO96">
            <v>85.1</v>
          </cell>
          <cell r="AQ96">
            <v>30</v>
          </cell>
          <cell r="AR96">
            <v>24.2</v>
          </cell>
          <cell r="AS96">
            <v>3.04</v>
          </cell>
          <cell r="AT96">
            <v>6.17</v>
          </cell>
          <cell r="AU96">
            <v>25.8</v>
          </cell>
          <cell r="AV96">
            <v>48.8</v>
          </cell>
          <cell r="AW96">
            <v>18</v>
          </cell>
          <cell r="AX96">
            <v>135</v>
          </cell>
          <cell r="BA96">
            <v>7700</v>
          </cell>
          <cell r="BB96">
            <v>5925</v>
          </cell>
          <cell r="BC96">
            <v>15</v>
          </cell>
          <cell r="BD96">
            <v>24.5</v>
          </cell>
          <cell r="BE96">
            <v>4.83</v>
          </cell>
          <cell r="BF96">
            <v>6.26</v>
          </cell>
          <cell r="BG96">
            <v>13.3</v>
          </cell>
          <cell r="BH96">
            <v>89.5</v>
          </cell>
          <cell r="BI96">
            <v>28</v>
          </cell>
          <cell r="BR96">
            <v>1.0512999999999999</v>
          </cell>
          <cell r="BS96">
            <v>6.19</v>
          </cell>
          <cell r="BU96">
            <v>24.4</v>
          </cell>
          <cell r="BV96">
            <v>5</v>
          </cell>
          <cell r="BW96">
            <v>6.53</v>
          </cell>
          <cell r="BY96">
            <v>1627.1</v>
          </cell>
          <cell r="BZ96">
            <v>10230</v>
          </cell>
          <cell r="CA96">
            <v>6.52</v>
          </cell>
          <cell r="CB96">
            <v>13353</v>
          </cell>
          <cell r="CC96">
            <v>7.18</v>
          </cell>
          <cell r="CD96">
            <v>27950</v>
          </cell>
          <cell r="CE96">
            <v>20550</v>
          </cell>
          <cell r="CG96">
            <v>100</v>
          </cell>
          <cell r="CI96">
            <v>7.74</v>
          </cell>
          <cell r="CJ96">
            <v>10700</v>
          </cell>
          <cell r="CK96">
            <v>7700</v>
          </cell>
          <cell r="CM96">
            <v>930</v>
          </cell>
          <cell r="CO96">
            <v>7.17</v>
          </cell>
          <cell r="CQ96">
            <v>1627.1</v>
          </cell>
          <cell r="CR96">
            <v>25475</v>
          </cell>
          <cell r="CT96">
            <v>78.3</v>
          </cell>
        </row>
        <row r="97">
          <cell r="A97">
            <v>39205</v>
          </cell>
          <cell r="B97">
            <v>8</v>
          </cell>
          <cell r="C97">
            <v>23.6</v>
          </cell>
          <cell r="D97">
            <v>4.93</v>
          </cell>
          <cell r="E97">
            <v>7.2</v>
          </cell>
          <cell r="F97">
            <v>93</v>
          </cell>
          <cell r="G97">
            <v>149</v>
          </cell>
          <cell r="H97">
            <v>64</v>
          </cell>
          <cell r="Q97">
            <v>23.2</v>
          </cell>
          <cell r="R97">
            <v>3.77</v>
          </cell>
          <cell r="S97">
            <v>7.13</v>
          </cell>
          <cell r="T97">
            <v>81</v>
          </cell>
          <cell r="U97">
            <v>107.6</v>
          </cell>
          <cell r="V97">
            <v>47</v>
          </cell>
          <cell r="Y97">
            <v>24</v>
          </cell>
          <cell r="Z97">
            <v>2.41</v>
          </cell>
          <cell r="AA97">
            <v>7.08</v>
          </cell>
          <cell r="AB97">
            <v>162</v>
          </cell>
          <cell r="AC97">
            <v>537.9</v>
          </cell>
          <cell r="AD97">
            <v>458.3</v>
          </cell>
          <cell r="AI97">
            <v>0.5</v>
          </cell>
          <cell r="AJ97">
            <v>24.5</v>
          </cell>
          <cell r="AK97">
            <v>1.6</v>
          </cell>
          <cell r="AL97">
            <v>5.99</v>
          </cell>
          <cell r="AM97">
            <v>2800</v>
          </cell>
          <cell r="AN97">
            <v>2420</v>
          </cell>
          <cell r="AO97">
            <v>71.400000000000006</v>
          </cell>
          <cell r="AQ97">
            <v>30</v>
          </cell>
          <cell r="AR97">
            <v>24.1</v>
          </cell>
          <cell r="AS97">
            <v>1.77</v>
          </cell>
          <cell r="AT97">
            <v>6.21</v>
          </cell>
          <cell r="AU97">
            <v>5.9</v>
          </cell>
          <cell r="AV97">
            <v>24.8</v>
          </cell>
          <cell r="AW97">
            <v>23</v>
          </cell>
          <cell r="AX97">
            <v>95</v>
          </cell>
          <cell r="BA97">
            <v>7000</v>
          </cell>
          <cell r="BB97">
            <v>5320</v>
          </cell>
          <cell r="BC97">
            <v>17</v>
          </cell>
          <cell r="BD97">
            <v>24.4</v>
          </cell>
          <cell r="BE97">
            <v>4.03</v>
          </cell>
          <cell r="BF97">
            <v>6.26</v>
          </cell>
          <cell r="BG97">
            <v>7.2</v>
          </cell>
          <cell r="BH97">
            <v>78.599999999999994</v>
          </cell>
          <cell r="BI97">
            <v>27</v>
          </cell>
          <cell r="BR97">
            <v>0.17299999999999999</v>
          </cell>
          <cell r="CC97">
            <v>6.63</v>
          </cell>
          <cell r="CD97">
            <v>38000</v>
          </cell>
          <cell r="CE97">
            <v>28400</v>
          </cell>
          <cell r="CG97">
            <v>200</v>
          </cell>
          <cell r="CI97">
            <v>7.69</v>
          </cell>
          <cell r="CJ97">
            <v>33200</v>
          </cell>
          <cell r="CK97">
            <v>18600</v>
          </cell>
          <cell r="CM97">
            <v>980</v>
          </cell>
          <cell r="CT97">
            <v>77.8</v>
          </cell>
        </row>
        <row r="98">
          <cell r="A98">
            <v>39206</v>
          </cell>
          <cell r="B98">
            <v>6</v>
          </cell>
          <cell r="C98">
            <v>24.3</v>
          </cell>
          <cell r="D98">
            <v>4.4000000000000004</v>
          </cell>
          <cell r="E98">
            <v>7.2</v>
          </cell>
          <cell r="F98">
            <v>54</v>
          </cell>
          <cell r="G98">
            <v>140.69999999999999</v>
          </cell>
          <cell r="H98">
            <v>66</v>
          </cell>
          <cell r="Q98">
            <v>23.9</v>
          </cell>
          <cell r="R98">
            <v>5.82</v>
          </cell>
          <cell r="S98">
            <v>7.1</v>
          </cell>
          <cell r="T98">
            <v>39</v>
          </cell>
          <cell r="U98">
            <v>281.39999999999998</v>
          </cell>
          <cell r="V98">
            <v>67</v>
          </cell>
          <cell r="Y98">
            <v>24.5</v>
          </cell>
          <cell r="Z98">
            <v>2.0299999999999998</v>
          </cell>
          <cell r="AA98">
            <v>6.99</v>
          </cell>
          <cell r="AB98">
            <v>138</v>
          </cell>
          <cell r="AC98">
            <v>281.39999999999998</v>
          </cell>
          <cell r="AD98">
            <v>168</v>
          </cell>
          <cell r="AG98">
            <v>3100</v>
          </cell>
          <cell r="AH98">
            <v>34800</v>
          </cell>
          <cell r="AI98">
            <v>0.5</v>
          </cell>
          <cell r="AJ98">
            <v>24.8</v>
          </cell>
          <cell r="AK98">
            <v>1.94</v>
          </cell>
          <cell r="AL98">
            <v>6.1</v>
          </cell>
          <cell r="AM98">
            <v>1925</v>
          </cell>
          <cell r="AN98">
            <v>1825</v>
          </cell>
          <cell r="AO98">
            <v>88.3</v>
          </cell>
          <cell r="AQ98">
            <v>30</v>
          </cell>
          <cell r="AR98">
            <v>25.1</v>
          </cell>
          <cell r="AS98">
            <v>2.67</v>
          </cell>
          <cell r="AT98">
            <v>6.25</v>
          </cell>
          <cell r="AU98">
            <v>21</v>
          </cell>
          <cell r="AV98">
            <v>24.8</v>
          </cell>
          <cell r="AW98">
            <v>22</v>
          </cell>
          <cell r="AX98">
            <v>290</v>
          </cell>
          <cell r="BA98">
            <v>8550</v>
          </cell>
          <cell r="BB98">
            <v>7050</v>
          </cell>
          <cell r="BC98">
            <v>16</v>
          </cell>
          <cell r="BD98">
            <v>25.1</v>
          </cell>
          <cell r="BE98">
            <v>5.1100000000000003</v>
          </cell>
          <cell r="BF98">
            <v>6.32</v>
          </cell>
          <cell r="BG98">
            <v>11</v>
          </cell>
          <cell r="BH98">
            <v>86.9</v>
          </cell>
          <cell r="BI98">
            <v>28</v>
          </cell>
          <cell r="BR98">
            <v>1.2907</v>
          </cell>
          <cell r="BS98">
            <v>6.26</v>
          </cell>
          <cell r="BU98">
            <v>16.600000000000001</v>
          </cell>
          <cell r="BV98">
            <v>18</v>
          </cell>
          <cell r="BW98">
            <v>6.3529999999999998</v>
          </cell>
          <cell r="BY98">
            <v>206.9</v>
          </cell>
          <cell r="BZ98">
            <v>7950</v>
          </cell>
          <cell r="CA98">
            <v>6.4790000000000001</v>
          </cell>
          <cell r="CB98">
            <v>7125</v>
          </cell>
          <cell r="CC98">
            <v>6.3860000000000001</v>
          </cell>
          <cell r="CD98">
            <v>28100</v>
          </cell>
          <cell r="CE98">
            <v>20900</v>
          </cell>
          <cell r="CG98">
            <v>250</v>
          </cell>
          <cell r="CI98">
            <v>7.1689999999999996</v>
          </cell>
          <cell r="CJ98">
            <v>33300</v>
          </cell>
          <cell r="CK98">
            <v>18600</v>
          </cell>
          <cell r="CM98">
            <v>1030</v>
          </cell>
          <cell r="CO98">
            <v>6.9740000000000002</v>
          </cell>
          <cell r="CQ98">
            <v>5793.1</v>
          </cell>
          <cell r="CR98">
            <v>18600</v>
          </cell>
          <cell r="CT98">
            <v>78.3</v>
          </cell>
        </row>
        <row r="99">
          <cell r="A99">
            <v>39207</v>
          </cell>
          <cell r="B99">
            <v>10</v>
          </cell>
          <cell r="C99">
            <v>25.1</v>
          </cell>
          <cell r="D99">
            <v>5.79</v>
          </cell>
          <cell r="E99">
            <v>7.07</v>
          </cell>
          <cell r="F99">
            <v>90</v>
          </cell>
          <cell r="G99">
            <v>143.19999999999999</v>
          </cell>
          <cell r="H99">
            <v>61</v>
          </cell>
          <cell r="Q99">
            <v>25.3</v>
          </cell>
          <cell r="R99">
            <v>3.85</v>
          </cell>
          <cell r="S99">
            <v>3.99</v>
          </cell>
          <cell r="T99">
            <v>96</v>
          </cell>
          <cell r="U99">
            <v>218.9</v>
          </cell>
          <cell r="V99">
            <v>69</v>
          </cell>
          <cell r="Y99">
            <v>25.7</v>
          </cell>
          <cell r="Z99">
            <v>3.93</v>
          </cell>
          <cell r="AA99">
            <v>7.14</v>
          </cell>
          <cell r="AB99">
            <v>174</v>
          </cell>
          <cell r="AC99">
            <v>202.1</v>
          </cell>
          <cell r="AD99">
            <v>128</v>
          </cell>
          <cell r="AI99">
            <v>1</v>
          </cell>
          <cell r="AJ99">
            <v>25.8</v>
          </cell>
          <cell r="AK99">
            <v>4.01</v>
          </cell>
          <cell r="AL99">
            <v>5.95</v>
          </cell>
          <cell r="AM99">
            <v>2460</v>
          </cell>
          <cell r="AN99">
            <v>1940</v>
          </cell>
          <cell r="AO99">
            <v>101.6</v>
          </cell>
          <cell r="AQ99">
            <v>30</v>
          </cell>
          <cell r="AR99">
            <v>25.3</v>
          </cell>
          <cell r="AS99">
            <v>3.01</v>
          </cell>
          <cell r="AT99">
            <v>6.39</v>
          </cell>
          <cell r="AU99">
            <v>20.399999999999999</v>
          </cell>
          <cell r="AV99">
            <v>25.3</v>
          </cell>
          <cell r="AW99">
            <v>17</v>
          </cell>
          <cell r="AX99">
            <v>190</v>
          </cell>
          <cell r="BA99">
            <v>5875</v>
          </cell>
          <cell r="BB99">
            <v>4825</v>
          </cell>
          <cell r="BC99">
            <v>30</v>
          </cell>
          <cell r="BD99">
            <v>25.3</v>
          </cell>
          <cell r="BE99">
            <v>4.93</v>
          </cell>
          <cell r="BF99">
            <v>6.42</v>
          </cell>
          <cell r="BG99">
            <v>14.7</v>
          </cell>
          <cell r="BH99">
            <v>33.700000000000003</v>
          </cell>
          <cell r="BI99">
            <v>19</v>
          </cell>
          <cell r="BR99">
            <v>0.20119999999999999</v>
          </cell>
          <cell r="CC99">
            <v>6.43</v>
          </cell>
          <cell r="CD99">
            <v>41500</v>
          </cell>
          <cell r="CE99">
            <v>32533</v>
          </cell>
          <cell r="CG99">
            <v>200</v>
          </cell>
          <cell r="CI99">
            <v>7.16</v>
          </cell>
          <cell r="CJ99">
            <v>1380</v>
          </cell>
          <cell r="CK99">
            <v>1060</v>
          </cell>
          <cell r="CM99">
            <v>490</v>
          </cell>
          <cell r="CT99">
            <v>77.5</v>
          </cell>
        </row>
        <row r="100">
          <cell r="A100">
            <v>39208</v>
          </cell>
          <cell r="B100">
            <v>14</v>
          </cell>
          <cell r="C100">
            <v>24.4</v>
          </cell>
          <cell r="D100">
            <v>5.64</v>
          </cell>
          <cell r="E100">
            <v>7.12</v>
          </cell>
          <cell r="F100">
            <v>45</v>
          </cell>
          <cell r="G100">
            <v>72</v>
          </cell>
          <cell r="H100">
            <v>40</v>
          </cell>
          <cell r="Q100">
            <v>24.4</v>
          </cell>
          <cell r="R100">
            <v>3.34</v>
          </cell>
          <cell r="S100">
            <v>7.09</v>
          </cell>
          <cell r="T100">
            <v>66</v>
          </cell>
          <cell r="U100">
            <v>72</v>
          </cell>
          <cell r="V100">
            <v>34</v>
          </cell>
          <cell r="Y100">
            <v>24.5</v>
          </cell>
          <cell r="Z100">
            <v>3.29</v>
          </cell>
          <cell r="AA100">
            <v>7.02</v>
          </cell>
          <cell r="AB100">
            <v>153</v>
          </cell>
          <cell r="AC100">
            <v>192</v>
          </cell>
          <cell r="AD100">
            <v>150</v>
          </cell>
          <cell r="AG100">
            <v>9350</v>
          </cell>
          <cell r="AH100">
            <v>5200</v>
          </cell>
          <cell r="AI100">
            <v>1</v>
          </cell>
          <cell r="AJ100">
            <v>25.2</v>
          </cell>
          <cell r="AK100">
            <v>2.25</v>
          </cell>
          <cell r="AL100">
            <v>5.94</v>
          </cell>
          <cell r="AM100">
            <v>1900</v>
          </cell>
          <cell r="AN100">
            <v>1540</v>
          </cell>
          <cell r="AO100">
            <v>94.7</v>
          </cell>
          <cell r="AQ100">
            <v>13</v>
          </cell>
          <cell r="AR100">
            <v>25.4</v>
          </cell>
          <cell r="AS100">
            <v>2.02</v>
          </cell>
          <cell r="AT100">
            <v>6.16</v>
          </cell>
          <cell r="AU100">
            <v>35.4</v>
          </cell>
          <cell r="AV100">
            <v>92</v>
          </cell>
          <cell r="AW100">
            <v>91</v>
          </cell>
          <cell r="AX100">
            <v>140</v>
          </cell>
          <cell r="BA100">
            <v>10150</v>
          </cell>
          <cell r="BB100">
            <v>7650</v>
          </cell>
          <cell r="BC100">
            <v>18</v>
          </cell>
          <cell r="BD100">
            <v>25.3</v>
          </cell>
          <cell r="BE100">
            <v>4.72</v>
          </cell>
          <cell r="BF100">
            <v>6.21</v>
          </cell>
          <cell r="BG100">
            <v>9.5</v>
          </cell>
          <cell r="BH100">
            <v>60</v>
          </cell>
          <cell r="BI100">
            <v>27</v>
          </cell>
          <cell r="BR100">
            <v>0.2271</v>
          </cell>
          <cell r="BS100">
            <v>9.1999999999999993</v>
          </cell>
          <cell r="BU100">
            <v>16</v>
          </cell>
          <cell r="BV100">
            <v>2</v>
          </cell>
          <cell r="BW100">
            <v>6.55</v>
          </cell>
          <cell r="BY100">
            <v>136</v>
          </cell>
          <cell r="BZ100">
            <v>51</v>
          </cell>
          <cell r="CA100">
            <v>6.4</v>
          </cell>
          <cell r="CB100">
            <v>12100</v>
          </cell>
          <cell r="CC100">
            <v>6.36</v>
          </cell>
          <cell r="CD100">
            <v>44800</v>
          </cell>
          <cell r="CE100">
            <v>33600</v>
          </cell>
          <cell r="CG100">
            <v>210</v>
          </cell>
          <cell r="CI100">
            <v>7.3</v>
          </cell>
          <cell r="CJ100">
            <v>42050</v>
          </cell>
          <cell r="CK100">
            <v>20100</v>
          </cell>
          <cell r="CM100">
            <v>660</v>
          </cell>
          <cell r="CO100">
            <v>7.37</v>
          </cell>
          <cell r="CQ100">
            <v>160</v>
          </cell>
          <cell r="CR100">
            <v>175</v>
          </cell>
          <cell r="CT100">
            <v>75</v>
          </cell>
        </row>
        <row r="101">
          <cell r="A101">
            <v>39209</v>
          </cell>
          <cell r="B101">
            <v>9</v>
          </cell>
          <cell r="C101">
            <v>24</v>
          </cell>
          <cell r="D101">
            <v>4.72</v>
          </cell>
          <cell r="E101">
            <v>7.16</v>
          </cell>
          <cell r="F101">
            <v>84</v>
          </cell>
          <cell r="G101">
            <v>107.6</v>
          </cell>
          <cell r="H101">
            <v>62</v>
          </cell>
          <cell r="I101">
            <v>1.91</v>
          </cell>
          <cell r="J101">
            <v>0.37</v>
          </cell>
          <cell r="K101">
            <v>6.2E-2</v>
          </cell>
          <cell r="L101">
            <v>9.9999999999999867E-2</v>
          </cell>
          <cell r="M101">
            <v>1.71</v>
          </cell>
          <cell r="N101">
            <v>6636364</v>
          </cell>
          <cell r="O101">
            <v>1.7</v>
          </cell>
          <cell r="Q101">
            <v>23.9</v>
          </cell>
          <cell r="R101">
            <v>4.97</v>
          </cell>
          <cell r="S101">
            <v>6.62</v>
          </cell>
          <cell r="T101">
            <v>42</v>
          </cell>
          <cell r="U101">
            <v>99.3</v>
          </cell>
          <cell r="V101">
            <v>52</v>
          </cell>
          <cell r="W101">
            <v>4.8</v>
          </cell>
          <cell r="Y101">
            <v>24.1</v>
          </cell>
          <cell r="Z101">
            <v>2.46</v>
          </cell>
          <cell r="AA101">
            <v>6.91</v>
          </cell>
          <cell r="AB101">
            <v>201</v>
          </cell>
          <cell r="AC101">
            <v>314.5</v>
          </cell>
          <cell r="AD101">
            <v>254</v>
          </cell>
          <cell r="AE101">
            <v>5.2</v>
          </cell>
          <cell r="AI101">
            <v>1</v>
          </cell>
          <cell r="AJ101">
            <v>24.8</v>
          </cell>
          <cell r="AK101">
            <v>2.19</v>
          </cell>
          <cell r="AL101">
            <v>6.11</v>
          </cell>
          <cell r="AM101">
            <v>2060</v>
          </cell>
          <cell r="AN101">
            <v>1630</v>
          </cell>
          <cell r="AO101">
            <v>97.1</v>
          </cell>
          <cell r="AQ101">
            <v>18</v>
          </cell>
          <cell r="AR101">
            <v>24.7</v>
          </cell>
          <cell r="AS101">
            <v>2.94</v>
          </cell>
          <cell r="AT101">
            <v>6.19</v>
          </cell>
          <cell r="AU101">
            <v>28.2</v>
          </cell>
          <cell r="AV101">
            <v>49.7</v>
          </cell>
          <cell r="AW101">
            <v>27</v>
          </cell>
          <cell r="AX101">
            <v>250</v>
          </cell>
          <cell r="AY101">
            <v>336364</v>
          </cell>
          <cell r="AZ101">
            <v>21.5</v>
          </cell>
          <cell r="BA101">
            <v>9375</v>
          </cell>
          <cell r="BB101">
            <v>7125</v>
          </cell>
          <cell r="BC101">
            <v>20</v>
          </cell>
          <cell r="BD101">
            <v>25.3</v>
          </cell>
          <cell r="BE101">
            <v>4.72</v>
          </cell>
          <cell r="BF101">
            <v>6.26</v>
          </cell>
          <cell r="BG101">
            <v>14.2</v>
          </cell>
          <cell r="BH101">
            <v>62.1</v>
          </cell>
          <cell r="BI101">
            <v>27</v>
          </cell>
          <cell r="BJ101">
            <v>0.85</v>
          </cell>
          <cell r="BK101">
            <v>8.4260999999999999</v>
          </cell>
          <cell r="BL101">
            <v>0.56889999999999996</v>
          </cell>
          <cell r="BM101">
            <v>1.0000000000000009E-2</v>
          </cell>
          <cell r="BN101">
            <v>2.13</v>
          </cell>
          <cell r="BO101">
            <v>64</v>
          </cell>
          <cell r="BP101" t="str">
            <v>ND</v>
          </cell>
          <cell r="BR101">
            <v>0.1484</v>
          </cell>
          <cell r="BT101">
            <v>9.8000000000000007</v>
          </cell>
          <cell r="BX101">
            <v>510</v>
          </cell>
          <cell r="CC101">
            <v>6.28</v>
          </cell>
          <cell r="CD101">
            <v>22250</v>
          </cell>
          <cell r="CE101">
            <v>18700</v>
          </cell>
          <cell r="CG101">
            <v>120</v>
          </cell>
          <cell r="CI101">
            <v>7.11</v>
          </cell>
          <cell r="CJ101">
            <v>32250</v>
          </cell>
          <cell r="CK101">
            <v>18150</v>
          </cell>
          <cell r="CM101">
            <v>740</v>
          </cell>
          <cell r="CP101">
            <v>180</v>
          </cell>
          <cell r="CT101">
            <v>77.3</v>
          </cell>
        </row>
        <row r="102">
          <cell r="A102">
            <v>39210</v>
          </cell>
          <cell r="B102">
            <v>9</v>
          </cell>
          <cell r="C102">
            <v>23.8</v>
          </cell>
          <cell r="D102">
            <v>5.91</v>
          </cell>
          <cell r="E102">
            <v>7.06</v>
          </cell>
          <cell r="F102">
            <v>42</v>
          </cell>
          <cell r="G102">
            <v>112.4</v>
          </cell>
          <cell r="H102">
            <v>42</v>
          </cell>
          <cell r="Q102">
            <v>23.9</v>
          </cell>
          <cell r="R102">
            <v>4.2300000000000004</v>
          </cell>
          <cell r="S102">
            <v>7.15</v>
          </cell>
          <cell r="T102">
            <v>39</v>
          </cell>
          <cell r="U102">
            <v>69.2</v>
          </cell>
          <cell r="V102">
            <v>38</v>
          </cell>
          <cell r="Y102">
            <v>24.2</v>
          </cell>
          <cell r="Z102">
            <v>3.17</v>
          </cell>
          <cell r="AA102">
            <v>7.07</v>
          </cell>
          <cell r="AB102">
            <v>33</v>
          </cell>
          <cell r="AC102">
            <v>43.2</v>
          </cell>
          <cell r="AD102">
            <v>210.3</v>
          </cell>
          <cell r="AI102">
            <v>0.5</v>
          </cell>
          <cell r="AJ102">
            <v>24.8</v>
          </cell>
          <cell r="AK102">
            <v>2.31</v>
          </cell>
          <cell r="AL102">
            <v>6.11</v>
          </cell>
          <cell r="AM102">
            <v>2200</v>
          </cell>
          <cell r="AN102">
            <v>1925</v>
          </cell>
          <cell r="AO102">
            <v>90.9</v>
          </cell>
          <cell r="AQ102">
            <v>21</v>
          </cell>
          <cell r="AR102">
            <v>24.5</v>
          </cell>
          <cell r="AS102">
            <v>2.35</v>
          </cell>
          <cell r="AT102">
            <v>6.24</v>
          </cell>
          <cell r="AU102">
            <v>25.2</v>
          </cell>
          <cell r="AV102">
            <v>25.9</v>
          </cell>
          <cell r="AW102">
            <v>25</v>
          </cell>
          <cell r="AX102">
            <v>190</v>
          </cell>
          <cell r="BA102">
            <v>9083.2999999999993</v>
          </cell>
          <cell r="BB102">
            <v>7083</v>
          </cell>
          <cell r="BC102">
            <v>23</v>
          </cell>
          <cell r="BD102">
            <v>25.1</v>
          </cell>
          <cell r="BE102">
            <v>4.3</v>
          </cell>
          <cell r="BF102">
            <v>6.31</v>
          </cell>
          <cell r="BG102">
            <v>14.6</v>
          </cell>
          <cell r="BH102">
            <v>15.1</v>
          </cell>
          <cell r="BI102">
            <v>22</v>
          </cell>
          <cell r="BR102">
            <v>0.2238</v>
          </cell>
          <cell r="CC102">
            <v>6.673</v>
          </cell>
          <cell r="CD102">
            <v>36250</v>
          </cell>
          <cell r="CE102">
            <v>26150</v>
          </cell>
          <cell r="CG102">
            <v>210</v>
          </cell>
          <cell r="CI102">
            <v>7.24</v>
          </cell>
          <cell r="CJ102">
            <v>38900</v>
          </cell>
          <cell r="CK102">
            <v>20350</v>
          </cell>
          <cell r="CM102">
            <v>930</v>
          </cell>
          <cell r="CT102">
            <v>79.3</v>
          </cell>
        </row>
        <row r="103">
          <cell r="A103">
            <v>39211</v>
          </cell>
          <cell r="B103">
            <v>7</v>
          </cell>
          <cell r="C103">
            <v>24.2</v>
          </cell>
          <cell r="D103">
            <v>5.28</v>
          </cell>
          <cell r="E103">
            <v>7.05</v>
          </cell>
          <cell r="F103">
            <v>108</v>
          </cell>
          <cell r="G103">
            <v>126.1</v>
          </cell>
          <cell r="H103">
            <v>58</v>
          </cell>
          <cell r="Q103">
            <v>24.2</v>
          </cell>
          <cell r="R103">
            <v>4.74</v>
          </cell>
          <cell r="S103">
            <v>4.16</v>
          </cell>
          <cell r="T103">
            <v>90</v>
          </cell>
          <cell r="U103">
            <v>386.4</v>
          </cell>
          <cell r="V103">
            <v>316</v>
          </cell>
          <cell r="Y103">
            <v>24.5</v>
          </cell>
          <cell r="Z103">
            <v>3.77</v>
          </cell>
          <cell r="AA103">
            <v>4.16</v>
          </cell>
          <cell r="AB103">
            <v>99</v>
          </cell>
          <cell r="AC103">
            <v>109.8</v>
          </cell>
          <cell r="AD103">
            <v>441.7</v>
          </cell>
          <cell r="AG103">
            <v>41400</v>
          </cell>
          <cell r="AH103">
            <v>61300</v>
          </cell>
          <cell r="AI103">
            <v>0.5</v>
          </cell>
          <cell r="AJ103">
            <v>25.2</v>
          </cell>
          <cell r="AK103">
            <v>2.5499999999999998</v>
          </cell>
          <cell r="AL103">
            <v>4.16</v>
          </cell>
          <cell r="AM103">
            <v>1752.5</v>
          </cell>
          <cell r="AN103">
            <v>1283</v>
          </cell>
          <cell r="AO103">
            <v>142.69999999999999</v>
          </cell>
          <cell r="AQ103">
            <v>22</v>
          </cell>
          <cell r="AR103">
            <v>24.9</v>
          </cell>
          <cell r="AS103">
            <v>5.29</v>
          </cell>
          <cell r="AT103">
            <v>7.13</v>
          </cell>
          <cell r="AU103">
            <v>31.8</v>
          </cell>
          <cell r="AV103">
            <v>36.6</v>
          </cell>
          <cell r="AW103">
            <v>34</v>
          </cell>
          <cell r="AX103">
            <v>245</v>
          </cell>
          <cell r="BA103">
            <v>5450</v>
          </cell>
          <cell r="BB103">
            <v>4075</v>
          </cell>
          <cell r="BC103">
            <v>24</v>
          </cell>
          <cell r="BD103">
            <v>24.6</v>
          </cell>
          <cell r="BE103">
            <v>7.61</v>
          </cell>
          <cell r="BF103">
            <v>6.89</v>
          </cell>
          <cell r="BG103">
            <v>15.2</v>
          </cell>
          <cell r="BH103">
            <v>20.3</v>
          </cell>
          <cell r="BI103">
            <v>18</v>
          </cell>
          <cell r="BR103">
            <v>0.20749999999999999</v>
          </cell>
          <cell r="BS103">
            <v>9.2899999999999991</v>
          </cell>
          <cell r="BU103">
            <v>4.0999999999999996</v>
          </cell>
          <cell r="BV103">
            <v>9</v>
          </cell>
          <cell r="BW103">
            <v>6.7469999999999999</v>
          </cell>
          <cell r="BY103">
            <v>264.39999999999998</v>
          </cell>
          <cell r="BZ103">
            <v>383</v>
          </cell>
          <cell r="CA103">
            <v>6.5510000000000002</v>
          </cell>
          <cell r="CB103">
            <v>8017</v>
          </cell>
          <cell r="CC103">
            <v>6.4770000000000003</v>
          </cell>
          <cell r="CD103">
            <v>27150</v>
          </cell>
          <cell r="CE103">
            <v>20000</v>
          </cell>
          <cell r="CG103">
            <v>180</v>
          </cell>
          <cell r="CI103">
            <v>7.38</v>
          </cell>
          <cell r="CJ103">
            <v>24775</v>
          </cell>
          <cell r="CK103">
            <v>15125</v>
          </cell>
          <cell r="CM103">
            <v>970</v>
          </cell>
          <cell r="CO103">
            <v>7.1909999999999998</v>
          </cell>
          <cell r="CQ103">
            <v>406.8</v>
          </cell>
          <cell r="CR103">
            <v>2835</v>
          </cell>
          <cell r="CT103">
            <v>76.2</v>
          </cell>
        </row>
        <row r="104">
          <cell r="A104">
            <v>39212</v>
          </cell>
          <cell r="B104">
            <v>5.5</v>
          </cell>
          <cell r="C104">
            <v>23.4</v>
          </cell>
          <cell r="D104">
            <v>5.18</v>
          </cell>
          <cell r="E104">
            <v>6.99</v>
          </cell>
          <cell r="F104">
            <v>105</v>
          </cell>
          <cell r="G104">
            <v>134.19999999999999</v>
          </cell>
          <cell r="H104">
            <v>117</v>
          </cell>
          <cell r="Q104">
            <v>24.1</v>
          </cell>
          <cell r="R104">
            <v>5.09</v>
          </cell>
          <cell r="S104">
            <v>6.99</v>
          </cell>
          <cell r="T104">
            <v>72</v>
          </cell>
          <cell r="U104">
            <v>121.2</v>
          </cell>
          <cell r="V104">
            <v>86</v>
          </cell>
          <cell r="Y104">
            <v>24.4</v>
          </cell>
          <cell r="Z104">
            <v>4.16</v>
          </cell>
          <cell r="AA104">
            <v>7.03</v>
          </cell>
          <cell r="AB104">
            <v>243</v>
          </cell>
          <cell r="AC104">
            <v>745.6</v>
          </cell>
          <cell r="AD104">
            <v>453.3</v>
          </cell>
          <cell r="AI104">
            <v>1</v>
          </cell>
          <cell r="AJ104">
            <v>25.1</v>
          </cell>
          <cell r="AK104">
            <v>2.72</v>
          </cell>
          <cell r="AL104">
            <v>7.72</v>
          </cell>
          <cell r="AM104">
            <v>1855</v>
          </cell>
          <cell r="AN104">
            <v>1345</v>
          </cell>
          <cell r="AO104">
            <v>118.6</v>
          </cell>
          <cell r="AQ104">
            <v>15</v>
          </cell>
          <cell r="AR104">
            <v>24.6</v>
          </cell>
          <cell r="AS104">
            <v>2.23</v>
          </cell>
          <cell r="AT104">
            <v>6.39</v>
          </cell>
          <cell r="AU104">
            <v>27</v>
          </cell>
          <cell r="AV104">
            <v>51.3</v>
          </cell>
          <cell r="AW104">
            <v>39</v>
          </cell>
          <cell r="AX104">
            <v>195</v>
          </cell>
          <cell r="BA104">
            <v>9500</v>
          </cell>
          <cell r="BB104">
            <v>5700</v>
          </cell>
          <cell r="BC104">
            <v>22</v>
          </cell>
          <cell r="BD104">
            <v>25.3</v>
          </cell>
          <cell r="BE104">
            <v>5.46</v>
          </cell>
          <cell r="BF104">
            <v>7.1</v>
          </cell>
          <cell r="BG104">
            <v>14.5</v>
          </cell>
          <cell r="BH104">
            <v>89.5</v>
          </cell>
          <cell r="BI104">
            <v>12</v>
          </cell>
          <cell r="BR104">
            <v>0.17879999999999999</v>
          </cell>
          <cell r="CC104">
            <v>6.5629999999999997</v>
          </cell>
          <cell r="CD104">
            <v>39700</v>
          </cell>
          <cell r="CE104">
            <v>22800</v>
          </cell>
          <cell r="CG104">
            <v>220</v>
          </cell>
          <cell r="CI104">
            <v>7.3280000000000003</v>
          </cell>
          <cell r="CJ104">
            <v>29400</v>
          </cell>
          <cell r="CK104">
            <v>20000</v>
          </cell>
          <cell r="CM104">
            <v>1120</v>
          </cell>
          <cell r="CT104">
            <v>79.7</v>
          </cell>
        </row>
        <row r="105">
          <cell r="A105">
            <v>39213</v>
          </cell>
          <cell r="B105">
            <v>10</v>
          </cell>
          <cell r="C105">
            <v>24.5</v>
          </cell>
          <cell r="D105">
            <v>7.65</v>
          </cell>
          <cell r="E105">
            <v>6.55</v>
          </cell>
          <cell r="F105">
            <v>36</v>
          </cell>
          <cell r="G105">
            <v>91</v>
          </cell>
          <cell r="H105">
            <v>52</v>
          </cell>
          <cell r="Q105">
            <v>24.7</v>
          </cell>
          <cell r="R105">
            <v>7.13</v>
          </cell>
          <cell r="S105">
            <v>7.04</v>
          </cell>
          <cell r="T105">
            <v>132</v>
          </cell>
          <cell r="U105">
            <v>413.8</v>
          </cell>
          <cell r="V105">
            <v>450</v>
          </cell>
          <cell r="Y105">
            <v>26.1</v>
          </cell>
          <cell r="Z105">
            <v>2.2999999999999998</v>
          </cell>
          <cell r="AA105">
            <v>4.28</v>
          </cell>
          <cell r="AB105">
            <v>243</v>
          </cell>
          <cell r="AC105">
            <v>620.70000000000005</v>
          </cell>
          <cell r="AD105">
            <v>552</v>
          </cell>
          <cell r="AG105">
            <v>62700</v>
          </cell>
          <cell r="AH105">
            <v>45400</v>
          </cell>
          <cell r="AI105">
            <v>1</v>
          </cell>
          <cell r="AJ105">
            <v>25.6</v>
          </cell>
          <cell r="AK105">
            <v>2.81</v>
          </cell>
          <cell r="AL105">
            <v>6.54</v>
          </cell>
          <cell r="AM105">
            <v>1380</v>
          </cell>
          <cell r="AN105">
            <v>1040</v>
          </cell>
          <cell r="AO105">
            <v>181.2</v>
          </cell>
          <cell r="AQ105">
            <v>24</v>
          </cell>
          <cell r="AR105">
            <v>25</v>
          </cell>
          <cell r="AS105">
            <v>4.04</v>
          </cell>
          <cell r="AT105">
            <v>6.88</v>
          </cell>
          <cell r="AU105">
            <v>8.4</v>
          </cell>
          <cell r="AV105">
            <v>24.8</v>
          </cell>
          <cell r="AW105">
            <v>19</v>
          </cell>
          <cell r="AX105">
            <v>205</v>
          </cell>
          <cell r="BA105">
            <v>17700</v>
          </cell>
          <cell r="BB105">
            <v>15700</v>
          </cell>
          <cell r="BC105">
            <v>22</v>
          </cell>
          <cell r="BD105">
            <v>25.4</v>
          </cell>
          <cell r="BE105">
            <v>5.07</v>
          </cell>
          <cell r="BF105">
            <v>6.54</v>
          </cell>
          <cell r="BG105">
            <v>14.5</v>
          </cell>
          <cell r="BH105">
            <v>66.2</v>
          </cell>
          <cell r="BI105">
            <v>23</v>
          </cell>
          <cell r="BR105">
            <v>1.0409999999999999</v>
          </cell>
          <cell r="BS105">
            <v>6.54</v>
          </cell>
          <cell r="BU105">
            <v>33.1</v>
          </cell>
          <cell r="BV105">
            <v>6</v>
          </cell>
          <cell r="BW105">
            <v>6.89</v>
          </cell>
          <cell r="BY105">
            <v>248.3</v>
          </cell>
          <cell r="BZ105">
            <v>398</v>
          </cell>
          <cell r="CA105">
            <v>6.69</v>
          </cell>
          <cell r="CB105">
            <v>82500</v>
          </cell>
          <cell r="CC105">
            <v>6.5060000000000002</v>
          </cell>
          <cell r="CD105">
            <v>38400</v>
          </cell>
          <cell r="CE105">
            <v>28600</v>
          </cell>
          <cell r="CG105">
            <v>190</v>
          </cell>
          <cell r="CI105">
            <v>7.1840000000000002</v>
          </cell>
          <cell r="CJ105">
            <v>37800</v>
          </cell>
          <cell r="CK105">
            <v>24500</v>
          </cell>
          <cell r="CM105">
            <v>970</v>
          </cell>
          <cell r="CO105">
            <v>7.2359999999999998</v>
          </cell>
          <cell r="CQ105">
            <v>248.3</v>
          </cell>
          <cell r="CR105">
            <v>143</v>
          </cell>
          <cell r="CT105">
            <v>79.3</v>
          </cell>
        </row>
        <row r="106">
          <cell r="A106">
            <v>39214</v>
          </cell>
          <cell r="B106">
            <v>11</v>
          </cell>
          <cell r="C106">
            <v>24.6</v>
          </cell>
          <cell r="D106">
            <v>7.18</v>
          </cell>
          <cell r="E106">
            <v>6.99</v>
          </cell>
          <cell r="F106">
            <v>63</v>
          </cell>
          <cell r="G106">
            <v>144</v>
          </cell>
          <cell r="H106">
            <v>57</v>
          </cell>
          <cell r="Q106">
            <v>24.3</v>
          </cell>
          <cell r="R106">
            <v>6.27</v>
          </cell>
          <cell r="S106">
            <v>4.88</v>
          </cell>
          <cell r="T106">
            <v>96</v>
          </cell>
          <cell r="U106">
            <v>216</v>
          </cell>
          <cell r="V106">
            <v>53</v>
          </cell>
          <cell r="Y106">
            <v>24.9</v>
          </cell>
          <cell r="Z106">
            <v>4.5999999999999996</v>
          </cell>
          <cell r="AA106">
            <v>4.88</v>
          </cell>
          <cell r="AB106">
            <v>90</v>
          </cell>
          <cell r="AC106">
            <v>200</v>
          </cell>
          <cell r="AD106">
            <v>145</v>
          </cell>
          <cell r="AI106">
            <v>1</v>
          </cell>
          <cell r="AJ106">
            <v>25.3</v>
          </cell>
          <cell r="AK106">
            <v>4.57</v>
          </cell>
          <cell r="AL106">
            <v>4.88</v>
          </cell>
          <cell r="AM106">
            <v>2290</v>
          </cell>
          <cell r="AN106">
            <v>1760</v>
          </cell>
          <cell r="AO106">
            <v>87.3</v>
          </cell>
          <cell r="AQ106">
            <v>25</v>
          </cell>
          <cell r="AR106">
            <v>25.6</v>
          </cell>
          <cell r="AS106">
            <v>2.88</v>
          </cell>
          <cell r="AT106">
            <v>6.86</v>
          </cell>
          <cell r="AU106">
            <v>15</v>
          </cell>
          <cell r="AV106">
            <v>32</v>
          </cell>
          <cell r="AW106">
            <v>33</v>
          </cell>
          <cell r="AX106">
            <v>330</v>
          </cell>
          <cell r="BA106">
            <v>9575</v>
          </cell>
          <cell r="BB106">
            <v>7150</v>
          </cell>
          <cell r="BC106">
            <v>18</v>
          </cell>
          <cell r="BD106">
            <v>25.2</v>
          </cell>
          <cell r="BE106">
            <v>5.46</v>
          </cell>
          <cell r="BF106">
            <v>6.56</v>
          </cell>
          <cell r="BG106">
            <v>10.1</v>
          </cell>
          <cell r="BH106">
            <v>52</v>
          </cell>
          <cell r="BI106">
            <v>28</v>
          </cell>
          <cell r="BR106">
            <v>0.3594</v>
          </cell>
          <cell r="CC106">
            <v>6.62</v>
          </cell>
          <cell r="CD106">
            <v>40700</v>
          </cell>
          <cell r="CE106">
            <v>30600</v>
          </cell>
          <cell r="CG106">
            <v>180</v>
          </cell>
          <cell r="CI106">
            <v>7.45</v>
          </cell>
          <cell r="CJ106">
            <v>24800</v>
          </cell>
          <cell r="CK106">
            <v>15200</v>
          </cell>
          <cell r="CM106">
            <v>1040</v>
          </cell>
          <cell r="CT106">
            <v>79.8</v>
          </cell>
        </row>
        <row r="107">
          <cell r="A107">
            <v>39215</v>
          </cell>
          <cell r="B107">
            <v>11</v>
          </cell>
          <cell r="C107">
            <v>24.6</v>
          </cell>
          <cell r="D107">
            <v>6.1</v>
          </cell>
          <cell r="E107">
            <v>7.02</v>
          </cell>
          <cell r="F107">
            <v>57</v>
          </cell>
          <cell r="G107">
            <v>105.8</v>
          </cell>
          <cell r="H107">
            <v>64</v>
          </cell>
          <cell r="Q107">
            <v>24.8</v>
          </cell>
          <cell r="R107">
            <v>5.13</v>
          </cell>
          <cell r="S107">
            <v>6.89</v>
          </cell>
          <cell r="T107">
            <v>60</v>
          </cell>
          <cell r="U107">
            <v>113.9</v>
          </cell>
          <cell r="V107">
            <v>58</v>
          </cell>
          <cell r="Y107">
            <v>25.8</v>
          </cell>
          <cell r="Z107">
            <v>3.12</v>
          </cell>
          <cell r="AA107">
            <v>6.33</v>
          </cell>
          <cell r="AB107">
            <v>183</v>
          </cell>
          <cell r="AC107">
            <v>284.7</v>
          </cell>
          <cell r="AD107">
            <v>207</v>
          </cell>
          <cell r="AG107">
            <v>30300</v>
          </cell>
          <cell r="AH107">
            <v>41900</v>
          </cell>
          <cell r="AI107">
            <v>1</v>
          </cell>
          <cell r="AJ107">
            <v>25.8</v>
          </cell>
          <cell r="AK107">
            <v>2</v>
          </cell>
          <cell r="AL107">
            <v>6.48</v>
          </cell>
          <cell r="AM107">
            <v>2200</v>
          </cell>
          <cell r="AN107">
            <v>1750</v>
          </cell>
          <cell r="AO107">
            <v>95.5</v>
          </cell>
          <cell r="AQ107">
            <v>25</v>
          </cell>
          <cell r="AR107">
            <v>25.7</v>
          </cell>
          <cell r="AS107">
            <v>3.96</v>
          </cell>
          <cell r="AT107">
            <v>5.51</v>
          </cell>
          <cell r="AU107">
            <v>31.2</v>
          </cell>
          <cell r="AV107">
            <v>48.8</v>
          </cell>
          <cell r="AW107">
            <v>36</v>
          </cell>
          <cell r="AX107">
            <v>310</v>
          </cell>
          <cell r="BA107">
            <v>10050</v>
          </cell>
          <cell r="BB107">
            <v>7575</v>
          </cell>
          <cell r="BC107">
            <v>30</v>
          </cell>
          <cell r="BD107">
            <v>25.7</v>
          </cell>
          <cell r="BE107">
            <v>3.96</v>
          </cell>
          <cell r="BF107">
            <v>6.51</v>
          </cell>
          <cell r="BG107">
            <v>15.5</v>
          </cell>
          <cell r="BH107">
            <v>44.7</v>
          </cell>
          <cell r="BI107">
            <v>27</v>
          </cell>
          <cell r="BR107">
            <v>0.2329</v>
          </cell>
          <cell r="BS107">
            <v>6.42</v>
          </cell>
          <cell r="BU107">
            <v>16.3</v>
          </cell>
          <cell r="BV107">
            <v>4</v>
          </cell>
          <cell r="BW107">
            <v>6.73</v>
          </cell>
          <cell r="BY107">
            <v>81.400000000000006</v>
          </cell>
          <cell r="BZ107">
            <v>58</v>
          </cell>
          <cell r="CA107">
            <v>6.63</v>
          </cell>
          <cell r="CB107">
            <v>8250</v>
          </cell>
          <cell r="CC107">
            <v>6.51</v>
          </cell>
          <cell r="CD107">
            <v>48400</v>
          </cell>
          <cell r="CE107">
            <v>36200</v>
          </cell>
          <cell r="CG107">
            <v>210</v>
          </cell>
          <cell r="CI107">
            <v>7.25</v>
          </cell>
          <cell r="CJ107">
            <v>25200</v>
          </cell>
          <cell r="CK107">
            <v>17000</v>
          </cell>
          <cell r="CM107">
            <v>1100</v>
          </cell>
          <cell r="CO107">
            <v>7.21</v>
          </cell>
          <cell r="CQ107">
            <v>874.6</v>
          </cell>
          <cell r="CR107">
            <v>940</v>
          </cell>
          <cell r="CT107">
            <v>75.900000000000006</v>
          </cell>
        </row>
        <row r="108">
          <cell r="A108">
            <v>39216</v>
          </cell>
          <cell r="B108">
            <v>8</v>
          </cell>
          <cell r="C108">
            <v>24.9</v>
          </cell>
          <cell r="D108">
            <v>5.35</v>
          </cell>
          <cell r="E108">
            <v>7.18</v>
          </cell>
          <cell r="F108">
            <v>57</v>
          </cell>
          <cell r="G108">
            <v>82.8</v>
          </cell>
          <cell r="H108">
            <v>56</v>
          </cell>
          <cell r="I108">
            <v>2.0099999999999998</v>
          </cell>
          <cell r="J108">
            <v>0.61350000000000005</v>
          </cell>
          <cell r="K108">
            <v>6.1600000000000002E-2</v>
          </cell>
          <cell r="L108">
            <v>0.56000000000000005</v>
          </cell>
          <cell r="M108">
            <v>1.8</v>
          </cell>
          <cell r="N108">
            <v>6454545</v>
          </cell>
          <cell r="O108">
            <v>3.4</v>
          </cell>
          <cell r="Q108">
            <v>24.9</v>
          </cell>
          <cell r="R108">
            <v>5.36</v>
          </cell>
          <cell r="S108">
            <v>7.08</v>
          </cell>
          <cell r="T108">
            <v>57</v>
          </cell>
          <cell r="U108">
            <v>99.3</v>
          </cell>
          <cell r="V108">
            <v>50.3</v>
          </cell>
          <cell r="W108">
            <v>3.1</v>
          </cell>
          <cell r="Y108">
            <v>25.5</v>
          </cell>
          <cell r="Z108">
            <v>3.06</v>
          </cell>
          <cell r="AA108">
            <v>6.95</v>
          </cell>
          <cell r="AB108">
            <v>225</v>
          </cell>
          <cell r="AC108">
            <v>2275.9</v>
          </cell>
          <cell r="AD108">
            <v>393.3</v>
          </cell>
          <cell r="AE108">
            <v>2.1</v>
          </cell>
          <cell r="AI108">
            <v>0.5</v>
          </cell>
          <cell r="AJ108">
            <v>25.7</v>
          </cell>
          <cell r="AK108">
            <v>2.85</v>
          </cell>
          <cell r="AL108">
            <v>6.4</v>
          </cell>
          <cell r="AM108">
            <v>2550</v>
          </cell>
          <cell r="AN108">
            <v>2083</v>
          </cell>
          <cell r="AO108">
            <v>86.3</v>
          </cell>
          <cell r="AQ108">
            <v>17.5</v>
          </cell>
          <cell r="AR108">
            <v>25.4</v>
          </cell>
          <cell r="AS108">
            <v>3.31</v>
          </cell>
          <cell r="AT108">
            <v>6.7</v>
          </cell>
          <cell r="AU108">
            <v>16.8</v>
          </cell>
          <cell r="AV108">
            <v>29</v>
          </cell>
          <cell r="AW108">
            <v>36</v>
          </cell>
          <cell r="AX108">
            <v>160</v>
          </cell>
          <cell r="AY108">
            <v>136364</v>
          </cell>
          <cell r="AZ108">
            <v>18.7</v>
          </cell>
          <cell r="BA108">
            <v>9850</v>
          </cell>
          <cell r="BB108">
            <v>6800</v>
          </cell>
          <cell r="BC108">
            <v>18</v>
          </cell>
          <cell r="BD108">
            <v>25.8</v>
          </cell>
          <cell r="BE108">
            <v>4.5999999999999996</v>
          </cell>
          <cell r="BF108">
            <v>6.26</v>
          </cell>
          <cell r="BG108">
            <v>13.6</v>
          </cell>
          <cell r="BH108">
            <v>26.9</v>
          </cell>
          <cell r="BI108">
            <v>26.9</v>
          </cell>
          <cell r="BJ108">
            <v>1.08</v>
          </cell>
          <cell r="BK108">
            <v>6.3440000000000003</v>
          </cell>
          <cell r="BL108">
            <v>0.39240000000000003</v>
          </cell>
          <cell r="BM108">
            <v>2.0000000000000018E-2</v>
          </cell>
          <cell r="BN108">
            <v>1.87</v>
          </cell>
          <cell r="BO108" t="str">
            <v>ND</v>
          </cell>
          <cell r="BP108">
            <v>1.9</v>
          </cell>
          <cell r="BR108">
            <v>0.2349</v>
          </cell>
          <cell r="BT108">
            <v>3.4</v>
          </cell>
          <cell r="BX108">
            <v>420</v>
          </cell>
          <cell r="CC108">
            <v>6.6</v>
          </cell>
          <cell r="CD108">
            <v>43300</v>
          </cell>
          <cell r="CE108">
            <v>31200</v>
          </cell>
          <cell r="CG108">
            <v>190</v>
          </cell>
          <cell r="CI108">
            <v>7.31</v>
          </cell>
          <cell r="CJ108">
            <v>21800</v>
          </cell>
          <cell r="CK108">
            <v>14500</v>
          </cell>
          <cell r="CM108">
            <v>1230</v>
          </cell>
          <cell r="CP108">
            <v>450</v>
          </cell>
          <cell r="CT108">
            <v>78.7</v>
          </cell>
        </row>
        <row r="109">
          <cell r="A109">
            <v>39217</v>
          </cell>
          <cell r="B109">
            <v>12</v>
          </cell>
          <cell r="C109">
            <v>24.4</v>
          </cell>
          <cell r="D109">
            <v>3.7</v>
          </cell>
          <cell r="E109">
            <v>7.2</v>
          </cell>
          <cell r="F109">
            <v>69</v>
          </cell>
          <cell r="G109">
            <v>109.5</v>
          </cell>
          <cell r="H109">
            <v>49</v>
          </cell>
          <cell r="Q109">
            <v>24.4</v>
          </cell>
          <cell r="R109">
            <v>0.9</v>
          </cell>
          <cell r="S109">
            <v>7.17</v>
          </cell>
          <cell r="T109">
            <v>69</v>
          </cell>
          <cell r="U109">
            <v>109.5</v>
          </cell>
          <cell r="V109">
            <v>49</v>
          </cell>
          <cell r="Y109">
            <v>24.8</v>
          </cell>
          <cell r="Z109">
            <v>0.9</v>
          </cell>
          <cell r="AA109">
            <v>6.97</v>
          </cell>
          <cell r="AB109">
            <v>72</v>
          </cell>
          <cell r="AC109">
            <v>210.5</v>
          </cell>
          <cell r="AD109">
            <v>205</v>
          </cell>
          <cell r="AI109">
            <v>1</v>
          </cell>
          <cell r="AJ109">
            <v>25.5</v>
          </cell>
          <cell r="AK109">
            <v>3.2</v>
          </cell>
          <cell r="AL109">
            <v>6.45</v>
          </cell>
          <cell r="AM109">
            <v>2300</v>
          </cell>
          <cell r="AN109">
            <v>1867</v>
          </cell>
          <cell r="AO109">
            <v>87</v>
          </cell>
          <cell r="AQ109">
            <v>15</v>
          </cell>
          <cell r="AR109">
            <v>25.5</v>
          </cell>
          <cell r="AS109">
            <v>5.4</v>
          </cell>
          <cell r="AT109">
            <v>6.3</v>
          </cell>
          <cell r="AU109">
            <v>15</v>
          </cell>
          <cell r="AV109">
            <v>80.5</v>
          </cell>
          <cell r="AW109">
            <v>60</v>
          </cell>
          <cell r="AX109">
            <v>365</v>
          </cell>
          <cell r="BA109">
            <v>9550</v>
          </cell>
          <cell r="BB109">
            <v>6517</v>
          </cell>
          <cell r="BC109">
            <v>19.5</v>
          </cell>
          <cell r="BD109">
            <v>25.5</v>
          </cell>
          <cell r="BE109">
            <v>6.9</v>
          </cell>
          <cell r="BF109">
            <v>6.36</v>
          </cell>
          <cell r="BG109">
            <v>15</v>
          </cell>
          <cell r="BH109">
            <v>80</v>
          </cell>
          <cell r="BI109">
            <v>27</v>
          </cell>
          <cell r="BR109">
            <v>0.28089999999999998</v>
          </cell>
          <cell r="CC109">
            <v>6.68</v>
          </cell>
          <cell r="CD109">
            <v>44800</v>
          </cell>
          <cell r="CE109">
            <v>33100</v>
          </cell>
          <cell r="CG109">
            <v>190</v>
          </cell>
          <cell r="CI109">
            <v>7.15</v>
          </cell>
          <cell r="CJ109">
            <v>25100</v>
          </cell>
          <cell r="CK109">
            <v>17800</v>
          </cell>
          <cell r="CM109">
            <v>1350</v>
          </cell>
          <cell r="CT109">
            <v>78.5</v>
          </cell>
        </row>
        <row r="110">
          <cell r="A110">
            <v>39218</v>
          </cell>
          <cell r="B110">
            <v>9</v>
          </cell>
          <cell r="C110">
            <v>24.7</v>
          </cell>
          <cell r="D110">
            <v>5.47</v>
          </cell>
          <cell r="E110">
            <v>7.06</v>
          </cell>
          <cell r="F110">
            <v>102</v>
          </cell>
          <cell r="G110">
            <v>143.19999999999999</v>
          </cell>
          <cell r="H110">
            <v>73</v>
          </cell>
          <cell r="Q110">
            <v>24.4</v>
          </cell>
          <cell r="R110">
            <v>5.5</v>
          </cell>
          <cell r="S110">
            <v>7.25</v>
          </cell>
          <cell r="T110">
            <v>69</v>
          </cell>
          <cell r="U110">
            <v>84.2</v>
          </cell>
          <cell r="V110">
            <v>49</v>
          </cell>
          <cell r="Y110">
            <v>24.7</v>
          </cell>
          <cell r="Z110">
            <v>2.9</v>
          </cell>
          <cell r="AA110">
            <v>6.95</v>
          </cell>
          <cell r="AB110">
            <v>234</v>
          </cell>
          <cell r="AC110">
            <v>378.9</v>
          </cell>
          <cell r="AD110">
            <v>262.5</v>
          </cell>
          <cell r="AG110">
            <v>65500</v>
          </cell>
          <cell r="AH110">
            <v>68600</v>
          </cell>
          <cell r="AI110">
            <v>1</v>
          </cell>
          <cell r="AJ110">
            <v>25.6</v>
          </cell>
          <cell r="AK110">
            <v>2.21</v>
          </cell>
          <cell r="AL110">
            <v>6.31</v>
          </cell>
          <cell r="AM110">
            <v>2850</v>
          </cell>
          <cell r="AN110">
            <v>2300</v>
          </cell>
          <cell r="AO110">
            <v>80.7</v>
          </cell>
          <cell r="AQ110">
            <v>20</v>
          </cell>
          <cell r="AR110">
            <v>25</v>
          </cell>
          <cell r="AS110">
            <v>2.37</v>
          </cell>
          <cell r="AT110">
            <v>6.42</v>
          </cell>
          <cell r="AU110">
            <v>27</v>
          </cell>
          <cell r="AV110">
            <v>33.700000000000003</v>
          </cell>
          <cell r="AW110">
            <v>39</v>
          </cell>
          <cell r="AX110">
            <v>350</v>
          </cell>
          <cell r="BA110">
            <v>11800</v>
          </cell>
          <cell r="BB110">
            <v>9350</v>
          </cell>
          <cell r="BC110">
            <v>18</v>
          </cell>
          <cell r="BD110">
            <v>25.7</v>
          </cell>
          <cell r="BE110">
            <v>6.24</v>
          </cell>
          <cell r="BF110">
            <v>6.34</v>
          </cell>
          <cell r="BG110">
            <v>5.5</v>
          </cell>
          <cell r="BH110">
            <v>50.5</v>
          </cell>
          <cell r="BI110">
            <v>28.8</v>
          </cell>
          <cell r="BR110">
            <v>0.61970000000000003</v>
          </cell>
          <cell r="BS110">
            <v>6.33</v>
          </cell>
          <cell r="BU110">
            <v>8.4</v>
          </cell>
          <cell r="BV110">
            <v>26</v>
          </cell>
          <cell r="BW110">
            <v>6.99</v>
          </cell>
          <cell r="BY110">
            <v>84.2</v>
          </cell>
          <cell r="BZ110">
            <v>43</v>
          </cell>
          <cell r="CA110">
            <v>6.71</v>
          </cell>
          <cell r="CB110">
            <v>4925</v>
          </cell>
          <cell r="CC110">
            <v>6.24</v>
          </cell>
          <cell r="CD110">
            <v>61300</v>
          </cell>
          <cell r="CE110">
            <v>44700</v>
          </cell>
          <cell r="CG110">
            <v>250</v>
          </cell>
          <cell r="CI110">
            <v>7.37</v>
          </cell>
          <cell r="CJ110">
            <v>22200</v>
          </cell>
          <cell r="CK110">
            <v>15600</v>
          </cell>
          <cell r="CM110">
            <v>1240</v>
          </cell>
          <cell r="CO110">
            <v>7.6</v>
          </cell>
          <cell r="CQ110">
            <v>210.5</v>
          </cell>
          <cell r="CR110">
            <v>118</v>
          </cell>
          <cell r="CT110">
            <v>78</v>
          </cell>
        </row>
        <row r="111">
          <cell r="A111">
            <v>39219</v>
          </cell>
          <cell r="B111">
            <v>11.6</v>
          </cell>
          <cell r="C111">
            <v>24.9</v>
          </cell>
          <cell r="D111">
            <v>4.53</v>
          </cell>
          <cell r="E111">
            <v>7.09</v>
          </cell>
          <cell r="F111">
            <v>60</v>
          </cell>
          <cell r="G111">
            <v>97.6</v>
          </cell>
          <cell r="H111">
            <v>53</v>
          </cell>
          <cell r="Q111">
            <v>24.6</v>
          </cell>
          <cell r="R111">
            <v>4.8499999999999996</v>
          </cell>
          <cell r="S111">
            <v>7.06</v>
          </cell>
          <cell r="T111">
            <v>69</v>
          </cell>
          <cell r="U111">
            <v>113.9</v>
          </cell>
          <cell r="V111">
            <v>56</v>
          </cell>
          <cell r="Y111">
            <v>25.4</v>
          </cell>
          <cell r="Z111">
            <v>2.27</v>
          </cell>
          <cell r="AA111">
            <v>6.95</v>
          </cell>
          <cell r="AB111">
            <v>159</v>
          </cell>
          <cell r="AC111">
            <v>203.4</v>
          </cell>
          <cell r="AD111">
            <v>425</v>
          </cell>
          <cell r="AI111">
            <v>1.1000000000000001</v>
          </cell>
          <cell r="AJ111">
            <v>25.6</v>
          </cell>
          <cell r="AK111">
            <v>1.23</v>
          </cell>
          <cell r="AL111">
            <v>6.25</v>
          </cell>
          <cell r="AM111">
            <v>2300</v>
          </cell>
          <cell r="AN111">
            <v>1980</v>
          </cell>
          <cell r="AO111">
            <v>95.7</v>
          </cell>
          <cell r="AQ111">
            <v>23.7</v>
          </cell>
          <cell r="AR111">
            <v>25.8</v>
          </cell>
          <cell r="AS111">
            <v>1.91</v>
          </cell>
          <cell r="AT111">
            <v>6.22</v>
          </cell>
          <cell r="AU111">
            <v>35.4</v>
          </cell>
          <cell r="AV111">
            <v>56.9</v>
          </cell>
          <cell r="AW111">
            <v>57</v>
          </cell>
          <cell r="AX111">
            <v>295</v>
          </cell>
          <cell r="BA111">
            <v>11300</v>
          </cell>
          <cell r="BB111">
            <v>8700</v>
          </cell>
          <cell r="BC111">
            <v>21.7</v>
          </cell>
          <cell r="BD111">
            <v>25.7</v>
          </cell>
          <cell r="BE111">
            <v>3.25</v>
          </cell>
          <cell r="BF111">
            <v>6.3</v>
          </cell>
          <cell r="BG111">
            <v>4.0999999999999996</v>
          </cell>
          <cell r="BH111">
            <v>36.6</v>
          </cell>
          <cell r="BI111">
            <v>25</v>
          </cell>
          <cell r="BR111">
            <v>0.90090000000000003</v>
          </cell>
          <cell r="CC111">
            <v>6.76</v>
          </cell>
          <cell r="CD111">
            <v>43600</v>
          </cell>
          <cell r="CE111">
            <v>32400</v>
          </cell>
          <cell r="CG111">
            <v>180</v>
          </cell>
          <cell r="CI111">
            <v>7.65</v>
          </cell>
          <cell r="CJ111">
            <v>13100</v>
          </cell>
          <cell r="CK111">
            <v>10200</v>
          </cell>
          <cell r="CM111">
            <v>860</v>
          </cell>
          <cell r="CT111">
            <v>79.099999999999994</v>
          </cell>
        </row>
        <row r="112">
          <cell r="A112">
            <v>39220</v>
          </cell>
          <cell r="B112">
            <v>5.0999999999999996</v>
          </cell>
          <cell r="C112">
            <v>25.2</v>
          </cell>
          <cell r="D112">
            <v>5.53</v>
          </cell>
          <cell r="E112">
            <v>6.97</v>
          </cell>
          <cell r="F112">
            <v>177</v>
          </cell>
          <cell r="G112">
            <v>309.7</v>
          </cell>
          <cell r="H112">
            <v>221</v>
          </cell>
          <cell r="Q112">
            <v>25.2</v>
          </cell>
          <cell r="R112">
            <v>4.87</v>
          </cell>
          <cell r="S112">
            <v>6.99</v>
          </cell>
          <cell r="T112">
            <v>147</v>
          </cell>
          <cell r="U112">
            <v>193.5</v>
          </cell>
          <cell r="V112">
            <v>141.69999999999999</v>
          </cell>
          <cell r="Y112">
            <v>25.3</v>
          </cell>
          <cell r="Z112">
            <v>3.06</v>
          </cell>
          <cell r="AA112">
            <v>7</v>
          </cell>
          <cell r="AB112">
            <v>219</v>
          </cell>
          <cell r="AC112">
            <v>774.2</v>
          </cell>
          <cell r="AD112">
            <v>600</v>
          </cell>
          <cell r="AG112">
            <v>75800</v>
          </cell>
          <cell r="AH112">
            <v>83400</v>
          </cell>
          <cell r="AI112">
            <v>1.2</v>
          </cell>
          <cell r="AJ112">
            <v>26.1</v>
          </cell>
          <cell r="AK112">
            <v>1.73</v>
          </cell>
          <cell r="AL112">
            <v>6.31</v>
          </cell>
          <cell r="AM112">
            <v>2860</v>
          </cell>
          <cell r="AN112">
            <v>2340</v>
          </cell>
          <cell r="AO112">
            <v>85.7</v>
          </cell>
          <cell r="AQ112">
            <v>18</v>
          </cell>
          <cell r="AR112">
            <v>25.3</v>
          </cell>
          <cell r="AS112">
            <v>1.89</v>
          </cell>
          <cell r="AT112">
            <v>6.26</v>
          </cell>
          <cell r="AU112">
            <v>34.200000000000003</v>
          </cell>
          <cell r="AV112">
            <v>139.4</v>
          </cell>
          <cell r="AW112">
            <v>58</v>
          </cell>
          <cell r="AX112">
            <v>380</v>
          </cell>
          <cell r="BA112">
            <v>12200</v>
          </cell>
          <cell r="BB112">
            <v>9450</v>
          </cell>
          <cell r="BC112">
            <v>20</v>
          </cell>
          <cell r="BD112">
            <v>26</v>
          </cell>
          <cell r="BE112">
            <v>5.78</v>
          </cell>
          <cell r="BF112">
            <v>6.26</v>
          </cell>
          <cell r="BG112">
            <v>3.3</v>
          </cell>
          <cell r="BH112">
            <v>11.6</v>
          </cell>
          <cell r="BI112">
            <v>26</v>
          </cell>
          <cell r="BR112">
            <v>0.91879999999999995</v>
          </cell>
          <cell r="BS112">
            <v>6.28</v>
          </cell>
          <cell r="BU112">
            <v>31</v>
          </cell>
          <cell r="BV112">
            <v>5</v>
          </cell>
          <cell r="BW112">
            <v>6.81</v>
          </cell>
          <cell r="BY112">
            <v>54.2</v>
          </cell>
          <cell r="BZ112">
            <v>117</v>
          </cell>
          <cell r="CA112">
            <v>6.48</v>
          </cell>
          <cell r="CB112">
            <v>10075</v>
          </cell>
          <cell r="CC112">
            <v>6.8</v>
          </cell>
          <cell r="CD112">
            <v>47500</v>
          </cell>
          <cell r="CE112">
            <v>35300</v>
          </cell>
          <cell r="CG112">
            <v>160</v>
          </cell>
          <cell r="CI112">
            <v>7.3</v>
          </cell>
          <cell r="CJ112">
            <v>15400</v>
          </cell>
          <cell r="CK112">
            <v>11900</v>
          </cell>
          <cell r="CM112">
            <v>1080</v>
          </cell>
          <cell r="CO112">
            <v>7.19</v>
          </cell>
          <cell r="CQ112">
            <v>3096.8</v>
          </cell>
          <cell r="CR112">
            <v>1400</v>
          </cell>
          <cell r="CT112">
            <v>76.7</v>
          </cell>
        </row>
        <row r="113">
          <cell r="A113">
            <v>39221</v>
          </cell>
          <cell r="B113">
            <v>5</v>
          </cell>
          <cell r="C113">
            <v>24.1</v>
          </cell>
          <cell r="D113">
            <v>6.76</v>
          </cell>
          <cell r="E113">
            <v>6.85</v>
          </cell>
          <cell r="F113">
            <v>126</v>
          </cell>
          <cell r="G113">
            <v>430.3</v>
          </cell>
          <cell r="H113">
            <v>293.7</v>
          </cell>
          <cell r="Q113">
            <v>24.2</v>
          </cell>
          <cell r="R113">
            <v>5.45</v>
          </cell>
          <cell r="S113">
            <v>7.18</v>
          </cell>
          <cell r="T113">
            <v>99</v>
          </cell>
          <cell r="U113">
            <v>240</v>
          </cell>
          <cell r="V113">
            <v>209</v>
          </cell>
          <cell r="Y113">
            <v>24.2</v>
          </cell>
          <cell r="Z113">
            <v>3.72</v>
          </cell>
          <cell r="AA113">
            <v>7.08</v>
          </cell>
          <cell r="AB113">
            <v>249</v>
          </cell>
          <cell r="AC113">
            <v>620.70000000000005</v>
          </cell>
          <cell r="AD113">
            <v>615.79999999999995</v>
          </cell>
          <cell r="AI113">
            <v>1</v>
          </cell>
          <cell r="AJ113">
            <v>25.6</v>
          </cell>
          <cell r="AK113">
            <v>2.16</v>
          </cell>
          <cell r="AL113">
            <v>6.5</v>
          </cell>
          <cell r="AM113">
            <v>2360</v>
          </cell>
          <cell r="AN113">
            <v>1820</v>
          </cell>
          <cell r="AO113">
            <v>101.7</v>
          </cell>
          <cell r="AQ113">
            <v>20</v>
          </cell>
          <cell r="AR113">
            <v>25.5</v>
          </cell>
          <cell r="AS113">
            <v>2.77</v>
          </cell>
          <cell r="AT113">
            <v>6.18</v>
          </cell>
          <cell r="AU113">
            <v>31.2</v>
          </cell>
          <cell r="AV113">
            <v>82.8</v>
          </cell>
          <cell r="AW113">
            <v>26</v>
          </cell>
          <cell r="AX113">
            <v>300</v>
          </cell>
          <cell r="BA113">
            <v>12875</v>
          </cell>
          <cell r="BB113">
            <v>9525</v>
          </cell>
          <cell r="BC113">
            <v>20</v>
          </cell>
          <cell r="BD113">
            <v>25.7</v>
          </cell>
          <cell r="BE113">
            <v>5.2</v>
          </cell>
          <cell r="BF113">
            <v>6.18</v>
          </cell>
          <cell r="BG113">
            <v>16.100000000000001</v>
          </cell>
          <cell r="BH113">
            <v>78.2</v>
          </cell>
          <cell r="BI113">
            <v>26</v>
          </cell>
          <cell r="BR113">
            <v>0.72940000000000005</v>
          </cell>
          <cell r="CC113">
            <v>6.59</v>
          </cell>
          <cell r="CD113">
            <v>45300</v>
          </cell>
          <cell r="CE113">
            <v>33400</v>
          </cell>
          <cell r="CG113">
            <v>170</v>
          </cell>
          <cell r="CI113">
            <v>7.01</v>
          </cell>
          <cell r="CJ113">
            <v>43700</v>
          </cell>
          <cell r="CK113">
            <v>28200</v>
          </cell>
          <cell r="CM113">
            <v>1200</v>
          </cell>
          <cell r="CT113">
            <v>72.900000000000006</v>
          </cell>
        </row>
        <row r="114">
          <cell r="A114">
            <v>39222</v>
          </cell>
          <cell r="B114">
            <v>11</v>
          </cell>
          <cell r="C114">
            <v>23.8</v>
          </cell>
          <cell r="D114">
            <v>5.42</v>
          </cell>
          <cell r="E114">
            <v>7.06</v>
          </cell>
          <cell r="F114">
            <v>72</v>
          </cell>
          <cell r="G114">
            <v>101.7</v>
          </cell>
          <cell r="H114">
            <v>58</v>
          </cell>
          <cell r="Q114">
            <v>24.2</v>
          </cell>
          <cell r="R114">
            <v>4.22</v>
          </cell>
          <cell r="S114">
            <v>6.76</v>
          </cell>
          <cell r="T114">
            <v>72</v>
          </cell>
          <cell r="U114">
            <v>97.6</v>
          </cell>
          <cell r="V114">
            <v>57</v>
          </cell>
          <cell r="Y114">
            <v>24.4</v>
          </cell>
          <cell r="Z114">
            <v>2.93</v>
          </cell>
          <cell r="AA114">
            <v>6.64</v>
          </cell>
          <cell r="AB114">
            <v>177</v>
          </cell>
          <cell r="AC114">
            <v>223.7</v>
          </cell>
          <cell r="AD114">
            <v>177</v>
          </cell>
          <cell r="AG114">
            <v>77200</v>
          </cell>
          <cell r="AH114">
            <v>89700</v>
          </cell>
          <cell r="AI114">
            <v>1</v>
          </cell>
          <cell r="AJ114">
            <v>25</v>
          </cell>
          <cell r="AK114">
            <v>0.26</v>
          </cell>
          <cell r="AL114">
            <v>6.42</v>
          </cell>
          <cell r="AM114">
            <v>2520</v>
          </cell>
          <cell r="AN114">
            <v>1940</v>
          </cell>
          <cell r="AO114">
            <v>95.2</v>
          </cell>
          <cell r="AQ114">
            <v>20</v>
          </cell>
          <cell r="AR114">
            <v>25.3</v>
          </cell>
          <cell r="AS114">
            <v>1.1200000000000001</v>
          </cell>
          <cell r="AT114">
            <v>6.35</v>
          </cell>
          <cell r="AU114">
            <v>35</v>
          </cell>
          <cell r="AV114">
            <v>69.2</v>
          </cell>
          <cell r="AW114">
            <v>28</v>
          </cell>
          <cell r="AX114">
            <v>295</v>
          </cell>
          <cell r="BA114">
            <v>11750</v>
          </cell>
          <cell r="BB114">
            <v>8625</v>
          </cell>
          <cell r="BC114">
            <v>20</v>
          </cell>
          <cell r="BD114">
            <v>25.2</v>
          </cell>
          <cell r="BE114">
            <v>3.3</v>
          </cell>
          <cell r="BF114">
            <v>6.52</v>
          </cell>
          <cell r="BG114">
            <v>4</v>
          </cell>
          <cell r="BH114">
            <v>63.1</v>
          </cell>
          <cell r="BI114">
            <v>28</v>
          </cell>
          <cell r="BR114">
            <v>0.70669999999999999</v>
          </cell>
          <cell r="BS114">
            <v>9.2100000000000009</v>
          </cell>
          <cell r="BU114">
            <v>56.9</v>
          </cell>
          <cell r="BV114">
            <v>9</v>
          </cell>
          <cell r="BW114">
            <v>6.78</v>
          </cell>
          <cell r="BY114">
            <v>2440.6999999999998</v>
          </cell>
          <cell r="BZ114">
            <v>3040</v>
          </cell>
          <cell r="CA114">
            <v>6.69</v>
          </cell>
          <cell r="CB114">
            <v>18220</v>
          </cell>
          <cell r="CC114">
            <v>6.49</v>
          </cell>
          <cell r="CD114">
            <v>42000</v>
          </cell>
          <cell r="CE114">
            <v>30600</v>
          </cell>
          <cell r="CG114">
            <v>300</v>
          </cell>
          <cell r="CI114">
            <v>7.04</v>
          </cell>
          <cell r="CJ114">
            <v>51800</v>
          </cell>
          <cell r="CK114">
            <v>32700</v>
          </cell>
          <cell r="CM114">
            <v>970</v>
          </cell>
          <cell r="CO114">
            <v>7.21</v>
          </cell>
          <cell r="CQ114">
            <v>955.9</v>
          </cell>
          <cell r="CR114">
            <v>930</v>
          </cell>
          <cell r="CT114">
            <v>78.400000000000006</v>
          </cell>
        </row>
        <row r="115">
          <cell r="A115">
            <v>39223</v>
          </cell>
          <cell r="B115">
            <v>12.8</v>
          </cell>
          <cell r="C115">
            <v>24.1</v>
          </cell>
          <cell r="D115">
            <v>4.03</v>
          </cell>
          <cell r="E115">
            <v>7.22</v>
          </cell>
          <cell r="F115">
            <v>60</v>
          </cell>
          <cell r="G115">
            <v>80</v>
          </cell>
          <cell r="H115">
            <v>45</v>
          </cell>
          <cell r="I115">
            <v>10.55</v>
          </cell>
          <cell r="J115">
            <v>0.04</v>
          </cell>
          <cell r="K115">
            <v>0</v>
          </cell>
          <cell r="L115">
            <v>3.9299999999999997</v>
          </cell>
          <cell r="M115">
            <v>1.67</v>
          </cell>
          <cell r="N115">
            <v>4545455</v>
          </cell>
          <cell r="O115">
            <v>1.9</v>
          </cell>
          <cell r="Q115">
            <v>23.8</v>
          </cell>
          <cell r="R115">
            <v>3.01</v>
          </cell>
          <cell r="S115">
            <v>7.27</v>
          </cell>
          <cell r="T115">
            <v>54</v>
          </cell>
          <cell r="U115">
            <v>120</v>
          </cell>
          <cell r="V115">
            <v>40</v>
          </cell>
          <cell r="W115">
            <v>2</v>
          </cell>
          <cell r="Y115">
            <v>24.4</v>
          </cell>
          <cell r="Z115">
            <v>1.87</v>
          </cell>
          <cell r="AA115">
            <v>7.17</v>
          </cell>
          <cell r="AB115">
            <v>216</v>
          </cell>
          <cell r="AC115">
            <v>2600</v>
          </cell>
          <cell r="AD115">
            <v>340</v>
          </cell>
          <cell r="AE115">
            <v>6.7</v>
          </cell>
          <cell r="AI115">
            <v>1</v>
          </cell>
          <cell r="AJ115">
            <v>25</v>
          </cell>
          <cell r="AK115">
            <v>1.4</v>
          </cell>
          <cell r="AL115">
            <v>6.4</v>
          </cell>
          <cell r="AM115">
            <v>2300</v>
          </cell>
          <cell r="AN115">
            <v>1760</v>
          </cell>
          <cell r="AO115">
            <v>87</v>
          </cell>
          <cell r="AQ115">
            <v>19</v>
          </cell>
          <cell r="AR115">
            <v>24.1</v>
          </cell>
          <cell r="AS115">
            <v>2.1</v>
          </cell>
          <cell r="AT115">
            <v>6.27</v>
          </cell>
          <cell r="AU115">
            <v>31.2</v>
          </cell>
          <cell r="AV115">
            <v>120</v>
          </cell>
          <cell r="AW115">
            <v>33.799999999999997</v>
          </cell>
          <cell r="AX115">
            <v>285</v>
          </cell>
          <cell r="AY115">
            <v>227273</v>
          </cell>
          <cell r="AZ115">
            <v>12.9</v>
          </cell>
          <cell r="BA115">
            <v>10625</v>
          </cell>
          <cell r="BB115">
            <v>7600</v>
          </cell>
          <cell r="BC115">
            <v>17</v>
          </cell>
          <cell r="BD115">
            <v>24.7</v>
          </cell>
          <cell r="BE115">
            <v>3.91</v>
          </cell>
          <cell r="BF115">
            <v>6.35</v>
          </cell>
          <cell r="BG115">
            <v>6.8</v>
          </cell>
          <cell r="BH115">
            <v>80</v>
          </cell>
          <cell r="BI115">
            <v>27.5</v>
          </cell>
          <cell r="BJ115">
            <v>1.87</v>
          </cell>
          <cell r="BK115">
            <v>8.7835999999999999</v>
          </cell>
          <cell r="BL115">
            <v>4.7600000000000003E-2</v>
          </cell>
          <cell r="BM115">
            <v>3.3</v>
          </cell>
          <cell r="BN115">
            <v>2.58</v>
          </cell>
          <cell r="BO115">
            <v>0</v>
          </cell>
          <cell r="BP115">
            <v>2.2999999999999998</v>
          </cell>
          <cell r="BR115">
            <v>0.86570000000000003</v>
          </cell>
          <cell r="BT115">
            <v>6.2</v>
          </cell>
          <cell r="BX115">
            <v>1080</v>
          </cell>
          <cell r="CC115">
            <v>6.51</v>
          </cell>
          <cell r="CD115">
            <v>31000</v>
          </cell>
          <cell r="CE115">
            <v>23200</v>
          </cell>
          <cell r="CG115">
            <v>180</v>
          </cell>
          <cell r="CI115">
            <v>7.04</v>
          </cell>
          <cell r="CJ115">
            <v>45800</v>
          </cell>
          <cell r="CK115">
            <v>29200</v>
          </cell>
          <cell r="CM115">
            <v>1190</v>
          </cell>
          <cell r="CP115">
            <v>960</v>
          </cell>
          <cell r="CT115">
            <v>79</v>
          </cell>
        </row>
        <row r="116">
          <cell r="A116">
            <v>39224</v>
          </cell>
          <cell r="B116">
            <v>11</v>
          </cell>
          <cell r="C116">
            <v>24.8</v>
          </cell>
          <cell r="D116">
            <v>4.49</v>
          </cell>
          <cell r="E116">
            <v>7.07</v>
          </cell>
          <cell r="F116">
            <v>78</v>
          </cell>
          <cell r="G116">
            <v>99.3</v>
          </cell>
          <cell r="H116">
            <v>55</v>
          </cell>
          <cell r="Q116">
            <v>24.7</v>
          </cell>
          <cell r="R116">
            <v>3.68</v>
          </cell>
          <cell r="S116">
            <v>7.04</v>
          </cell>
          <cell r="T116">
            <v>84</v>
          </cell>
          <cell r="U116">
            <v>124.1</v>
          </cell>
          <cell r="V116">
            <v>51</v>
          </cell>
          <cell r="Y116">
            <v>24.8</v>
          </cell>
          <cell r="Z116">
            <v>2.4300000000000002</v>
          </cell>
          <cell r="AA116">
            <v>6.95</v>
          </cell>
          <cell r="AB116">
            <v>264</v>
          </cell>
          <cell r="AC116">
            <v>827.6</v>
          </cell>
          <cell r="AD116">
            <v>692.5</v>
          </cell>
          <cell r="AI116">
            <v>1</v>
          </cell>
          <cell r="AJ116">
            <v>25.3</v>
          </cell>
          <cell r="AK116">
            <v>1.85</v>
          </cell>
          <cell r="AL116">
            <v>6.25</v>
          </cell>
          <cell r="AM116">
            <v>1167</v>
          </cell>
          <cell r="AN116">
            <v>848</v>
          </cell>
          <cell r="AO116">
            <v>205.6</v>
          </cell>
          <cell r="AQ116">
            <v>24.5</v>
          </cell>
          <cell r="AR116">
            <v>25.4</v>
          </cell>
          <cell r="AS116">
            <v>2.4300000000000002</v>
          </cell>
          <cell r="AT116">
            <v>6.27</v>
          </cell>
          <cell r="AU116">
            <v>33</v>
          </cell>
          <cell r="AV116">
            <v>49.7</v>
          </cell>
          <cell r="AW116">
            <v>31</v>
          </cell>
          <cell r="AX116">
            <v>205</v>
          </cell>
          <cell r="BA116">
            <v>26200</v>
          </cell>
          <cell r="BB116">
            <v>11500</v>
          </cell>
          <cell r="BC116">
            <v>16</v>
          </cell>
          <cell r="BD116">
            <v>25.6</v>
          </cell>
          <cell r="BE116">
            <v>4.47</v>
          </cell>
          <cell r="BF116">
            <v>6.39</v>
          </cell>
          <cell r="BG116">
            <v>5.2</v>
          </cell>
          <cell r="BH116">
            <v>53.8</v>
          </cell>
          <cell r="BI116">
            <v>25</v>
          </cell>
          <cell r="BR116">
            <v>0.76890000000000003</v>
          </cell>
          <cell r="CC116">
            <v>6.58</v>
          </cell>
          <cell r="CD116">
            <v>30200</v>
          </cell>
          <cell r="CE116">
            <v>21900</v>
          </cell>
          <cell r="CG116">
            <v>210</v>
          </cell>
          <cell r="CI116">
            <v>6.98</v>
          </cell>
          <cell r="CJ116">
            <v>48200</v>
          </cell>
          <cell r="CK116">
            <v>30800</v>
          </cell>
          <cell r="CM116">
            <v>1230</v>
          </cell>
          <cell r="CT116">
            <v>72.7</v>
          </cell>
        </row>
        <row r="117">
          <cell r="A117">
            <v>39225</v>
          </cell>
          <cell r="B117">
            <v>5.5</v>
          </cell>
          <cell r="C117">
            <v>25</v>
          </cell>
          <cell r="D117">
            <v>4.32</v>
          </cell>
          <cell r="E117">
            <v>7</v>
          </cell>
          <cell r="F117">
            <v>147</v>
          </cell>
          <cell r="G117">
            <v>210</v>
          </cell>
          <cell r="H117">
            <v>138.30000000000001</v>
          </cell>
          <cell r="Q117">
            <v>25</v>
          </cell>
          <cell r="R117">
            <v>3.42</v>
          </cell>
          <cell r="S117">
            <v>7.09</v>
          </cell>
          <cell r="T117">
            <v>72</v>
          </cell>
          <cell r="U117">
            <v>117.9</v>
          </cell>
          <cell r="V117">
            <v>42</v>
          </cell>
          <cell r="Y117">
            <v>25.2</v>
          </cell>
          <cell r="Z117">
            <v>2.15</v>
          </cell>
          <cell r="AA117">
            <v>6.99</v>
          </cell>
          <cell r="AB117">
            <v>219</v>
          </cell>
          <cell r="AC117">
            <v>294.7</v>
          </cell>
          <cell r="AD117">
            <v>313.3</v>
          </cell>
          <cell r="AG117">
            <v>10500</v>
          </cell>
          <cell r="AH117">
            <v>15800</v>
          </cell>
          <cell r="AI117">
            <v>1</v>
          </cell>
          <cell r="AJ117">
            <v>25.8</v>
          </cell>
          <cell r="AK117">
            <v>1.1100000000000001</v>
          </cell>
          <cell r="AL117">
            <v>6.47</v>
          </cell>
          <cell r="AM117">
            <v>2825</v>
          </cell>
          <cell r="AN117">
            <v>2400</v>
          </cell>
          <cell r="AO117">
            <v>99.1</v>
          </cell>
          <cell r="AQ117">
            <v>15</v>
          </cell>
          <cell r="AR117">
            <v>25.7</v>
          </cell>
          <cell r="AS117">
            <v>1.95</v>
          </cell>
          <cell r="AT117">
            <v>6.28</v>
          </cell>
          <cell r="AU117">
            <v>39</v>
          </cell>
          <cell r="AV117">
            <v>92.6</v>
          </cell>
          <cell r="AW117">
            <v>37</v>
          </cell>
          <cell r="AX117">
            <v>130</v>
          </cell>
          <cell r="BA117">
            <v>15050</v>
          </cell>
          <cell r="BB117">
            <v>11200</v>
          </cell>
          <cell r="BC117">
            <v>18</v>
          </cell>
          <cell r="BD117">
            <v>25.9</v>
          </cell>
          <cell r="BE117">
            <v>3.71</v>
          </cell>
          <cell r="BF117">
            <v>6.41</v>
          </cell>
          <cell r="BG117">
            <v>9.3000000000000007</v>
          </cell>
          <cell r="BH117">
            <v>80</v>
          </cell>
          <cell r="BI117">
            <v>25</v>
          </cell>
          <cell r="BR117">
            <v>0.80330000000000001</v>
          </cell>
          <cell r="BS117">
            <v>9.33</v>
          </cell>
          <cell r="BU117">
            <v>33.700000000000003</v>
          </cell>
          <cell r="BV117">
            <v>41</v>
          </cell>
          <cell r="BW117">
            <v>6.34</v>
          </cell>
          <cell r="BY117">
            <v>185.3</v>
          </cell>
          <cell r="BZ117">
            <v>423</v>
          </cell>
          <cell r="CA117">
            <v>6.15</v>
          </cell>
          <cell r="CB117">
            <v>15250</v>
          </cell>
          <cell r="CC117">
            <v>6.34</v>
          </cell>
          <cell r="CD117">
            <v>37500</v>
          </cell>
          <cell r="CE117">
            <v>24300</v>
          </cell>
          <cell r="CG117">
            <v>340</v>
          </cell>
          <cell r="CI117">
            <v>6.93</v>
          </cell>
          <cell r="CJ117">
            <v>22600</v>
          </cell>
          <cell r="CK117">
            <v>16100</v>
          </cell>
          <cell r="CM117">
            <v>820</v>
          </cell>
          <cell r="CO117">
            <v>6.9</v>
          </cell>
          <cell r="CQ117">
            <v>1684.2</v>
          </cell>
          <cell r="CR117">
            <v>710</v>
          </cell>
          <cell r="CT117">
            <v>78.8</v>
          </cell>
        </row>
        <row r="118">
          <cell r="A118">
            <v>39226</v>
          </cell>
          <cell r="B118">
            <v>9.5</v>
          </cell>
          <cell r="C118">
            <v>25.2</v>
          </cell>
          <cell r="D118">
            <v>3.72</v>
          </cell>
          <cell r="E118">
            <v>7.22</v>
          </cell>
          <cell r="F118">
            <v>78</v>
          </cell>
          <cell r="G118">
            <v>132.4</v>
          </cell>
          <cell r="H118">
            <v>65</v>
          </cell>
          <cell r="Q118">
            <v>25.4</v>
          </cell>
          <cell r="R118">
            <v>3.37</v>
          </cell>
          <cell r="S118">
            <v>7.2</v>
          </cell>
          <cell r="T118">
            <v>78</v>
          </cell>
          <cell r="U118">
            <v>107.6</v>
          </cell>
          <cell r="V118">
            <v>58</v>
          </cell>
          <cell r="Y118">
            <v>25.8</v>
          </cell>
          <cell r="Z118">
            <v>1.45</v>
          </cell>
          <cell r="AA118">
            <v>6.84</v>
          </cell>
          <cell r="AB118">
            <v>105</v>
          </cell>
          <cell r="AC118">
            <v>149</v>
          </cell>
          <cell r="AD118">
            <v>79</v>
          </cell>
          <cell r="AI118">
            <v>1</v>
          </cell>
          <cell r="AJ118">
            <v>26.6</v>
          </cell>
          <cell r="AK118">
            <v>1.41</v>
          </cell>
          <cell r="AL118">
            <v>6.11</v>
          </cell>
          <cell r="AM118">
            <v>3250</v>
          </cell>
          <cell r="AN118">
            <v>2533</v>
          </cell>
          <cell r="AO118">
            <v>89.2</v>
          </cell>
          <cell r="AQ118">
            <v>19</v>
          </cell>
          <cell r="AR118">
            <v>26.5</v>
          </cell>
          <cell r="AS118">
            <v>2.61</v>
          </cell>
          <cell r="AT118">
            <v>6.11</v>
          </cell>
          <cell r="AU118">
            <v>26.4</v>
          </cell>
          <cell r="AV118">
            <v>33.1</v>
          </cell>
          <cell r="AW118">
            <v>35</v>
          </cell>
          <cell r="AX118">
            <v>235</v>
          </cell>
          <cell r="BA118">
            <v>25000</v>
          </cell>
          <cell r="BB118">
            <v>19700</v>
          </cell>
          <cell r="BC118">
            <v>21</v>
          </cell>
          <cell r="BD118">
            <v>26.6</v>
          </cell>
          <cell r="BE118">
            <v>4.1399999999999997</v>
          </cell>
          <cell r="BF118">
            <v>6.51</v>
          </cell>
          <cell r="BG118">
            <v>5</v>
          </cell>
          <cell r="BH118">
            <v>53.8</v>
          </cell>
          <cell r="BI118">
            <v>25</v>
          </cell>
          <cell r="BR118">
            <v>1.0387999999999999</v>
          </cell>
          <cell r="CC118">
            <v>6.27</v>
          </cell>
          <cell r="CD118">
            <v>52600</v>
          </cell>
          <cell r="CE118">
            <v>38800</v>
          </cell>
          <cell r="CG118">
            <v>360</v>
          </cell>
          <cell r="CI118">
            <v>7.11</v>
          </cell>
          <cell r="CJ118">
            <v>19000</v>
          </cell>
          <cell r="CK118">
            <v>13700</v>
          </cell>
          <cell r="CM118">
            <v>1020</v>
          </cell>
          <cell r="CT118">
            <v>77.900000000000006</v>
          </cell>
        </row>
        <row r="119">
          <cell r="A119">
            <v>39227</v>
          </cell>
          <cell r="B119">
            <v>8.5</v>
          </cell>
          <cell r="C119">
            <v>25.9</v>
          </cell>
          <cell r="D119">
            <v>3.78</v>
          </cell>
          <cell r="E119">
            <v>7.21</v>
          </cell>
          <cell r="F119">
            <v>63</v>
          </cell>
          <cell r="G119">
            <v>198.6</v>
          </cell>
          <cell r="H119">
            <v>82</v>
          </cell>
          <cell r="Q119">
            <v>26</v>
          </cell>
          <cell r="R119">
            <v>3.06</v>
          </cell>
          <cell r="S119">
            <v>7.19</v>
          </cell>
          <cell r="T119">
            <v>42</v>
          </cell>
          <cell r="U119">
            <v>91</v>
          </cell>
          <cell r="V119">
            <v>47</v>
          </cell>
          <cell r="Y119">
            <v>26.3</v>
          </cell>
          <cell r="Z119">
            <v>1.19</v>
          </cell>
          <cell r="AA119">
            <v>6.83</v>
          </cell>
          <cell r="AB119">
            <v>171</v>
          </cell>
          <cell r="AC119">
            <v>206.9</v>
          </cell>
          <cell r="AD119">
            <v>166.7</v>
          </cell>
          <cell r="AG119">
            <v>11500</v>
          </cell>
          <cell r="AH119">
            <v>63800</v>
          </cell>
          <cell r="AI119">
            <v>0.8</v>
          </cell>
          <cell r="AJ119">
            <v>26.9</v>
          </cell>
          <cell r="AK119">
            <v>1.08</v>
          </cell>
          <cell r="AL119">
            <v>6.6</v>
          </cell>
          <cell r="AM119">
            <v>3160</v>
          </cell>
          <cell r="AN119">
            <v>2500</v>
          </cell>
          <cell r="AO119">
            <v>107.6</v>
          </cell>
          <cell r="AQ119">
            <v>14</v>
          </cell>
          <cell r="AR119">
            <v>26.9</v>
          </cell>
          <cell r="AS119">
            <v>1.44</v>
          </cell>
          <cell r="AT119">
            <v>6.44</v>
          </cell>
          <cell r="AU119">
            <v>46.8</v>
          </cell>
          <cell r="AV119">
            <v>74.5</v>
          </cell>
          <cell r="AW119">
            <v>56</v>
          </cell>
          <cell r="AX119">
            <v>250</v>
          </cell>
          <cell r="BA119">
            <v>27700</v>
          </cell>
          <cell r="BB119">
            <v>21300</v>
          </cell>
          <cell r="BC119">
            <v>18</v>
          </cell>
          <cell r="BD119">
            <v>27.1</v>
          </cell>
          <cell r="BE119">
            <v>4.03</v>
          </cell>
          <cell r="BF119">
            <v>6.53</v>
          </cell>
          <cell r="BG119">
            <v>9.9</v>
          </cell>
          <cell r="BH119">
            <v>74.5</v>
          </cell>
          <cell r="BI119">
            <v>28</v>
          </cell>
          <cell r="BR119">
            <v>0.81810000000000005</v>
          </cell>
          <cell r="BS119">
            <v>9.31</v>
          </cell>
          <cell r="BU119">
            <v>16.600000000000001</v>
          </cell>
          <cell r="BV119">
            <v>5</v>
          </cell>
          <cell r="BW119">
            <v>6.28</v>
          </cell>
          <cell r="BY119">
            <v>5793.1</v>
          </cell>
          <cell r="BZ119">
            <v>16300</v>
          </cell>
          <cell r="CA119">
            <v>6.27</v>
          </cell>
          <cell r="CB119">
            <v>20900</v>
          </cell>
          <cell r="CC119">
            <v>6.19</v>
          </cell>
          <cell r="CD119">
            <v>60700</v>
          </cell>
          <cell r="CE119">
            <v>44300</v>
          </cell>
          <cell r="CG119">
            <v>260</v>
          </cell>
          <cell r="CI119">
            <v>6.98</v>
          </cell>
          <cell r="CJ119">
            <v>18800</v>
          </cell>
          <cell r="CK119">
            <v>13300</v>
          </cell>
          <cell r="CM119">
            <v>940</v>
          </cell>
          <cell r="CO119">
            <v>5.53</v>
          </cell>
          <cell r="CQ119">
            <v>827.6</v>
          </cell>
          <cell r="CR119">
            <v>640</v>
          </cell>
          <cell r="CT119">
            <v>73.7</v>
          </cell>
        </row>
        <row r="120">
          <cell r="A120">
            <v>39228</v>
          </cell>
          <cell r="B120">
            <v>10</v>
          </cell>
          <cell r="C120">
            <v>25</v>
          </cell>
          <cell r="D120">
            <v>5.49</v>
          </cell>
          <cell r="E120">
            <v>7.03</v>
          </cell>
          <cell r="F120">
            <v>69</v>
          </cell>
          <cell r="G120">
            <v>97.6</v>
          </cell>
          <cell r="H120">
            <v>67</v>
          </cell>
          <cell r="Q120">
            <v>26.5</v>
          </cell>
          <cell r="R120">
            <v>5.05</v>
          </cell>
          <cell r="S120">
            <v>7.01</v>
          </cell>
          <cell r="T120">
            <v>63</v>
          </cell>
          <cell r="U120">
            <v>105.8</v>
          </cell>
          <cell r="V120">
            <v>60</v>
          </cell>
          <cell r="Y120">
            <v>26.7</v>
          </cell>
          <cell r="Z120">
            <v>3.65</v>
          </cell>
          <cell r="AA120">
            <v>6.77</v>
          </cell>
          <cell r="AB120">
            <v>198</v>
          </cell>
          <cell r="AC120">
            <v>366.1</v>
          </cell>
          <cell r="AD120">
            <v>215</v>
          </cell>
          <cell r="AI120">
            <v>0.8</v>
          </cell>
          <cell r="AJ120">
            <v>26.7</v>
          </cell>
          <cell r="AK120">
            <v>1.53</v>
          </cell>
          <cell r="AL120">
            <v>6.76</v>
          </cell>
          <cell r="AM120">
            <v>3450</v>
          </cell>
          <cell r="AN120">
            <v>2620</v>
          </cell>
          <cell r="AO120">
            <v>95.7</v>
          </cell>
          <cell r="AQ120">
            <v>15</v>
          </cell>
          <cell r="AR120">
            <v>26.7</v>
          </cell>
          <cell r="AS120">
            <v>3.34</v>
          </cell>
          <cell r="AT120">
            <v>6.76</v>
          </cell>
          <cell r="AU120">
            <v>43.8</v>
          </cell>
          <cell r="AV120">
            <v>73.2</v>
          </cell>
          <cell r="AW120">
            <v>28</v>
          </cell>
          <cell r="AX120">
            <v>230</v>
          </cell>
          <cell r="BA120">
            <v>17700</v>
          </cell>
          <cell r="BB120">
            <v>13400</v>
          </cell>
          <cell r="BC120">
            <v>18</v>
          </cell>
          <cell r="BD120">
            <v>27.2</v>
          </cell>
          <cell r="BE120">
            <v>5.16</v>
          </cell>
          <cell r="BF120">
            <v>6.37</v>
          </cell>
          <cell r="BG120">
            <v>16.399999999999999</v>
          </cell>
          <cell r="BH120">
            <v>71.2</v>
          </cell>
          <cell r="BI120">
            <v>28</v>
          </cell>
          <cell r="BR120">
            <v>0.31019999999999998</v>
          </cell>
          <cell r="CC120">
            <v>6.6</v>
          </cell>
          <cell r="CD120">
            <v>47500</v>
          </cell>
          <cell r="CE120">
            <v>36600</v>
          </cell>
          <cell r="CG120">
            <v>230</v>
          </cell>
          <cell r="CI120">
            <v>6.93</v>
          </cell>
          <cell r="CJ120">
            <v>22300</v>
          </cell>
          <cell r="CK120">
            <v>16400</v>
          </cell>
          <cell r="CM120">
            <v>620</v>
          </cell>
          <cell r="CT120">
            <v>71.599999999999994</v>
          </cell>
        </row>
        <row r="121">
          <cell r="A121">
            <v>39229</v>
          </cell>
          <cell r="B121">
            <v>9</v>
          </cell>
          <cell r="C121">
            <v>26.7</v>
          </cell>
          <cell r="D121">
            <v>4.72</v>
          </cell>
          <cell r="E121">
            <v>7.1</v>
          </cell>
          <cell r="F121">
            <v>60</v>
          </cell>
          <cell r="G121">
            <v>151.6</v>
          </cell>
          <cell r="H121">
            <v>62</v>
          </cell>
          <cell r="Q121">
            <v>26.8</v>
          </cell>
          <cell r="R121">
            <v>3.92</v>
          </cell>
          <cell r="S121">
            <v>7</v>
          </cell>
          <cell r="T121">
            <v>63</v>
          </cell>
          <cell r="U121">
            <v>151.6</v>
          </cell>
          <cell r="V121">
            <v>67</v>
          </cell>
          <cell r="Y121">
            <v>27</v>
          </cell>
          <cell r="Z121">
            <v>2.2000000000000002</v>
          </cell>
          <cell r="AA121">
            <v>6.74</v>
          </cell>
          <cell r="AB121">
            <v>162</v>
          </cell>
          <cell r="AC121">
            <v>252.6</v>
          </cell>
          <cell r="AD121">
            <v>184.3</v>
          </cell>
          <cell r="AG121">
            <v>48100</v>
          </cell>
          <cell r="AH121">
            <v>52300</v>
          </cell>
          <cell r="AI121">
            <v>1</v>
          </cell>
          <cell r="AJ121">
            <v>27.6</v>
          </cell>
          <cell r="AK121">
            <v>1.92</v>
          </cell>
          <cell r="AL121">
            <v>6.55</v>
          </cell>
          <cell r="AM121">
            <v>3430</v>
          </cell>
          <cell r="AN121">
            <v>2590</v>
          </cell>
          <cell r="AO121">
            <v>81.599999999999994</v>
          </cell>
          <cell r="AQ121">
            <v>15</v>
          </cell>
          <cell r="AR121">
            <v>27.6</v>
          </cell>
          <cell r="AS121">
            <v>3.14</v>
          </cell>
          <cell r="AT121">
            <v>6.63</v>
          </cell>
          <cell r="AU121">
            <v>44.4</v>
          </cell>
          <cell r="AV121">
            <v>92.6</v>
          </cell>
          <cell r="AW121">
            <v>29</v>
          </cell>
          <cell r="AX121">
            <v>325</v>
          </cell>
          <cell r="BA121">
            <v>19600</v>
          </cell>
          <cell r="BB121">
            <v>14800</v>
          </cell>
          <cell r="BC121">
            <v>18</v>
          </cell>
          <cell r="BD121">
            <v>27.5</v>
          </cell>
          <cell r="BE121">
            <v>3.26</v>
          </cell>
          <cell r="BF121">
            <v>6.86</v>
          </cell>
          <cell r="BG121">
            <v>15.6</v>
          </cell>
          <cell r="BH121">
            <v>84.2</v>
          </cell>
          <cell r="BI121">
            <v>28.3</v>
          </cell>
          <cell r="BR121">
            <v>0.25019999999999998</v>
          </cell>
          <cell r="BS121">
            <v>9.25</v>
          </cell>
          <cell r="BU121">
            <v>16.8</v>
          </cell>
          <cell r="BV121">
            <v>10</v>
          </cell>
          <cell r="BW121">
            <v>6.64</v>
          </cell>
          <cell r="BY121">
            <v>210.5</v>
          </cell>
          <cell r="BZ121">
            <v>43600</v>
          </cell>
          <cell r="CA121">
            <v>6.66</v>
          </cell>
          <cell r="CB121">
            <v>25200</v>
          </cell>
          <cell r="CC121">
            <v>6.62</v>
          </cell>
          <cell r="CD121">
            <v>35000</v>
          </cell>
          <cell r="CE121">
            <v>26100</v>
          </cell>
          <cell r="CG121">
            <v>200</v>
          </cell>
          <cell r="CI121">
            <v>7.05</v>
          </cell>
          <cell r="CJ121">
            <v>23800</v>
          </cell>
          <cell r="CK121">
            <v>17100</v>
          </cell>
          <cell r="CM121">
            <v>920</v>
          </cell>
          <cell r="CO121">
            <v>7.07</v>
          </cell>
          <cell r="CQ121">
            <v>1263.2</v>
          </cell>
          <cell r="CR121">
            <v>920</v>
          </cell>
          <cell r="CT121">
            <v>78.599999999999994</v>
          </cell>
        </row>
        <row r="122">
          <cell r="A122">
            <v>39230</v>
          </cell>
          <cell r="B122">
            <v>11</v>
          </cell>
          <cell r="C122">
            <v>27.2</v>
          </cell>
          <cell r="D122">
            <v>3.68</v>
          </cell>
          <cell r="E122">
            <v>7.26</v>
          </cell>
          <cell r="F122">
            <v>45</v>
          </cell>
          <cell r="G122">
            <v>130.19999999999999</v>
          </cell>
          <cell r="H122">
            <v>48</v>
          </cell>
          <cell r="I122">
            <v>14.75</v>
          </cell>
          <cell r="J122">
            <v>0.115</v>
          </cell>
          <cell r="K122">
            <v>4.1000000000000002E-2</v>
          </cell>
          <cell r="L122">
            <v>0.24000000000000021</v>
          </cell>
          <cell r="M122">
            <v>1.48</v>
          </cell>
          <cell r="N122">
            <v>16272727</v>
          </cell>
          <cell r="O122">
            <v>6.9</v>
          </cell>
          <cell r="Q122">
            <v>27.1</v>
          </cell>
          <cell r="R122">
            <v>3.46</v>
          </cell>
          <cell r="S122">
            <v>7.24</v>
          </cell>
          <cell r="T122">
            <v>30</v>
          </cell>
          <cell r="U122">
            <v>138.30000000000001</v>
          </cell>
          <cell r="V122">
            <v>50</v>
          </cell>
          <cell r="W122">
            <v>8.3000000000000007</v>
          </cell>
          <cell r="Y122">
            <v>27.2</v>
          </cell>
          <cell r="Z122">
            <v>2.0099999999999998</v>
          </cell>
          <cell r="AA122">
            <v>6.85</v>
          </cell>
          <cell r="AB122">
            <v>216</v>
          </cell>
          <cell r="AC122">
            <v>1220</v>
          </cell>
          <cell r="AD122">
            <v>325</v>
          </cell>
          <cell r="AE122">
            <v>14.9</v>
          </cell>
          <cell r="AI122">
            <v>0.6</v>
          </cell>
          <cell r="AJ122">
            <v>28.1</v>
          </cell>
          <cell r="AK122">
            <v>1.04</v>
          </cell>
          <cell r="AL122">
            <v>6.47</v>
          </cell>
          <cell r="AM122">
            <v>3925</v>
          </cell>
          <cell r="AN122">
            <v>3250</v>
          </cell>
          <cell r="AO122">
            <v>101.9</v>
          </cell>
          <cell r="AQ122">
            <v>24</v>
          </cell>
          <cell r="AR122">
            <v>28.1</v>
          </cell>
          <cell r="AS122">
            <v>1.35</v>
          </cell>
          <cell r="AT122">
            <v>6.47</v>
          </cell>
          <cell r="AU122">
            <v>34.799999999999997</v>
          </cell>
          <cell r="AV122">
            <v>73.2</v>
          </cell>
          <cell r="AW122">
            <v>28</v>
          </cell>
          <cell r="AX122">
            <v>220</v>
          </cell>
          <cell r="AY122">
            <v>172727</v>
          </cell>
          <cell r="AZ122">
            <v>12.95</v>
          </cell>
          <cell r="BA122">
            <v>6050</v>
          </cell>
          <cell r="BB122">
            <v>5200</v>
          </cell>
          <cell r="BC122">
            <v>16</v>
          </cell>
          <cell r="BD122">
            <v>28.3</v>
          </cell>
          <cell r="BE122">
            <v>3.85</v>
          </cell>
          <cell r="BF122">
            <v>6.49</v>
          </cell>
          <cell r="BG122">
            <v>12.5</v>
          </cell>
          <cell r="BH122">
            <v>85.4</v>
          </cell>
          <cell r="BI122">
            <v>26.5</v>
          </cell>
          <cell r="BJ122">
            <v>4.2300000000000004</v>
          </cell>
          <cell r="BK122">
            <v>2.1274999999999999</v>
          </cell>
          <cell r="BL122">
            <v>4.5600000000000002E-2</v>
          </cell>
          <cell r="BM122">
            <v>3.0199999999999996</v>
          </cell>
          <cell r="BN122">
            <v>2.5099999999999998</v>
          </cell>
          <cell r="BO122">
            <v>250</v>
          </cell>
          <cell r="BP122">
            <v>5.7</v>
          </cell>
          <cell r="BR122">
            <v>0.55230000000000001</v>
          </cell>
          <cell r="BT122">
            <v>1.8</v>
          </cell>
          <cell r="BX122">
            <v>105</v>
          </cell>
          <cell r="CC122">
            <v>6.78</v>
          </cell>
          <cell r="CD122">
            <v>47000</v>
          </cell>
          <cell r="CE122">
            <v>34700</v>
          </cell>
          <cell r="CG122">
            <v>210</v>
          </cell>
          <cell r="CI122">
            <v>7.2</v>
          </cell>
          <cell r="CJ122">
            <v>15000</v>
          </cell>
          <cell r="CK122">
            <v>11500</v>
          </cell>
          <cell r="CM122">
            <v>870</v>
          </cell>
          <cell r="CP122">
            <v>660</v>
          </cell>
          <cell r="CT122">
            <v>79.2</v>
          </cell>
        </row>
        <row r="123">
          <cell r="A123">
            <v>39231</v>
          </cell>
          <cell r="B123">
            <v>8.5</v>
          </cell>
          <cell r="C123">
            <v>27.1</v>
          </cell>
          <cell r="D123">
            <v>4.6399999999999997</v>
          </cell>
          <cell r="E123">
            <v>7.19</v>
          </cell>
          <cell r="F123">
            <v>51</v>
          </cell>
          <cell r="G123">
            <v>162.9</v>
          </cell>
          <cell r="H123">
            <v>66</v>
          </cell>
          <cell r="Q123">
            <v>27.1</v>
          </cell>
          <cell r="R123">
            <v>5.0599999999999996</v>
          </cell>
          <cell r="S123">
            <v>7.19</v>
          </cell>
          <cell r="T123">
            <v>48</v>
          </cell>
          <cell r="U123">
            <v>128.9</v>
          </cell>
          <cell r="V123">
            <v>51</v>
          </cell>
          <cell r="Y123">
            <v>27.1</v>
          </cell>
          <cell r="Z123">
            <v>2.62</v>
          </cell>
          <cell r="AA123">
            <v>6.81</v>
          </cell>
          <cell r="AB123">
            <v>129</v>
          </cell>
          <cell r="AC123">
            <v>214.3</v>
          </cell>
          <cell r="AD123">
            <v>130</v>
          </cell>
          <cell r="AI123">
            <v>0.5</v>
          </cell>
          <cell r="AJ123">
            <v>27.9</v>
          </cell>
          <cell r="AK123">
            <v>2.1800000000000002</v>
          </cell>
          <cell r="AL123">
            <v>6.55</v>
          </cell>
          <cell r="AM123">
            <v>3625</v>
          </cell>
          <cell r="AN123">
            <v>3000</v>
          </cell>
          <cell r="AO123">
            <v>104.8</v>
          </cell>
          <cell r="AQ123">
            <v>17</v>
          </cell>
          <cell r="AR123">
            <v>28.1</v>
          </cell>
          <cell r="AS123">
            <v>2.2599999999999998</v>
          </cell>
          <cell r="AT123">
            <v>6.42</v>
          </cell>
          <cell r="AU123">
            <v>34.200000000000003</v>
          </cell>
          <cell r="AV123">
            <v>42.9</v>
          </cell>
          <cell r="AW123">
            <v>39</v>
          </cell>
          <cell r="AX123">
            <v>220</v>
          </cell>
          <cell r="BA123">
            <v>3100</v>
          </cell>
          <cell r="BB123">
            <v>2525</v>
          </cell>
          <cell r="BC123">
            <v>19</v>
          </cell>
          <cell r="BD123">
            <v>28.2</v>
          </cell>
          <cell r="BE123">
            <v>4.24</v>
          </cell>
          <cell r="BF123">
            <v>6.53</v>
          </cell>
          <cell r="BG123">
            <v>15.3</v>
          </cell>
          <cell r="BH123">
            <v>47.1</v>
          </cell>
          <cell r="BI123">
            <v>29</v>
          </cell>
          <cell r="BR123">
            <v>0.41649999999999998</v>
          </cell>
          <cell r="CC123">
            <v>6.97</v>
          </cell>
          <cell r="CD123">
            <v>46700</v>
          </cell>
          <cell r="CE123">
            <v>34100</v>
          </cell>
          <cell r="CG123">
            <v>160</v>
          </cell>
          <cell r="CI123">
            <v>7.36</v>
          </cell>
          <cell r="CJ123">
            <v>1450</v>
          </cell>
          <cell r="CK123">
            <v>1325</v>
          </cell>
          <cell r="CM123">
            <v>830</v>
          </cell>
          <cell r="CT123">
            <v>67.400000000000006</v>
          </cell>
        </row>
        <row r="124">
          <cell r="A124">
            <v>39232</v>
          </cell>
          <cell r="B124">
            <v>8.4</v>
          </cell>
          <cell r="C124">
            <v>27</v>
          </cell>
          <cell r="D124">
            <v>4.78</v>
          </cell>
          <cell r="E124">
            <v>7.12</v>
          </cell>
          <cell r="F124">
            <v>60.6</v>
          </cell>
          <cell r="G124">
            <v>208</v>
          </cell>
          <cell r="H124">
            <v>68</v>
          </cell>
          <cell r="Q124">
            <v>27.2</v>
          </cell>
          <cell r="R124">
            <v>4.09</v>
          </cell>
          <cell r="S124">
            <v>7.07</v>
          </cell>
          <cell r="T124">
            <v>63.5</v>
          </cell>
          <cell r="U124">
            <v>128</v>
          </cell>
          <cell r="V124">
            <v>76</v>
          </cell>
          <cell r="Y124">
            <v>27.3</v>
          </cell>
          <cell r="Z124">
            <v>2.85</v>
          </cell>
          <cell r="AA124">
            <v>6.96</v>
          </cell>
          <cell r="AB124">
            <v>216.3</v>
          </cell>
          <cell r="AC124">
            <v>480</v>
          </cell>
          <cell r="AD124">
            <v>327.5</v>
          </cell>
          <cell r="AG124">
            <v>44800</v>
          </cell>
          <cell r="AH124">
            <v>49400</v>
          </cell>
          <cell r="AI124">
            <v>0.6</v>
          </cell>
          <cell r="AJ124">
            <v>28.1</v>
          </cell>
          <cell r="AK124">
            <v>2.2599999999999998</v>
          </cell>
          <cell r="AL124">
            <v>6.48</v>
          </cell>
          <cell r="AM124">
            <v>3050</v>
          </cell>
          <cell r="AN124">
            <v>2550</v>
          </cell>
          <cell r="AO124">
            <v>114.8</v>
          </cell>
          <cell r="AQ124">
            <v>23</v>
          </cell>
          <cell r="AR124">
            <v>28.2</v>
          </cell>
          <cell r="AS124">
            <v>2.1800000000000002</v>
          </cell>
          <cell r="AT124">
            <v>6.47</v>
          </cell>
          <cell r="AU124">
            <v>36.299999999999997</v>
          </cell>
          <cell r="AV124">
            <v>40</v>
          </cell>
          <cell r="AW124">
            <v>27</v>
          </cell>
          <cell r="AX124">
            <v>185</v>
          </cell>
          <cell r="BA124">
            <v>6150</v>
          </cell>
          <cell r="BB124">
            <v>4725</v>
          </cell>
          <cell r="BC124">
            <v>17.5</v>
          </cell>
          <cell r="BD124">
            <v>28.3</v>
          </cell>
          <cell r="BE124">
            <v>4.6500000000000004</v>
          </cell>
          <cell r="BF124">
            <v>6.53</v>
          </cell>
          <cell r="BG124">
            <v>18.2</v>
          </cell>
          <cell r="BH124">
            <v>40</v>
          </cell>
          <cell r="BI124">
            <v>28</v>
          </cell>
          <cell r="BR124">
            <v>0.3115</v>
          </cell>
          <cell r="BS124">
            <v>6.9</v>
          </cell>
          <cell r="BU124">
            <v>24</v>
          </cell>
          <cell r="BV124">
            <v>8</v>
          </cell>
          <cell r="BW124">
            <v>6.75</v>
          </cell>
          <cell r="BY124">
            <v>56</v>
          </cell>
          <cell r="BZ124">
            <v>32</v>
          </cell>
          <cell r="CA124">
            <v>7.01</v>
          </cell>
          <cell r="CB124">
            <v>20600</v>
          </cell>
          <cell r="CC124">
            <v>6.62</v>
          </cell>
          <cell r="CD124">
            <v>44700</v>
          </cell>
          <cell r="CE124">
            <v>32300</v>
          </cell>
          <cell r="CG124">
            <v>160</v>
          </cell>
          <cell r="CI124">
            <v>6.64</v>
          </cell>
          <cell r="CJ124">
            <v>12650</v>
          </cell>
          <cell r="CK124">
            <v>9100</v>
          </cell>
          <cell r="CM124">
            <v>130</v>
          </cell>
          <cell r="CO124">
            <v>7.04</v>
          </cell>
          <cell r="CQ124">
            <v>800</v>
          </cell>
          <cell r="CR124">
            <v>2300</v>
          </cell>
          <cell r="CT124">
            <v>69.900000000000006</v>
          </cell>
        </row>
        <row r="125">
          <cell r="A125">
            <v>39233</v>
          </cell>
          <cell r="B125">
            <v>7</v>
          </cell>
          <cell r="C125">
            <v>26.8</v>
          </cell>
          <cell r="D125">
            <v>3.92</v>
          </cell>
          <cell r="E125">
            <v>6.99</v>
          </cell>
          <cell r="F125">
            <v>49</v>
          </cell>
          <cell r="G125">
            <v>66.2</v>
          </cell>
          <cell r="H125">
            <v>95</v>
          </cell>
          <cell r="Q125">
            <v>26.7</v>
          </cell>
          <cell r="R125">
            <v>5.34</v>
          </cell>
          <cell r="S125">
            <v>6.97</v>
          </cell>
          <cell r="T125">
            <v>75</v>
          </cell>
          <cell r="U125">
            <v>240</v>
          </cell>
          <cell r="V125">
            <v>83</v>
          </cell>
          <cell r="Y125">
            <v>27</v>
          </cell>
          <cell r="Z125">
            <v>4.07</v>
          </cell>
          <cell r="AA125">
            <v>6.88</v>
          </cell>
          <cell r="AB125">
            <v>204.8</v>
          </cell>
          <cell r="AC125">
            <v>455.2</v>
          </cell>
          <cell r="AD125">
            <v>235</v>
          </cell>
          <cell r="AI125">
            <v>0.5</v>
          </cell>
          <cell r="AJ125">
            <v>28</v>
          </cell>
          <cell r="AK125">
            <v>3.09</v>
          </cell>
          <cell r="AL125">
            <v>6.28</v>
          </cell>
          <cell r="AM125">
            <v>2483.3000000000002</v>
          </cell>
          <cell r="AN125">
            <v>2187</v>
          </cell>
          <cell r="AO125">
            <v>181.2</v>
          </cell>
          <cell r="AQ125">
            <v>17.5</v>
          </cell>
          <cell r="AR125">
            <v>28.1</v>
          </cell>
          <cell r="AS125">
            <v>4.88</v>
          </cell>
          <cell r="AT125">
            <v>6.33</v>
          </cell>
          <cell r="AU125">
            <v>61.5</v>
          </cell>
          <cell r="AV125">
            <v>99.3</v>
          </cell>
          <cell r="AW125">
            <v>43</v>
          </cell>
          <cell r="AX125">
            <v>35</v>
          </cell>
          <cell r="BA125">
            <v>5775</v>
          </cell>
          <cell r="BB125">
            <v>4600</v>
          </cell>
          <cell r="BC125">
            <v>18</v>
          </cell>
          <cell r="BD125">
            <v>28.2</v>
          </cell>
          <cell r="BE125">
            <v>6.12</v>
          </cell>
          <cell r="BF125">
            <v>6.39</v>
          </cell>
          <cell r="BG125">
            <v>15.6</v>
          </cell>
          <cell r="BH125">
            <v>70.3</v>
          </cell>
          <cell r="BI125">
            <v>27</v>
          </cell>
          <cell r="BR125">
            <v>0.253</v>
          </cell>
          <cell r="CC125">
            <v>6.51</v>
          </cell>
          <cell r="CD125">
            <v>31200</v>
          </cell>
          <cell r="CE125">
            <v>23400</v>
          </cell>
          <cell r="CG125">
            <v>230</v>
          </cell>
          <cell r="CI125">
            <v>7.14</v>
          </cell>
          <cell r="CJ125">
            <v>19700</v>
          </cell>
          <cell r="CK125">
            <v>14400</v>
          </cell>
          <cell r="CM125">
            <v>1010</v>
          </cell>
          <cell r="CT125">
            <v>61.7</v>
          </cell>
        </row>
        <row r="126">
          <cell r="A126">
            <v>39234</v>
          </cell>
          <cell r="B126">
            <v>9</v>
          </cell>
          <cell r="C126">
            <v>26.7</v>
          </cell>
          <cell r="D126">
            <v>4.82</v>
          </cell>
          <cell r="E126">
            <v>7.12</v>
          </cell>
          <cell r="F126">
            <v>63.5</v>
          </cell>
          <cell r="G126">
            <v>126.3</v>
          </cell>
          <cell r="H126">
            <v>63</v>
          </cell>
          <cell r="Q126">
            <v>26.7</v>
          </cell>
          <cell r="R126">
            <v>4.75</v>
          </cell>
          <cell r="S126">
            <v>7.14</v>
          </cell>
          <cell r="T126">
            <v>54.8</v>
          </cell>
          <cell r="U126">
            <v>109.5</v>
          </cell>
          <cell r="V126">
            <v>58</v>
          </cell>
          <cell r="Y126">
            <v>27</v>
          </cell>
          <cell r="Z126">
            <v>2.2000000000000002</v>
          </cell>
          <cell r="AA126">
            <v>6.85</v>
          </cell>
          <cell r="AB126">
            <v>132.69999999999999</v>
          </cell>
          <cell r="AC126">
            <v>168.4</v>
          </cell>
          <cell r="AD126">
            <v>130</v>
          </cell>
          <cell r="AG126">
            <v>52600</v>
          </cell>
          <cell r="AH126">
            <v>10750</v>
          </cell>
          <cell r="AI126">
            <v>0.5</v>
          </cell>
          <cell r="AJ126">
            <v>27.8</v>
          </cell>
          <cell r="AK126">
            <v>1.18</v>
          </cell>
          <cell r="AL126">
            <v>6.42</v>
          </cell>
          <cell r="AM126">
            <v>4425</v>
          </cell>
          <cell r="AN126">
            <v>3475</v>
          </cell>
          <cell r="AO126">
            <v>79.099999999999994</v>
          </cell>
          <cell r="AQ126">
            <v>14.5</v>
          </cell>
          <cell r="AR126">
            <v>27.9</v>
          </cell>
          <cell r="AS126">
            <v>1.08</v>
          </cell>
          <cell r="AT126">
            <v>6.43</v>
          </cell>
          <cell r="AU126">
            <v>41.5</v>
          </cell>
          <cell r="AV126">
            <v>109.5</v>
          </cell>
          <cell r="AW126">
            <v>55</v>
          </cell>
          <cell r="AX126">
            <v>215</v>
          </cell>
          <cell r="BA126">
            <v>6250</v>
          </cell>
          <cell r="BB126">
            <v>4800</v>
          </cell>
          <cell r="BC126">
            <v>16</v>
          </cell>
          <cell r="BD126">
            <v>27.9</v>
          </cell>
          <cell r="BE126">
            <v>3.54</v>
          </cell>
          <cell r="BF126">
            <v>6.49</v>
          </cell>
          <cell r="BG126">
            <v>17.600000000000001</v>
          </cell>
          <cell r="BH126">
            <v>96.8</v>
          </cell>
          <cell r="BI126">
            <v>28.8</v>
          </cell>
          <cell r="BR126">
            <v>0.4143</v>
          </cell>
          <cell r="BS126">
            <v>6.56</v>
          </cell>
          <cell r="BU126">
            <v>50.5</v>
          </cell>
          <cell r="BV126">
            <v>8</v>
          </cell>
          <cell r="BW126">
            <v>6.75</v>
          </cell>
          <cell r="BY126">
            <v>1557.9</v>
          </cell>
          <cell r="BZ126">
            <v>925</v>
          </cell>
          <cell r="CA126">
            <v>6.46</v>
          </cell>
          <cell r="CB126">
            <v>10050</v>
          </cell>
          <cell r="CC126">
            <v>6.54</v>
          </cell>
          <cell r="CD126">
            <v>37600</v>
          </cell>
          <cell r="CE126">
            <v>28100</v>
          </cell>
          <cell r="CG126">
            <v>210</v>
          </cell>
          <cell r="CI126">
            <v>7.12</v>
          </cell>
          <cell r="CJ126">
            <v>24100</v>
          </cell>
          <cell r="CK126">
            <v>17800</v>
          </cell>
          <cell r="CM126">
            <v>990</v>
          </cell>
          <cell r="CO126">
            <v>7.09</v>
          </cell>
          <cell r="CQ126">
            <v>926.3</v>
          </cell>
          <cell r="CR126">
            <v>300</v>
          </cell>
          <cell r="CT126">
            <v>65.400000000000006</v>
          </cell>
        </row>
        <row r="127">
          <cell r="A127">
            <v>39235</v>
          </cell>
          <cell r="B127">
            <v>9</v>
          </cell>
          <cell r="C127">
            <v>26.9</v>
          </cell>
          <cell r="D127">
            <v>3.92</v>
          </cell>
          <cell r="E127">
            <v>7.07</v>
          </cell>
          <cell r="F127">
            <v>54</v>
          </cell>
          <cell r="G127">
            <v>134.69999999999999</v>
          </cell>
          <cell r="H127">
            <v>78</v>
          </cell>
          <cell r="Q127">
            <v>26.7</v>
          </cell>
          <cell r="R127">
            <v>3.68</v>
          </cell>
          <cell r="S127">
            <v>7.06</v>
          </cell>
          <cell r="T127">
            <v>45</v>
          </cell>
          <cell r="U127">
            <v>109.5</v>
          </cell>
          <cell r="V127">
            <v>58</v>
          </cell>
          <cell r="Y127">
            <v>27.1</v>
          </cell>
          <cell r="Z127">
            <v>1.47</v>
          </cell>
          <cell r="AA127">
            <v>6.79</v>
          </cell>
          <cell r="AB127">
            <v>69</v>
          </cell>
          <cell r="AC127">
            <v>202.1</v>
          </cell>
          <cell r="AD127">
            <v>73</v>
          </cell>
          <cell r="AI127">
            <v>0.5</v>
          </cell>
          <cell r="AJ127">
            <v>27.8</v>
          </cell>
          <cell r="AK127">
            <v>1.1299999999999999</v>
          </cell>
          <cell r="AL127">
            <v>6.45</v>
          </cell>
          <cell r="AM127">
            <v>3540</v>
          </cell>
          <cell r="AN127">
            <v>2620</v>
          </cell>
          <cell r="AO127">
            <v>93.2</v>
          </cell>
          <cell r="AQ127">
            <v>13</v>
          </cell>
          <cell r="AR127">
            <v>27.7</v>
          </cell>
          <cell r="AS127">
            <v>3</v>
          </cell>
          <cell r="AT127">
            <v>6.42</v>
          </cell>
          <cell r="AU127">
            <v>42</v>
          </cell>
          <cell r="AV127">
            <v>92.6</v>
          </cell>
          <cell r="AW127">
            <v>30</v>
          </cell>
          <cell r="AX127">
            <v>255</v>
          </cell>
          <cell r="BA127">
            <v>14950</v>
          </cell>
          <cell r="BB127">
            <v>10750</v>
          </cell>
          <cell r="BC127">
            <v>16</v>
          </cell>
          <cell r="BD127">
            <v>27.9</v>
          </cell>
          <cell r="BE127">
            <v>4.29</v>
          </cell>
          <cell r="BF127">
            <v>6.51</v>
          </cell>
          <cell r="BG127">
            <v>16.3</v>
          </cell>
          <cell r="BH127">
            <v>88.4</v>
          </cell>
          <cell r="BI127">
            <v>28</v>
          </cell>
          <cell r="BR127">
            <v>0.4244</v>
          </cell>
          <cell r="CC127">
            <v>6.33</v>
          </cell>
          <cell r="CD127">
            <v>41200</v>
          </cell>
          <cell r="CE127">
            <v>30500</v>
          </cell>
          <cell r="CG127">
            <v>280</v>
          </cell>
          <cell r="CI127">
            <v>7.17</v>
          </cell>
          <cell r="CJ127">
            <v>44700</v>
          </cell>
          <cell r="CK127">
            <v>32600</v>
          </cell>
          <cell r="CM127">
            <v>1000</v>
          </cell>
          <cell r="CT127">
            <v>79.400000000000006</v>
          </cell>
        </row>
        <row r="128">
          <cell r="A128">
            <v>39236</v>
          </cell>
          <cell r="B128">
            <v>10</v>
          </cell>
          <cell r="C128">
            <v>26.8</v>
          </cell>
          <cell r="D128">
            <v>4.3600000000000003</v>
          </cell>
          <cell r="E128">
            <v>7.09</v>
          </cell>
          <cell r="F128">
            <v>90</v>
          </cell>
          <cell r="G128">
            <v>128</v>
          </cell>
          <cell r="H128">
            <v>60</v>
          </cell>
          <cell r="Q128">
            <v>26.8</v>
          </cell>
          <cell r="R128">
            <v>4.29</v>
          </cell>
          <cell r="S128">
            <v>7.11</v>
          </cell>
          <cell r="T128">
            <v>81</v>
          </cell>
          <cell r="U128">
            <v>124</v>
          </cell>
          <cell r="V128">
            <v>64</v>
          </cell>
          <cell r="Y128">
            <v>27.1</v>
          </cell>
          <cell r="Z128">
            <v>2.12</v>
          </cell>
          <cell r="AA128">
            <v>6.82</v>
          </cell>
          <cell r="AB128">
            <v>132</v>
          </cell>
          <cell r="AC128">
            <v>168</v>
          </cell>
          <cell r="AD128">
            <v>90</v>
          </cell>
          <cell r="AG128">
            <v>41300</v>
          </cell>
          <cell r="AH128">
            <v>49100</v>
          </cell>
          <cell r="AI128">
            <v>0.5</v>
          </cell>
          <cell r="AJ128">
            <v>27.9</v>
          </cell>
          <cell r="AK128">
            <v>1.47</v>
          </cell>
          <cell r="AL128">
            <v>6.44</v>
          </cell>
          <cell r="AM128">
            <v>3670</v>
          </cell>
          <cell r="AN128">
            <v>2730</v>
          </cell>
          <cell r="AO128">
            <v>96.7</v>
          </cell>
          <cell r="AQ128">
            <v>17</v>
          </cell>
          <cell r="AR128">
            <v>27.8</v>
          </cell>
          <cell r="AS128">
            <v>2.5</v>
          </cell>
          <cell r="AT128">
            <v>6.41</v>
          </cell>
          <cell r="AU128">
            <v>45.6</v>
          </cell>
          <cell r="AV128">
            <v>96</v>
          </cell>
          <cell r="AW128">
            <v>31.7</v>
          </cell>
          <cell r="AX128">
            <v>230</v>
          </cell>
          <cell r="BA128">
            <v>14000</v>
          </cell>
          <cell r="BB128">
            <v>10700</v>
          </cell>
          <cell r="BC128">
            <v>18</v>
          </cell>
          <cell r="BD128">
            <v>27.9</v>
          </cell>
          <cell r="BE128">
            <v>4.08</v>
          </cell>
          <cell r="BF128">
            <v>6.49</v>
          </cell>
          <cell r="BG128">
            <v>14.2</v>
          </cell>
          <cell r="BH128">
            <v>86</v>
          </cell>
          <cell r="BI128">
            <v>27</v>
          </cell>
          <cell r="BR128">
            <v>0.37530000000000002</v>
          </cell>
          <cell r="BS128">
            <v>6.65</v>
          </cell>
          <cell r="BU128">
            <v>20</v>
          </cell>
          <cell r="BV128">
            <v>2</v>
          </cell>
          <cell r="BW128">
            <v>6.85</v>
          </cell>
          <cell r="BY128">
            <v>240.5</v>
          </cell>
          <cell r="BZ128">
            <v>122</v>
          </cell>
          <cell r="CA128">
            <v>6.65</v>
          </cell>
          <cell r="CB128">
            <v>21900</v>
          </cell>
          <cell r="CC128">
            <v>6.66</v>
          </cell>
          <cell r="CD128">
            <v>41200</v>
          </cell>
          <cell r="CE128">
            <v>30600</v>
          </cell>
          <cell r="CG128">
            <v>190</v>
          </cell>
          <cell r="CI128">
            <v>7.1</v>
          </cell>
          <cell r="CJ128">
            <v>20600</v>
          </cell>
          <cell r="CK128">
            <v>14800</v>
          </cell>
          <cell r="CM128">
            <v>1010</v>
          </cell>
          <cell r="CO128">
            <v>7.64</v>
          </cell>
          <cell r="CQ128">
            <v>980</v>
          </cell>
          <cell r="CR128">
            <v>170</v>
          </cell>
          <cell r="CT128">
            <v>71.099999999999994</v>
          </cell>
        </row>
        <row r="129">
          <cell r="A129">
            <v>39237</v>
          </cell>
          <cell r="B129">
            <v>10.199999999999999</v>
          </cell>
          <cell r="C129">
            <v>26.4</v>
          </cell>
          <cell r="D129">
            <v>4.84</v>
          </cell>
          <cell r="E129">
            <v>7.19</v>
          </cell>
          <cell r="F129">
            <v>26</v>
          </cell>
          <cell r="G129">
            <v>124.1</v>
          </cell>
          <cell r="H129">
            <v>79</v>
          </cell>
          <cell r="I129">
            <v>8.93</v>
          </cell>
          <cell r="J129">
            <v>0.89717199999999997</v>
          </cell>
          <cell r="K129">
            <v>0.114094</v>
          </cell>
          <cell r="L129">
            <v>0.84</v>
          </cell>
          <cell r="M129">
            <v>1.6</v>
          </cell>
          <cell r="N129">
            <v>7181818</v>
          </cell>
          <cell r="O129">
            <v>14</v>
          </cell>
          <cell r="Q129">
            <v>26.3</v>
          </cell>
          <cell r="R129">
            <v>6.46</v>
          </cell>
          <cell r="S129">
            <v>7.12</v>
          </cell>
          <cell r="T129">
            <v>17.3</v>
          </cell>
          <cell r="U129">
            <v>91</v>
          </cell>
          <cell r="V129">
            <v>58</v>
          </cell>
          <cell r="W129">
            <v>4.3</v>
          </cell>
          <cell r="Y129">
            <v>26.5</v>
          </cell>
          <cell r="Z129">
            <v>2.52</v>
          </cell>
          <cell r="AA129">
            <v>6.88</v>
          </cell>
          <cell r="AB129">
            <v>46.2</v>
          </cell>
          <cell r="AC129">
            <v>165.5</v>
          </cell>
          <cell r="AD129">
            <v>76</v>
          </cell>
          <cell r="AE129">
            <v>11.4</v>
          </cell>
          <cell r="AI129">
            <v>0.6</v>
          </cell>
          <cell r="AJ129">
            <v>27.6</v>
          </cell>
          <cell r="AK129">
            <v>1.37</v>
          </cell>
          <cell r="AL129">
            <v>6.17</v>
          </cell>
          <cell r="AM129">
            <v>3225</v>
          </cell>
          <cell r="AN129">
            <v>2650</v>
          </cell>
          <cell r="AO129">
            <v>93</v>
          </cell>
          <cell r="AQ129">
            <v>6.5</v>
          </cell>
          <cell r="AR129">
            <v>27.8</v>
          </cell>
          <cell r="AS129">
            <v>1.9</v>
          </cell>
          <cell r="AT129">
            <v>6.28</v>
          </cell>
          <cell r="AU129">
            <v>31.7</v>
          </cell>
          <cell r="AV129">
            <v>41.4</v>
          </cell>
          <cell r="AW129">
            <v>120</v>
          </cell>
          <cell r="AX129">
            <v>220</v>
          </cell>
          <cell r="AY129">
            <v>600000</v>
          </cell>
          <cell r="AZ129">
            <v>58.85</v>
          </cell>
          <cell r="BA129">
            <v>11350</v>
          </cell>
          <cell r="BB129">
            <v>8750</v>
          </cell>
          <cell r="BC129">
            <v>16</v>
          </cell>
          <cell r="BD129">
            <v>27.9</v>
          </cell>
          <cell r="BE129">
            <v>4.18</v>
          </cell>
          <cell r="BF129">
            <v>6.32</v>
          </cell>
          <cell r="BG129">
            <v>13.5</v>
          </cell>
          <cell r="BH129">
            <v>82.8</v>
          </cell>
          <cell r="BI129">
            <v>28.5</v>
          </cell>
          <cell r="BJ129">
            <v>1.46</v>
          </cell>
          <cell r="BK129">
            <v>2.8492000000000002</v>
          </cell>
          <cell r="BL129">
            <v>0</v>
          </cell>
          <cell r="BM129">
            <v>3.35</v>
          </cell>
          <cell r="BN129">
            <v>4.5199999999999996</v>
          </cell>
          <cell r="BO129">
            <v>100</v>
          </cell>
          <cell r="BP129">
            <v>4.4000000000000004</v>
          </cell>
          <cell r="BR129">
            <v>0.7712</v>
          </cell>
          <cell r="BT129">
            <v>11.2</v>
          </cell>
          <cell r="BX129">
            <v>144.19999999999999</v>
          </cell>
          <cell r="CC129">
            <v>5.77</v>
          </cell>
          <cell r="CD129">
            <v>49800</v>
          </cell>
          <cell r="CE129">
            <v>35600</v>
          </cell>
          <cell r="CG129">
            <v>350</v>
          </cell>
          <cell r="CI129">
            <v>7.21</v>
          </cell>
          <cell r="CJ129">
            <v>14000</v>
          </cell>
          <cell r="CK129">
            <v>11300</v>
          </cell>
          <cell r="CM129">
            <v>1020</v>
          </cell>
          <cell r="CP129">
            <v>822.1</v>
          </cell>
          <cell r="CT129">
            <v>76.5</v>
          </cell>
        </row>
        <row r="130">
          <cell r="A130">
            <v>39238</v>
          </cell>
          <cell r="B130">
            <v>10</v>
          </cell>
          <cell r="C130">
            <v>25.8</v>
          </cell>
          <cell r="D130">
            <v>6.6</v>
          </cell>
          <cell r="E130">
            <v>7.01</v>
          </cell>
          <cell r="F130">
            <v>37.5</v>
          </cell>
          <cell r="G130">
            <v>107.6</v>
          </cell>
          <cell r="H130">
            <v>44</v>
          </cell>
          <cell r="Q130">
            <v>25.8</v>
          </cell>
          <cell r="R130">
            <v>5.84</v>
          </cell>
          <cell r="S130">
            <v>7.04</v>
          </cell>
          <cell r="T130">
            <v>26</v>
          </cell>
          <cell r="U130">
            <v>124.1</v>
          </cell>
          <cell r="V130">
            <v>38</v>
          </cell>
          <cell r="Y130">
            <v>26</v>
          </cell>
          <cell r="Z130">
            <v>1.71</v>
          </cell>
          <cell r="AA130">
            <v>6.77</v>
          </cell>
          <cell r="AB130">
            <v>51.9</v>
          </cell>
          <cell r="AC130">
            <v>157.19999999999999</v>
          </cell>
          <cell r="AD130">
            <v>68</v>
          </cell>
          <cell r="AI130">
            <v>0.6</v>
          </cell>
          <cell r="AJ130">
            <v>26.9</v>
          </cell>
          <cell r="AK130">
            <v>0.98</v>
          </cell>
          <cell r="AL130">
            <v>6.64</v>
          </cell>
          <cell r="AM130">
            <v>2783.3</v>
          </cell>
          <cell r="AN130">
            <v>2233</v>
          </cell>
          <cell r="AO130">
            <v>107.8</v>
          </cell>
          <cell r="AQ130">
            <v>17.5</v>
          </cell>
          <cell r="AR130">
            <v>27.2</v>
          </cell>
          <cell r="AS130">
            <v>1.9</v>
          </cell>
          <cell r="AT130">
            <v>6.65</v>
          </cell>
          <cell r="AU130">
            <v>20.2</v>
          </cell>
          <cell r="AV130">
            <v>33.1</v>
          </cell>
          <cell r="AW130">
            <v>32</v>
          </cell>
          <cell r="AX130">
            <v>190</v>
          </cell>
          <cell r="BA130">
            <v>7225</v>
          </cell>
          <cell r="BB130">
            <v>5425</v>
          </cell>
          <cell r="BC130">
            <v>16</v>
          </cell>
          <cell r="BD130">
            <v>27</v>
          </cell>
          <cell r="BE130">
            <v>3.4</v>
          </cell>
          <cell r="BF130">
            <v>6.85</v>
          </cell>
          <cell r="BG130">
            <v>1.3</v>
          </cell>
          <cell r="BH130">
            <v>70.3</v>
          </cell>
          <cell r="BI130">
            <v>28.5</v>
          </cell>
          <cell r="BR130">
            <v>1.4689000000000001</v>
          </cell>
          <cell r="CC130">
            <v>6.44</v>
          </cell>
          <cell r="CD130">
            <v>45800</v>
          </cell>
          <cell r="CE130">
            <v>33300</v>
          </cell>
          <cell r="CG130">
            <v>220</v>
          </cell>
          <cell r="CI130">
            <v>7.16</v>
          </cell>
          <cell r="CJ130">
            <v>18700</v>
          </cell>
          <cell r="CK130">
            <v>13500</v>
          </cell>
          <cell r="CM130">
            <v>1050</v>
          </cell>
          <cell r="CT130">
            <v>79.7</v>
          </cell>
        </row>
        <row r="131">
          <cell r="A131">
            <v>39239</v>
          </cell>
          <cell r="B131">
            <v>10</v>
          </cell>
          <cell r="C131">
            <v>25.3</v>
          </cell>
          <cell r="D131">
            <v>3.11</v>
          </cell>
          <cell r="E131">
            <v>7.12</v>
          </cell>
          <cell r="F131">
            <v>46.2</v>
          </cell>
          <cell r="G131">
            <v>126.3</v>
          </cell>
          <cell r="H131">
            <v>104</v>
          </cell>
          <cell r="Q131">
            <v>25.6</v>
          </cell>
          <cell r="R131">
            <v>3.27</v>
          </cell>
          <cell r="S131">
            <v>7.11</v>
          </cell>
          <cell r="T131">
            <v>43.3</v>
          </cell>
          <cell r="U131">
            <v>92.6</v>
          </cell>
          <cell r="V131">
            <v>61</v>
          </cell>
          <cell r="Y131">
            <v>25.8</v>
          </cell>
          <cell r="Z131">
            <v>2.21</v>
          </cell>
          <cell r="AA131">
            <v>6.78</v>
          </cell>
          <cell r="AB131">
            <v>51.9</v>
          </cell>
          <cell r="AC131">
            <v>126.3</v>
          </cell>
          <cell r="AD131">
            <v>51</v>
          </cell>
          <cell r="AG131">
            <v>57800</v>
          </cell>
          <cell r="AH131">
            <v>62600</v>
          </cell>
          <cell r="AI131">
            <v>0.6</v>
          </cell>
          <cell r="AJ131">
            <v>26.6</v>
          </cell>
          <cell r="AK131">
            <v>2.42</v>
          </cell>
          <cell r="AL131">
            <v>6.04</v>
          </cell>
          <cell r="AM131">
            <v>2900</v>
          </cell>
          <cell r="AN131">
            <v>2350</v>
          </cell>
          <cell r="AO131">
            <v>103.4</v>
          </cell>
          <cell r="AQ131">
            <v>14.5</v>
          </cell>
          <cell r="AR131">
            <v>26.7</v>
          </cell>
          <cell r="AS131">
            <v>2.02</v>
          </cell>
          <cell r="AT131">
            <v>6.22</v>
          </cell>
          <cell r="AU131">
            <v>19.600000000000001</v>
          </cell>
          <cell r="AV131">
            <v>75.8</v>
          </cell>
          <cell r="AW131">
            <v>33</v>
          </cell>
          <cell r="AX131">
            <v>205</v>
          </cell>
          <cell r="BA131">
            <v>16125</v>
          </cell>
          <cell r="BB131">
            <v>11450</v>
          </cell>
          <cell r="BC131">
            <v>16</v>
          </cell>
          <cell r="BD131">
            <v>26.6</v>
          </cell>
          <cell r="BE131">
            <v>2.9</v>
          </cell>
          <cell r="BF131">
            <v>6.32</v>
          </cell>
          <cell r="BG131">
            <v>14.4</v>
          </cell>
          <cell r="BH131">
            <v>71.599999999999994</v>
          </cell>
          <cell r="BI131">
            <v>28</v>
          </cell>
          <cell r="BR131">
            <v>0.82779999999999998</v>
          </cell>
          <cell r="BS131">
            <v>7.07</v>
          </cell>
          <cell r="BU131">
            <v>67.400000000000006</v>
          </cell>
          <cell r="BV131">
            <v>14</v>
          </cell>
          <cell r="BW131">
            <v>6.66</v>
          </cell>
          <cell r="BY131">
            <v>378.9</v>
          </cell>
          <cell r="BZ131">
            <v>79</v>
          </cell>
          <cell r="CA131">
            <v>6.18</v>
          </cell>
          <cell r="CB131">
            <v>27700</v>
          </cell>
          <cell r="CC131">
            <v>5.99</v>
          </cell>
          <cell r="CD131">
            <v>48300</v>
          </cell>
          <cell r="CE131">
            <v>34900</v>
          </cell>
          <cell r="CG131">
            <v>310</v>
          </cell>
          <cell r="CI131">
            <v>7.26</v>
          </cell>
          <cell r="CJ131">
            <v>17350</v>
          </cell>
          <cell r="CK131">
            <v>11800</v>
          </cell>
          <cell r="CM131">
            <v>1260</v>
          </cell>
          <cell r="CO131">
            <v>7.73</v>
          </cell>
          <cell r="CQ131">
            <v>421.1</v>
          </cell>
          <cell r="CR131">
            <v>145</v>
          </cell>
          <cell r="CT131">
            <v>79.8</v>
          </cell>
        </row>
        <row r="132">
          <cell r="A132">
            <v>39240</v>
          </cell>
          <cell r="B132">
            <v>9</v>
          </cell>
          <cell r="C132">
            <v>25.3</v>
          </cell>
          <cell r="D132">
            <v>6.26</v>
          </cell>
          <cell r="E132">
            <v>7.13</v>
          </cell>
          <cell r="F132">
            <v>46.2</v>
          </cell>
          <cell r="G132">
            <v>99.3</v>
          </cell>
          <cell r="H132">
            <v>55</v>
          </cell>
          <cell r="Q132">
            <v>25.4</v>
          </cell>
          <cell r="R132">
            <v>5.26</v>
          </cell>
          <cell r="S132">
            <v>7.18</v>
          </cell>
          <cell r="T132">
            <v>40</v>
          </cell>
          <cell r="U132">
            <v>91</v>
          </cell>
          <cell r="V132">
            <v>51</v>
          </cell>
          <cell r="Y132">
            <v>25.7</v>
          </cell>
          <cell r="Z132">
            <v>3.64</v>
          </cell>
          <cell r="AA132">
            <v>7.05</v>
          </cell>
          <cell r="AB132">
            <v>20</v>
          </cell>
          <cell r="AC132">
            <v>57.9</v>
          </cell>
          <cell r="AD132">
            <v>106</v>
          </cell>
          <cell r="AI132">
            <v>0</v>
          </cell>
          <cell r="AJ132">
            <v>26.5</v>
          </cell>
          <cell r="AK132">
            <v>1.5</v>
          </cell>
          <cell r="AL132">
            <v>6.02</v>
          </cell>
          <cell r="AM132">
            <v>2950</v>
          </cell>
          <cell r="AN132">
            <v>2417</v>
          </cell>
          <cell r="AO132">
            <v>98.8</v>
          </cell>
          <cell r="AQ132">
            <v>15</v>
          </cell>
          <cell r="AR132">
            <v>26.8</v>
          </cell>
          <cell r="AS132">
            <v>2.46</v>
          </cell>
          <cell r="AT132">
            <v>6.25</v>
          </cell>
          <cell r="AU132">
            <v>36.9</v>
          </cell>
          <cell r="AV132">
            <v>132.49</v>
          </cell>
          <cell r="AW132">
            <v>49</v>
          </cell>
          <cell r="AX132">
            <v>325</v>
          </cell>
          <cell r="BA132">
            <v>15200</v>
          </cell>
          <cell r="BB132">
            <v>11450</v>
          </cell>
          <cell r="BC132">
            <v>17</v>
          </cell>
          <cell r="BD132">
            <v>26.5</v>
          </cell>
          <cell r="BE132">
            <v>4.5999999999999996</v>
          </cell>
          <cell r="BF132">
            <v>6.25</v>
          </cell>
          <cell r="BG132">
            <v>12.7</v>
          </cell>
          <cell r="BH132">
            <v>70.3</v>
          </cell>
          <cell r="BI132">
            <v>29</v>
          </cell>
          <cell r="BR132">
            <v>0.42670000000000002</v>
          </cell>
          <cell r="CC132">
            <v>6.4480000000000004</v>
          </cell>
          <cell r="CD132">
            <v>44800</v>
          </cell>
          <cell r="CE132">
            <v>33100</v>
          </cell>
          <cell r="CG132">
            <v>140</v>
          </cell>
          <cell r="CI132">
            <v>7.2359999999999998</v>
          </cell>
          <cell r="CJ132">
            <v>24400</v>
          </cell>
          <cell r="CK132">
            <v>17300</v>
          </cell>
          <cell r="CM132">
            <v>1270</v>
          </cell>
          <cell r="CT132">
            <v>73</v>
          </cell>
        </row>
        <row r="133">
          <cell r="A133">
            <v>39241</v>
          </cell>
          <cell r="B133">
            <v>8</v>
          </cell>
          <cell r="C133">
            <v>25.2</v>
          </cell>
          <cell r="D133">
            <v>5.84</v>
          </cell>
          <cell r="E133">
            <v>6.86</v>
          </cell>
          <cell r="F133">
            <v>26</v>
          </cell>
          <cell r="G133">
            <v>91</v>
          </cell>
          <cell r="H133">
            <v>83</v>
          </cell>
          <cell r="Q133">
            <v>25.3</v>
          </cell>
          <cell r="R133">
            <v>4.04</v>
          </cell>
          <cell r="S133">
            <v>6.4</v>
          </cell>
          <cell r="T133">
            <v>51.9</v>
          </cell>
          <cell r="U133" t="str">
            <v>99.3.</v>
          </cell>
          <cell r="V133">
            <v>72</v>
          </cell>
          <cell r="Y133">
            <v>25.6</v>
          </cell>
          <cell r="Z133">
            <v>1.86</v>
          </cell>
          <cell r="AA133">
            <v>6.79</v>
          </cell>
          <cell r="AB133">
            <v>49</v>
          </cell>
          <cell r="AC133">
            <v>107.6</v>
          </cell>
          <cell r="AD133">
            <v>68</v>
          </cell>
          <cell r="AG133">
            <v>61100</v>
          </cell>
          <cell r="AH133">
            <v>47300</v>
          </cell>
          <cell r="AI133">
            <v>0</v>
          </cell>
          <cell r="AJ133">
            <v>26.6</v>
          </cell>
          <cell r="AK133">
            <v>0.53</v>
          </cell>
          <cell r="AL133">
            <v>6.25</v>
          </cell>
          <cell r="AM133">
            <v>2880</v>
          </cell>
          <cell r="AN133">
            <v>2370</v>
          </cell>
          <cell r="AO133">
            <v>126.6</v>
          </cell>
          <cell r="AQ133">
            <v>6</v>
          </cell>
          <cell r="AR133">
            <v>26.8</v>
          </cell>
          <cell r="AS133">
            <v>2.2799999999999998</v>
          </cell>
          <cell r="AT133">
            <v>6.27</v>
          </cell>
          <cell r="AU133">
            <v>23.8</v>
          </cell>
          <cell r="AV133">
            <v>124.1</v>
          </cell>
          <cell r="AW133">
            <v>49</v>
          </cell>
          <cell r="AX133">
            <v>395</v>
          </cell>
          <cell r="BA133">
            <v>10008</v>
          </cell>
          <cell r="BB133">
            <v>8900</v>
          </cell>
          <cell r="BC133">
            <v>18</v>
          </cell>
          <cell r="BD133">
            <v>26.8</v>
          </cell>
          <cell r="BE133">
            <v>3.21</v>
          </cell>
          <cell r="BF133">
            <v>6.24</v>
          </cell>
          <cell r="BG133">
            <v>18</v>
          </cell>
          <cell r="BH133">
            <v>70.3</v>
          </cell>
          <cell r="BI133">
            <v>28</v>
          </cell>
          <cell r="BR133">
            <v>0.34549999999999997</v>
          </cell>
          <cell r="BS133">
            <v>6.42</v>
          </cell>
          <cell r="BU133">
            <v>41.4</v>
          </cell>
          <cell r="BV133">
            <v>9</v>
          </cell>
          <cell r="BW133">
            <v>6.7759999999999998</v>
          </cell>
          <cell r="BY133">
            <v>165.5</v>
          </cell>
          <cell r="BZ133">
            <v>42</v>
          </cell>
          <cell r="CA133">
            <v>6.6719999999999997</v>
          </cell>
          <cell r="CB133">
            <v>11550</v>
          </cell>
          <cell r="CC133">
            <v>6.71</v>
          </cell>
          <cell r="CD133">
            <v>61700</v>
          </cell>
          <cell r="CE133">
            <v>43300</v>
          </cell>
          <cell r="CG133">
            <v>150</v>
          </cell>
          <cell r="CI133">
            <v>7.6459999999999999</v>
          </cell>
          <cell r="CJ133">
            <v>19350</v>
          </cell>
          <cell r="CK133">
            <v>12400</v>
          </cell>
          <cell r="CM133">
            <v>1120</v>
          </cell>
          <cell r="CO133">
            <v>7.5919999999999996</v>
          </cell>
          <cell r="CQ133">
            <v>413.8</v>
          </cell>
          <cell r="CR133">
            <v>136</v>
          </cell>
          <cell r="CT133">
            <v>72.7</v>
          </cell>
        </row>
        <row r="134">
          <cell r="A134">
            <v>39242</v>
          </cell>
          <cell r="B134">
            <v>16</v>
          </cell>
          <cell r="C134">
            <v>25.1</v>
          </cell>
          <cell r="D134">
            <v>5.19</v>
          </cell>
          <cell r="E134">
            <v>7.15</v>
          </cell>
          <cell r="F134">
            <v>33</v>
          </cell>
          <cell r="G134">
            <v>107.6</v>
          </cell>
          <cell r="H134">
            <v>43</v>
          </cell>
          <cell r="Q134">
            <v>24.4</v>
          </cell>
          <cell r="R134">
            <v>4.0999999999999996</v>
          </cell>
          <cell r="S134">
            <v>7.16</v>
          </cell>
          <cell r="T134">
            <v>24</v>
          </cell>
          <cell r="U134">
            <v>49.7</v>
          </cell>
          <cell r="V134">
            <v>34</v>
          </cell>
          <cell r="Y134">
            <v>25.3</v>
          </cell>
          <cell r="Z134">
            <v>2.16</v>
          </cell>
          <cell r="AA134">
            <v>6.85</v>
          </cell>
          <cell r="AB134">
            <v>48</v>
          </cell>
          <cell r="AC134">
            <v>91</v>
          </cell>
          <cell r="AD134">
            <v>54</v>
          </cell>
          <cell r="AI134">
            <v>1</v>
          </cell>
          <cell r="AJ134">
            <v>25.9</v>
          </cell>
          <cell r="AK134">
            <v>2.6</v>
          </cell>
          <cell r="AL134">
            <v>5.91</v>
          </cell>
          <cell r="AM134">
            <v>3600</v>
          </cell>
          <cell r="AN134">
            <v>2610</v>
          </cell>
          <cell r="AO134">
            <v>76.400000000000006</v>
          </cell>
          <cell r="AQ134">
            <v>16</v>
          </cell>
          <cell r="AR134">
            <v>26</v>
          </cell>
          <cell r="AS134">
            <v>2.5499999999999998</v>
          </cell>
          <cell r="AT134">
            <v>6.03</v>
          </cell>
          <cell r="AU134">
            <v>4.8</v>
          </cell>
          <cell r="AV134">
            <v>99.3</v>
          </cell>
          <cell r="AW134">
            <v>55</v>
          </cell>
          <cell r="AX134">
            <v>155</v>
          </cell>
          <cell r="BA134">
            <v>6550</v>
          </cell>
          <cell r="BB134">
            <v>4900</v>
          </cell>
          <cell r="BC134">
            <v>18</v>
          </cell>
          <cell r="BD134">
            <v>25.9</v>
          </cell>
          <cell r="BE134">
            <v>3.93</v>
          </cell>
          <cell r="BF134">
            <v>6.21</v>
          </cell>
          <cell r="BG134">
            <v>1.7</v>
          </cell>
          <cell r="BH134">
            <v>74.5</v>
          </cell>
          <cell r="BI134">
            <v>28</v>
          </cell>
          <cell r="BR134">
            <v>1.0209999999999999</v>
          </cell>
          <cell r="CC134">
            <v>6.35</v>
          </cell>
          <cell r="CD134">
            <v>37900</v>
          </cell>
          <cell r="CE134">
            <v>27200</v>
          </cell>
          <cell r="CG134">
            <v>100</v>
          </cell>
          <cell r="CI134">
            <v>7.28</v>
          </cell>
          <cell r="CJ134">
            <v>26900</v>
          </cell>
          <cell r="CK134">
            <v>17900</v>
          </cell>
          <cell r="CM134">
            <v>990</v>
          </cell>
          <cell r="CT134">
            <v>77.5</v>
          </cell>
        </row>
        <row r="135">
          <cell r="A135">
            <v>39243</v>
          </cell>
          <cell r="B135">
            <v>6</v>
          </cell>
          <cell r="C135">
            <v>24.5</v>
          </cell>
          <cell r="D135">
            <v>3.01</v>
          </cell>
          <cell r="E135">
            <v>6.81</v>
          </cell>
          <cell r="F135">
            <v>225</v>
          </cell>
          <cell r="G135">
            <v>480</v>
          </cell>
          <cell r="H135">
            <v>388.3</v>
          </cell>
          <cell r="Q135">
            <v>24.8</v>
          </cell>
          <cell r="R135">
            <v>2.82</v>
          </cell>
          <cell r="S135">
            <v>7.13</v>
          </cell>
          <cell r="T135">
            <v>36</v>
          </cell>
          <cell r="U135">
            <v>185.3</v>
          </cell>
          <cell r="V135">
            <v>76.2</v>
          </cell>
          <cell r="Y135">
            <v>25.5</v>
          </cell>
          <cell r="Z135">
            <v>1.95</v>
          </cell>
          <cell r="AA135">
            <v>6.91</v>
          </cell>
          <cell r="AB135">
            <v>21</v>
          </cell>
          <cell r="AC135">
            <v>105.3</v>
          </cell>
          <cell r="AD135">
            <v>62.5</v>
          </cell>
          <cell r="AG135">
            <v>73100</v>
          </cell>
          <cell r="AH135">
            <v>85500</v>
          </cell>
          <cell r="AI135">
            <v>1</v>
          </cell>
          <cell r="AJ135">
            <v>26</v>
          </cell>
          <cell r="AK135">
            <v>1.65</v>
          </cell>
          <cell r="AL135">
            <v>6.12</v>
          </cell>
          <cell r="AM135">
            <v>3016.7</v>
          </cell>
          <cell r="AN135">
            <v>2383</v>
          </cell>
          <cell r="AO135">
            <v>99.4</v>
          </cell>
          <cell r="AQ135">
            <v>16</v>
          </cell>
          <cell r="AR135">
            <v>25.9</v>
          </cell>
          <cell r="AS135">
            <v>1.9</v>
          </cell>
          <cell r="AT135">
            <v>6.17</v>
          </cell>
          <cell r="AU135">
            <v>13.2</v>
          </cell>
          <cell r="AV135">
            <v>101.1</v>
          </cell>
          <cell r="AW135">
            <v>95</v>
          </cell>
          <cell r="AX135">
            <v>250</v>
          </cell>
          <cell r="BA135">
            <v>14600</v>
          </cell>
          <cell r="BB135">
            <v>11150</v>
          </cell>
          <cell r="BC135">
            <v>18</v>
          </cell>
          <cell r="BD135">
            <v>25.9</v>
          </cell>
          <cell r="BE135">
            <v>3.44</v>
          </cell>
          <cell r="BF135">
            <v>6.24</v>
          </cell>
          <cell r="BG135">
            <v>14.2</v>
          </cell>
          <cell r="BH135">
            <v>73.7</v>
          </cell>
          <cell r="BI135">
            <v>27</v>
          </cell>
          <cell r="BR135">
            <v>0.30480000000000002</v>
          </cell>
          <cell r="BS135">
            <v>7.66</v>
          </cell>
          <cell r="BU135">
            <v>25.3</v>
          </cell>
          <cell r="BV135">
            <v>3</v>
          </cell>
          <cell r="BW135">
            <v>6.17</v>
          </cell>
          <cell r="BY135">
            <v>9052.6</v>
          </cell>
          <cell r="BZ135">
            <v>9260</v>
          </cell>
          <cell r="CA135">
            <v>6.25</v>
          </cell>
          <cell r="CB135">
            <v>15800</v>
          </cell>
          <cell r="CC135">
            <v>6.68</v>
          </cell>
          <cell r="CD135">
            <v>29800</v>
          </cell>
          <cell r="CE135">
            <v>20000</v>
          </cell>
          <cell r="CG135">
            <v>310</v>
          </cell>
          <cell r="CI135">
            <v>7.23</v>
          </cell>
          <cell r="CJ135">
            <v>23500</v>
          </cell>
          <cell r="CK135">
            <v>16500</v>
          </cell>
          <cell r="CM135">
            <v>1120</v>
          </cell>
          <cell r="CO135">
            <v>7.15</v>
          </cell>
          <cell r="CQ135">
            <v>631.6</v>
          </cell>
          <cell r="CR135">
            <v>1800</v>
          </cell>
          <cell r="CT135">
            <v>66</v>
          </cell>
        </row>
        <row r="136">
          <cell r="A136">
            <v>39244</v>
          </cell>
          <cell r="B136">
            <v>10</v>
          </cell>
          <cell r="C136">
            <v>25</v>
          </cell>
          <cell r="D136">
            <v>4.83</v>
          </cell>
          <cell r="E136">
            <v>7.25</v>
          </cell>
          <cell r="F136">
            <v>47</v>
          </cell>
          <cell r="G136">
            <v>138.30000000000001</v>
          </cell>
          <cell r="H136">
            <v>56.5</v>
          </cell>
          <cell r="I136">
            <v>11.44</v>
          </cell>
          <cell r="J136">
            <v>4.1131000000000001E-2</v>
          </cell>
          <cell r="K136">
            <v>0</v>
          </cell>
          <cell r="L136">
            <v>2.17</v>
          </cell>
          <cell r="M136">
            <v>2.12</v>
          </cell>
          <cell r="N136">
            <v>10363636</v>
          </cell>
          <cell r="O136">
            <v>4.5</v>
          </cell>
          <cell r="Q136">
            <v>25.2</v>
          </cell>
          <cell r="R136">
            <v>4.58</v>
          </cell>
          <cell r="S136">
            <v>7.27</v>
          </cell>
          <cell r="T136">
            <v>29.1</v>
          </cell>
          <cell r="U136">
            <v>154.6</v>
          </cell>
          <cell r="V136">
            <v>51</v>
          </cell>
          <cell r="W136">
            <v>3.2</v>
          </cell>
          <cell r="Y136">
            <v>27.2</v>
          </cell>
          <cell r="Z136">
            <v>3.65</v>
          </cell>
          <cell r="AA136">
            <v>6.94</v>
          </cell>
          <cell r="AB136">
            <v>61.5</v>
          </cell>
          <cell r="AC136">
            <v>122</v>
          </cell>
          <cell r="AD136">
            <v>80.5</v>
          </cell>
          <cell r="AE136">
            <v>3.8</v>
          </cell>
          <cell r="AI136">
            <v>0.5</v>
          </cell>
          <cell r="AJ136">
            <v>26.2</v>
          </cell>
          <cell r="AK136">
            <v>1.87</v>
          </cell>
          <cell r="AL136">
            <v>6.1</v>
          </cell>
          <cell r="AM136">
            <v>4650</v>
          </cell>
          <cell r="AN136">
            <v>4400</v>
          </cell>
          <cell r="AO136">
            <v>83.9</v>
          </cell>
          <cell r="AQ136">
            <v>30</v>
          </cell>
          <cell r="AR136">
            <v>26.4</v>
          </cell>
          <cell r="AS136">
            <v>3.36</v>
          </cell>
          <cell r="AT136">
            <v>6.23</v>
          </cell>
          <cell r="AU136">
            <v>14.7</v>
          </cell>
          <cell r="AV136">
            <v>65.099999999999994</v>
          </cell>
          <cell r="AW136">
            <v>17.5</v>
          </cell>
          <cell r="AX136">
            <v>195</v>
          </cell>
          <cell r="AY136">
            <v>1090909</v>
          </cell>
          <cell r="AZ136">
            <v>11</v>
          </cell>
          <cell r="BA136">
            <v>4600</v>
          </cell>
          <cell r="BB136">
            <v>4200</v>
          </cell>
          <cell r="BC136">
            <v>30</v>
          </cell>
          <cell r="BD136">
            <v>26.1</v>
          </cell>
          <cell r="BE136">
            <v>4.1100000000000003</v>
          </cell>
          <cell r="BF136">
            <v>6.24</v>
          </cell>
          <cell r="BG136">
            <v>11.7</v>
          </cell>
          <cell r="BH136">
            <v>16.3</v>
          </cell>
          <cell r="BI136">
            <v>17</v>
          </cell>
          <cell r="BJ136">
            <v>1.84</v>
          </cell>
          <cell r="BK136">
            <v>4.09</v>
          </cell>
          <cell r="BL136">
            <v>0.10979999999999999</v>
          </cell>
          <cell r="BM136">
            <v>1.68</v>
          </cell>
          <cell r="BN136">
            <v>1.71</v>
          </cell>
          <cell r="BO136">
            <v>135000</v>
          </cell>
          <cell r="BP136">
            <v>2.2999999999999998</v>
          </cell>
          <cell r="BR136">
            <v>0.308</v>
          </cell>
          <cell r="BT136">
            <v>9.8000000000000007</v>
          </cell>
          <cell r="BX136">
            <v>147</v>
          </cell>
          <cell r="CC136">
            <v>6.58</v>
          </cell>
          <cell r="CD136">
            <v>36300</v>
          </cell>
          <cell r="CE136">
            <v>25850</v>
          </cell>
          <cell r="CG136">
            <v>270</v>
          </cell>
          <cell r="CI136">
            <v>7.29</v>
          </cell>
          <cell r="CJ136">
            <v>16900</v>
          </cell>
          <cell r="CK136">
            <v>11750</v>
          </cell>
          <cell r="CM136">
            <v>1000</v>
          </cell>
          <cell r="CP136">
            <v>636.9</v>
          </cell>
          <cell r="CT136">
            <v>79.900000000000006</v>
          </cell>
        </row>
        <row r="137">
          <cell r="A137">
            <v>39245</v>
          </cell>
          <cell r="B137">
            <v>7</v>
          </cell>
          <cell r="C137">
            <v>25.3</v>
          </cell>
          <cell r="D137">
            <v>3.05</v>
          </cell>
          <cell r="E137">
            <v>7.22</v>
          </cell>
          <cell r="F137">
            <v>72.099999999999994</v>
          </cell>
          <cell r="G137">
            <v>190.3</v>
          </cell>
          <cell r="H137">
            <v>104.5</v>
          </cell>
          <cell r="Q137">
            <v>25.3</v>
          </cell>
          <cell r="R137">
            <v>2.94</v>
          </cell>
          <cell r="S137">
            <v>7.02</v>
          </cell>
          <cell r="T137">
            <v>103.8</v>
          </cell>
          <cell r="U137">
            <v>165.5</v>
          </cell>
          <cell r="V137">
            <v>100.5</v>
          </cell>
          <cell r="Y137">
            <v>26</v>
          </cell>
          <cell r="Z137">
            <v>1.17</v>
          </cell>
          <cell r="AA137">
            <v>6.69</v>
          </cell>
          <cell r="AB137">
            <v>37.5</v>
          </cell>
          <cell r="AC137">
            <v>165.5</v>
          </cell>
          <cell r="AD137">
            <v>74</v>
          </cell>
          <cell r="AI137">
            <v>8</v>
          </cell>
          <cell r="AJ137">
            <v>26.8</v>
          </cell>
          <cell r="AK137">
            <v>5.9</v>
          </cell>
          <cell r="AL137">
            <v>6.28</v>
          </cell>
          <cell r="AM137">
            <v>3850</v>
          </cell>
          <cell r="AN137">
            <v>3450</v>
          </cell>
          <cell r="AO137">
            <v>103.9</v>
          </cell>
          <cell r="AQ137">
            <v>17</v>
          </cell>
          <cell r="AR137">
            <v>26.2</v>
          </cell>
          <cell r="AS137">
            <v>3.15</v>
          </cell>
          <cell r="AT137">
            <v>6.74</v>
          </cell>
          <cell r="AU137">
            <v>31.2</v>
          </cell>
          <cell r="AV137">
            <v>124.1</v>
          </cell>
          <cell r="AW137">
            <v>35</v>
          </cell>
          <cell r="AX137">
            <v>232.5</v>
          </cell>
          <cell r="BA137">
            <v>7700</v>
          </cell>
          <cell r="BB137">
            <v>6300</v>
          </cell>
          <cell r="BC137">
            <v>17</v>
          </cell>
          <cell r="BD137">
            <v>24.4</v>
          </cell>
          <cell r="BE137">
            <v>6.86</v>
          </cell>
          <cell r="BF137">
            <v>6.93</v>
          </cell>
          <cell r="BG137">
            <v>7.8</v>
          </cell>
          <cell r="BH137">
            <v>78.599999999999994</v>
          </cell>
          <cell r="BI137">
            <v>22.5</v>
          </cell>
          <cell r="BR137">
            <v>0.55379999999999996</v>
          </cell>
          <cell r="CC137">
            <v>7.22</v>
          </cell>
          <cell r="CD137">
            <v>31550</v>
          </cell>
          <cell r="CE137">
            <v>21050</v>
          </cell>
          <cell r="CG137">
            <v>2050</v>
          </cell>
          <cell r="CI137">
            <v>7.23</v>
          </cell>
          <cell r="CJ137">
            <v>16800</v>
          </cell>
          <cell r="CK137">
            <v>11500</v>
          </cell>
          <cell r="CM137">
            <v>1050</v>
          </cell>
          <cell r="CT137">
            <v>79.7</v>
          </cell>
        </row>
        <row r="138">
          <cell r="A138">
            <v>39246</v>
          </cell>
          <cell r="B138">
            <v>11</v>
          </cell>
          <cell r="C138">
            <v>24.5</v>
          </cell>
          <cell r="D138">
            <v>6.76</v>
          </cell>
          <cell r="E138">
            <v>7.14</v>
          </cell>
          <cell r="F138">
            <v>32.5</v>
          </cell>
          <cell r="G138">
            <v>104</v>
          </cell>
          <cell r="H138">
            <v>44</v>
          </cell>
          <cell r="Q138">
            <v>24.6</v>
          </cell>
          <cell r="R138">
            <v>6.7</v>
          </cell>
          <cell r="S138">
            <v>7.16</v>
          </cell>
          <cell r="T138">
            <v>31.6</v>
          </cell>
          <cell r="U138">
            <v>104</v>
          </cell>
          <cell r="V138">
            <v>44.5</v>
          </cell>
          <cell r="Y138">
            <v>25.3</v>
          </cell>
          <cell r="Z138">
            <v>2.76</v>
          </cell>
          <cell r="AA138">
            <v>6.9</v>
          </cell>
          <cell r="AB138">
            <v>55.7</v>
          </cell>
          <cell r="AC138">
            <v>168</v>
          </cell>
          <cell r="AD138">
            <v>320</v>
          </cell>
          <cell r="AG138">
            <v>42000</v>
          </cell>
          <cell r="AH138">
            <v>9500</v>
          </cell>
          <cell r="AI138">
            <v>0.5</v>
          </cell>
          <cell r="AJ138">
            <v>25</v>
          </cell>
          <cell r="AK138">
            <v>0.16</v>
          </cell>
          <cell r="AL138">
            <v>6.32</v>
          </cell>
          <cell r="AM138">
            <v>4400</v>
          </cell>
          <cell r="AN138">
            <v>3625</v>
          </cell>
          <cell r="AO138">
            <v>122.7</v>
          </cell>
          <cell r="AQ138">
            <v>30</v>
          </cell>
          <cell r="AR138">
            <v>26</v>
          </cell>
          <cell r="AS138">
            <v>3.02</v>
          </cell>
          <cell r="AT138">
            <v>6.44</v>
          </cell>
          <cell r="AU138">
            <v>38.4</v>
          </cell>
          <cell r="AV138">
            <v>128</v>
          </cell>
          <cell r="AW138">
            <v>27</v>
          </cell>
          <cell r="AX138">
            <v>233.7</v>
          </cell>
          <cell r="BA138">
            <v>5025</v>
          </cell>
          <cell r="BB138">
            <v>3975</v>
          </cell>
          <cell r="BC138">
            <v>17</v>
          </cell>
          <cell r="BD138">
            <v>26</v>
          </cell>
          <cell r="BE138">
            <v>5.55</v>
          </cell>
          <cell r="BF138">
            <v>6.22</v>
          </cell>
          <cell r="BG138">
            <v>12.4</v>
          </cell>
          <cell r="BH138">
            <v>92</v>
          </cell>
          <cell r="BI138">
            <v>20</v>
          </cell>
          <cell r="BR138">
            <v>0.5383</v>
          </cell>
          <cell r="BS138">
            <v>7.73</v>
          </cell>
          <cell r="BU138">
            <v>8</v>
          </cell>
          <cell r="BV138">
            <v>7</v>
          </cell>
          <cell r="BW138">
            <v>6.7910000000000004</v>
          </cell>
          <cell r="BY138">
            <v>2800</v>
          </cell>
          <cell r="BZ138">
            <v>2140</v>
          </cell>
          <cell r="CA138">
            <v>6.73</v>
          </cell>
          <cell r="CB138">
            <v>1690</v>
          </cell>
          <cell r="CC138">
            <v>6.49</v>
          </cell>
          <cell r="CD138">
            <v>46050</v>
          </cell>
          <cell r="CE138">
            <v>36300</v>
          </cell>
          <cell r="CG138">
            <v>210</v>
          </cell>
          <cell r="CI138">
            <v>6.89</v>
          </cell>
          <cell r="CJ138">
            <v>30725</v>
          </cell>
          <cell r="CK138">
            <v>19975</v>
          </cell>
          <cell r="CM138">
            <v>1100</v>
          </cell>
          <cell r="CO138">
            <v>7.15</v>
          </cell>
          <cell r="CQ138">
            <v>5800</v>
          </cell>
          <cell r="CR138">
            <v>6233</v>
          </cell>
          <cell r="CT138">
            <v>79.7</v>
          </cell>
        </row>
        <row r="139">
          <cell r="A139">
            <v>39247</v>
          </cell>
          <cell r="B139">
            <v>11</v>
          </cell>
          <cell r="C139">
            <v>25</v>
          </cell>
          <cell r="D139">
            <v>6.8</v>
          </cell>
          <cell r="E139">
            <v>7.16</v>
          </cell>
          <cell r="F139">
            <v>39</v>
          </cell>
          <cell r="G139">
            <v>113.9</v>
          </cell>
          <cell r="H139">
            <v>70</v>
          </cell>
          <cell r="Q139">
            <v>25.3</v>
          </cell>
          <cell r="R139">
            <v>6.15</v>
          </cell>
          <cell r="S139">
            <v>7.13</v>
          </cell>
          <cell r="T139">
            <v>117</v>
          </cell>
          <cell r="U139">
            <v>244.1</v>
          </cell>
          <cell r="V139">
            <v>167</v>
          </cell>
          <cell r="Y139">
            <v>25.5</v>
          </cell>
          <cell r="Z139">
            <v>2.61</v>
          </cell>
          <cell r="AA139">
            <v>6.81</v>
          </cell>
          <cell r="AB139">
            <v>57</v>
          </cell>
          <cell r="AC139">
            <v>146.4</v>
          </cell>
          <cell r="AD139">
            <v>73</v>
          </cell>
          <cell r="AI139">
            <v>1</v>
          </cell>
          <cell r="AJ139">
            <v>26.7</v>
          </cell>
          <cell r="AK139">
            <v>0.12</v>
          </cell>
          <cell r="AL139">
            <v>6.25</v>
          </cell>
          <cell r="AM139">
            <v>3583.3</v>
          </cell>
          <cell r="AN139">
            <v>2783</v>
          </cell>
          <cell r="AO139">
            <v>111.6</v>
          </cell>
          <cell r="AQ139">
            <v>10</v>
          </cell>
          <cell r="AR139">
            <v>26.3</v>
          </cell>
          <cell r="AS139">
            <v>4.25</v>
          </cell>
          <cell r="AT139">
            <v>6.26</v>
          </cell>
          <cell r="AU139">
            <v>30</v>
          </cell>
          <cell r="AV139">
            <v>105.8</v>
          </cell>
          <cell r="AW139">
            <v>48.5</v>
          </cell>
          <cell r="AX139">
            <v>278</v>
          </cell>
          <cell r="BA139">
            <v>8500</v>
          </cell>
          <cell r="BB139">
            <v>6133</v>
          </cell>
          <cell r="BC139">
            <v>18</v>
          </cell>
          <cell r="BD139">
            <v>25.7</v>
          </cell>
          <cell r="BE139">
            <v>4.26</v>
          </cell>
          <cell r="BF139">
            <v>6.34</v>
          </cell>
          <cell r="BG139">
            <v>14.7</v>
          </cell>
          <cell r="BH139">
            <v>89.5</v>
          </cell>
          <cell r="BI139">
            <v>25.5</v>
          </cell>
          <cell r="BR139">
            <v>0.33160000000000001</v>
          </cell>
          <cell r="CC139">
            <v>6.59</v>
          </cell>
          <cell r="CD139">
            <v>32750</v>
          </cell>
          <cell r="CE139">
            <v>23000</v>
          </cell>
          <cell r="CG139">
            <v>190</v>
          </cell>
          <cell r="CI139">
            <v>6.94</v>
          </cell>
          <cell r="CJ139">
            <v>29200</v>
          </cell>
          <cell r="CK139">
            <v>18900</v>
          </cell>
          <cell r="CM139">
            <v>1180</v>
          </cell>
          <cell r="CT139">
            <v>79.400000000000006</v>
          </cell>
        </row>
        <row r="140">
          <cell r="A140">
            <v>39248</v>
          </cell>
          <cell r="B140">
            <v>11.8</v>
          </cell>
          <cell r="C140">
            <v>25.9</v>
          </cell>
          <cell r="D140">
            <v>6.75</v>
          </cell>
          <cell r="E140">
            <v>7.23</v>
          </cell>
          <cell r="F140">
            <v>39</v>
          </cell>
          <cell r="G140">
            <v>80</v>
          </cell>
          <cell r="H140">
            <v>61.5</v>
          </cell>
          <cell r="Q140">
            <v>25.3</v>
          </cell>
          <cell r="R140">
            <v>5.35</v>
          </cell>
          <cell r="S140">
            <v>7.17</v>
          </cell>
          <cell r="T140">
            <v>51</v>
          </cell>
          <cell r="U140">
            <v>120</v>
          </cell>
          <cell r="V140">
            <v>57</v>
          </cell>
          <cell r="Y140">
            <v>25.3</v>
          </cell>
          <cell r="Z140">
            <v>0.38</v>
          </cell>
          <cell r="AA140">
            <v>6.95</v>
          </cell>
          <cell r="AB140">
            <v>51</v>
          </cell>
          <cell r="AC140">
            <v>104</v>
          </cell>
          <cell r="AD140">
            <v>81</v>
          </cell>
          <cell r="AG140">
            <v>515</v>
          </cell>
          <cell r="AH140">
            <v>19633.3</v>
          </cell>
          <cell r="AI140">
            <v>0.5</v>
          </cell>
          <cell r="AJ140">
            <v>26.8</v>
          </cell>
          <cell r="AK140">
            <v>0.12</v>
          </cell>
          <cell r="AL140">
            <v>6.39</v>
          </cell>
          <cell r="AM140">
            <v>3700</v>
          </cell>
          <cell r="AN140">
            <v>2917</v>
          </cell>
          <cell r="AO140">
            <v>91.9</v>
          </cell>
          <cell r="AQ140">
            <v>8.5</v>
          </cell>
          <cell r="AR140">
            <v>25.2</v>
          </cell>
          <cell r="AS140">
            <v>3.42</v>
          </cell>
          <cell r="AT140">
            <v>6.64</v>
          </cell>
          <cell r="AU140">
            <v>25.2</v>
          </cell>
          <cell r="AV140">
            <v>80</v>
          </cell>
          <cell r="AW140">
            <v>57</v>
          </cell>
          <cell r="AX140">
            <v>250</v>
          </cell>
          <cell r="BA140">
            <v>7950</v>
          </cell>
          <cell r="BB140">
            <v>5883</v>
          </cell>
          <cell r="BC140">
            <v>16.5</v>
          </cell>
          <cell r="BD140">
            <v>25.9</v>
          </cell>
          <cell r="BE140">
            <v>5.76</v>
          </cell>
          <cell r="BF140">
            <v>6.28</v>
          </cell>
          <cell r="BG140">
            <v>11</v>
          </cell>
          <cell r="BH140">
            <v>80</v>
          </cell>
          <cell r="BI140">
            <v>26</v>
          </cell>
          <cell r="BR140">
            <v>0.35220000000000001</v>
          </cell>
          <cell r="BS140">
            <v>8.19</v>
          </cell>
          <cell r="BU140">
            <v>16</v>
          </cell>
          <cell r="BV140">
            <v>3.5</v>
          </cell>
          <cell r="BW140">
            <v>6.6</v>
          </cell>
          <cell r="BY140">
            <v>680</v>
          </cell>
          <cell r="BZ140">
            <v>975</v>
          </cell>
          <cell r="CA140">
            <v>6.25</v>
          </cell>
          <cell r="CB140">
            <v>11850</v>
          </cell>
          <cell r="CC140">
            <v>6.09</v>
          </cell>
          <cell r="CD140">
            <v>19800</v>
          </cell>
          <cell r="CE140">
            <v>13200</v>
          </cell>
          <cell r="CG140">
            <v>190</v>
          </cell>
          <cell r="CI140">
            <v>6.95</v>
          </cell>
          <cell r="CJ140">
            <v>27467</v>
          </cell>
          <cell r="CK140">
            <v>22433</v>
          </cell>
          <cell r="CM140">
            <v>1190</v>
          </cell>
          <cell r="CO140">
            <v>7.06</v>
          </cell>
          <cell r="CQ140">
            <v>1120</v>
          </cell>
          <cell r="CR140">
            <v>1063</v>
          </cell>
          <cell r="CT140">
            <v>79.599999999999994</v>
          </cell>
        </row>
        <row r="141">
          <cell r="A141">
            <v>39249</v>
          </cell>
          <cell r="B141">
            <v>9.8000000000000007</v>
          </cell>
          <cell r="C141">
            <v>26.1</v>
          </cell>
          <cell r="D141">
            <v>4.43</v>
          </cell>
          <cell r="E141">
            <v>7.15</v>
          </cell>
          <cell r="F141">
            <v>33</v>
          </cell>
          <cell r="G141">
            <v>109.5</v>
          </cell>
          <cell r="H141">
            <v>58</v>
          </cell>
          <cell r="Q141">
            <v>26.2</v>
          </cell>
          <cell r="R141">
            <v>2.75</v>
          </cell>
          <cell r="S141">
            <v>7.15</v>
          </cell>
          <cell r="T141">
            <v>36</v>
          </cell>
          <cell r="U141">
            <v>143.19999999999999</v>
          </cell>
          <cell r="V141">
            <v>55</v>
          </cell>
          <cell r="Y141">
            <v>26.5</v>
          </cell>
          <cell r="Z141">
            <v>0.55000000000000004</v>
          </cell>
          <cell r="AA141">
            <v>6.96</v>
          </cell>
          <cell r="AB141">
            <v>42</v>
          </cell>
          <cell r="AC141">
            <v>134.69999999999999</v>
          </cell>
          <cell r="AD141">
            <v>62</v>
          </cell>
          <cell r="AI141">
            <v>0.5</v>
          </cell>
          <cell r="AJ141">
            <v>27.1</v>
          </cell>
          <cell r="AK141">
            <v>0.65</v>
          </cell>
          <cell r="AL141">
            <v>6.54</v>
          </cell>
          <cell r="AM141">
            <v>3875</v>
          </cell>
          <cell r="AN141">
            <v>3225</v>
          </cell>
          <cell r="AO141">
            <v>103</v>
          </cell>
          <cell r="AQ141">
            <v>11.4</v>
          </cell>
          <cell r="AR141">
            <v>27.3</v>
          </cell>
          <cell r="AS141">
            <v>2.5299999999999998</v>
          </cell>
          <cell r="AT141">
            <v>6.46</v>
          </cell>
          <cell r="AU141">
            <v>20.399999999999999</v>
          </cell>
          <cell r="AV141">
            <v>84.2</v>
          </cell>
          <cell r="AW141">
            <v>49</v>
          </cell>
          <cell r="AX141">
            <v>255</v>
          </cell>
          <cell r="BA141">
            <v>15550</v>
          </cell>
          <cell r="BB141">
            <v>11150</v>
          </cell>
          <cell r="BC141">
            <v>17</v>
          </cell>
          <cell r="BD141">
            <v>27</v>
          </cell>
          <cell r="BE141">
            <v>4.22</v>
          </cell>
          <cell r="BF141">
            <v>6.58</v>
          </cell>
          <cell r="BG141">
            <v>16</v>
          </cell>
          <cell r="BH141">
            <v>96.8</v>
          </cell>
          <cell r="BI141">
            <v>29</v>
          </cell>
          <cell r="BR141">
            <v>0.62529999999999997</v>
          </cell>
          <cell r="CC141">
            <v>6.26</v>
          </cell>
          <cell r="CD141">
            <v>38700</v>
          </cell>
          <cell r="CE141">
            <v>29000</v>
          </cell>
          <cell r="CG141">
            <v>310</v>
          </cell>
          <cell r="CI141">
            <v>7.2</v>
          </cell>
          <cell r="CJ141">
            <v>25300</v>
          </cell>
          <cell r="CK141">
            <v>18100</v>
          </cell>
          <cell r="CM141">
            <v>1260</v>
          </cell>
          <cell r="CO141">
            <v>7.44</v>
          </cell>
          <cell r="CT141">
            <v>78</v>
          </cell>
        </row>
        <row r="142">
          <cell r="A142">
            <v>39250</v>
          </cell>
          <cell r="B142">
            <v>8</v>
          </cell>
          <cell r="C142">
            <v>25.6</v>
          </cell>
          <cell r="D142">
            <v>4.21</v>
          </cell>
          <cell r="E142">
            <v>6.88</v>
          </cell>
          <cell r="F142">
            <v>39</v>
          </cell>
          <cell r="G142">
            <v>113.9</v>
          </cell>
          <cell r="H142">
            <v>70</v>
          </cell>
          <cell r="Q142">
            <v>25.7</v>
          </cell>
          <cell r="R142">
            <v>4.41</v>
          </cell>
          <cell r="S142">
            <v>6.88</v>
          </cell>
          <cell r="T142">
            <v>51</v>
          </cell>
          <cell r="U142">
            <v>130.19999999999999</v>
          </cell>
          <cell r="V142">
            <v>61</v>
          </cell>
          <cell r="Y142">
            <v>25.9</v>
          </cell>
          <cell r="Z142">
            <v>1.96</v>
          </cell>
          <cell r="AA142">
            <v>6.73</v>
          </cell>
          <cell r="AB142">
            <v>159</v>
          </cell>
          <cell r="AC142">
            <v>1016.9</v>
          </cell>
          <cell r="AD142">
            <v>405</v>
          </cell>
          <cell r="AG142">
            <v>1675</v>
          </cell>
          <cell r="AH142">
            <v>3625</v>
          </cell>
          <cell r="AI142">
            <v>0.8</v>
          </cell>
          <cell r="AJ142">
            <v>26.4</v>
          </cell>
          <cell r="AK142">
            <v>1.4</v>
          </cell>
          <cell r="AL142">
            <v>6.22</v>
          </cell>
          <cell r="AM142">
            <v>3450</v>
          </cell>
          <cell r="AN142">
            <v>2733</v>
          </cell>
          <cell r="AO142">
            <v>87</v>
          </cell>
          <cell r="AQ142">
            <v>8.5</v>
          </cell>
          <cell r="AR142">
            <v>26.8</v>
          </cell>
          <cell r="AS142">
            <v>2.56</v>
          </cell>
          <cell r="AT142">
            <v>6.12</v>
          </cell>
          <cell r="AU142">
            <v>22.2</v>
          </cell>
          <cell r="AV142">
            <v>105.8</v>
          </cell>
          <cell r="AW142">
            <v>48</v>
          </cell>
          <cell r="AX142">
            <v>275</v>
          </cell>
          <cell r="BA142">
            <v>11800</v>
          </cell>
          <cell r="BB142">
            <v>9050</v>
          </cell>
          <cell r="BC142">
            <v>15</v>
          </cell>
          <cell r="BD142">
            <v>26.3</v>
          </cell>
          <cell r="BE142">
            <v>5.22</v>
          </cell>
          <cell r="BF142">
            <v>6.07</v>
          </cell>
          <cell r="BG142">
            <v>13.6</v>
          </cell>
          <cell r="BH142">
            <v>93</v>
          </cell>
          <cell r="BI142">
            <v>28</v>
          </cell>
          <cell r="BR142">
            <v>0.3241</v>
          </cell>
          <cell r="BS142">
            <v>8.57</v>
          </cell>
          <cell r="BU142">
            <v>16.3</v>
          </cell>
          <cell r="BV142">
            <v>14</v>
          </cell>
          <cell r="BW142">
            <v>6.85</v>
          </cell>
          <cell r="BY142">
            <v>406.8</v>
          </cell>
          <cell r="BZ142">
            <v>80</v>
          </cell>
          <cell r="CA142">
            <v>6.46</v>
          </cell>
          <cell r="CB142">
            <v>13450</v>
          </cell>
          <cell r="CC142">
            <v>6.49</v>
          </cell>
          <cell r="CD142">
            <v>26100</v>
          </cell>
          <cell r="CE142">
            <v>19900</v>
          </cell>
          <cell r="CG142">
            <v>260</v>
          </cell>
          <cell r="CI142">
            <v>7.35</v>
          </cell>
          <cell r="CJ142">
            <v>21400</v>
          </cell>
          <cell r="CK142">
            <v>15900</v>
          </cell>
          <cell r="CM142">
            <v>1330</v>
          </cell>
          <cell r="CO142">
            <v>7.44</v>
          </cell>
          <cell r="CQ142">
            <v>813.6</v>
          </cell>
          <cell r="CR142">
            <v>983</v>
          </cell>
          <cell r="CT142">
            <v>75</v>
          </cell>
        </row>
        <row r="143">
          <cell r="A143">
            <v>39251</v>
          </cell>
          <cell r="B143">
            <v>5</v>
          </cell>
          <cell r="C143">
            <v>26</v>
          </cell>
          <cell r="D143">
            <v>4.04</v>
          </cell>
          <cell r="E143">
            <v>7.19</v>
          </cell>
          <cell r="F143">
            <v>57</v>
          </cell>
          <cell r="G143">
            <v>256.60000000000002</v>
          </cell>
          <cell r="H143">
            <v>145</v>
          </cell>
          <cell r="I143">
            <v>16.079999999999998</v>
          </cell>
          <cell r="J143">
            <v>6.8900000000000003E-2</v>
          </cell>
          <cell r="K143">
            <v>0</v>
          </cell>
          <cell r="L143">
            <v>2.2799999999999998</v>
          </cell>
          <cell r="M143">
            <v>3</v>
          </cell>
          <cell r="N143">
            <v>12818182</v>
          </cell>
          <cell r="O143">
            <v>5.3</v>
          </cell>
          <cell r="Q143">
            <v>26.1</v>
          </cell>
          <cell r="R143">
            <v>3.85</v>
          </cell>
          <cell r="S143">
            <v>7.16</v>
          </cell>
          <cell r="T143">
            <v>54</v>
          </cell>
          <cell r="U143">
            <v>215.2</v>
          </cell>
          <cell r="V143">
            <v>172</v>
          </cell>
          <cell r="W143">
            <v>3.6</v>
          </cell>
          <cell r="Y143">
            <v>26.1</v>
          </cell>
          <cell r="Z143">
            <v>2.6</v>
          </cell>
          <cell r="AA143">
            <v>7.07</v>
          </cell>
          <cell r="AB143">
            <v>117</v>
          </cell>
          <cell r="AC143">
            <v>297.89999999999998</v>
          </cell>
          <cell r="AD143">
            <v>233</v>
          </cell>
          <cell r="AE143">
            <v>3.1</v>
          </cell>
          <cell r="AI143">
            <v>1</v>
          </cell>
          <cell r="AJ143">
            <v>26.6</v>
          </cell>
          <cell r="AK143">
            <v>1.41</v>
          </cell>
          <cell r="AL143">
            <v>6.66</v>
          </cell>
          <cell r="AM143">
            <v>3150</v>
          </cell>
          <cell r="AN143">
            <v>2270</v>
          </cell>
          <cell r="AO143">
            <v>95.2</v>
          </cell>
          <cell r="AQ143">
            <v>11</v>
          </cell>
          <cell r="AR143">
            <v>26.9</v>
          </cell>
          <cell r="AS143">
            <v>2.88</v>
          </cell>
          <cell r="AT143">
            <v>6.62</v>
          </cell>
          <cell r="AU143">
            <v>13.8</v>
          </cell>
          <cell r="AV143">
            <v>124.1</v>
          </cell>
          <cell r="AW143">
            <v>66</v>
          </cell>
          <cell r="AX143">
            <v>162.5</v>
          </cell>
          <cell r="AY143">
            <v>609091</v>
          </cell>
          <cell r="AZ143">
            <v>36.4</v>
          </cell>
          <cell r="BA143">
            <v>6430</v>
          </cell>
          <cell r="BB143">
            <v>4610</v>
          </cell>
          <cell r="BC143">
            <v>15</v>
          </cell>
          <cell r="BD143">
            <v>26.5</v>
          </cell>
          <cell r="BE143">
            <v>6.02</v>
          </cell>
          <cell r="BF143">
            <v>6.24</v>
          </cell>
          <cell r="BG143">
            <v>8.9</v>
          </cell>
          <cell r="BH143">
            <v>91</v>
          </cell>
          <cell r="BI143">
            <v>26</v>
          </cell>
          <cell r="BJ143">
            <v>1.56</v>
          </cell>
          <cell r="BK143">
            <v>3.5440999999999998</v>
          </cell>
          <cell r="BL143">
            <v>3.5200000000000002E-2</v>
          </cell>
          <cell r="BM143">
            <v>8.58</v>
          </cell>
          <cell r="BN143">
            <v>2.61</v>
          </cell>
          <cell r="BO143" t="str">
            <v>ND</v>
          </cell>
          <cell r="BP143">
            <v>2.5</v>
          </cell>
          <cell r="BR143">
            <v>0.26879999999999998</v>
          </cell>
          <cell r="BT143">
            <v>2.8</v>
          </cell>
          <cell r="BX143">
            <v>285</v>
          </cell>
          <cell r="CC143">
            <v>6.28</v>
          </cell>
          <cell r="CD143">
            <v>52500</v>
          </cell>
          <cell r="CE143">
            <v>36850</v>
          </cell>
          <cell r="CG143">
            <v>300</v>
          </cell>
          <cell r="CI143">
            <v>7.3</v>
          </cell>
          <cell r="CJ143">
            <v>23600</v>
          </cell>
          <cell r="CK143">
            <v>10850</v>
          </cell>
          <cell r="CM143">
            <v>1000</v>
          </cell>
          <cell r="CP143">
            <v>300</v>
          </cell>
          <cell r="CT143">
            <v>79.8</v>
          </cell>
        </row>
        <row r="144">
          <cell r="A144">
            <v>39252</v>
          </cell>
          <cell r="B144">
            <v>7.2</v>
          </cell>
          <cell r="C144">
            <v>26.2</v>
          </cell>
          <cell r="D144">
            <v>5.21</v>
          </cell>
          <cell r="E144">
            <v>7.45</v>
          </cell>
          <cell r="F144">
            <v>27</v>
          </cell>
          <cell r="G144">
            <v>140.69999999999999</v>
          </cell>
          <cell r="H144">
            <v>84.5</v>
          </cell>
          <cell r="Q144">
            <v>26.2</v>
          </cell>
          <cell r="R144">
            <v>4.3099999999999996</v>
          </cell>
          <cell r="S144">
            <v>7.2</v>
          </cell>
          <cell r="T144">
            <v>15</v>
          </cell>
          <cell r="U144">
            <v>82.8</v>
          </cell>
          <cell r="V144">
            <v>60</v>
          </cell>
          <cell r="Y144">
            <v>26.4</v>
          </cell>
          <cell r="Z144">
            <v>3.58</v>
          </cell>
          <cell r="AA144">
            <v>7.11</v>
          </cell>
          <cell r="AB144">
            <v>57</v>
          </cell>
          <cell r="AC144">
            <v>273.10000000000002</v>
          </cell>
          <cell r="AD144">
            <v>229</v>
          </cell>
          <cell r="AI144">
            <v>1</v>
          </cell>
          <cell r="AJ144">
            <v>27</v>
          </cell>
          <cell r="AK144">
            <v>2.4500000000000002</v>
          </cell>
          <cell r="AL144">
            <v>6.78</v>
          </cell>
          <cell r="AM144">
            <v>3400</v>
          </cell>
          <cell r="AN144">
            <v>2455</v>
          </cell>
          <cell r="AO144">
            <v>86.8</v>
          </cell>
          <cell r="AQ144">
            <v>12.3</v>
          </cell>
          <cell r="AR144">
            <v>27.1</v>
          </cell>
          <cell r="AS144">
            <v>3.66</v>
          </cell>
          <cell r="AT144">
            <v>6.84</v>
          </cell>
          <cell r="AU144">
            <v>6</v>
          </cell>
          <cell r="AV144">
            <v>107.6</v>
          </cell>
          <cell r="AW144">
            <v>58</v>
          </cell>
          <cell r="AX144">
            <v>221.1</v>
          </cell>
          <cell r="BA144">
            <v>6980</v>
          </cell>
          <cell r="BB144">
            <v>4960</v>
          </cell>
          <cell r="BC144">
            <v>16</v>
          </cell>
          <cell r="BD144">
            <v>26.8</v>
          </cell>
          <cell r="BE144">
            <v>6.01</v>
          </cell>
          <cell r="BF144">
            <v>6.2</v>
          </cell>
          <cell r="BG144">
            <v>5.0999999999999996</v>
          </cell>
          <cell r="BH144">
            <v>78.599999999999994</v>
          </cell>
          <cell r="BI144">
            <v>28.4</v>
          </cell>
          <cell r="BR144">
            <v>0.33289999999999997</v>
          </cell>
          <cell r="CC144">
            <v>6.81</v>
          </cell>
          <cell r="CD144">
            <v>48400</v>
          </cell>
          <cell r="CE144">
            <v>34300</v>
          </cell>
          <cell r="CG144">
            <v>160</v>
          </cell>
          <cell r="CI144">
            <v>7.27</v>
          </cell>
          <cell r="CJ144">
            <v>13320</v>
          </cell>
          <cell r="CK144">
            <v>7870</v>
          </cell>
          <cell r="CM144">
            <v>1050</v>
          </cell>
          <cell r="CT144">
            <v>76.7</v>
          </cell>
        </row>
        <row r="145">
          <cell r="A145">
            <v>39253</v>
          </cell>
          <cell r="B145">
            <v>10</v>
          </cell>
          <cell r="C145">
            <v>26.2</v>
          </cell>
          <cell r="D145">
            <v>3.91</v>
          </cell>
          <cell r="E145">
            <v>7</v>
          </cell>
          <cell r="F145">
            <v>45</v>
          </cell>
          <cell r="G145">
            <v>113.9</v>
          </cell>
          <cell r="H145">
            <v>67.5</v>
          </cell>
          <cell r="Q145">
            <v>26.3</v>
          </cell>
          <cell r="R145">
            <v>3.21</v>
          </cell>
          <cell r="S145">
            <v>7.02</v>
          </cell>
          <cell r="T145">
            <v>48</v>
          </cell>
          <cell r="U145">
            <v>97.6</v>
          </cell>
          <cell r="V145">
            <v>50.5</v>
          </cell>
          <cell r="Y145">
            <v>26.6</v>
          </cell>
          <cell r="Z145">
            <v>2.21</v>
          </cell>
          <cell r="AA145">
            <v>6.84</v>
          </cell>
          <cell r="AB145">
            <v>90</v>
          </cell>
          <cell r="AC145">
            <v>252.2</v>
          </cell>
          <cell r="AD145">
            <v>205</v>
          </cell>
          <cell r="AG145">
            <v>81700</v>
          </cell>
          <cell r="AH145">
            <v>7825</v>
          </cell>
          <cell r="AI145">
            <v>0.5</v>
          </cell>
          <cell r="AJ145">
            <v>27.3</v>
          </cell>
          <cell r="AK145">
            <v>1.42</v>
          </cell>
          <cell r="AL145">
            <v>6.43</v>
          </cell>
          <cell r="AM145">
            <v>3130</v>
          </cell>
          <cell r="AN145">
            <v>2275</v>
          </cell>
          <cell r="AO145">
            <v>97.4</v>
          </cell>
          <cell r="AQ145">
            <v>18</v>
          </cell>
          <cell r="AR145">
            <v>27.4</v>
          </cell>
          <cell r="AS145">
            <v>2.69</v>
          </cell>
          <cell r="AT145">
            <v>6.45</v>
          </cell>
          <cell r="AU145">
            <v>10.199999999999999</v>
          </cell>
          <cell r="AV145">
            <v>89.5</v>
          </cell>
          <cell r="AW145">
            <v>41</v>
          </cell>
          <cell r="AX145">
            <v>281.3</v>
          </cell>
          <cell r="BA145">
            <v>8375</v>
          </cell>
          <cell r="BB145">
            <v>6375</v>
          </cell>
          <cell r="BC145">
            <v>16</v>
          </cell>
          <cell r="BD145">
            <v>27.3</v>
          </cell>
          <cell r="BE145">
            <v>6.49</v>
          </cell>
          <cell r="BF145">
            <v>6.22</v>
          </cell>
          <cell r="BG145">
            <v>7.7</v>
          </cell>
          <cell r="BH145">
            <v>69.2</v>
          </cell>
          <cell r="BI145">
            <v>28.5</v>
          </cell>
          <cell r="BR145">
            <v>0.3145</v>
          </cell>
          <cell r="BS145">
            <v>6.45</v>
          </cell>
          <cell r="BU145">
            <v>24.4</v>
          </cell>
          <cell r="BV145">
            <v>10.5</v>
          </cell>
          <cell r="BW145">
            <v>6.52</v>
          </cell>
          <cell r="BY145">
            <v>439.3</v>
          </cell>
          <cell r="BZ145">
            <v>398</v>
          </cell>
          <cell r="CA145">
            <v>6.15</v>
          </cell>
          <cell r="CB145">
            <v>14150</v>
          </cell>
          <cell r="CC145">
            <v>6.56</v>
          </cell>
          <cell r="CD145">
            <v>33400</v>
          </cell>
          <cell r="CE145">
            <v>24150</v>
          </cell>
          <cell r="CG145">
            <v>270</v>
          </cell>
          <cell r="CI145">
            <v>7.38</v>
          </cell>
          <cell r="CJ145">
            <v>1510</v>
          </cell>
          <cell r="CK145">
            <v>1175</v>
          </cell>
          <cell r="CM145">
            <v>950</v>
          </cell>
          <cell r="CO145">
            <v>6.56</v>
          </cell>
          <cell r="CQ145">
            <v>1098.3</v>
          </cell>
          <cell r="CR145">
            <v>1925</v>
          </cell>
          <cell r="CT145">
            <v>79.900000000000006</v>
          </cell>
        </row>
        <row r="146">
          <cell r="A146">
            <v>39254</v>
          </cell>
          <cell r="B146">
            <v>9.5</v>
          </cell>
          <cell r="C146">
            <v>26.8</v>
          </cell>
          <cell r="D146">
            <v>4.83</v>
          </cell>
          <cell r="E146">
            <v>7.02</v>
          </cell>
          <cell r="F146">
            <v>48</v>
          </cell>
          <cell r="G146">
            <v>157.19999999999999</v>
          </cell>
          <cell r="H146">
            <v>61</v>
          </cell>
          <cell r="Q146">
            <v>26.7</v>
          </cell>
          <cell r="R146">
            <v>4.88</v>
          </cell>
          <cell r="S146">
            <v>6.97</v>
          </cell>
          <cell r="T146">
            <v>39</v>
          </cell>
          <cell r="U146">
            <v>124.1</v>
          </cell>
          <cell r="V146">
            <v>49</v>
          </cell>
          <cell r="Y146">
            <v>27</v>
          </cell>
          <cell r="Z146">
            <v>3.96</v>
          </cell>
          <cell r="AA146">
            <v>6.82</v>
          </cell>
          <cell r="AB146">
            <v>51</v>
          </cell>
          <cell r="AC146">
            <v>175.9</v>
          </cell>
          <cell r="AD146">
            <v>148.69999999999999</v>
          </cell>
          <cell r="AI146">
            <v>0.5</v>
          </cell>
          <cell r="AJ146">
            <v>27.5</v>
          </cell>
          <cell r="AK146">
            <v>3.16</v>
          </cell>
          <cell r="AL146">
            <v>6.25</v>
          </cell>
          <cell r="AM146">
            <v>3316.7</v>
          </cell>
          <cell r="AN146">
            <v>2650</v>
          </cell>
          <cell r="AO146">
            <v>93.5</v>
          </cell>
          <cell r="AQ146">
            <v>11</v>
          </cell>
          <cell r="AR146">
            <v>27.6</v>
          </cell>
          <cell r="AS146">
            <v>3.99</v>
          </cell>
          <cell r="AT146">
            <v>6.15</v>
          </cell>
          <cell r="AU146">
            <v>41.4</v>
          </cell>
          <cell r="AV146">
            <v>144.80000000000001</v>
          </cell>
          <cell r="AW146">
            <v>37</v>
          </cell>
          <cell r="AX146">
            <v>220</v>
          </cell>
          <cell r="BA146">
            <v>16250</v>
          </cell>
          <cell r="BB146">
            <v>12300</v>
          </cell>
          <cell r="BC146">
            <v>17</v>
          </cell>
          <cell r="BD146">
            <v>27.3</v>
          </cell>
          <cell r="BE146">
            <v>6.09</v>
          </cell>
          <cell r="BF146">
            <v>6.26</v>
          </cell>
          <cell r="BG146">
            <v>15</v>
          </cell>
          <cell r="BH146">
            <v>49.7</v>
          </cell>
          <cell r="BI146">
            <v>28</v>
          </cell>
          <cell r="BR146">
            <v>0.73870000000000002</v>
          </cell>
          <cell r="CC146">
            <v>6.42</v>
          </cell>
          <cell r="CD146">
            <v>46100</v>
          </cell>
          <cell r="CE146">
            <v>34000</v>
          </cell>
          <cell r="CG146">
            <v>150</v>
          </cell>
          <cell r="CI146">
            <v>7.16</v>
          </cell>
          <cell r="CJ146">
            <v>22700</v>
          </cell>
          <cell r="CK146">
            <v>16800</v>
          </cell>
          <cell r="CM146">
            <v>1070</v>
          </cell>
          <cell r="CT146">
            <v>71.599999999999994</v>
          </cell>
        </row>
        <row r="147">
          <cell r="A147">
            <v>39255</v>
          </cell>
          <cell r="B147">
            <v>5</v>
          </cell>
          <cell r="C147">
            <v>27.2</v>
          </cell>
          <cell r="D147">
            <v>4.25</v>
          </cell>
          <cell r="E147">
            <v>6.81</v>
          </cell>
          <cell r="F147">
            <v>24</v>
          </cell>
          <cell r="G147">
            <v>254.1</v>
          </cell>
          <cell r="H147">
            <v>146.69999999999999</v>
          </cell>
          <cell r="Q147">
            <v>27</v>
          </cell>
          <cell r="R147">
            <v>4.28</v>
          </cell>
          <cell r="S147">
            <v>6.82</v>
          </cell>
          <cell r="T147">
            <v>21</v>
          </cell>
          <cell r="U147">
            <v>211.8</v>
          </cell>
          <cell r="V147">
            <v>215</v>
          </cell>
          <cell r="Y147">
            <v>27.1</v>
          </cell>
          <cell r="Z147">
            <v>1.81</v>
          </cell>
          <cell r="AA147">
            <v>6.73</v>
          </cell>
          <cell r="AB147">
            <v>18</v>
          </cell>
          <cell r="AC147">
            <v>141.19999999999999</v>
          </cell>
          <cell r="AD147">
            <v>90</v>
          </cell>
          <cell r="AG147">
            <v>145300</v>
          </cell>
          <cell r="AH147">
            <v>7680</v>
          </cell>
          <cell r="AI147">
            <v>1</v>
          </cell>
          <cell r="AJ147">
            <v>27.7</v>
          </cell>
          <cell r="AK147">
            <v>1.62</v>
          </cell>
          <cell r="AL147">
            <v>6.44</v>
          </cell>
          <cell r="AM147">
            <v>3530</v>
          </cell>
          <cell r="AN147">
            <v>2720</v>
          </cell>
          <cell r="AO147">
            <v>96.3</v>
          </cell>
          <cell r="AQ147">
            <v>13</v>
          </cell>
          <cell r="AR147">
            <v>27.8</v>
          </cell>
          <cell r="AS147">
            <v>3.95</v>
          </cell>
          <cell r="AT147">
            <v>6.42</v>
          </cell>
          <cell r="AU147">
            <v>7.8</v>
          </cell>
          <cell r="AV147">
            <v>108.9</v>
          </cell>
          <cell r="AW147">
            <v>35</v>
          </cell>
          <cell r="AX147">
            <v>225</v>
          </cell>
          <cell r="BA147">
            <v>21100</v>
          </cell>
          <cell r="BB147">
            <v>16100</v>
          </cell>
          <cell r="BC147">
            <v>16</v>
          </cell>
          <cell r="BD147">
            <v>25.1</v>
          </cell>
          <cell r="BE147">
            <v>7.5</v>
          </cell>
          <cell r="BF147">
            <v>6.28</v>
          </cell>
          <cell r="BG147">
            <v>15</v>
          </cell>
          <cell r="BH147">
            <v>84.7</v>
          </cell>
          <cell r="BI147">
            <v>28.3</v>
          </cell>
          <cell r="BR147">
            <v>1.0184</v>
          </cell>
          <cell r="BS147">
            <v>8.86</v>
          </cell>
          <cell r="BU147">
            <v>16.100000000000001</v>
          </cell>
          <cell r="BV147">
            <v>7</v>
          </cell>
          <cell r="BW147">
            <v>6.34</v>
          </cell>
          <cell r="BY147">
            <v>191.6</v>
          </cell>
          <cell r="BZ147">
            <v>130</v>
          </cell>
          <cell r="CA147">
            <v>6.15</v>
          </cell>
          <cell r="CB147">
            <v>17250</v>
          </cell>
          <cell r="CC147">
            <v>6.32</v>
          </cell>
          <cell r="CD147">
            <v>60600</v>
          </cell>
          <cell r="CE147">
            <v>44700</v>
          </cell>
          <cell r="CG147">
            <v>220</v>
          </cell>
          <cell r="CI147">
            <v>7.17</v>
          </cell>
          <cell r="CJ147">
            <v>26800</v>
          </cell>
          <cell r="CK147">
            <v>17300</v>
          </cell>
          <cell r="CM147">
            <v>1230</v>
          </cell>
          <cell r="CO147">
            <v>7.12</v>
          </cell>
          <cell r="CQ147">
            <v>4235.3</v>
          </cell>
          <cell r="CR147">
            <v>9900</v>
          </cell>
          <cell r="CT147">
            <v>74.900000000000006</v>
          </cell>
        </row>
        <row r="148">
          <cell r="A148">
            <v>39256</v>
          </cell>
          <cell r="B148">
            <v>10</v>
          </cell>
          <cell r="C148">
            <v>27.4</v>
          </cell>
          <cell r="D148">
            <v>4.45</v>
          </cell>
          <cell r="E148">
            <v>7.03</v>
          </cell>
          <cell r="F148">
            <v>51</v>
          </cell>
          <cell r="G148">
            <v>112</v>
          </cell>
          <cell r="H148">
            <v>55</v>
          </cell>
          <cell r="Q148">
            <v>27.3</v>
          </cell>
          <cell r="R148">
            <v>3.86</v>
          </cell>
          <cell r="S148">
            <v>7.03</v>
          </cell>
          <cell r="T148">
            <v>33</v>
          </cell>
          <cell r="U148">
            <v>88</v>
          </cell>
          <cell r="V148">
            <v>47.5</v>
          </cell>
          <cell r="Y148">
            <v>27.6</v>
          </cell>
          <cell r="Z148">
            <v>2.2000000000000002</v>
          </cell>
          <cell r="AA148">
            <v>6.61</v>
          </cell>
          <cell r="AB148">
            <v>75</v>
          </cell>
          <cell r="AC148">
            <v>328</v>
          </cell>
          <cell r="AD148">
            <v>227</v>
          </cell>
          <cell r="AI148">
            <v>0.3</v>
          </cell>
          <cell r="AJ148">
            <v>28.1</v>
          </cell>
          <cell r="AK148">
            <v>1.95</v>
          </cell>
          <cell r="AL148">
            <v>6.37</v>
          </cell>
          <cell r="AM148">
            <v>3710</v>
          </cell>
          <cell r="AN148">
            <v>2750</v>
          </cell>
          <cell r="AO148">
            <v>101</v>
          </cell>
          <cell r="AQ148">
            <v>13</v>
          </cell>
          <cell r="AR148">
            <v>28.2</v>
          </cell>
          <cell r="AS148">
            <v>5.32</v>
          </cell>
          <cell r="AT148">
            <v>6.6</v>
          </cell>
          <cell r="AU148">
            <v>16.8</v>
          </cell>
          <cell r="AV148">
            <v>136</v>
          </cell>
          <cell r="AW148">
            <v>70</v>
          </cell>
          <cell r="AX148">
            <v>280</v>
          </cell>
          <cell r="BA148">
            <v>12766.7</v>
          </cell>
          <cell r="BB148">
            <v>9050</v>
          </cell>
          <cell r="BC148">
            <v>16</v>
          </cell>
          <cell r="BD148">
            <v>28.1</v>
          </cell>
          <cell r="BE148">
            <v>7.28</v>
          </cell>
          <cell r="BF148">
            <v>6.25</v>
          </cell>
          <cell r="BG148">
            <v>19.100000000000001</v>
          </cell>
          <cell r="BH148">
            <v>84</v>
          </cell>
          <cell r="BI148">
            <v>28.5</v>
          </cell>
          <cell r="BR148">
            <v>1.464</v>
          </cell>
          <cell r="CC148">
            <v>6.56</v>
          </cell>
          <cell r="CD148">
            <v>43200</v>
          </cell>
          <cell r="CE148">
            <v>30800</v>
          </cell>
          <cell r="CG148">
            <v>210</v>
          </cell>
          <cell r="CI148">
            <v>7.39</v>
          </cell>
          <cell r="CJ148">
            <v>24400</v>
          </cell>
          <cell r="CK148">
            <v>14225</v>
          </cell>
          <cell r="CM148">
            <v>1170</v>
          </cell>
          <cell r="CT148">
            <v>79.7</v>
          </cell>
        </row>
        <row r="149">
          <cell r="A149">
            <v>39257</v>
          </cell>
          <cell r="B149">
            <v>9</v>
          </cell>
          <cell r="C149">
            <v>27.8</v>
          </cell>
          <cell r="D149">
            <v>3.4</v>
          </cell>
          <cell r="E149">
            <v>6.96</v>
          </cell>
          <cell r="F149">
            <v>30</v>
          </cell>
          <cell r="G149">
            <v>112</v>
          </cell>
          <cell r="H149">
            <v>50</v>
          </cell>
          <cell r="Q149">
            <v>27.6</v>
          </cell>
          <cell r="R149">
            <v>3.09</v>
          </cell>
          <cell r="S149">
            <v>7.11</v>
          </cell>
          <cell r="T149">
            <v>27</v>
          </cell>
          <cell r="U149">
            <v>88</v>
          </cell>
          <cell r="V149">
            <v>46</v>
          </cell>
          <cell r="Y149">
            <v>27.6</v>
          </cell>
          <cell r="Z149">
            <v>2.1</v>
          </cell>
          <cell r="AA149">
            <v>6.99</v>
          </cell>
          <cell r="AB149">
            <v>57</v>
          </cell>
          <cell r="AC149">
            <v>144</v>
          </cell>
          <cell r="AD149">
            <v>91</v>
          </cell>
          <cell r="AG149">
            <v>510</v>
          </cell>
          <cell r="AH149">
            <v>15900</v>
          </cell>
          <cell r="AI149">
            <v>0.5</v>
          </cell>
          <cell r="AJ149">
            <v>28.2</v>
          </cell>
          <cell r="AK149">
            <v>1.3</v>
          </cell>
          <cell r="AL149">
            <v>6.58</v>
          </cell>
          <cell r="AM149">
            <v>3430</v>
          </cell>
          <cell r="AN149">
            <v>2520</v>
          </cell>
          <cell r="AO149">
            <v>83.1</v>
          </cell>
          <cell r="AQ149">
            <v>13.5</v>
          </cell>
          <cell r="AR149">
            <v>28.2</v>
          </cell>
          <cell r="AS149">
            <v>3.75</v>
          </cell>
          <cell r="AT149">
            <v>6.58</v>
          </cell>
          <cell r="AU149">
            <v>36</v>
          </cell>
          <cell r="AV149">
            <v>104</v>
          </cell>
          <cell r="AW149">
            <v>52</v>
          </cell>
          <cell r="AX149">
            <v>212.5</v>
          </cell>
          <cell r="BA149">
            <v>11783.3</v>
          </cell>
          <cell r="BB149">
            <v>8467</v>
          </cell>
          <cell r="BC149">
            <v>16</v>
          </cell>
          <cell r="BD149">
            <v>27.2</v>
          </cell>
          <cell r="BE149">
            <v>5.21</v>
          </cell>
          <cell r="BF149">
            <v>6.28</v>
          </cell>
          <cell r="BG149">
            <v>15.3</v>
          </cell>
          <cell r="BH149">
            <v>96</v>
          </cell>
          <cell r="BI149">
            <v>27</v>
          </cell>
          <cell r="BR149">
            <v>0.79430000000000001</v>
          </cell>
          <cell r="BS149">
            <v>8.94</v>
          </cell>
          <cell r="BU149">
            <v>24</v>
          </cell>
          <cell r="BV149">
            <v>8</v>
          </cell>
          <cell r="BW149">
            <v>6.81</v>
          </cell>
          <cell r="BY149">
            <v>48</v>
          </cell>
          <cell r="BZ149">
            <v>38</v>
          </cell>
          <cell r="CA149">
            <v>6.54</v>
          </cell>
          <cell r="CB149">
            <v>13433</v>
          </cell>
          <cell r="CC149">
            <v>6.53</v>
          </cell>
          <cell r="CD149">
            <v>39300</v>
          </cell>
          <cell r="CE149">
            <v>27850</v>
          </cell>
          <cell r="CG149">
            <v>170</v>
          </cell>
          <cell r="CI149">
            <v>7.23</v>
          </cell>
          <cell r="CJ149">
            <v>15900</v>
          </cell>
          <cell r="CK149">
            <v>10617</v>
          </cell>
          <cell r="CM149">
            <v>1180</v>
          </cell>
          <cell r="CO149">
            <v>7.35</v>
          </cell>
          <cell r="CQ149">
            <v>1200</v>
          </cell>
          <cell r="CR149">
            <v>1165</v>
          </cell>
          <cell r="CT149">
            <v>78.900000000000006</v>
          </cell>
        </row>
        <row r="150">
          <cell r="A150">
            <v>39258</v>
          </cell>
          <cell r="B150">
            <v>11</v>
          </cell>
          <cell r="C150">
            <v>27.5</v>
          </cell>
          <cell r="D150">
            <v>5.28</v>
          </cell>
          <cell r="E150">
            <v>6.97</v>
          </cell>
          <cell r="F150">
            <v>31.2</v>
          </cell>
          <cell r="G150">
            <v>101.1</v>
          </cell>
          <cell r="H150">
            <v>74</v>
          </cell>
          <cell r="I150">
            <v>13.14</v>
          </cell>
          <cell r="J150">
            <v>0.120823</v>
          </cell>
          <cell r="K150">
            <v>5.7370999999999998E-2</v>
          </cell>
          <cell r="L150">
            <v>5.57</v>
          </cell>
          <cell r="M150">
            <v>1.65</v>
          </cell>
          <cell r="N150">
            <v>11454545</v>
          </cell>
          <cell r="O150">
            <v>4.2</v>
          </cell>
          <cell r="Q150">
            <v>27.3</v>
          </cell>
          <cell r="R150">
            <v>4.57</v>
          </cell>
          <cell r="S150">
            <v>6.98</v>
          </cell>
          <cell r="T150">
            <v>20.399999999999999</v>
          </cell>
          <cell r="U150">
            <v>67.400000000000006</v>
          </cell>
          <cell r="V150">
            <v>47</v>
          </cell>
          <cell r="W150">
            <v>3.5</v>
          </cell>
          <cell r="Y150">
            <v>27.4</v>
          </cell>
          <cell r="Z150">
            <v>2.38</v>
          </cell>
          <cell r="AA150">
            <v>6.86</v>
          </cell>
          <cell r="AB150">
            <v>33.6</v>
          </cell>
          <cell r="AC150">
            <v>109.5</v>
          </cell>
          <cell r="AD150">
            <v>71</v>
          </cell>
          <cell r="AE150">
            <v>8.3000000000000007</v>
          </cell>
          <cell r="AI150">
            <v>0.5</v>
          </cell>
          <cell r="AJ150">
            <v>28.2</v>
          </cell>
          <cell r="AK150">
            <v>1.67</v>
          </cell>
          <cell r="AL150">
            <v>6.61</v>
          </cell>
          <cell r="AM150">
            <v>3420</v>
          </cell>
          <cell r="AN150">
            <v>2590</v>
          </cell>
          <cell r="AO150">
            <v>86.3</v>
          </cell>
          <cell r="AQ150">
            <v>19</v>
          </cell>
          <cell r="AR150">
            <v>28.3</v>
          </cell>
          <cell r="AS150">
            <v>3.28</v>
          </cell>
          <cell r="AT150">
            <v>6.67</v>
          </cell>
          <cell r="AU150">
            <v>15.6</v>
          </cell>
          <cell r="AV150">
            <v>50.5</v>
          </cell>
          <cell r="AW150">
            <v>36</v>
          </cell>
          <cell r="AX150">
            <v>260</v>
          </cell>
          <cell r="AY150">
            <v>563636</v>
          </cell>
          <cell r="AZ150">
            <v>9.08</v>
          </cell>
          <cell r="BA150">
            <v>14480</v>
          </cell>
          <cell r="BB150">
            <v>10300</v>
          </cell>
          <cell r="BC150">
            <v>22</v>
          </cell>
          <cell r="BD150">
            <v>28.2</v>
          </cell>
          <cell r="BE150">
            <v>5.1100000000000003</v>
          </cell>
          <cell r="BF150">
            <v>6.34</v>
          </cell>
          <cell r="BG150">
            <v>10.5</v>
          </cell>
          <cell r="BH150">
            <v>33.700000000000003</v>
          </cell>
          <cell r="BI150">
            <v>23</v>
          </cell>
          <cell r="BJ150">
            <v>2.14</v>
          </cell>
          <cell r="BK150">
            <v>3.2227999999999999</v>
          </cell>
          <cell r="BL150">
            <v>0</v>
          </cell>
          <cell r="BM150">
            <v>15.12</v>
          </cell>
          <cell r="BN150">
            <v>1.5</v>
          </cell>
          <cell r="BO150">
            <v>523</v>
          </cell>
          <cell r="BP150">
            <v>0.1</v>
          </cell>
          <cell r="BR150">
            <v>0.88449999999999995</v>
          </cell>
          <cell r="BT150">
            <v>8.6999999999999993</v>
          </cell>
          <cell r="BX150">
            <v>135</v>
          </cell>
          <cell r="CC150">
            <v>6.38</v>
          </cell>
          <cell r="CD150">
            <v>43100</v>
          </cell>
          <cell r="CE150">
            <v>30100</v>
          </cell>
          <cell r="CG150">
            <v>290</v>
          </cell>
          <cell r="CI150">
            <v>7.1</v>
          </cell>
          <cell r="CJ150">
            <v>16233.3</v>
          </cell>
          <cell r="CK150">
            <v>10217</v>
          </cell>
          <cell r="CM150">
            <v>1220</v>
          </cell>
          <cell r="CP150">
            <v>435</v>
          </cell>
          <cell r="CT150">
            <v>79.7</v>
          </cell>
        </row>
        <row r="151">
          <cell r="A151">
            <v>39259</v>
          </cell>
          <cell r="B151">
            <v>10.5</v>
          </cell>
          <cell r="C151">
            <v>27.3</v>
          </cell>
          <cell r="D151">
            <v>5.86</v>
          </cell>
          <cell r="E151">
            <v>6.8650000000000002</v>
          </cell>
          <cell r="F151">
            <v>33</v>
          </cell>
          <cell r="G151">
            <v>112</v>
          </cell>
          <cell r="H151">
            <v>50</v>
          </cell>
          <cell r="Q151">
            <v>27.1</v>
          </cell>
          <cell r="R151">
            <v>5.18</v>
          </cell>
          <cell r="S151">
            <v>6.9779999999999998</v>
          </cell>
          <cell r="T151">
            <v>39</v>
          </cell>
          <cell r="U151">
            <v>128</v>
          </cell>
          <cell r="V151">
            <v>60</v>
          </cell>
          <cell r="Y151">
            <v>27.2</v>
          </cell>
          <cell r="Z151">
            <v>3.07</v>
          </cell>
          <cell r="AA151">
            <v>6.8019999999999996</v>
          </cell>
          <cell r="AB151">
            <v>39</v>
          </cell>
          <cell r="AC151">
            <v>128</v>
          </cell>
          <cell r="AD151">
            <v>73</v>
          </cell>
          <cell r="AI151">
            <v>0.5</v>
          </cell>
          <cell r="AJ151">
            <v>28</v>
          </cell>
          <cell r="AK151">
            <v>1.58</v>
          </cell>
          <cell r="AL151">
            <v>6.5549999999999997</v>
          </cell>
          <cell r="AM151">
            <v>4235</v>
          </cell>
          <cell r="AN151">
            <v>3000</v>
          </cell>
          <cell r="AO151">
            <v>69.7</v>
          </cell>
          <cell r="AQ151">
            <v>18</v>
          </cell>
          <cell r="AR151">
            <v>28.1</v>
          </cell>
          <cell r="AS151">
            <v>3.52</v>
          </cell>
          <cell r="AT151">
            <v>6.4980000000000002</v>
          </cell>
          <cell r="AU151">
            <v>30</v>
          </cell>
          <cell r="AV151">
            <v>104</v>
          </cell>
          <cell r="AW151">
            <v>62</v>
          </cell>
          <cell r="AX151">
            <v>232.5</v>
          </cell>
          <cell r="BA151">
            <v>15116.7</v>
          </cell>
          <cell r="BB151">
            <v>10650</v>
          </cell>
          <cell r="BC151">
            <v>20.5</v>
          </cell>
          <cell r="BD151">
            <v>26.4</v>
          </cell>
          <cell r="BE151">
            <v>5.23</v>
          </cell>
          <cell r="BF151">
            <v>6.4960000000000004</v>
          </cell>
          <cell r="BG151">
            <v>10.8</v>
          </cell>
          <cell r="BH151">
            <v>36</v>
          </cell>
          <cell r="BI151">
            <v>24</v>
          </cell>
          <cell r="BR151">
            <v>1.0128999999999999</v>
          </cell>
          <cell r="CC151">
            <v>6.548</v>
          </cell>
          <cell r="CD151">
            <v>40575</v>
          </cell>
          <cell r="CE151">
            <v>28075</v>
          </cell>
          <cell r="CG151">
            <v>280</v>
          </cell>
          <cell r="CI151">
            <v>7.226</v>
          </cell>
          <cell r="CJ151">
            <v>13083.3</v>
          </cell>
          <cell r="CK151">
            <v>8733</v>
          </cell>
          <cell r="CM151">
            <v>1150</v>
          </cell>
          <cell r="CT151">
            <v>79.8</v>
          </cell>
        </row>
        <row r="152">
          <cell r="A152">
            <v>39260</v>
          </cell>
          <cell r="B152">
            <v>8</v>
          </cell>
          <cell r="C152">
            <v>26.6</v>
          </cell>
          <cell r="D152">
            <v>4.0199999999999996</v>
          </cell>
          <cell r="E152">
            <v>7.43</v>
          </cell>
          <cell r="F152">
            <v>21</v>
          </cell>
          <cell r="G152">
            <v>184</v>
          </cell>
          <cell r="H152">
            <v>83</v>
          </cell>
          <cell r="Q152">
            <v>26.7</v>
          </cell>
          <cell r="R152">
            <v>3.47</v>
          </cell>
          <cell r="S152">
            <v>7.42</v>
          </cell>
          <cell r="T152">
            <v>27</v>
          </cell>
          <cell r="U152">
            <v>144</v>
          </cell>
          <cell r="V152">
            <v>70</v>
          </cell>
          <cell r="Y152">
            <v>27</v>
          </cell>
          <cell r="Z152">
            <v>1.61</v>
          </cell>
          <cell r="AA152">
            <v>7.16</v>
          </cell>
          <cell r="AB152">
            <v>24</v>
          </cell>
          <cell r="AC152">
            <v>152</v>
          </cell>
          <cell r="AD152">
            <v>71</v>
          </cell>
          <cell r="AG152">
            <v>13100</v>
          </cell>
          <cell r="AH152">
            <v>1880</v>
          </cell>
          <cell r="AI152">
            <v>0</v>
          </cell>
          <cell r="AJ152">
            <v>28</v>
          </cell>
          <cell r="AK152">
            <v>1.57</v>
          </cell>
          <cell r="AL152">
            <v>6.62</v>
          </cell>
          <cell r="AM152">
            <v>4440</v>
          </cell>
          <cell r="AN152">
            <v>3310</v>
          </cell>
          <cell r="AO152">
            <v>103.6</v>
          </cell>
          <cell r="AQ152">
            <v>29</v>
          </cell>
          <cell r="AR152">
            <v>28.3</v>
          </cell>
          <cell r="AS152">
            <v>1.9</v>
          </cell>
          <cell r="AT152">
            <v>6.72</v>
          </cell>
          <cell r="AU152">
            <v>26</v>
          </cell>
          <cell r="AV152">
            <v>56</v>
          </cell>
          <cell r="AW152">
            <v>29</v>
          </cell>
          <cell r="AX152">
            <v>380</v>
          </cell>
          <cell r="BA152">
            <v>11280</v>
          </cell>
          <cell r="BB152">
            <v>8260</v>
          </cell>
          <cell r="BC152">
            <v>29</v>
          </cell>
          <cell r="BD152">
            <v>27.9</v>
          </cell>
          <cell r="BE152">
            <v>4.9400000000000004</v>
          </cell>
          <cell r="BF152">
            <v>6.49</v>
          </cell>
          <cell r="BG152">
            <v>13.3</v>
          </cell>
          <cell r="BH152">
            <v>56</v>
          </cell>
          <cell r="BI152">
            <v>27</v>
          </cell>
          <cell r="BR152">
            <v>0.68620000000000003</v>
          </cell>
          <cell r="BS152">
            <v>6.05</v>
          </cell>
          <cell r="BU152">
            <v>72</v>
          </cell>
          <cell r="BV152">
            <v>18</v>
          </cell>
          <cell r="BW152">
            <v>6.44</v>
          </cell>
          <cell r="BY152">
            <v>1920</v>
          </cell>
          <cell r="BZ152">
            <v>2048</v>
          </cell>
          <cell r="CA152">
            <v>6.39</v>
          </cell>
          <cell r="CB152">
            <v>16810</v>
          </cell>
          <cell r="CC152">
            <v>6.91</v>
          </cell>
          <cell r="CD152">
            <v>41400</v>
          </cell>
          <cell r="CE152">
            <v>28900</v>
          </cell>
          <cell r="CG152">
            <v>160</v>
          </cell>
          <cell r="CI152">
            <v>7.41</v>
          </cell>
          <cell r="CJ152">
            <v>16360</v>
          </cell>
          <cell r="CK152">
            <v>10880</v>
          </cell>
          <cell r="CM152">
            <v>1220</v>
          </cell>
          <cell r="CO152">
            <v>7.23</v>
          </cell>
          <cell r="CQ152">
            <v>1440</v>
          </cell>
          <cell r="CR152">
            <v>1860</v>
          </cell>
          <cell r="CT152">
            <v>79.5</v>
          </cell>
        </row>
        <row r="153">
          <cell r="A153">
            <v>39261</v>
          </cell>
          <cell r="B153">
            <v>9</v>
          </cell>
          <cell r="C153">
            <v>26.8</v>
          </cell>
          <cell r="D153">
            <v>3.95</v>
          </cell>
          <cell r="E153">
            <v>7.01</v>
          </cell>
          <cell r="F153">
            <v>24</v>
          </cell>
          <cell r="G153">
            <v>144</v>
          </cell>
          <cell r="H153">
            <v>59</v>
          </cell>
          <cell r="Q153">
            <v>26.8</v>
          </cell>
          <cell r="R153">
            <v>4.93</v>
          </cell>
          <cell r="S153">
            <v>6.97</v>
          </cell>
          <cell r="T153">
            <v>27</v>
          </cell>
          <cell r="U153">
            <v>112</v>
          </cell>
          <cell r="V153">
            <v>37</v>
          </cell>
          <cell r="Y153">
            <v>27.4</v>
          </cell>
          <cell r="Z153">
            <v>2.68</v>
          </cell>
          <cell r="AA153">
            <v>6.85</v>
          </cell>
          <cell r="AB153">
            <v>18</v>
          </cell>
          <cell r="AC153">
            <v>128</v>
          </cell>
          <cell r="AD153">
            <v>27</v>
          </cell>
          <cell r="AI153">
            <v>0.5</v>
          </cell>
          <cell r="AJ153">
            <v>28</v>
          </cell>
          <cell r="AK153">
            <v>1.03</v>
          </cell>
          <cell r="AL153">
            <v>6.26</v>
          </cell>
          <cell r="AM153">
            <v>5050</v>
          </cell>
          <cell r="AN153">
            <v>3717</v>
          </cell>
          <cell r="AO153">
            <v>118.8</v>
          </cell>
          <cell r="AQ153">
            <v>27</v>
          </cell>
          <cell r="AR153">
            <v>28</v>
          </cell>
          <cell r="AS153">
            <v>2.29</v>
          </cell>
          <cell r="AT153">
            <v>6.37</v>
          </cell>
          <cell r="AU153">
            <v>6</v>
          </cell>
          <cell r="AV153">
            <v>128</v>
          </cell>
          <cell r="AW153">
            <v>32</v>
          </cell>
          <cell r="AX153">
            <v>230</v>
          </cell>
          <cell r="BA153">
            <v>17550</v>
          </cell>
          <cell r="BB153">
            <v>12850</v>
          </cell>
          <cell r="BC153">
            <v>16</v>
          </cell>
          <cell r="BD153">
            <v>28.1</v>
          </cell>
          <cell r="BE153">
            <v>3.9</v>
          </cell>
          <cell r="BF153">
            <v>6.39</v>
          </cell>
          <cell r="BG153">
            <v>2.6</v>
          </cell>
          <cell r="BH153">
            <v>96</v>
          </cell>
          <cell r="BI153">
            <v>28</v>
          </cell>
          <cell r="BR153">
            <v>0.4869</v>
          </cell>
          <cell r="CC153">
            <v>6.36</v>
          </cell>
          <cell r="CD153">
            <v>30500</v>
          </cell>
          <cell r="CE153">
            <v>22800</v>
          </cell>
          <cell r="CG153">
            <v>130</v>
          </cell>
          <cell r="CI153">
            <v>6.59</v>
          </cell>
          <cell r="CJ153">
            <v>23600</v>
          </cell>
          <cell r="CK153">
            <v>16100</v>
          </cell>
          <cell r="CM153">
            <v>1130</v>
          </cell>
          <cell r="CT153">
            <v>77.5</v>
          </cell>
        </row>
        <row r="154">
          <cell r="A154">
            <v>39262</v>
          </cell>
          <cell r="B154">
            <v>13.5</v>
          </cell>
          <cell r="C154">
            <v>26.3</v>
          </cell>
          <cell r="D154">
            <v>5.39</v>
          </cell>
          <cell r="E154">
            <v>7.55</v>
          </cell>
          <cell r="F154">
            <v>30</v>
          </cell>
          <cell r="G154">
            <v>81.400000000000006</v>
          </cell>
          <cell r="H154">
            <v>50.5</v>
          </cell>
          <cell r="Q154">
            <v>25.3</v>
          </cell>
          <cell r="R154">
            <v>5.41</v>
          </cell>
          <cell r="S154">
            <v>7.35</v>
          </cell>
          <cell r="T154">
            <v>21</v>
          </cell>
          <cell r="U154">
            <v>73.2</v>
          </cell>
          <cell r="V154">
            <v>43</v>
          </cell>
          <cell r="Y154">
            <v>26.5</v>
          </cell>
          <cell r="Z154">
            <v>2.4</v>
          </cell>
          <cell r="AA154">
            <v>7.09</v>
          </cell>
          <cell r="AB154">
            <v>24</v>
          </cell>
          <cell r="AC154">
            <v>105.8</v>
          </cell>
          <cell r="AD154">
            <v>72</v>
          </cell>
          <cell r="AG154">
            <v>9980</v>
          </cell>
          <cell r="AH154">
            <v>43150</v>
          </cell>
          <cell r="AI154">
            <v>0.5</v>
          </cell>
          <cell r="AJ154">
            <v>27.4</v>
          </cell>
          <cell r="AK154">
            <v>1.54</v>
          </cell>
          <cell r="AL154">
            <v>6.55</v>
          </cell>
          <cell r="AM154">
            <v>2810</v>
          </cell>
          <cell r="AN154">
            <v>2110</v>
          </cell>
          <cell r="AO154">
            <v>89</v>
          </cell>
          <cell r="AQ154">
            <v>18</v>
          </cell>
          <cell r="AR154">
            <v>27.6</v>
          </cell>
          <cell r="AS154">
            <v>2.95</v>
          </cell>
          <cell r="AT154">
            <v>6.58</v>
          </cell>
          <cell r="AU154">
            <v>7.2</v>
          </cell>
          <cell r="AV154">
            <v>97.6</v>
          </cell>
          <cell r="AW154">
            <v>44</v>
          </cell>
          <cell r="AX154">
            <v>270</v>
          </cell>
          <cell r="BA154">
            <v>9620</v>
          </cell>
          <cell r="BB154">
            <v>6900</v>
          </cell>
          <cell r="BC154">
            <v>16</v>
          </cell>
          <cell r="BD154">
            <v>27.8</v>
          </cell>
          <cell r="BE154">
            <v>2.71</v>
          </cell>
          <cell r="BF154">
            <v>6.65</v>
          </cell>
          <cell r="BG154">
            <v>11.4</v>
          </cell>
          <cell r="BH154">
            <v>93.6</v>
          </cell>
          <cell r="BI154">
            <v>28</v>
          </cell>
          <cell r="BR154">
            <v>0.3276</v>
          </cell>
          <cell r="BS154">
            <v>9</v>
          </cell>
          <cell r="BU154">
            <v>8.1</v>
          </cell>
          <cell r="BV154">
            <v>7.5</v>
          </cell>
          <cell r="BW154">
            <v>6.79</v>
          </cell>
          <cell r="BY154">
            <v>1383.1</v>
          </cell>
          <cell r="BZ154">
            <v>3795</v>
          </cell>
          <cell r="CA154">
            <v>6.54</v>
          </cell>
          <cell r="CB154">
            <v>19250</v>
          </cell>
          <cell r="CC154">
            <v>6.66</v>
          </cell>
          <cell r="CD154">
            <v>70300</v>
          </cell>
          <cell r="CE154">
            <v>55000</v>
          </cell>
          <cell r="CG154">
            <v>160</v>
          </cell>
          <cell r="CI154">
            <v>7.29</v>
          </cell>
          <cell r="CJ154">
            <v>16120</v>
          </cell>
          <cell r="CK154">
            <v>10970</v>
          </cell>
          <cell r="CM154">
            <v>710</v>
          </cell>
          <cell r="CO154">
            <v>7.22</v>
          </cell>
          <cell r="CQ154">
            <v>1057.5999999999999</v>
          </cell>
          <cell r="CR154">
            <v>1030</v>
          </cell>
          <cell r="CT154">
            <v>79.8</v>
          </cell>
        </row>
        <row r="155">
          <cell r="A155">
            <v>39263</v>
          </cell>
          <cell r="B155">
            <v>4</v>
          </cell>
          <cell r="C155">
            <v>27.6</v>
          </cell>
          <cell r="D155">
            <v>3.75</v>
          </cell>
          <cell r="E155">
            <v>8.1</v>
          </cell>
          <cell r="F155">
            <v>108</v>
          </cell>
          <cell r="G155">
            <v>200</v>
          </cell>
          <cell r="H155">
            <v>297.5</v>
          </cell>
          <cell r="Q155">
            <v>27.5</v>
          </cell>
          <cell r="R155">
            <v>3.53</v>
          </cell>
          <cell r="S155">
            <v>7.33</v>
          </cell>
          <cell r="T155">
            <v>210</v>
          </cell>
          <cell r="U155">
            <v>400</v>
          </cell>
          <cell r="V155">
            <v>140</v>
          </cell>
          <cell r="Y155">
            <v>27.4</v>
          </cell>
          <cell r="Z155">
            <v>2.5499999999999998</v>
          </cell>
          <cell r="AA155">
            <v>6.89</v>
          </cell>
          <cell r="AB155">
            <v>108</v>
          </cell>
          <cell r="AC155">
            <v>200</v>
          </cell>
          <cell r="AD155">
            <v>77.5</v>
          </cell>
          <cell r="AI155">
            <v>0.5</v>
          </cell>
          <cell r="AJ155">
            <v>28.8</v>
          </cell>
          <cell r="AK155">
            <v>1.62</v>
          </cell>
          <cell r="AL155">
            <v>6.79</v>
          </cell>
          <cell r="AM155">
            <v>5300</v>
          </cell>
          <cell r="AN155">
            <v>4700</v>
          </cell>
          <cell r="AO155">
            <v>113.2</v>
          </cell>
          <cell r="AQ155">
            <v>12</v>
          </cell>
          <cell r="AR155">
            <v>28.4</v>
          </cell>
          <cell r="AS155">
            <v>2.71</v>
          </cell>
          <cell r="AT155">
            <v>5.98</v>
          </cell>
          <cell r="AU155">
            <v>31.8</v>
          </cell>
          <cell r="AV155">
            <v>200</v>
          </cell>
          <cell r="AW155">
            <v>47.5</v>
          </cell>
          <cell r="AX155">
            <v>215</v>
          </cell>
          <cell r="BA155">
            <v>17900</v>
          </cell>
          <cell r="BB155">
            <v>14000</v>
          </cell>
          <cell r="BC155">
            <v>20</v>
          </cell>
          <cell r="BD155">
            <v>27.4</v>
          </cell>
          <cell r="BE155">
            <v>4.54</v>
          </cell>
          <cell r="BF155">
            <v>6.27</v>
          </cell>
          <cell r="BG155">
            <v>19.5</v>
          </cell>
          <cell r="BH155">
            <v>32</v>
          </cell>
          <cell r="BI155">
            <v>30</v>
          </cell>
          <cell r="BR155">
            <v>0.80649999999999999</v>
          </cell>
          <cell r="CC155">
            <v>6.7370000000000001</v>
          </cell>
          <cell r="CD155">
            <v>81700</v>
          </cell>
          <cell r="CE155">
            <v>54600</v>
          </cell>
          <cell r="CG155">
            <v>1480</v>
          </cell>
          <cell r="CI155">
            <v>7.18</v>
          </cell>
          <cell r="CJ155">
            <v>23900</v>
          </cell>
          <cell r="CK155">
            <v>17200</v>
          </cell>
          <cell r="CM155">
            <v>1010</v>
          </cell>
          <cell r="CT155">
            <v>78.599999999999994</v>
          </cell>
        </row>
        <row r="156">
          <cell r="A156">
            <v>39264</v>
          </cell>
          <cell r="B156">
            <v>10.5</v>
          </cell>
          <cell r="C156">
            <v>26.7</v>
          </cell>
          <cell r="D156">
            <v>4.62</v>
          </cell>
          <cell r="E156">
            <v>8.1199999999999992</v>
          </cell>
          <cell r="G156">
            <v>85.2</v>
          </cell>
          <cell r="H156">
            <v>46.3</v>
          </cell>
          <cell r="Q156">
            <v>26.6</v>
          </cell>
          <cell r="R156">
            <v>4.72</v>
          </cell>
          <cell r="S156">
            <v>7.35</v>
          </cell>
          <cell r="U156">
            <v>116.1</v>
          </cell>
          <cell r="V156">
            <v>45</v>
          </cell>
          <cell r="Y156">
            <v>27</v>
          </cell>
          <cell r="Z156">
            <v>1.83</v>
          </cell>
          <cell r="AA156">
            <v>7.13</v>
          </cell>
          <cell r="AC156">
            <v>193.5</v>
          </cell>
          <cell r="AD156">
            <v>75</v>
          </cell>
          <cell r="AG156">
            <v>144000</v>
          </cell>
          <cell r="AH156">
            <v>77700</v>
          </cell>
          <cell r="AI156">
            <v>0.6</v>
          </cell>
          <cell r="AJ156">
            <v>27.9</v>
          </cell>
          <cell r="AK156">
            <v>1.9</v>
          </cell>
          <cell r="AL156">
            <v>6.44</v>
          </cell>
          <cell r="AM156">
            <v>3440</v>
          </cell>
          <cell r="AN156">
            <v>2780</v>
          </cell>
          <cell r="AO156">
            <v>69.8</v>
          </cell>
          <cell r="AQ156">
            <v>17</v>
          </cell>
          <cell r="AR156">
            <v>28.2</v>
          </cell>
          <cell r="AS156">
            <v>3.24</v>
          </cell>
          <cell r="AT156">
            <v>6.44</v>
          </cell>
          <cell r="AV156">
            <v>96.8</v>
          </cell>
          <cell r="AW156">
            <v>35</v>
          </cell>
          <cell r="AX156">
            <v>200</v>
          </cell>
          <cell r="BA156">
            <v>23800</v>
          </cell>
          <cell r="BB156">
            <v>18500</v>
          </cell>
          <cell r="BC156">
            <v>18</v>
          </cell>
          <cell r="BD156">
            <v>28.1</v>
          </cell>
          <cell r="BE156">
            <v>4.62</v>
          </cell>
          <cell r="BF156">
            <v>6.45</v>
          </cell>
          <cell r="BH156">
            <v>77.400000000000006</v>
          </cell>
          <cell r="BI156">
            <v>27.5</v>
          </cell>
          <cell r="BR156">
            <v>0.46100000000000002</v>
          </cell>
          <cell r="BS156">
            <v>6.52</v>
          </cell>
          <cell r="BU156">
            <v>27.2</v>
          </cell>
          <cell r="BV156">
            <v>9</v>
          </cell>
          <cell r="BW156">
            <v>6.5</v>
          </cell>
          <cell r="BY156">
            <v>774.2</v>
          </cell>
          <cell r="BZ156">
            <v>1530</v>
          </cell>
          <cell r="CA156">
            <v>6.5250000000000004</v>
          </cell>
          <cell r="CB156">
            <v>21500</v>
          </cell>
          <cell r="CC156">
            <v>6.5529999999999999</v>
          </cell>
          <cell r="CD156">
            <v>49600</v>
          </cell>
          <cell r="CE156">
            <v>35900</v>
          </cell>
          <cell r="CG156">
            <v>180</v>
          </cell>
          <cell r="CI156">
            <v>7.3730000000000002</v>
          </cell>
          <cell r="CJ156">
            <v>19400</v>
          </cell>
          <cell r="CK156">
            <v>12800</v>
          </cell>
          <cell r="CM156">
            <v>1010</v>
          </cell>
          <cell r="CO156">
            <v>7.5679999999999996</v>
          </cell>
          <cell r="CQ156">
            <v>1161.3</v>
          </cell>
          <cell r="CR156">
            <v>260</v>
          </cell>
          <cell r="CT156">
            <v>76</v>
          </cell>
        </row>
        <row r="157">
          <cell r="A157">
            <v>39265</v>
          </cell>
          <cell r="B157">
            <v>11</v>
          </cell>
          <cell r="C157">
            <v>27</v>
          </cell>
          <cell r="D157">
            <v>4.28</v>
          </cell>
          <cell r="E157">
            <v>7.28</v>
          </cell>
          <cell r="G157">
            <v>133.80000000000001</v>
          </cell>
          <cell r="H157">
            <v>63</v>
          </cell>
          <cell r="I157">
            <v>6.34</v>
          </cell>
          <cell r="J157">
            <v>3.3418999999999997E-2</v>
          </cell>
          <cell r="K157">
            <v>3.2789999999999998E-3</v>
          </cell>
          <cell r="L157">
            <v>4.67</v>
          </cell>
          <cell r="M157">
            <v>1.1399999999999999</v>
          </cell>
          <cell r="N157">
            <v>7636364</v>
          </cell>
          <cell r="O157">
            <v>4.3</v>
          </cell>
          <cell r="Q157">
            <v>27.2</v>
          </cell>
          <cell r="R157">
            <v>3.39</v>
          </cell>
          <cell r="S157">
            <v>7.4</v>
          </cell>
          <cell r="U157">
            <v>118</v>
          </cell>
          <cell r="V157">
            <v>76</v>
          </cell>
          <cell r="W157">
            <v>3.7</v>
          </cell>
          <cell r="Y157">
            <v>27.4</v>
          </cell>
          <cell r="Z157">
            <v>1.5</v>
          </cell>
          <cell r="AA157">
            <v>6.99</v>
          </cell>
          <cell r="AC157">
            <v>188.9</v>
          </cell>
          <cell r="AD157">
            <v>88</v>
          </cell>
          <cell r="AE157">
            <v>3.3</v>
          </cell>
          <cell r="AI157">
            <v>1</v>
          </cell>
          <cell r="AJ157">
            <v>28.1</v>
          </cell>
          <cell r="AK157">
            <v>0.95</v>
          </cell>
          <cell r="AL157">
            <v>6.61</v>
          </cell>
          <cell r="AM157">
            <v>3075</v>
          </cell>
          <cell r="AN157">
            <v>2255</v>
          </cell>
          <cell r="AO157">
            <v>87.8</v>
          </cell>
          <cell r="AQ157">
            <v>18</v>
          </cell>
          <cell r="AR157">
            <v>28.3</v>
          </cell>
          <cell r="AS157">
            <v>2.2000000000000002</v>
          </cell>
          <cell r="AT157">
            <v>6.61</v>
          </cell>
          <cell r="AV157">
            <v>102.3</v>
          </cell>
          <cell r="AW157">
            <v>39</v>
          </cell>
          <cell r="AX157">
            <v>255</v>
          </cell>
          <cell r="AY157">
            <v>672727</v>
          </cell>
          <cell r="AZ157">
            <v>11.7</v>
          </cell>
          <cell r="BA157">
            <v>13583.3</v>
          </cell>
          <cell r="BB157">
            <v>9583</v>
          </cell>
          <cell r="BC157">
            <v>17</v>
          </cell>
          <cell r="BD157">
            <v>28.3</v>
          </cell>
          <cell r="BE157">
            <v>6.12</v>
          </cell>
          <cell r="BF157">
            <v>6.59</v>
          </cell>
          <cell r="BH157">
            <v>90.5</v>
          </cell>
          <cell r="BI157">
            <v>28</v>
          </cell>
          <cell r="BJ157">
            <v>0.84</v>
          </cell>
          <cell r="BK157">
            <v>3.2406000000000001</v>
          </cell>
          <cell r="BL157">
            <v>0</v>
          </cell>
          <cell r="BM157">
            <v>4.5999999999999996</v>
          </cell>
          <cell r="BN157">
            <v>2.4700000000000002</v>
          </cell>
          <cell r="BO157">
            <v>15</v>
          </cell>
          <cell r="BP157">
            <v>0.1</v>
          </cell>
          <cell r="BR157">
            <v>0.67989999999999995</v>
          </cell>
          <cell r="CC157">
            <v>6.48</v>
          </cell>
          <cell r="CD157">
            <v>66600</v>
          </cell>
          <cell r="CE157">
            <v>46400</v>
          </cell>
          <cell r="CG157">
            <v>200</v>
          </cell>
          <cell r="CI157">
            <v>7.54</v>
          </cell>
          <cell r="CJ157">
            <v>18800</v>
          </cell>
          <cell r="CK157">
            <v>13150</v>
          </cell>
          <cell r="CM157">
            <v>1140</v>
          </cell>
          <cell r="CT157">
            <v>74.7</v>
          </cell>
        </row>
        <row r="158">
          <cell r="A158">
            <v>39266</v>
          </cell>
          <cell r="B158">
            <v>10.199999999999999</v>
          </cell>
          <cell r="C158">
            <v>26.9</v>
          </cell>
          <cell r="D158">
            <v>4.22</v>
          </cell>
          <cell r="E158">
            <v>6.81</v>
          </cell>
          <cell r="G158">
            <v>139.4</v>
          </cell>
          <cell r="H158">
            <v>55</v>
          </cell>
          <cell r="Q158">
            <v>27</v>
          </cell>
          <cell r="R158">
            <v>5.57</v>
          </cell>
          <cell r="S158">
            <v>7</v>
          </cell>
          <cell r="U158">
            <v>85.2</v>
          </cell>
          <cell r="V158">
            <v>45</v>
          </cell>
          <cell r="Y158">
            <v>27.2</v>
          </cell>
          <cell r="Z158">
            <v>1.55</v>
          </cell>
          <cell r="AA158">
            <v>6.79</v>
          </cell>
          <cell r="AC158">
            <v>216.8</v>
          </cell>
          <cell r="AD158">
            <v>167</v>
          </cell>
          <cell r="AI158">
            <v>0.8</v>
          </cell>
          <cell r="AJ158">
            <v>28.1</v>
          </cell>
          <cell r="AK158">
            <v>0.78</v>
          </cell>
          <cell r="AL158">
            <v>6.38</v>
          </cell>
          <cell r="AM158">
            <v>2950</v>
          </cell>
          <cell r="AN158">
            <v>2200</v>
          </cell>
          <cell r="AO158">
            <v>94.9</v>
          </cell>
          <cell r="AQ158">
            <v>18</v>
          </cell>
          <cell r="AR158">
            <v>28.1</v>
          </cell>
          <cell r="AS158">
            <v>3.92</v>
          </cell>
          <cell r="AT158">
            <v>6.4</v>
          </cell>
          <cell r="AV158">
            <v>54.2</v>
          </cell>
          <cell r="AW158">
            <v>40</v>
          </cell>
          <cell r="AX158">
            <v>210</v>
          </cell>
          <cell r="BA158">
            <v>17500</v>
          </cell>
          <cell r="BB158">
            <v>13080</v>
          </cell>
          <cell r="BC158">
            <v>17</v>
          </cell>
          <cell r="BD158">
            <v>28.1</v>
          </cell>
          <cell r="BE158">
            <v>4.41</v>
          </cell>
          <cell r="BF158">
            <v>6.64</v>
          </cell>
          <cell r="BH158">
            <v>42.6</v>
          </cell>
          <cell r="BI158">
            <v>27</v>
          </cell>
          <cell r="BR158">
            <v>1.1094999999999999</v>
          </cell>
          <cell r="CC158">
            <v>6.54</v>
          </cell>
          <cell r="CD158">
            <v>38300</v>
          </cell>
          <cell r="CE158">
            <v>26800</v>
          </cell>
          <cell r="CG158">
            <v>130</v>
          </cell>
          <cell r="CI158">
            <v>7.3</v>
          </cell>
          <cell r="CJ158">
            <v>16060</v>
          </cell>
          <cell r="CK158">
            <v>10220</v>
          </cell>
          <cell r="CM158">
            <v>1190</v>
          </cell>
          <cell r="CT158">
            <v>79.8</v>
          </cell>
        </row>
        <row r="159">
          <cell r="A159">
            <v>39267</v>
          </cell>
          <cell r="B159">
            <v>10</v>
          </cell>
          <cell r="C159">
            <v>27.3</v>
          </cell>
          <cell r="D159">
            <v>5.2</v>
          </cell>
          <cell r="E159">
            <v>7.08</v>
          </cell>
          <cell r="G159">
            <v>123.9</v>
          </cell>
          <cell r="H159">
            <v>55</v>
          </cell>
          <cell r="Q159">
            <v>27.2</v>
          </cell>
          <cell r="R159">
            <v>5.31</v>
          </cell>
          <cell r="S159">
            <v>7.11</v>
          </cell>
          <cell r="U159">
            <v>154.80000000000001</v>
          </cell>
          <cell r="V159">
            <v>67</v>
          </cell>
          <cell r="Y159">
            <v>27.5</v>
          </cell>
          <cell r="Z159">
            <v>1.71</v>
          </cell>
          <cell r="AA159">
            <v>7.01</v>
          </cell>
          <cell r="AC159">
            <v>123.9</v>
          </cell>
          <cell r="AD159">
            <v>62</v>
          </cell>
          <cell r="AG159">
            <v>445</v>
          </cell>
          <cell r="AH159">
            <v>20475</v>
          </cell>
          <cell r="AI159">
            <v>1</v>
          </cell>
          <cell r="AJ159">
            <v>28.1</v>
          </cell>
          <cell r="AK159">
            <v>2.36</v>
          </cell>
          <cell r="AL159">
            <v>6.36</v>
          </cell>
          <cell r="AM159">
            <v>3860</v>
          </cell>
          <cell r="AN159">
            <v>2980</v>
          </cell>
          <cell r="AO159">
            <v>75.099999999999994</v>
          </cell>
          <cell r="AQ159">
            <v>26</v>
          </cell>
          <cell r="AR159">
            <v>28.3</v>
          </cell>
          <cell r="AS159">
            <v>2.61</v>
          </cell>
          <cell r="AT159">
            <v>6.37</v>
          </cell>
          <cell r="AV159">
            <v>46.5</v>
          </cell>
          <cell r="AW159">
            <v>22</v>
          </cell>
          <cell r="AX159">
            <v>220</v>
          </cell>
          <cell r="BA159">
            <v>16400</v>
          </cell>
          <cell r="BB159">
            <v>11475</v>
          </cell>
          <cell r="BC159">
            <v>30</v>
          </cell>
          <cell r="BD159">
            <v>28</v>
          </cell>
          <cell r="BE159">
            <v>4.8</v>
          </cell>
          <cell r="BF159">
            <v>6.3</v>
          </cell>
          <cell r="BH159">
            <v>11.6</v>
          </cell>
          <cell r="BI159">
            <v>7.5</v>
          </cell>
          <cell r="BR159">
            <v>1.5615000000000001</v>
          </cell>
          <cell r="BS159">
            <v>6.23</v>
          </cell>
          <cell r="BU159">
            <v>38.700000000000003</v>
          </cell>
          <cell r="BV159">
            <v>12</v>
          </cell>
          <cell r="BW159">
            <v>6.44</v>
          </cell>
          <cell r="BY159">
            <v>774.2</v>
          </cell>
          <cell r="BZ159">
            <v>900</v>
          </cell>
          <cell r="CA159">
            <v>6.56</v>
          </cell>
          <cell r="CB159">
            <v>3000</v>
          </cell>
          <cell r="CC159">
            <v>6.41</v>
          </cell>
          <cell r="CD159">
            <v>56900</v>
          </cell>
          <cell r="CE159">
            <v>40400</v>
          </cell>
          <cell r="CG159">
            <v>230</v>
          </cell>
          <cell r="CI159">
            <v>7.15</v>
          </cell>
          <cell r="CJ159">
            <v>22300</v>
          </cell>
          <cell r="CK159">
            <v>14950</v>
          </cell>
          <cell r="CM159">
            <v>970</v>
          </cell>
          <cell r="CO159">
            <v>7.12</v>
          </cell>
          <cell r="CQ159">
            <v>851.6</v>
          </cell>
          <cell r="CR159">
            <v>1020</v>
          </cell>
          <cell r="CT159">
            <v>77.599999999999994</v>
          </cell>
        </row>
        <row r="160">
          <cell r="A160">
            <v>39268</v>
          </cell>
          <cell r="B160">
            <v>11</v>
          </cell>
          <cell r="C160">
            <v>27.3</v>
          </cell>
          <cell r="D160">
            <v>3.97</v>
          </cell>
          <cell r="E160">
            <v>7.05</v>
          </cell>
          <cell r="Q160">
            <v>27.3</v>
          </cell>
          <cell r="R160">
            <v>3.74</v>
          </cell>
          <cell r="S160">
            <v>7.15</v>
          </cell>
          <cell r="Y160">
            <v>27.5</v>
          </cell>
          <cell r="Z160">
            <v>1.78</v>
          </cell>
          <cell r="AA160">
            <v>6.9</v>
          </cell>
          <cell r="AI160">
            <v>1</v>
          </cell>
          <cell r="AJ160">
            <v>28.1</v>
          </cell>
          <cell r="AK160">
            <v>0.51</v>
          </cell>
          <cell r="AL160">
            <v>6.47</v>
          </cell>
          <cell r="AQ160">
            <v>18</v>
          </cell>
          <cell r="AR160">
            <v>28.1</v>
          </cell>
          <cell r="AS160">
            <v>3.21</v>
          </cell>
          <cell r="AT160">
            <v>6.45</v>
          </cell>
          <cell r="BC160">
            <v>19</v>
          </cell>
          <cell r="BD160">
            <v>28.2</v>
          </cell>
          <cell r="BE160">
            <v>3.7</v>
          </cell>
          <cell r="BF160">
            <v>6.38</v>
          </cell>
          <cell r="BR160">
            <v>1.6242000000000001</v>
          </cell>
          <cell r="CC160">
            <v>6.36</v>
          </cell>
          <cell r="CG160">
            <v>200</v>
          </cell>
          <cell r="CI160">
            <v>7.05</v>
          </cell>
          <cell r="CM160">
            <v>1120</v>
          </cell>
        </row>
        <row r="161">
          <cell r="A161">
            <v>39269</v>
          </cell>
        </row>
        <row r="162">
          <cell r="A162">
            <v>39270</v>
          </cell>
        </row>
        <row r="163">
          <cell r="A163">
            <v>39271</v>
          </cell>
        </row>
        <row r="164">
          <cell r="A164">
            <v>39272</v>
          </cell>
        </row>
        <row r="165">
          <cell r="A165">
            <v>39273</v>
          </cell>
        </row>
        <row r="166">
          <cell r="A166">
            <v>39274</v>
          </cell>
        </row>
        <row r="167">
          <cell r="A167">
            <v>39275</v>
          </cell>
        </row>
        <row r="168">
          <cell r="A168">
            <v>39276</v>
          </cell>
        </row>
        <row r="169">
          <cell r="A169">
            <v>39277</v>
          </cell>
        </row>
        <row r="170">
          <cell r="A170">
            <v>39278</v>
          </cell>
        </row>
        <row r="171">
          <cell r="A171">
            <v>39279</v>
          </cell>
        </row>
        <row r="172">
          <cell r="A172">
            <v>39280</v>
          </cell>
        </row>
        <row r="173">
          <cell r="A173">
            <v>39281</v>
          </cell>
        </row>
        <row r="174">
          <cell r="A174">
            <v>39282</v>
          </cell>
        </row>
        <row r="175">
          <cell r="A175">
            <v>39283</v>
          </cell>
        </row>
        <row r="176">
          <cell r="A176">
            <v>39284</v>
          </cell>
        </row>
        <row r="177">
          <cell r="A177">
            <v>39285</v>
          </cell>
        </row>
        <row r="178">
          <cell r="A178">
            <v>39286</v>
          </cell>
        </row>
        <row r="179">
          <cell r="A179">
            <v>39287</v>
          </cell>
        </row>
        <row r="180">
          <cell r="A180">
            <v>39288</v>
          </cell>
        </row>
        <row r="181">
          <cell r="A181">
            <v>39289</v>
          </cell>
        </row>
        <row r="182">
          <cell r="A182">
            <v>39290</v>
          </cell>
        </row>
        <row r="183">
          <cell r="A183">
            <v>39291</v>
          </cell>
        </row>
        <row r="184">
          <cell r="A184">
            <v>39292</v>
          </cell>
        </row>
        <row r="185">
          <cell r="A185">
            <v>39293</v>
          </cell>
        </row>
        <row r="186">
          <cell r="A186">
            <v>39294</v>
          </cell>
        </row>
        <row r="187">
          <cell r="A187">
            <v>39295</v>
          </cell>
        </row>
        <row r="188">
          <cell r="A188">
            <v>39296</v>
          </cell>
        </row>
        <row r="189">
          <cell r="A189">
            <v>39297</v>
          </cell>
        </row>
        <row r="190">
          <cell r="A190">
            <v>39298</v>
          </cell>
        </row>
        <row r="191">
          <cell r="A191">
            <v>39299</v>
          </cell>
        </row>
        <row r="192">
          <cell r="A192">
            <v>39300</v>
          </cell>
        </row>
        <row r="193">
          <cell r="A193">
            <v>39301</v>
          </cell>
        </row>
        <row r="194">
          <cell r="A194">
            <v>39302</v>
          </cell>
        </row>
        <row r="195">
          <cell r="A195">
            <v>39303</v>
          </cell>
        </row>
        <row r="196">
          <cell r="A196">
            <v>39304</v>
          </cell>
        </row>
        <row r="197">
          <cell r="A197">
            <v>39305</v>
          </cell>
        </row>
        <row r="198">
          <cell r="A198">
            <v>39306</v>
          </cell>
        </row>
        <row r="199">
          <cell r="A199">
            <v>39307</v>
          </cell>
        </row>
        <row r="200">
          <cell r="A200">
            <v>39308</v>
          </cell>
        </row>
        <row r="201">
          <cell r="A201">
            <v>39309</v>
          </cell>
        </row>
        <row r="202">
          <cell r="A202">
            <v>39310</v>
          </cell>
        </row>
        <row r="203">
          <cell r="A203">
            <v>39311</v>
          </cell>
        </row>
        <row r="204">
          <cell r="A204">
            <v>39312</v>
          </cell>
        </row>
        <row r="205">
          <cell r="A205">
            <v>39313</v>
          </cell>
        </row>
        <row r="206">
          <cell r="A206">
            <v>39314</v>
          </cell>
        </row>
        <row r="207">
          <cell r="A207">
            <v>39315</v>
          </cell>
        </row>
        <row r="208">
          <cell r="A208">
            <v>39316</v>
          </cell>
        </row>
        <row r="209">
          <cell r="A209">
            <v>39317</v>
          </cell>
        </row>
        <row r="210">
          <cell r="A210">
            <v>39318</v>
          </cell>
        </row>
        <row r="211">
          <cell r="A211">
            <v>39319</v>
          </cell>
        </row>
        <row r="212">
          <cell r="A212">
            <v>39320</v>
          </cell>
        </row>
        <row r="213">
          <cell r="A213">
            <v>39321</v>
          </cell>
        </row>
        <row r="214">
          <cell r="A214">
            <v>39322</v>
          </cell>
        </row>
        <row r="215">
          <cell r="A215">
            <v>39323</v>
          </cell>
        </row>
        <row r="216">
          <cell r="A216">
            <v>39324</v>
          </cell>
        </row>
        <row r="217">
          <cell r="A217">
            <v>39325</v>
          </cell>
        </row>
        <row r="218">
          <cell r="A218">
            <v>39326</v>
          </cell>
        </row>
        <row r="219">
          <cell r="A219">
            <v>39327</v>
          </cell>
        </row>
        <row r="220">
          <cell r="A220">
            <v>39328</v>
          </cell>
        </row>
        <row r="221">
          <cell r="A221">
            <v>39329</v>
          </cell>
        </row>
        <row r="222">
          <cell r="A222">
            <v>39330</v>
          </cell>
        </row>
        <row r="223">
          <cell r="A223">
            <v>39331</v>
          </cell>
        </row>
        <row r="224">
          <cell r="A224">
            <v>39332</v>
          </cell>
        </row>
        <row r="225">
          <cell r="A225">
            <v>39333</v>
          </cell>
        </row>
        <row r="226">
          <cell r="A226">
            <v>39334</v>
          </cell>
        </row>
        <row r="227">
          <cell r="A227">
            <v>39335</v>
          </cell>
        </row>
        <row r="228">
          <cell r="A228">
            <v>39336</v>
          </cell>
        </row>
        <row r="229">
          <cell r="A229">
            <v>39337</v>
          </cell>
        </row>
        <row r="230">
          <cell r="A230">
            <v>39338</v>
          </cell>
        </row>
        <row r="231">
          <cell r="A231">
            <v>39339</v>
          </cell>
        </row>
        <row r="232">
          <cell r="A232">
            <v>39340</v>
          </cell>
        </row>
        <row r="233">
          <cell r="A233">
            <v>39341</v>
          </cell>
        </row>
        <row r="234">
          <cell r="A234">
            <v>39342</v>
          </cell>
        </row>
        <row r="235">
          <cell r="A235">
            <v>39343</v>
          </cell>
        </row>
        <row r="236">
          <cell r="A236">
            <v>39344</v>
          </cell>
        </row>
        <row r="237">
          <cell r="A237">
            <v>39345</v>
          </cell>
        </row>
        <row r="238">
          <cell r="A238">
            <v>39346</v>
          </cell>
        </row>
        <row r="239">
          <cell r="A239">
            <v>39347</v>
          </cell>
        </row>
        <row r="240">
          <cell r="A240">
            <v>39348</v>
          </cell>
        </row>
        <row r="241">
          <cell r="A241">
            <v>39349</v>
          </cell>
        </row>
        <row r="242">
          <cell r="A242">
            <v>39350</v>
          </cell>
        </row>
        <row r="243">
          <cell r="A243">
            <v>39351</v>
          </cell>
        </row>
        <row r="244">
          <cell r="A244">
            <v>39352</v>
          </cell>
        </row>
        <row r="245">
          <cell r="A245">
            <v>39353</v>
          </cell>
        </row>
        <row r="246">
          <cell r="A246">
            <v>39354</v>
          </cell>
        </row>
        <row r="247">
          <cell r="A247">
            <v>39355</v>
          </cell>
        </row>
        <row r="248">
          <cell r="A248">
            <v>39356</v>
          </cell>
        </row>
        <row r="249">
          <cell r="A249">
            <v>39357</v>
          </cell>
        </row>
        <row r="250">
          <cell r="A250">
            <v>39358</v>
          </cell>
        </row>
        <row r="251">
          <cell r="A251">
            <v>39359</v>
          </cell>
        </row>
        <row r="252">
          <cell r="A252">
            <v>39360</v>
          </cell>
        </row>
        <row r="253">
          <cell r="A253">
            <v>39361</v>
          </cell>
        </row>
        <row r="254">
          <cell r="A254">
            <v>39362</v>
          </cell>
        </row>
        <row r="255">
          <cell r="A255">
            <v>39363</v>
          </cell>
        </row>
        <row r="256">
          <cell r="A256">
            <v>39364</v>
          </cell>
        </row>
        <row r="257">
          <cell r="A257">
            <v>39365</v>
          </cell>
        </row>
        <row r="258">
          <cell r="A258">
            <v>39366</v>
          </cell>
        </row>
        <row r="259">
          <cell r="A259">
            <v>39367</v>
          </cell>
        </row>
        <row r="260">
          <cell r="A260">
            <v>39368</v>
          </cell>
        </row>
        <row r="261">
          <cell r="A261">
            <v>39369</v>
          </cell>
        </row>
        <row r="262">
          <cell r="A262">
            <v>39370</v>
          </cell>
        </row>
        <row r="263">
          <cell r="A263">
            <v>39371</v>
          </cell>
        </row>
        <row r="264">
          <cell r="A264">
            <v>39372</v>
          </cell>
        </row>
        <row r="265">
          <cell r="A265">
            <v>39373</v>
          </cell>
        </row>
        <row r="266">
          <cell r="A266">
            <v>39374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/>
      <a:bodyPr wrap="none" rtlCol="0"/>
      <a:lstStyle>
        <a:defPPr marL="0" marR="0" indent="0" defTabSz="914400" rtl="0" eaLnBrk="1" fontAlgn="auto" latinLnBrk="0" hangingPunct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100" b="0" i="0" baseline="0">
            <a:latin typeface="+mn-lt"/>
            <a:ea typeface="+mn-ea"/>
            <a:cs typeface="+mn-cs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66"/>
  <dimension ref="A1:J37"/>
  <sheetViews>
    <sheetView workbookViewId="0">
      <selection activeCell="E26" sqref="E26"/>
    </sheetView>
  </sheetViews>
  <sheetFormatPr defaultColWidth="9" defaultRowHeight="16.2" x14ac:dyDescent="0.3"/>
  <cols>
    <col min="1" max="1" width="10.44140625" style="42" bestFit="1" customWidth="1"/>
    <col min="2" max="2" width="12.44140625" style="15" customWidth="1"/>
    <col min="3" max="3" width="9.77734375" style="21" customWidth="1"/>
    <col min="4" max="4" width="10.109375" style="15" bestFit="1" customWidth="1"/>
    <col min="5" max="5" width="10.44140625" style="42" bestFit="1" customWidth="1"/>
    <col min="6" max="6" width="13.33203125" style="15" customWidth="1"/>
    <col min="7" max="7" width="9.88671875" style="21" customWidth="1"/>
    <col min="8" max="8" width="10.109375" style="15" bestFit="1" customWidth="1"/>
    <col min="9" max="16384" width="9" style="4"/>
  </cols>
  <sheetData>
    <row r="1" spans="1:10" x14ac:dyDescent="0.3">
      <c r="A1" s="567" t="s">
        <v>64</v>
      </c>
      <c r="B1" s="568"/>
      <c r="C1" s="568"/>
      <c r="D1" s="568"/>
      <c r="E1" s="568"/>
      <c r="F1" s="568"/>
      <c r="G1" s="568"/>
      <c r="H1" s="568"/>
      <c r="I1" s="28"/>
      <c r="J1" s="28"/>
    </row>
    <row r="2" spans="1:10" x14ac:dyDescent="0.3">
      <c r="A2" s="569" t="s">
        <v>5</v>
      </c>
      <c r="B2" s="16" t="s">
        <v>34</v>
      </c>
      <c r="C2" s="20" t="s">
        <v>32</v>
      </c>
      <c r="D2" s="18" t="s">
        <v>33</v>
      </c>
      <c r="E2" s="571" t="s">
        <v>5</v>
      </c>
      <c r="F2" s="16" t="s">
        <v>34</v>
      </c>
      <c r="G2" s="20" t="s">
        <v>32</v>
      </c>
      <c r="H2" s="25" t="s">
        <v>33</v>
      </c>
      <c r="I2" s="28"/>
      <c r="J2" s="28"/>
    </row>
    <row r="3" spans="1:10" x14ac:dyDescent="0.3">
      <c r="A3" s="570"/>
      <c r="B3" s="19" t="s">
        <v>48</v>
      </c>
      <c r="C3" s="26" t="s">
        <v>49</v>
      </c>
      <c r="D3" s="17" t="s">
        <v>50</v>
      </c>
      <c r="E3" s="572"/>
      <c r="F3" s="19" t="s">
        <v>48</v>
      </c>
      <c r="G3" s="26" t="s">
        <v>49</v>
      </c>
      <c r="H3" s="22" t="s">
        <v>50</v>
      </c>
      <c r="I3" s="28"/>
      <c r="J3" s="28"/>
    </row>
    <row r="4" spans="1:10" x14ac:dyDescent="0.3">
      <c r="A4" s="39" t="e">
        <f>#REF!</f>
        <v>#REF!</v>
      </c>
      <c r="B4" s="147" t="e">
        <f>#REF!*#REF!</f>
        <v>#REF!</v>
      </c>
      <c r="C4" s="77" t="e">
        <f>#REF!</f>
        <v>#REF!</v>
      </c>
      <c r="D4" s="146" t="e">
        <f>B4*C4</f>
        <v>#REF!</v>
      </c>
      <c r="E4" s="39" t="e">
        <f>#REF!</f>
        <v>#REF!</v>
      </c>
      <c r="F4" s="147" t="e">
        <f>#REF!*#REF!</f>
        <v>#REF!</v>
      </c>
      <c r="G4" s="77" t="e">
        <f>#REF!</f>
        <v>#REF!</v>
      </c>
      <c r="H4" s="146" t="e">
        <f>F4*G4</f>
        <v>#REF!</v>
      </c>
      <c r="I4" s="28"/>
      <c r="J4" s="28"/>
    </row>
    <row r="5" spans="1:10" x14ac:dyDescent="0.3">
      <c r="A5" s="39" t="e">
        <f>#REF!</f>
        <v>#REF!</v>
      </c>
      <c r="B5" s="147" t="e">
        <f>#REF!*#REF!</f>
        <v>#REF!</v>
      </c>
      <c r="C5" s="77" t="e">
        <f>#REF!</f>
        <v>#REF!</v>
      </c>
      <c r="D5" s="146" t="e">
        <f t="shared" ref="D5:D19" si="0">B5*C5</f>
        <v>#REF!</v>
      </c>
      <c r="E5" s="39" t="e">
        <f>#REF!</f>
        <v>#REF!</v>
      </c>
      <c r="F5" s="147" t="e">
        <f>#REF!*#REF!</f>
        <v>#REF!</v>
      </c>
      <c r="G5" s="77" t="e">
        <f>#REF!</f>
        <v>#REF!</v>
      </c>
      <c r="H5" s="146" t="e">
        <f t="shared" ref="H5:H16" si="1">F5*G5</f>
        <v>#REF!</v>
      </c>
      <c r="I5" s="28"/>
      <c r="J5" s="28"/>
    </row>
    <row r="6" spans="1:10" x14ac:dyDescent="0.3">
      <c r="A6" s="39" t="e">
        <f>#REF!</f>
        <v>#REF!</v>
      </c>
      <c r="B6" s="147" t="e">
        <f>#REF!*#REF!</f>
        <v>#REF!</v>
      </c>
      <c r="C6" s="77" t="e">
        <f>#REF!</f>
        <v>#REF!</v>
      </c>
      <c r="D6" s="146" t="e">
        <f t="shared" si="0"/>
        <v>#REF!</v>
      </c>
      <c r="E6" s="39" t="e">
        <f>#REF!</f>
        <v>#REF!</v>
      </c>
      <c r="F6" s="147" t="e">
        <f>#REF!*#REF!</f>
        <v>#REF!</v>
      </c>
      <c r="G6" s="77" t="e">
        <f>#REF!</f>
        <v>#REF!</v>
      </c>
      <c r="H6" s="146" t="e">
        <f t="shared" si="1"/>
        <v>#REF!</v>
      </c>
      <c r="I6" s="28"/>
      <c r="J6" s="28"/>
    </row>
    <row r="7" spans="1:10" x14ac:dyDescent="0.3">
      <c r="A7" s="39" t="e">
        <f>#REF!</f>
        <v>#REF!</v>
      </c>
      <c r="B7" s="147" t="e">
        <f>#REF!*#REF!</f>
        <v>#REF!</v>
      </c>
      <c r="C7" s="77" t="e">
        <f>#REF!</f>
        <v>#REF!</v>
      </c>
      <c r="D7" s="146" t="e">
        <f t="shared" si="0"/>
        <v>#REF!</v>
      </c>
      <c r="E7" s="39" t="e">
        <f>#REF!</f>
        <v>#REF!</v>
      </c>
      <c r="F7" s="147" t="e">
        <f>#REF!*#REF!</f>
        <v>#REF!</v>
      </c>
      <c r="G7" s="77" t="e">
        <f>#REF!</f>
        <v>#REF!</v>
      </c>
      <c r="H7" s="146" t="e">
        <f t="shared" si="1"/>
        <v>#REF!</v>
      </c>
      <c r="I7" s="28"/>
      <c r="J7" s="28"/>
    </row>
    <row r="8" spans="1:10" x14ac:dyDescent="0.3">
      <c r="A8" s="39" t="e">
        <f>#REF!</f>
        <v>#REF!</v>
      </c>
      <c r="B8" s="147" t="e">
        <f>#REF!*#REF!</f>
        <v>#REF!</v>
      </c>
      <c r="C8" s="77" t="e">
        <f>#REF!</f>
        <v>#REF!</v>
      </c>
      <c r="D8" s="146" t="e">
        <f t="shared" si="0"/>
        <v>#REF!</v>
      </c>
      <c r="E8" s="39" t="e">
        <f>#REF!</f>
        <v>#REF!</v>
      </c>
      <c r="F8" s="147" t="e">
        <f>#REF!*#REF!</f>
        <v>#REF!</v>
      </c>
      <c r="G8" s="77" t="e">
        <f>#REF!</f>
        <v>#REF!</v>
      </c>
      <c r="H8" s="146" t="e">
        <f t="shared" si="1"/>
        <v>#REF!</v>
      </c>
      <c r="I8" s="28"/>
      <c r="J8" s="28"/>
    </row>
    <row r="9" spans="1:10" x14ac:dyDescent="0.3">
      <c r="A9" s="39" t="e">
        <f>#REF!</f>
        <v>#REF!</v>
      </c>
      <c r="B9" s="147" t="e">
        <f>#REF!*#REF!</f>
        <v>#REF!</v>
      </c>
      <c r="C9" s="77" t="e">
        <f>#REF!</f>
        <v>#REF!</v>
      </c>
      <c r="D9" s="146" t="e">
        <f t="shared" si="0"/>
        <v>#REF!</v>
      </c>
      <c r="E9" s="39" t="e">
        <f>#REF!</f>
        <v>#REF!</v>
      </c>
      <c r="F9" s="147" t="e">
        <f>#REF!*#REF!</f>
        <v>#REF!</v>
      </c>
      <c r="G9" s="77" t="e">
        <f>#REF!</f>
        <v>#REF!</v>
      </c>
      <c r="H9" s="146" t="e">
        <f t="shared" si="1"/>
        <v>#REF!</v>
      </c>
      <c r="I9" s="28"/>
      <c r="J9" s="28"/>
    </row>
    <row r="10" spans="1:10" x14ac:dyDescent="0.3">
      <c r="A10" s="39" t="e">
        <f>#REF!</f>
        <v>#REF!</v>
      </c>
      <c r="B10" s="147" t="e">
        <f>#REF!*#REF!</f>
        <v>#REF!</v>
      </c>
      <c r="C10" s="77" t="e">
        <f>#REF!</f>
        <v>#REF!</v>
      </c>
      <c r="D10" s="146" t="e">
        <f t="shared" si="0"/>
        <v>#REF!</v>
      </c>
      <c r="E10" s="39" t="e">
        <f>#REF!</f>
        <v>#REF!</v>
      </c>
      <c r="F10" s="147" t="e">
        <f>#REF!*#REF!</f>
        <v>#REF!</v>
      </c>
      <c r="G10" s="77" t="e">
        <f>#REF!</f>
        <v>#REF!</v>
      </c>
      <c r="H10" s="146" t="e">
        <f t="shared" si="1"/>
        <v>#REF!</v>
      </c>
      <c r="I10" s="28"/>
      <c r="J10" s="28"/>
    </row>
    <row r="11" spans="1:10" x14ac:dyDescent="0.3">
      <c r="A11" s="39" t="e">
        <f>#REF!</f>
        <v>#REF!</v>
      </c>
      <c r="B11" s="147" t="e">
        <f>#REF!*#REF!</f>
        <v>#REF!</v>
      </c>
      <c r="C11" s="77" t="e">
        <f>#REF!</f>
        <v>#REF!</v>
      </c>
      <c r="D11" s="146" t="e">
        <f t="shared" si="0"/>
        <v>#REF!</v>
      </c>
      <c r="E11" s="39" t="e">
        <f>#REF!</f>
        <v>#REF!</v>
      </c>
      <c r="F11" s="147" t="e">
        <f>#REF!*#REF!</f>
        <v>#REF!</v>
      </c>
      <c r="G11" s="77" t="e">
        <f>#REF!</f>
        <v>#REF!</v>
      </c>
      <c r="H11" s="146" t="e">
        <f t="shared" si="1"/>
        <v>#REF!</v>
      </c>
      <c r="I11" s="28"/>
      <c r="J11" s="28"/>
    </row>
    <row r="12" spans="1:10" x14ac:dyDescent="0.3">
      <c r="A12" s="39" t="e">
        <f>#REF!</f>
        <v>#REF!</v>
      </c>
      <c r="B12" s="147" t="e">
        <f>#REF!*#REF!</f>
        <v>#REF!</v>
      </c>
      <c r="C12" s="77" t="e">
        <f>#REF!</f>
        <v>#REF!</v>
      </c>
      <c r="D12" s="146" t="e">
        <f t="shared" si="0"/>
        <v>#REF!</v>
      </c>
      <c r="E12" s="39" t="e">
        <f>#REF!</f>
        <v>#REF!</v>
      </c>
      <c r="F12" s="147" t="e">
        <f>#REF!*#REF!</f>
        <v>#REF!</v>
      </c>
      <c r="G12" s="77" t="e">
        <f>#REF!</f>
        <v>#REF!</v>
      </c>
      <c r="H12" s="146" t="e">
        <f t="shared" si="1"/>
        <v>#REF!</v>
      </c>
      <c r="I12" s="28"/>
      <c r="J12" s="28"/>
    </row>
    <row r="13" spans="1:10" x14ac:dyDescent="0.3">
      <c r="A13" s="39" t="e">
        <f>#REF!</f>
        <v>#REF!</v>
      </c>
      <c r="B13" s="147" t="e">
        <f>#REF!*#REF!</f>
        <v>#REF!</v>
      </c>
      <c r="C13" s="77" t="e">
        <f>#REF!</f>
        <v>#REF!</v>
      </c>
      <c r="D13" s="146" t="e">
        <f t="shared" si="0"/>
        <v>#REF!</v>
      </c>
      <c r="E13" s="39" t="e">
        <f>#REF!</f>
        <v>#REF!</v>
      </c>
      <c r="F13" s="147" t="e">
        <f>#REF!*#REF!</f>
        <v>#REF!</v>
      </c>
      <c r="G13" s="77" t="e">
        <f>#REF!</f>
        <v>#REF!</v>
      </c>
      <c r="H13" s="146" t="e">
        <f t="shared" si="1"/>
        <v>#REF!</v>
      </c>
      <c r="I13" s="28"/>
      <c r="J13" s="28"/>
    </row>
    <row r="14" spans="1:10" x14ac:dyDescent="0.3">
      <c r="A14" s="39" t="e">
        <f>#REF!</f>
        <v>#REF!</v>
      </c>
      <c r="B14" s="147" t="e">
        <f>#REF!*#REF!</f>
        <v>#REF!</v>
      </c>
      <c r="C14" s="77" t="e">
        <f>#REF!</f>
        <v>#REF!</v>
      </c>
      <c r="D14" s="146" t="e">
        <f t="shared" si="0"/>
        <v>#REF!</v>
      </c>
      <c r="E14" s="39" t="e">
        <f>#REF!</f>
        <v>#REF!</v>
      </c>
      <c r="F14" s="147" t="e">
        <f>#REF!*#REF!</f>
        <v>#REF!</v>
      </c>
      <c r="G14" s="77" t="e">
        <f>#REF!</f>
        <v>#REF!</v>
      </c>
      <c r="H14" s="146" t="e">
        <f t="shared" si="1"/>
        <v>#REF!</v>
      </c>
      <c r="I14" s="28"/>
      <c r="J14" s="28"/>
    </row>
    <row r="15" spans="1:10" x14ac:dyDescent="0.3">
      <c r="A15" s="39" t="e">
        <f>#REF!</f>
        <v>#REF!</v>
      </c>
      <c r="B15" s="147" t="e">
        <f>#REF!*#REF!</f>
        <v>#REF!</v>
      </c>
      <c r="C15" s="77" t="e">
        <f>#REF!</f>
        <v>#REF!</v>
      </c>
      <c r="D15" s="146" t="e">
        <f t="shared" si="0"/>
        <v>#REF!</v>
      </c>
      <c r="E15" s="39" t="e">
        <f>#REF!</f>
        <v>#REF!</v>
      </c>
      <c r="F15" s="147" t="e">
        <f>#REF!*#REF!</f>
        <v>#REF!</v>
      </c>
      <c r="G15" s="77" t="e">
        <f>#REF!</f>
        <v>#REF!</v>
      </c>
      <c r="H15" s="146" t="e">
        <f t="shared" si="1"/>
        <v>#REF!</v>
      </c>
      <c r="I15" s="28"/>
      <c r="J15" s="28"/>
    </row>
    <row r="16" spans="1:10" x14ac:dyDescent="0.3">
      <c r="A16" s="39" t="e">
        <f>#REF!</f>
        <v>#REF!</v>
      </c>
      <c r="B16" s="147" t="e">
        <f>#REF!*#REF!</f>
        <v>#REF!</v>
      </c>
      <c r="C16" s="77" t="e">
        <f>#REF!</f>
        <v>#REF!</v>
      </c>
      <c r="D16" s="146" t="e">
        <f t="shared" si="0"/>
        <v>#REF!</v>
      </c>
      <c r="E16" s="39" t="e">
        <f>#REF!</f>
        <v>#REF!</v>
      </c>
      <c r="F16" s="147" t="e">
        <f>#REF!*#REF!</f>
        <v>#REF!</v>
      </c>
      <c r="G16" s="77" t="e">
        <f>#REF!</f>
        <v>#REF!</v>
      </c>
      <c r="H16" s="146" t="e">
        <f t="shared" si="1"/>
        <v>#REF!</v>
      </c>
      <c r="I16" s="28"/>
      <c r="J16" s="28"/>
    </row>
    <row r="17" spans="1:10" x14ac:dyDescent="0.3">
      <c r="A17" s="39" t="e">
        <f>#REF!</f>
        <v>#REF!</v>
      </c>
      <c r="B17" s="147" t="e">
        <f>#REF!*#REF!</f>
        <v>#REF!</v>
      </c>
      <c r="C17" s="77" t="e">
        <f>#REF!</f>
        <v>#REF!</v>
      </c>
      <c r="D17" s="146" t="e">
        <f t="shared" si="0"/>
        <v>#REF!</v>
      </c>
      <c r="E17" s="39"/>
      <c r="F17" s="147"/>
      <c r="G17" s="77"/>
      <c r="H17" s="146"/>
      <c r="I17" s="28"/>
      <c r="J17" s="28"/>
    </row>
    <row r="18" spans="1:10" x14ac:dyDescent="0.3">
      <c r="A18" s="39" t="e">
        <f>#REF!</f>
        <v>#REF!</v>
      </c>
      <c r="B18" s="147" t="e">
        <f>#REF!*#REF!</f>
        <v>#REF!</v>
      </c>
      <c r="C18" s="77" t="e">
        <f>#REF!</f>
        <v>#REF!</v>
      </c>
      <c r="D18" s="146" t="e">
        <f t="shared" si="0"/>
        <v>#REF!</v>
      </c>
      <c r="E18" s="39"/>
      <c r="F18" s="147"/>
      <c r="G18" s="77"/>
      <c r="H18" s="146"/>
      <c r="I18" s="28"/>
      <c r="J18" s="28"/>
    </row>
    <row r="19" spans="1:10" ht="16.8" thickBot="1" x14ac:dyDescent="0.35">
      <c r="A19" s="39" t="e">
        <f>#REF!</f>
        <v>#REF!</v>
      </c>
      <c r="B19" s="147" t="e">
        <f>#REF!*#REF!</f>
        <v>#REF!</v>
      </c>
      <c r="C19" s="77" t="e">
        <f>#REF!</f>
        <v>#REF!</v>
      </c>
      <c r="D19" s="146" t="e">
        <f t="shared" si="0"/>
        <v>#REF!</v>
      </c>
      <c r="E19" s="39"/>
      <c r="F19" s="147"/>
      <c r="G19" s="77"/>
      <c r="H19" s="146"/>
      <c r="I19" s="28"/>
      <c r="J19" s="28"/>
    </row>
    <row r="20" spans="1:10" ht="17.399999999999999" thickTop="1" thickBot="1" x14ac:dyDescent="0.35">
      <c r="A20" s="40" t="s">
        <v>63</v>
      </c>
      <c r="B20" s="573" t="e">
        <f>SUM(B4:B19)+SUM(F4:F18)</f>
        <v>#REF!</v>
      </c>
      <c r="C20" s="574"/>
      <c r="D20" s="575"/>
      <c r="E20" s="40" t="s">
        <v>62</v>
      </c>
      <c r="F20" s="576" t="e">
        <f>SUM(D4:D19)+SUM(H4:H18)</f>
        <v>#REF!</v>
      </c>
      <c r="G20" s="577"/>
      <c r="H20" s="578"/>
      <c r="I20" s="28"/>
      <c r="J20" s="28"/>
    </row>
    <row r="21" spans="1:10" ht="16.8" thickBot="1" x14ac:dyDescent="0.35">
      <c r="A21" s="41"/>
      <c r="B21" s="29"/>
      <c r="C21" s="30"/>
      <c r="D21" s="166" t="e">
        <f>SUM(D4:D19)</f>
        <v>#REF!</v>
      </c>
      <c r="E21" s="29"/>
      <c r="F21" s="29"/>
      <c r="G21" s="29"/>
      <c r="H21" s="166" t="e">
        <f>SUM(H4:H19)</f>
        <v>#REF!</v>
      </c>
      <c r="I21" s="28"/>
      <c r="J21" s="28"/>
    </row>
    <row r="22" spans="1:10" ht="16.8" thickBot="1" x14ac:dyDescent="0.35">
      <c r="A22" s="41"/>
      <c r="B22" s="29"/>
      <c r="C22" s="30"/>
      <c r="D22" s="29"/>
      <c r="E22" s="41"/>
      <c r="F22" s="29"/>
      <c r="G22" s="30"/>
      <c r="H22" s="167" t="e">
        <f>H21+D21</f>
        <v>#REF!</v>
      </c>
      <c r="I22" s="28"/>
      <c r="J22" s="28"/>
    </row>
    <row r="23" spans="1:10" x14ac:dyDescent="0.3">
      <c r="A23" s="41"/>
      <c r="B23" s="29"/>
      <c r="C23" s="30"/>
      <c r="D23" s="29"/>
      <c r="E23" s="41"/>
      <c r="F23" s="29"/>
      <c r="G23" s="30"/>
      <c r="H23" s="29"/>
      <c r="I23" s="28"/>
      <c r="J23" s="28"/>
    </row>
    <row r="24" spans="1:10" x14ac:dyDescent="0.3">
      <c r="A24" s="41"/>
      <c r="B24" s="29"/>
      <c r="C24" s="30"/>
      <c r="D24" s="29"/>
      <c r="E24" s="41"/>
      <c r="F24" s="29"/>
      <c r="G24" s="30"/>
      <c r="H24" s="29"/>
      <c r="I24" s="28"/>
      <c r="J24" s="28"/>
    </row>
    <row r="25" spans="1:10" x14ac:dyDescent="0.3">
      <c r="A25" s="41"/>
      <c r="B25" s="29"/>
      <c r="C25" s="30"/>
      <c r="D25" s="29"/>
      <c r="E25" s="41"/>
      <c r="F25" s="29"/>
      <c r="G25" s="30"/>
      <c r="H25" s="29"/>
      <c r="I25" s="28"/>
      <c r="J25" s="28"/>
    </row>
    <row r="26" spans="1:10" x14ac:dyDescent="0.3">
      <c r="A26" s="41"/>
      <c r="B26" s="29"/>
      <c r="C26" s="30"/>
      <c r="D26" s="29"/>
      <c r="E26" s="41"/>
      <c r="F26" s="29"/>
      <c r="G26" s="30"/>
      <c r="H26" s="29"/>
      <c r="I26" s="28"/>
      <c r="J26" s="28"/>
    </row>
    <row r="27" spans="1:10" x14ac:dyDescent="0.3">
      <c r="A27" s="41"/>
      <c r="B27" s="29"/>
      <c r="C27" s="30"/>
      <c r="D27" s="29"/>
      <c r="E27" s="41"/>
      <c r="F27" s="29"/>
      <c r="G27" s="30"/>
      <c r="H27" s="29"/>
      <c r="I27" s="28"/>
      <c r="J27" s="28"/>
    </row>
    <row r="28" spans="1:10" x14ac:dyDescent="0.3">
      <c r="A28" s="41"/>
      <c r="B28" s="29"/>
      <c r="C28" s="30"/>
      <c r="D28" s="29"/>
      <c r="E28" s="41"/>
      <c r="F28" s="29"/>
      <c r="G28" s="30"/>
      <c r="H28" s="29"/>
      <c r="I28" s="28"/>
      <c r="J28" s="28"/>
    </row>
    <row r="29" spans="1:10" x14ac:dyDescent="0.3">
      <c r="A29" s="41"/>
      <c r="B29" s="29"/>
      <c r="C29" s="30"/>
      <c r="D29" s="29"/>
      <c r="E29" s="41"/>
      <c r="F29" s="29"/>
      <c r="G29" s="30"/>
      <c r="H29" s="29"/>
      <c r="I29" s="28"/>
      <c r="J29" s="28"/>
    </row>
    <row r="30" spans="1:10" x14ac:dyDescent="0.3">
      <c r="A30" s="41"/>
      <c r="B30" s="29"/>
      <c r="C30" s="30"/>
      <c r="D30" s="29"/>
      <c r="E30" s="41"/>
      <c r="F30" s="29"/>
      <c r="G30" s="30"/>
      <c r="H30" s="29"/>
      <c r="I30" s="28"/>
      <c r="J30" s="28"/>
    </row>
    <row r="31" spans="1:10" x14ac:dyDescent="0.3">
      <c r="A31" s="41"/>
      <c r="B31" s="29"/>
      <c r="C31" s="30"/>
      <c r="D31" s="29"/>
      <c r="E31" s="41"/>
      <c r="F31" s="29"/>
      <c r="G31" s="30"/>
      <c r="H31" s="29"/>
      <c r="I31" s="28"/>
      <c r="J31" s="28"/>
    </row>
    <row r="32" spans="1:10" x14ac:dyDescent="0.3">
      <c r="A32" s="41"/>
      <c r="B32" s="29"/>
      <c r="C32" s="30"/>
      <c r="D32" s="29"/>
      <c r="E32" s="41"/>
      <c r="F32" s="29"/>
      <c r="G32" s="30"/>
      <c r="H32" s="29"/>
      <c r="I32" s="28"/>
      <c r="J32" s="28"/>
    </row>
    <row r="33" spans="1:10" x14ac:dyDescent="0.3">
      <c r="A33" s="41"/>
      <c r="B33" s="29"/>
      <c r="C33" s="30"/>
      <c r="D33" s="29"/>
      <c r="E33" s="41"/>
      <c r="F33" s="29"/>
      <c r="G33" s="30"/>
      <c r="H33" s="29"/>
      <c r="I33" s="28"/>
      <c r="J33" s="28"/>
    </row>
    <row r="34" spans="1:10" x14ac:dyDescent="0.3">
      <c r="A34" s="41"/>
      <c r="B34" s="29"/>
      <c r="C34" s="30"/>
      <c r="D34" s="29"/>
      <c r="E34" s="41"/>
      <c r="F34" s="29"/>
      <c r="G34" s="30"/>
      <c r="H34" s="29"/>
      <c r="I34" s="28"/>
      <c r="J34" s="28"/>
    </row>
    <row r="35" spans="1:10" x14ac:dyDescent="0.3">
      <c r="A35" s="41"/>
      <c r="B35" s="29"/>
      <c r="C35" s="30"/>
      <c r="D35" s="29"/>
      <c r="E35" s="41"/>
      <c r="F35" s="29"/>
      <c r="G35" s="30"/>
      <c r="H35" s="29"/>
      <c r="I35" s="28"/>
      <c r="J35" s="28"/>
    </row>
    <row r="36" spans="1:10" x14ac:dyDescent="0.3">
      <c r="A36" s="41"/>
      <c r="B36" s="29"/>
      <c r="C36" s="30"/>
      <c r="D36" s="29"/>
      <c r="E36" s="41"/>
      <c r="F36" s="29"/>
      <c r="G36" s="30"/>
      <c r="H36" s="29"/>
      <c r="I36" s="28"/>
      <c r="J36" s="28"/>
    </row>
    <row r="37" spans="1:10" x14ac:dyDescent="0.3">
      <c r="A37" s="41"/>
      <c r="B37" s="29"/>
      <c r="C37" s="30"/>
      <c r="D37" s="29"/>
      <c r="E37" s="41"/>
      <c r="F37" s="29"/>
      <c r="G37" s="30"/>
      <c r="H37" s="29"/>
      <c r="I37" s="28"/>
      <c r="J37" s="28"/>
    </row>
  </sheetData>
  <mergeCells count="5">
    <mergeCell ref="A1:H1"/>
    <mergeCell ref="A2:A3"/>
    <mergeCell ref="E2:E3"/>
    <mergeCell ref="B20:D20"/>
    <mergeCell ref="F20:H20"/>
  </mergeCells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6"/>
  <dimension ref="A1:E34"/>
  <sheetViews>
    <sheetView workbookViewId="0"/>
  </sheetViews>
  <sheetFormatPr defaultColWidth="9" defaultRowHeight="16.2" x14ac:dyDescent="0.3"/>
  <cols>
    <col min="1" max="1" width="7.88671875" style="37" customWidth="1"/>
    <col min="2" max="2" width="10.33203125" style="5" customWidth="1"/>
    <col min="3" max="3" width="10.77734375" style="5" customWidth="1"/>
    <col min="4" max="16384" width="9" style="5"/>
  </cols>
  <sheetData>
    <row r="1" spans="1:5" x14ac:dyDescent="0.3">
      <c r="A1" s="153" t="s">
        <v>0</v>
      </c>
      <c r="B1" s="91" t="s">
        <v>1</v>
      </c>
      <c r="C1" s="154" t="s">
        <v>2</v>
      </c>
      <c r="E1" s="23" t="s">
        <v>70</v>
      </c>
    </row>
    <row r="2" spans="1:5" x14ac:dyDescent="0.3">
      <c r="A2" s="155" t="e">
        <f>#REF!</f>
        <v>#REF!</v>
      </c>
      <c r="B2" s="156" t="e">
        <f>#REF!</f>
        <v>#REF!</v>
      </c>
      <c r="C2" s="150" t="e">
        <f t="shared" ref="C2:C31" si="0">$B$32</f>
        <v>#REF!</v>
      </c>
    </row>
    <row r="3" spans="1:5" x14ac:dyDescent="0.3">
      <c r="A3" s="155" t="e">
        <f>#REF!</f>
        <v>#REF!</v>
      </c>
      <c r="B3" s="156" t="e">
        <f>#REF!</f>
        <v>#REF!</v>
      </c>
      <c r="C3" s="150" t="e">
        <f t="shared" si="0"/>
        <v>#REF!</v>
      </c>
    </row>
    <row r="4" spans="1:5" x14ac:dyDescent="0.3">
      <c r="A4" s="155" t="e">
        <f>#REF!</f>
        <v>#REF!</v>
      </c>
      <c r="B4" s="156" t="e">
        <f>#REF!</f>
        <v>#REF!</v>
      </c>
      <c r="C4" s="150" t="e">
        <f t="shared" si="0"/>
        <v>#REF!</v>
      </c>
    </row>
    <row r="5" spans="1:5" x14ac:dyDescent="0.3">
      <c r="A5" s="155" t="e">
        <f>#REF!</f>
        <v>#REF!</v>
      </c>
      <c r="B5" s="156" t="e">
        <f>#REF!</f>
        <v>#REF!</v>
      </c>
      <c r="C5" s="150" t="e">
        <f t="shared" si="0"/>
        <v>#REF!</v>
      </c>
    </row>
    <row r="6" spans="1:5" x14ac:dyDescent="0.3">
      <c r="A6" s="155" t="e">
        <f>#REF!</f>
        <v>#REF!</v>
      </c>
      <c r="B6" s="156" t="e">
        <f>#REF!</f>
        <v>#REF!</v>
      </c>
      <c r="C6" s="150" t="e">
        <f t="shared" si="0"/>
        <v>#REF!</v>
      </c>
    </row>
    <row r="7" spans="1:5" x14ac:dyDescent="0.3">
      <c r="A7" s="155" t="e">
        <f>#REF!</f>
        <v>#REF!</v>
      </c>
      <c r="B7" s="156" t="e">
        <f>#REF!</f>
        <v>#REF!</v>
      </c>
      <c r="C7" s="150" t="e">
        <f t="shared" si="0"/>
        <v>#REF!</v>
      </c>
    </row>
    <row r="8" spans="1:5" x14ac:dyDescent="0.3">
      <c r="A8" s="155" t="e">
        <f>#REF!</f>
        <v>#REF!</v>
      </c>
      <c r="B8" s="156" t="e">
        <f>#REF!</f>
        <v>#REF!</v>
      </c>
      <c r="C8" s="150" t="e">
        <f t="shared" si="0"/>
        <v>#REF!</v>
      </c>
    </row>
    <row r="9" spans="1:5" x14ac:dyDescent="0.3">
      <c r="A9" s="155" t="e">
        <f>#REF!</f>
        <v>#REF!</v>
      </c>
      <c r="B9" s="156" t="e">
        <f>#REF!</f>
        <v>#REF!</v>
      </c>
      <c r="C9" s="150" t="e">
        <f t="shared" si="0"/>
        <v>#REF!</v>
      </c>
    </row>
    <row r="10" spans="1:5" x14ac:dyDescent="0.3">
      <c r="A10" s="155" t="e">
        <f>#REF!</f>
        <v>#REF!</v>
      </c>
      <c r="B10" s="156" t="e">
        <f>#REF!</f>
        <v>#REF!</v>
      </c>
      <c r="C10" s="150" t="e">
        <f t="shared" si="0"/>
        <v>#REF!</v>
      </c>
    </row>
    <row r="11" spans="1:5" x14ac:dyDescent="0.3">
      <c r="A11" s="155" t="e">
        <f>#REF!</f>
        <v>#REF!</v>
      </c>
      <c r="B11" s="156" t="e">
        <f>#REF!</f>
        <v>#REF!</v>
      </c>
      <c r="C11" s="150" t="e">
        <f t="shared" si="0"/>
        <v>#REF!</v>
      </c>
    </row>
    <row r="12" spans="1:5" x14ac:dyDescent="0.3">
      <c r="A12" s="155" t="e">
        <f>#REF!</f>
        <v>#REF!</v>
      </c>
      <c r="B12" s="156" t="e">
        <f>#REF!</f>
        <v>#REF!</v>
      </c>
      <c r="C12" s="150" t="e">
        <f t="shared" si="0"/>
        <v>#REF!</v>
      </c>
    </row>
    <row r="13" spans="1:5" x14ac:dyDescent="0.3">
      <c r="A13" s="155" t="e">
        <f>#REF!</f>
        <v>#REF!</v>
      </c>
      <c r="B13" s="156" t="e">
        <f>#REF!</f>
        <v>#REF!</v>
      </c>
      <c r="C13" s="150" t="e">
        <f t="shared" si="0"/>
        <v>#REF!</v>
      </c>
    </row>
    <row r="14" spans="1:5" x14ac:dyDescent="0.3">
      <c r="A14" s="155" t="e">
        <f>#REF!</f>
        <v>#REF!</v>
      </c>
      <c r="B14" s="156" t="e">
        <f>#REF!</f>
        <v>#REF!</v>
      </c>
      <c r="C14" s="150" t="e">
        <f t="shared" si="0"/>
        <v>#REF!</v>
      </c>
    </row>
    <row r="15" spans="1:5" x14ac:dyDescent="0.3">
      <c r="A15" s="155" t="e">
        <f>#REF!</f>
        <v>#REF!</v>
      </c>
      <c r="B15" s="156" t="e">
        <f>#REF!</f>
        <v>#REF!</v>
      </c>
      <c r="C15" s="150" t="e">
        <f t="shared" si="0"/>
        <v>#REF!</v>
      </c>
    </row>
    <row r="16" spans="1:5" x14ac:dyDescent="0.3">
      <c r="A16" s="155" t="e">
        <f>#REF!</f>
        <v>#REF!</v>
      </c>
      <c r="B16" s="156" t="e">
        <f>#REF!</f>
        <v>#REF!</v>
      </c>
      <c r="C16" s="150" t="e">
        <f t="shared" si="0"/>
        <v>#REF!</v>
      </c>
    </row>
    <row r="17" spans="1:3" x14ac:dyDescent="0.3">
      <c r="A17" s="155" t="e">
        <f>#REF!</f>
        <v>#REF!</v>
      </c>
      <c r="B17" s="156" t="e">
        <f>#REF!</f>
        <v>#REF!</v>
      </c>
      <c r="C17" s="150" t="e">
        <f t="shared" si="0"/>
        <v>#REF!</v>
      </c>
    </row>
    <row r="18" spans="1:3" x14ac:dyDescent="0.3">
      <c r="A18" s="155" t="e">
        <f>#REF!</f>
        <v>#REF!</v>
      </c>
      <c r="B18" s="156" t="e">
        <f>#REF!</f>
        <v>#REF!</v>
      </c>
      <c r="C18" s="150" t="e">
        <f t="shared" si="0"/>
        <v>#REF!</v>
      </c>
    </row>
    <row r="19" spans="1:3" x14ac:dyDescent="0.3">
      <c r="A19" s="155" t="e">
        <f>#REF!</f>
        <v>#REF!</v>
      </c>
      <c r="B19" s="156" t="e">
        <f>#REF!</f>
        <v>#REF!</v>
      </c>
      <c r="C19" s="150" t="e">
        <f t="shared" si="0"/>
        <v>#REF!</v>
      </c>
    </row>
    <row r="20" spans="1:3" x14ac:dyDescent="0.3">
      <c r="A20" s="155" t="e">
        <f>#REF!</f>
        <v>#REF!</v>
      </c>
      <c r="B20" s="156" t="e">
        <f>#REF!</f>
        <v>#REF!</v>
      </c>
      <c r="C20" s="150" t="e">
        <f t="shared" si="0"/>
        <v>#REF!</v>
      </c>
    </row>
    <row r="21" spans="1:3" x14ac:dyDescent="0.3">
      <c r="A21" s="155" t="e">
        <f>#REF!</f>
        <v>#REF!</v>
      </c>
      <c r="B21" s="156" t="e">
        <f>#REF!</f>
        <v>#REF!</v>
      </c>
      <c r="C21" s="150" t="e">
        <f t="shared" si="0"/>
        <v>#REF!</v>
      </c>
    </row>
    <row r="22" spans="1:3" x14ac:dyDescent="0.3">
      <c r="A22" s="155" t="e">
        <f>#REF!</f>
        <v>#REF!</v>
      </c>
      <c r="B22" s="156" t="e">
        <f>#REF!</f>
        <v>#REF!</v>
      </c>
      <c r="C22" s="150" t="e">
        <f t="shared" si="0"/>
        <v>#REF!</v>
      </c>
    </row>
    <row r="23" spans="1:3" x14ac:dyDescent="0.3">
      <c r="A23" s="155" t="e">
        <f>#REF!</f>
        <v>#REF!</v>
      </c>
      <c r="B23" s="156" t="e">
        <f>#REF!</f>
        <v>#REF!</v>
      </c>
      <c r="C23" s="150" t="e">
        <f t="shared" si="0"/>
        <v>#REF!</v>
      </c>
    </row>
    <row r="24" spans="1:3" x14ac:dyDescent="0.3">
      <c r="A24" s="155" t="e">
        <f>#REF!</f>
        <v>#REF!</v>
      </c>
      <c r="B24" s="156" t="e">
        <f>#REF!</f>
        <v>#REF!</v>
      </c>
      <c r="C24" s="150" t="e">
        <f t="shared" si="0"/>
        <v>#REF!</v>
      </c>
    </row>
    <row r="25" spans="1:3" x14ac:dyDescent="0.3">
      <c r="A25" s="155" t="e">
        <f>#REF!</f>
        <v>#REF!</v>
      </c>
      <c r="B25" s="156" t="e">
        <f>#REF!</f>
        <v>#REF!</v>
      </c>
      <c r="C25" s="150" t="e">
        <f t="shared" si="0"/>
        <v>#REF!</v>
      </c>
    </row>
    <row r="26" spans="1:3" x14ac:dyDescent="0.3">
      <c r="A26" s="155" t="e">
        <f>#REF!</f>
        <v>#REF!</v>
      </c>
      <c r="B26" s="156" t="e">
        <f>#REF!</f>
        <v>#REF!</v>
      </c>
      <c r="C26" s="150" t="e">
        <f t="shared" si="0"/>
        <v>#REF!</v>
      </c>
    </row>
    <row r="27" spans="1:3" x14ac:dyDescent="0.3">
      <c r="A27" s="155" t="e">
        <f>#REF!</f>
        <v>#REF!</v>
      </c>
      <c r="B27" s="156" t="e">
        <f>#REF!</f>
        <v>#REF!</v>
      </c>
      <c r="C27" s="150" t="e">
        <f t="shared" si="0"/>
        <v>#REF!</v>
      </c>
    </row>
    <row r="28" spans="1:3" x14ac:dyDescent="0.3">
      <c r="A28" s="155" t="e">
        <f>#REF!</f>
        <v>#REF!</v>
      </c>
      <c r="B28" s="156" t="e">
        <f>#REF!</f>
        <v>#REF!</v>
      </c>
      <c r="C28" s="150" t="e">
        <f t="shared" si="0"/>
        <v>#REF!</v>
      </c>
    </row>
    <row r="29" spans="1:3" x14ac:dyDescent="0.3">
      <c r="A29" s="155" t="e">
        <f>#REF!</f>
        <v>#REF!</v>
      </c>
      <c r="B29" s="156" t="e">
        <f>#REF!</f>
        <v>#REF!</v>
      </c>
      <c r="C29" s="150" t="e">
        <f t="shared" si="0"/>
        <v>#REF!</v>
      </c>
    </row>
    <row r="30" spans="1:3" x14ac:dyDescent="0.3">
      <c r="A30" s="155" t="e">
        <f>#REF!</f>
        <v>#REF!</v>
      </c>
      <c r="B30" s="156" t="e">
        <f>#REF!</f>
        <v>#REF!</v>
      </c>
      <c r="C30" s="150" t="e">
        <f t="shared" si="0"/>
        <v>#REF!</v>
      </c>
    </row>
    <row r="31" spans="1:3" x14ac:dyDescent="0.3">
      <c r="A31" s="155" t="e">
        <f>#REF!</f>
        <v>#REF!</v>
      </c>
      <c r="B31" s="156" t="e">
        <f>#REF!</f>
        <v>#REF!</v>
      </c>
      <c r="C31" s="150" t="e">
        <f t="shared" si="0"/>
        <v>#REF!</v>
      </c>
    </row>
    <row r="32" spans="1:3" x14ac:dyDescent="0.3">
      <c r="A32" s="37" t="s">
        <v>28</v>
      </c>
      <c r="B32" s="7" t="e">
        <f>AVERAGE(B2:B31)</f>
        <v>#REF!</v>
      </c>
      <c r="C32" s="7"/>
    </row>
    <row r="33" spans="1:1" x14ac:dyDescent="0.3">
      <c r="A33" s="71"/>
    </row>
    <row r="34" spans="1:1" x14ac:dyDescent="0.3">
      <c r="A34" s="36"/>
    </row>
  </sheetData>
  <phoneticPr fontId="7" type="noConversion"/>
  <pageMargins left="0.75" right="0.75" top="1" bottom="1" header="0.5" footer="0.5"/>
  <pageSetup paperSize="9" orientation="portrait" horizontalDpi="3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9"/>
  <dimension ref="A1:G33"/>
  <sheetViews>
    <sheetView workbookViewId="0">
      <selection activeCell="N21" sqref="N21"/>
    </sheetView>
  </sheetViews>
  <sheetFormatPr defaultColWidth="9" defaultRowHeight="16.2" x14ac:dyDescent="0.3"/>
  <cols>
    <col min="1" max="1" width="9" style="5"/>
    <col min="2" max="2" width="9.6640625" style="5" bestFit="1" customWidth="1"/>
    <col min="3" max="3" width="9.44140625" style="5" bestFit="1" customWidth="1"/>
    <col min="4" max="5" width="9.44140625" style="5" customWidth="1"/>
    <col min="6" max="16384" width="9" style="5"/>
  </cols>
  <sheetData>
    <row r="1" spans="1:7" x14ac:dyDescent="0.3">
      <c r="A1" s="97"/>
      <c r="B1" s="8" t="s">
        <v>3</v>
      </c>
      <c r="C1" s="9" t="s">
        <v>4</v>
      </c>
      <c r="D1" s="165" t="s">
        <v>150</v>
      </c>
      <c r="E1" s="163"/>
      <c r="G1" s="23" t="s">
        <v>44</v>
      </c>
    </row>
    <row r="2" spans="1:7" x14ac:dyDescent="0.3">
      <c r="A2" s="98" t="e">
        <f>#REF!</f>
        <v>#REF!</v>
      </c>
      <c r="B2" s="99" t="e">
        <f>#REF!</f>
        <v>#REF!</v>
      </c>
      <c r="C2" s="99" t="e">
        <f t="shared" ref="C2:C32" si="0">$B$33</f>
        <v>#REF!</v>
      </c>
      <c r="D2" s="164" t="e">
        <f>IF(OR(B2=MIN($B$2:$B$32),B2=MAX($B$2:$B$32)),B2,NA())</f>
        <v>#REF!</v>
      </c>
      <c r="E2" s="162"/>
      <c r="G2" s="23"/>
    </row>
    <row r="3" spans="1:7" x14ac:dyDescent="0.3">
      <c r="A3" s="98" t="e">
        <f>#REF!</f>
        <v>#REF!</v>
      </c>
      <c r="B3" s="99" t="e">
        <f>#REF!</f>
        <v>#REF!</v>
      </c>
      <c r="C3" s="99" t="e">
        <f t="shared" si="0"/>
        <v>#REF!</v>
      </c>
      <c r="D3" s="164" t="e">
        <f t="shared" ref="D3:D32" si="1">IF(OR(B3=MIN($B$2:$B$32),B3=MAX($B$2:$B$32)),B3,NA())</f>
        <v>#REF!</v>
      </c>
      <c r="E3" s="162"/>
      <c r="G3" s="23"/>
    </row>
    <row r="4" spans="1:7" x14ac:dyDescent="0.3">
      <c r="A4" s="98" t="e">
        <f>#REF!</f>
        <v>#REF!</v>
      </c>
      <c r="B4" s="99" t="e">
        <f>#REF!</f>
        <v>#REF!</v>
      </c>
      <c r="C4" s="99" t="e">
        <f t="shared" si="0"/>
        <v>#REF!</v>
      </c>
      <c r="D4" s="164" t="e">
        <f t="shared" si="1"/>
        <v>#REF!</v>
      </c>
      <c r="E4" s="162"/>
      <c r="G4" s="23"/>
    </row>
    <row r="5" spans="1:7" x14ac:dyDescent="0.3">
      <c r="A5" s="98" t="e">
        <f>#REF!</f>
        <v>#REF!</v>
      </c>
      <c r="B5" s="99" t="e">
        <f>#REF!</f>
        <v>#REF!</v>
      </c>
      <c r="C5" s="99" t="e">
        <f t="shared" si="0"/>
        <v>#REF!</v>
      </c>
      <c r="D5" s="164" t="e">
        <f t="shared" si="1"/>
        <v>#REF!</v>
      </c>
      <c r="E5" s="162"/>
      <c r="G5" s="23"/>
    </row>
    <row r="6" spans="1:7" x14ac:dyDescent="0.3">
      <c r="A6" s="98" t="e">
        <f>#REF!</f>
        <v>#REF!</v>
      </c>
      <c r="B6" s="99" t="e">
        <f>#REF!</f>
        <v>#REF!</v>
      </c>
      <c r="C6" s="99" t="e">
        <f t="shared" si="0"/>
        <v>#REF!</v>
      </c>
      <c r="D6" s="164" t="e">
        <f t="shared" si="1"/>
        <v>#REF!</v>
      </c>
      <c r="E6" s="162"/>
    </row>
    <row r="7" spans="1:7" x14ac:dyDescent="0.3">
      <c r="A7" s="98" t="e">
        <f>#REF!</f>
        <v>#REF!</v>
      </c>
      <c r="B7" s="99" t="e">
        <f>#REF!</f>
        <v>#REF!</v>
      </c>
      <c r="C7" s="99" t="e">
        <f t="shared" si="0"/>
        <v>#REF!</v>
      </c>
      <c r="D7" s="164" t="e">
        <f t="shared" si="1"/>
        <v>#REF!</v>
      </c>
      <c r="E7" s="162"/>
    </row>
    <row r="8" spans="1:7" x14ac:dyDescent="0.3">
      <c r="A8" s="98" t="e">
        <f>#REF!</f>
        <v>#REF!</v>
      </c>
      <c r="B8" s="99" t="e">
        <f>#REF!</f>
        <v>#REF!</v>
      </c>
      <c r="C8" s="99" t="e">
        <f t="shared" si="0"/>
        <v>#REF!</v>
      </c>
      <c r="D8" s="164" t="e">
        <f t="shared" si="1"/>
        <v>#REF!</v>
      </c>
      <c r="E8" s="162"/>
    </row>
    <row r="9" spans="1:7" x14ac:dyDescent="0.3">
      <c r="A9" s="98" t="e">
        <f>#REF!</f>
        <v>#REF!</v>
      </c>
      <c r="B9" s="99" t="e">
        <f>#REF!</f>
        <v>#REF!</v>
      </c>
      <c r="C9" s="99" t="e">
        <f t="shared" si="0"/>
        <v>#REF!</v>
      </c>
      <c r="D9" s="164" t="e">
        <f t="shared" si="1"/>
        <v>#REF!</v>
      </c>
      <c r="E9" s="162"/>
    </row>
    <row r="10" spans="1:7" x14ac:dyDescent="0.3">
      <c r="A10" s="98" t="e">
        <f>#REF!</f>
        <v>#REF!</v>
      </c>
      <c r="B10" s="99" t="e">
        <f>#REF!</f>
        <v>#REF!</v>
      </c>
      <c r="C10" s="99" t="e">
        <f t="shared" si="0"/>
        <v>#REF!</v>
      </c>
      <c r="D10" s="164" t="e">
        <f t="shared" si="1"/>
        <v>#REF!</v>
      </c>
      <c r="E10" s="162"/>
    </row>
    <row r="11" spans="1:7" x14ac:dyDescent="0.3">
      <c r="A11" s="98" t="e">
        <f>#REF!</f>
        <v>#REF!</v>
      </c>
      <c r="B11" s="99" t="e">
        <f>#REF!</f>
        <v>#REF!</v>
      </c>
      <c r="C11" s="99" t="e">
        <f t="shared" si="0"/>
        <v>#REF!</v>
      </c>
      <c r="D11" s="164" t="e">
        <f t="shared" si="1"/>
        <v>#REF!</v>
      </c>
      <c r="E11" s="162"/>
    </row>
    <row r="12" spans="1:7" x14ac:dyDescent="0.3">
      <c r="A12" s="98" t="e">
        <f>#REF!</f>
        <v>#REF!</v>
      </c>
      <c r="B12" s="99" t="e">
        <f>#REF!</f>
        <v>#REF!</v>
      </c>
      <c r="C12" s="99" t="e">
        <f t="shared" si="0"/>
        <v>#REF!</v>
      </c>
      <c r="D12" s="164" t="e">
        <f t="shared" si="1"/>
        <v>#REF!</v>
      </c>
      <c r="E12" s="162"/>
    </row>
    <row r="13" spans="1:7" x14ac:dyDescent="0.3">
      <c r="A13" s="98" t="e">
        <f>#REF!</f>
        <v>#REF!</v>
      </c>
      <c r="B13" s="99" t="e">
        <f>#REF!</f>
        <v>#REF!</v>
      </c>
      <c r="C13" s="99" t="e">
        <f t="shared" si="0"/>
        <v>#REF!</v>
      </c>
      <c r="D13" s="164" t="e">
        <f t="shared" si="1"/>
        <v>#REF!</v>
      </c>
      <c r="E13" s="162"/>
    </row>
    <row r="14" spans="1:7" x14ac:dyDescent="0.3">
      <c r="A14" s="98" t="e">
        <f>#REF!</f>
        <v>#REF!</v>
      </c>
      <c r="B14" s="99" t="e">
        <f>#REF!</f>
        <v>#REF!</v>
      </c>
      <c r="C14" s="99" t="e">
        <f t="shared" si="0"/>
        <v>#REF!</v>
      </c>
      <c r="D14" s="164" t="e">
        <f t="shared" si="1"/>
        <v>#REF!</v>
      </c>
      <c r="E14" s="162"/>
    </row>
    <row r="15" spans="1:7" x14ac:dyDescent="0.3">
      <c r="A15" s="98" t="e">
        <f>#REF!</f>
        <v>#REF!</v>
      </c>
      <c r="B15" s="99" t="e">
        <f>#REF!</f>
        <v>#REF!</v>
      </c>
      <c r="C15" s="99" t="e">
        <f t="shared" si="0"/>
        <v>#REF!</v>
      </c>
      <c r="D15" s="164" t="e">
        <f t="shared" si="1"/>
        <v>#REF!</v>
      </c>
      <c r="E15" s="162"/>
    </row>
    <row r="16" spans="1:7" x14ac:dyDescent="0.3">
      <c r="A16" s="98" t="e">
        <f>#REF!</f>
        <v>#REF!</v>
      </c>
      <c r="B16" s="99" t="e">
        <f>#REF!</f>
        <v>#REF!</v>
      </c>
      <c r="C16" s="99" t="e">
        <f t="shared" si="0"/>
        <v>#REF!</v>
      </c>
      <c r="D16" s="164" t="e">
        <f t="shared" si="1"/>
        <v>#REF!</v>
      </c>
      <c r="E16" s="162"/>
    </row>
    <row r="17" spans="1:5" x14ac:dyDescent="0.3">
      <c r="A17" s="98" t="e">
        <f>#REF!</f>
        <v>#REF!</v>
      </c>
      <c r="B17" s="99" t="e">
        <f>#REF!</f>
        <v>#REF!</v>
      </c>
      <c r="C17" s="99" t="e">
        <f t="shared" si="0"/>
        <v>#REF!</v>
      </c>
      <c r="D17" s="164" t="e">
        <f t="shared" si="1"/>
        <v>#REF!</v>
      </c>
      <c r="E17" s="162"/>
    </row>
    <row r="18" spans="1:5" x14ac:dyDescent="0.3">
      <c r="A18" s="98" t="e">
        <f>#REF!</f>
        <v>#REF!</v>
      </c>
      <c r="B18" s="99" t="e">
        <f>#REF!</f>
        <v>#REF!</v>
      </c>
      <c r="C18" s="99" t="e">
        <f t="shared" si="0"/>
        <v>#REF!</v>
      </c>
      <c r="D18" s="164" t="e">
        <f t="shared" si="1"/>
        <v>#REF!</v>
      </c>
      <c r="E18" s="162"/>
    </row>
    <row r="19" spans="1:5" x14ac:dyDescent="0.3">
      <c r="A19" s="98" t="e">
        <f>#REF!</f>
        <v>#REF!</v>
      </c>
      <c r="B19" s="99" t="e">
        <f>#REF!</f>
        <v>#REF!</v>
      </c>
      <c r="C19" s="99" t="e">
        <f t="shared" si="0"/>
        <v>#REF!</v>
      </c>
      <c r="D19" s="164" t="e">
        <f t="shared" si="1"/>
        <v>#REF!</v>
      </c>
      <c r="E19" s="162"/>
    </row>
    <row r="20" spans="1:5" x14ac:dyDescent="0.3">
      <c r="A20" s="98" t="e">
        <f>#REF!</f>
        <v>#REF!</v>
      </c>
      <c r="B20" s="99" t="e">
        <f>#REF!</f>
        <v>#REF!</v>
      </c>
      <c r="C20" s="99" t="e">
        <f t="shared" si="0"/>
        <v>#REF!</v>
      </c>
      <c r="D20" s="164" t="e">
        <f t="shared" si="1"/>
        <v>#REF!</v>
      </c>
      <c r="E20" s="162"/>
    </row>
    <row r="21" spans="1:5" x14ac:dyDescent="0.3">
      <c r="A21" s="98" t="e">
        <f>#REF!</f>
        <v>#REF!</v>
      </c>
      <c r="B21" s="99" t="e">
        <f>#REF!</f>
        <v>#REF!</v>
      </c>
      <c r="C21" s="99" t="e">
        <f t="shared" si="0"/>
        <v>#REF!</v>
      </c>
      <c r="D21" s="164" t="e">
        <f t="shared" si="1"/>
        <v>#REF!</v>
      </c>
      <c r="E21" s="162"/>
    </row>
    <row r="22" spans="1:5" x14ac:dyDescent="0.3">
      <c r="A22" s="98" t="e">
        <f>#REF!</f>
        <v>#REF!</v>
      </c>
      <c r="B22" s="99" t="e">
        <f>#REF!</f>
        <v>#REF!</v>
      </c>
      <c r="C22" s="99" t="e">
        <f t="shared" si="0"/>
        <v>#REF!</v>
      </c>
      <c r="D22" s="164" t="e">
        <f t="shared" si="1"/>
        <v>#REF!</v>
      </c>
      <c r="E22" s="162"/>
    </row>
    <row r="23" spans="1:5" x14ac:dyDescent="0.3">
      <c r="A23" s="98" t="e">
        <f>#REF!</f>
        <v>#REF!</v>
      </c>
      <c r="B23" s="99" t="e">
        <f>#REF!</f>
        <v>#REF!</v>
      </c>
      <c r="C23" s="99" t="e">
        <f t="shared" si="0"/>
        <v>#REF!</v>
      </c>
      <c r="D23" s="164" t="e">
        <f t="shared" si="1"/>
        <v>#REF!</v>
      </c>
      <c r="E23" s="162"/>
    </row>
    <row r="24" spans="1:5" x14ac:dyDescent="0.3">
      <c r="A24" s="98" t="e">
        <f>#REF!</f>
        <v>#REF!</v>
      </c>
      <c r="B24" s="99" t="e">
        <f>#REF!</f>
        <v>#REF!</v>
      </c>
      <c r="C24" s="99" t="e">
        <f t="shared" si="0"/>
        <v>#REF!</v>
      </c>
      <c r="D24" s="164" t="e">
        <f t="shared" si="1"/>
        <v>#REF!</v>
      </c>
      <c r="E24" s="162"/>
    </row>
    <row r="25" spans="1:5" x14ac:dyDescent="0.3">
      <c r="A25" s="98" t="e">
        <f>#REF!</f>
        <v>#REF!</v>
      </c>
      <c r="B25" s="99" t="e">
        <f>#REF!</f>
        <v>#REF!</v>
      </c>
      <c r="C25" s="99" t="e">
        <f t="shared" si="0"/>
        <v>#REF!</v>
      </c>
      <c r="D25" s="164" t="e">
        <f t="shared" si="1"/>
        <v>#REF!</v>
      </c>
      <c r="E25" s="162"/>
    </row>
    <row r="26" spans="1:5" x14ac:dyDescent="0.3">
      <c r="A26" s="98" t="e">
        <f>#REF!</f>
        <v>#REF!</v>
      </c>
      <c r="B26" s="99" t="e">
        <f>#REF!</f>
        <v>#REF!</v>
      </c>
      <c r="C26" s="99" t="e">
        <f t="shared" si="0"/>
        <v>#REF!</v>
      </c>
      <c r="D26" s="164" t="e">
        <f t="shared" si="1"/>
        <v>#REF!</v>
      </c>
      <c r="E26" s="162"/>
    </row>
    <row r="27" spans="1:5" x14ac:dyDescent="0.3">
      <c r="A27" s="98" t="e">
        <f>#REF!</f>
        <v>#REF!</v>
      </c>
      <c r="B27" s="99" t="e">
        <f>#REF!</f>
        <v>#REF!</v>
      </c>
      <c r="C27" s="99" t="e">
        <f t="shared" si="0"/>
        <v>#REF!</v>
      </c>
      <c r="D27" s="164" t="e">
        <f t="shared" si="1"/>
        <v>#REF!</v>
      </c>
      <c r="E27" s="162"/>
    </row>
    <row r="28" spans="1:5" x14ac:dyDescent="0.3">
      <c r="A28" s="98" t="e">
        <f>#REF!</f>
        <v>#REF!</v>
      </c>
      <c r="B28" s="99" t="e">
        <f>#REF!</f>
        <v>#REF!</v>
      </c>
      <c r="C28" s="99" t="e">
        <f t="shared" si="0"/>
        <v>#REF!</v>
      </c>
      <c r="D28" s="164" t="e">
        <f t="shared" si="1"/>
        <v>#REF!</v>
      </c>
      <c r="E28" s="162"/>
    </row>
    <row r="29" spans="1:5" x14ac:dyDescent="0.3">
      <c r="A29" s="98" t="e">
        <f>#REF!</f>
        <v>#REF!</v>
      </c>
      <c r="B29" s="99" t="e">
        <f>#REF!</f>
        <v>#REF!</v>
      </c>
      <c r="C29" s="99" t="e">
        <f t="shared" si="0"/>
        <v>#REF!</v>
      </c>
      <c r="D29" s="164" t="e">
        <f t="shared" si="1"/>
        <v>#REF!</v>
      </c>
      <c r="E29" s="162"/>
    </row>
    <row r="30" spans="1:5" x14ac:dyDescent="0.3">
      <c r="A30" s="98" t="e">
        <f>#REF!</f>
        <v>#REF!</v>
      </c>
      <c r="B30" s="99" t="e">
        <f>#REF!</f>
        <v>#REF!</v>
      </c>
      <c r="C30" s="99" t="e">
        <f t="shared" si="0"/>
        <v>#REF!</v>
      </c>
      <c r="D30" s="164" t="e">
        <f t="shared" si="1"/>
        <v>#REF!</v>
      </c>
      <c r="E30" s="162"/>
    </row>
    <row r="31" spans="1:5" x14ac:dyDescent="0.3">
      <c r="A31" s="98" t="e">
        <f>#REF!</f>
        <v>#REF!</v>
      </c>
      <c r="B31" s="99" t="e">
        <f>#REF!</f>
        <v>#REF!</v>
      </c>
      <c r="C31" s="99" t="e">
        <f t="shared" si="0"/>
        <v>#REF!</v>
      </c>
      <c r="D31" s="164" t="e">
        <f t="shared" si="1"/>
        <v>#REF!</v>
      </c>
      <c r="E31" s="162"/>
    </row>
    <row r="32" spans="1:5" x14ac:dyDescent="0.3">
      <c r="A32" s="98" t="e">
        <f>#REF!</f>
        <v>#REF!</v>
      </c>
      <c r="B32" s="99" t="e">
        <f>#REF!</f>
        <v>#REF!</v>
      </c>
      <c r="C32" s="99" t="e">
        <f t="shared" si="0"/>
        <v>#REF!</v>
      </c>
      <c r="D32" s="164" t="e">
        <f t="shared" si="1"/>
        <v>#REF!</v>
      </c>
      <c r="E32" s="162"/>
    </row>
    <row r="33" spans="1:5" x14ac:dyDescent="0.3">
      <c r="A33" s="6" t="s">
        <v>9</v>
      </c>
      <c r="B33" s="87" t="e">
        <f>AVERAGE(B2:B32)</f>
        <v>#REF!</v>
      </c>
      <c r="C33" s="87"/>
      <c r="D33" s="87"/>
      <c r="E33" s="87"/>
    </row>
  </sheetData>
  <phoneticPr fontId="7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8"/>
  <dimension ref="A1:F33"/>
  <sheetViews>
    <sheetView topLeftCell="A4" zoomScale="85" workbookViewId="0">
      <selection activeCell="S16" sqref="S16"/>
    </sheetView>
  </sheetViews>
  <sheetFormatPr defaultColWidth="9" defaultRowHeight="16.2" x14ac:dyDescent="0.3"/>
  <cols>
    <col min="1" max="1" width="10.109375" style="5" customWidth="1"/>
    <col min="2" max="16384" width="9" style="5"/>
  </cols>
  <sheetData>
    <row r="1" spans="1:6" ht="32.4" x14ac:dyDescent="0.3">
      <c r="A1" s="95"/>
      <c r="B1" s="92" t="s">
        <v>36</v>
      </c>
      <c r="C1" s="92" t="s">
        <v>35</v>
      </c>
      <c r="F1" s="24" t="s">
        <v>65</v>
      </c>
    </row>
    <row r="2" spans="1:6" x14ac:dyDescent="0.3">
      <c r="A2" s="107" t="e">
        <f>#REF!</f>
        <v>#REF!</v>
      </c>
      <c r="B2" s="157" t="e">
        <f>#REF!</f>
        <v>#REF!</v>
      </c>
      <c r="C2" s="11" t="e">
        <f t="shared" ref="C2:C32" si="0">$B$33</f>
        <v>#REF!</v>
      </c>
    </row>
    <row r="3" spans="1:6" x14ac:dyDescent="0.3">
      <c r="A3" s="107" t="e">
        <f>#REF!</f>
        <v>#REF!</v>
      </c>
      <c r="B3" s="157" t="e">
        <f>#REF!</f>
        <v>#REF!</v>
      </c>
      <c r="C3" s="11" t="e">
        <f t="shared" si="0"/>
        <v>#REF!</v>
      </c>
    </row>
    <row r="4" spans="1:6" x14ac:dyDescent="0.3">
      <c r="A4" s="107" t="e">
        <f>#REF!</f>
        <v>#REF!</v>
      </c>
      <c r="B4" s="157" t="e">
        <f>#REF!</f>
        <v>#REF!</v>
      </c>
      <c r="C4" s="11" t="e">
        <f t="shared" si="0"/>
        <v>#REF!</v>
      </c>
    </row>
    <row r="5" spans="1:6" x14ac:dyDescent="0.3">
      <c r="A5" s="107" t="e">
        <f>#REF!</f>
        <v>#REF!</v>
      </c>
      <c r="B5" s="157" t="e">
        <f>#REF!</f>
        <v>#REF!</v>
      </c>
      <c r="C5" s="11" t="e">
        <f t="shared" si="0"/>
        <v>#REF!</v>
      </c>
    </row>
    <row r="6" spans="1:6" x14ac:dyDescent="0.3">
      <c r="A6" s="107" t="e">
        <f>#REF!</f>
        <v>#REF!</v>
      </c>
      <c r="B6" s="157" t="e">
        <f>#REF!</f>
        <v>#REF!</v>
      </c>
      <c r="C6" s="11" t="e">
        <f t="shared" si="0"/>
        <v>#REF!</v>
      </c>
    </row>
    <row r="7" spans="1:6" x14ac:dyDescent="0.3">
      <c r="A7" s="107" t="e">
        <f>#REF!</f>
        <v>#REF!</v>
      </c>
      <c r="B7" s="157" t="e">
        <f>#REF!</f>
        <v>#REF!</v>
      </c>
      <c r="C7" s="11" t="e">
        <f t="shared" si="0"/>
        <v>#REF!</v>
      </c>
    </row>
    <row r="8" spans="1:6" x14ac:dyDescent="0.3">
      <c r="A8" s="107" t="e">
        <f>#REF!</f>
        <v>#REF!</v>
      </c>
      <c r="B8" s="157" t="e">
        <f>#REF!</f>
        <v>#REF!</v>
      </c>
      <c r="C8" s="11" t="e">
        <f t="shared" si="0"/>
        <v>#REF!</v>
      </c>
    </row>
    <row r="9" spans="1:6" x14ac:dyDescent="0.3">
      <c r="A9" s="107" t="e">
        <f>#REF!</f>
        <v>#REF!</v>
      </c>
      <c r="B9" s="157" t="e">
        <f>#REF!</f>
        <v>#REF!</v>
      </c>
      <c r="C9" s="11" t="e">
        <f t="shared" si="0"/>
        <v>#REF!</v>
      </c>
    </row>
    <row r="10" spans="1:6" x14ac:dyDescent="0.3">
      <c r="A10" s="107" t="e">
        <f>#REF!</f>
        <v>#REF!</v>
      </c>
      <c r="B10" s="157" t="e">
        <f>#REF!</f>
        <v>#REF!</v>
      </c>
      <c r="C10" s="11" t="e">
        <f t="shared" si="0"/>
        <v>#REF!</v>
      </c>
    </row>
    <row r="11" spans="1:6" x14ac:dyDescent="0.3">
      <c r="A11" s="107" t="e">
        <f>#REF!</f>
        <v>#REF!</v>
      </c>
      <c r="B11" s="157" t="e">
        <f>#REF!</f>
        <v>#REF!</v>
      </c>
      <c r="C11" s="11" t="e">
        <f t="shared" si="0"/>
        <v>#REF!</v>
      </c>
    </row>
    <row r="12" spans="1:6" x14ac:dyDescent="0.3">
      <c r="A12" s="107" t="e">
        <f>#REF!</f>
        <v>#REF!</v>
      </c>
      <c r="B12" s="157" t="e">
        <f>#REF!</f>
        <v>#REF!</v>
      </c>
      <c r="C12" s="11" t="e">
        <f t="shared" si="0"/>
        <v>#REF!</v>
      </c>
    </row>
    <row r="13" spans="1:6" x14ac:dyDescent="0.3">
      <c r="A13" s="107" t="e">
        <f>#REF!</f>
        <v>#REF!</v>
      </c>
      <c r="B13" s="157" t="e">
        <f>#REF!</f>
        <v>#REF!</v>
      </c>
      <c r="C13" s="11" t="e">
        <f t="shared" si="0"/>
        <v>#REF!</v>
      </c>
    </row>
    <row r="14" spans="1:6" x14ac:dyDescent="0.3">
      <c r="A14" s="107" t="e">
        <f>#REF!</f>
        <v>#REF!</v>
      </c>
      <c r="B14" s="157" t="e">
        <f>#REF!</f>
        <v>#REF!</v>
      </c>
      <c r="C14" s="11" t="e">
        <f t="shared" si="0"/>
        <v>#REF!</v>
      </c>
    </row>
    <row r="15" spans="1:6" x14ac:dyDescent="0.3">
      <c r="A15" s="107" t="e">
        <f>#REF!</f>
        <v>#REF!</v>
      </c>
      <c r="B15" s="157" t="e">
        <f>#REF!</f>
        <v>#REF!</v>
      </c>
      <c r="C15" s="11" t="e">
        <f t="shared" si="0"/>
        <v>#REF!</v>
      </c>
    </row>
    <row r="16" spans="1:6" x14ac:dyDescent="0.3">
      <c r="A16" s="107" t="e">
        <f>#REF!</f>
        <v>#REF!</v>
      </c>
      <c r="B16" s="157" t="e">
        <f>#REF!</f>
        <v>#REF!</v>
      </c>
      <c r="C16" s="11" t="e">
        <f t="shared" si="0"/>
        <v>#REF!</v>
      </c>
    </row>
    <row r="17" spans="1:3" x14ac:dyDescent="0.3">
      <c r="A17" s="107" t="e">
        <f>#REF!</f>
        <v>#REF!</v>
      </c>
      <c r="B17" s="157" t="e">
        <f>#REF!</f>
        <v>#REF!</v>
      </c>
      <c r="C17" s="11" t="e">
        <f t="shared" si="0"/>
        <v>#REF!</v>
      </c>
    </row>
    <row r="18" spans="1:3" x14ac:dyDescent="0.3">
      <c r="A18" s="107" t="e">
        <f>#REF!</f>
        <v>#REF!</v>
      </c>
      <c r="B18" s="157" t="e">
        <f>#REF!</f>
        <v>#REF!</v>
      </c>
      <c r="C18" s="11" t="e">
        <f t="shared" si="0"/>
        <v>#REF!</v>
      </c>
    </row>
    <row r="19" spans="1:3" x14ac:dyDescent="0.3">
      <c r="A19" s="107" t="e">
        <f>#REF!</f>
        <v>#REF!</v>
      </c>
      <c r="B19" s="157" t="e">
        <f>#REF!</f>
        <v>#REF!</v>
      </c>
      <c r="C19" s="11" t="e">
        <f t="shared" si="0"/>
        <v>#REF!</v>
      </c>
    </row>
    <row r="20" spans="1:3" x14ac:dyDescent="0.3">
      <c r="A20" s="107" t="e">
        <f>#REF!</f>
        <v>#REF!</v>
      </c>
      <c r="B20" s="157" t="e">
        <f>#REF!</f>
        <v>#REF!</v>
      </c>
      <c r="C20" s="11" t="e">
        <f t="shared" si="0"/>
        <v>#REF!</v>
      </c>
    </row>
    <row r="21" spans="1:3" x14ac:dyDescent="0.3">
      <c r="A21" s="107" t="e">
        <f>#REF!</f>
        <v>#REF!</v>
      </c>
      <c r="B21" s="157" t="e">
        <f>#REF!</f>
        <v>#REF!</v>
      </c>
      <c r="C21" s="11" t="e">
        <f t="shared" si="0"/>
        <v>#REF!</v>
      </c>
    </row>
    <row r="22" spans="1:3" x14ac:dyDescent="0.3">
      <c r="A22" s="107" t="e">
        <f>#REF!</f>
        <v>#REF!</v>
      </c>
      <c r="B22" s="157" t="e">
        <f>#REF!</f>
        <v>#REF!</v>
      </c>
      <c r="C22" s="11" t="e">
        <f t="shared" si="0"/>
        <v>#REF!</v>
      </c>
    </row>
    <row r="23" spans="1:3" x14ac:dyDescent="0.3">
      <c r="A23" s="107" t="e">
        <f>#REF!</f>
        <v>#REF!</v>
      </c>
      <c r="B23" s="157" t="e">
        <f>#REF!</f>
        <v>#REF!</v>
      </c>
      <c r="C23" s="11" t="e">
        <f t="shared" si="0"/>
        <v>#REF!</v>
      </c>
    </row>
    <row r="24" spans="1:3" x14ac:dyDescent="0.3">
      <c r="A24" s="107" t="e">
        <f>#REF!</f>
        <v>#REF!</v>
      </c>
      <c r="B24" s="157" t="e">
        <f>#REF!</f>
        <v>#REF!</v>
      </c>
      <c r="C24" s="11" t="e">
        <f t="shared" si="0"/>
        <v>#REF!</v>
      </c>
    </row>
    <row r="25" spans="1:3" x14ac:dyDescent="0.3">
      <c r="A25" s="107" t="e">
        <f>#REF!</f>
        <v>#REF!</v>
      </c>
      <c r="B25" s="157" t="e">
        <f>#REF!</f>
        <v>#REF!</v>
      </c>
      <c r="C25" s="11" t="e">
        <f t="shared" si="0"/>
        <v>#REF!</v>
      </c>
    </row>
    <row r="26" spans="1:3" x14ac:dyDescent="0.3">
      <c r="A26" s="107" t="e">
        <f>#REF!</f>
        <v>#REF!</v>
      </c>
      <c r="B26" s="157" t="e">
        <f>#REF!</f>
        <v>#REF!</v>
      </c>
      <c r="C26" s="11" t="e">
        <f t="shared" si="0"/>
        <v>#REF!</v>
      </c>
    </row>
    <row r="27" spans="1:3" x14ac:dyDescent="0.3">
      <c r="A27" s="107" t="e">
        <f>#REF!</f>
        <v>#REF!</v>
      </c>
      <c r="B27" s="157" t="e">
        <f>#REF!</f>
        <v>#REF!</v>
      </c>
      <c r="C27" s="11" t="e">
        <f t="shared" si="0"/>
        <v>#REF!</v>
      </c>
    </row>
    <row r="28" spans="1:3" x14ac:dyDescent="0.3">
      <c r="A28" s="107" t="e">
        <f>#REF!</f>
        <v>#REF!</v>
      </c>
      <c r="B28" s="157" t="e">
        <f>#REF!</f>
        <v>#REF!</v>
      </c>
      <c r="C28" s="11" t="e">
        <f t="shared" si="0"/>
        <v>#REF!</v>
      </c>
    </row>
    <row r="29" spans="1:3" x14ac:dyDescent="0.3">
      <c r="A29" s="107" t="e">
        <f>#REF!</f>
        <v>#REF!</v>
      </c>
      <c r="B29" s="157" t="e">
        <f>#REF!</f>
        <v>#REF!</v>
      </c>
      <c r="C29" s="11" t="e">
        <f t="shared" si="0"/>
        <v>#REF!</v>
      </c>
    </row>
    <row r="30" spans="1:3" x14ac:dyDescent="0.3">
      <c r="A30" s="107" t="e">
        <f>#REF!</f>
        <v>#REF!</v>
      </c>
      <c r="B30" s="157" t="e">
        <f>#REF!</f>
        <v>#REF!</v>
      </c>
      <c r="C30" s="11" t="e">
        <f t="shared" si="0"/>
        <v>#REF!</v>
      </c>
    </row>
    <row r="31" spans="1:3" x14ac:dyDescent="0.3">
      <c r="A31" s="107" t="e">
        <f>#REF!</f>
        <v>#REF!</v>
      </c>
      <c r="B31" s="157" t="e">
        <f>#REF!</f>
        <v>#REF!</v>
      </c>
      <c r="C31" s="11" t="e">
        <f t="shared" si="0"/>
        <v>#REF!</v>
      </c>
    </row>
    <row r="32" spans="1:3" x14ac:dyDescent="0.3">
      <c r="A32" s="107" t="e">
        <f>#REF!</f>
        <v>#REF!</v>
      </c>
      <c r="B32" s="157" t="e">
        <f>#REF!</f>
        <v>#REF!</v>
      </c>
      <c r="C32" s="11" t="e">
        <f t="shared" si="0"/>
        <v>#REF!</v>
      </c>
    </row>
    <row r="33" spans="1:3" x14ac:dyDescent="0.3">
      <c r="A33" s="91" t="s">
        <v>9</v>
      </c>
      <c r="B33" s="108" t="e">
        <f>AVERAGE(B2:B32)</f>
        <v>#REF!</v>
      </c>
      <c r="C33" s="95"/>
    </row>
  </sheetData>
  <phoneticPr fontId="7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03"/>
  <dimension ref="A1:O35"/>
  <sheetViews>
    <sheetView zoomScale="85" workbookViewId="0">
      <selection activeCell="Q22" sqref="Q22"/>
    </sheetView>
  </sheetViews>
  <sheetFormatPr defaultColWidth="9" defaultRowHeight="16.2" x14ac:dyDescent="0.3"/>
  <cols>
    <col min="1" max="1" width="9" style="5"/>
    <col min="2" max="2" width="10.33203125" style="5" customWidth="1"/>
    <col min="3" max="16384" width="9" style="5"/>
  </cols>
  <sheetData>
    <row r="1" spans="1:4" ht="19.8" x14ac:dyDescent="0.3">
      <c r="A1" s="104" t="s">
        <v>104</v>
      </c>
      <c r="B1" s="104" t="s">
        <v>105</v>
      </c>
      <c r="C1" s="89" t="s">
        <v>97</v>
      </c>
      <c r="D1" s="24" t="s">
        <v>66</v>
      </c>
    </row>
    <row r="2" spans="1:4" x14ac:dyDescent="0.3">
      <c r="A2" s="105" t="e">
        <f>#REF!</f>
        <v>#REF!</v>
      </c>
      <c r="B2" s="106" t="e">
        <f>#REF!</f>
        <v>#REF!</v>
      </c>
      <c r="C2" s="149" t="e">
        <f t="shared" ref="C2:C32" si="0">$B$33</f>
        <v>#REF!</v>
      </c>
    </row>
    <row r="3" spans="1:4" x14ac:dyDescent="0.3">
      <c r="A3" s="105" t="e">
        <f>#REF!</f>
        <v>#REF!</v>
      </c>
      <c r="B3" s="106" t="e">
        <f>#REF!</f>
        <v>#REF!</v>
      </c>
      <c r="C3" s="149" t="e">
        <f t="shared" si="0"/>
        <v>#REF!</v>
      </c>
    </row>
    <row r="4" spans="1:4" x14ac:dyDescent="0.3">
      <c r="A4" s="105" t="e">
        <f>#REF!</f>
        <v>#REF!</v>
      </c>
      <c r="B4" s="106" t="e">
        <f>#REF!</f>
        <v>#REF!</v>
      </c>
      <c r="C4" s="149" t="e">
        <f t="shared" si="0"/>
        <v>#REF!</v>
      </c>
    </row>
    <row r="5" spans="1:4" x14ac:dyDescent="0.3">
      <c r="A5" s="105" t="e">
        <f>#REF!</f>
        <v>#REF!</v>
      </c>
      <c r="B5" s="106" t="e">
        <f>#REF!</f>
        <v>#REF!</v>
      </c>
      <c r="C5" s="149" t="e">
        <f t="shared" si="0"/>
        <v>#REF!</v>
      </c>
    </row>
    <row r="6" spans="1:4" x14ac:dyDescent="0.3">
      <c r="A6" s="105" t="e">
        <f>#REF!</f>
        <v>#REF!</v>
      </c>
      <c r="B6" s="106" t="e">
        <f>#REF!</f>
        <v>#REF!</v>
      </c>
      <c r="C6" s="149" t="e">
        <f t="shared" si="0"/>
        <v>#REF!</v>
      </c>
    </row>
    <row r="7" spans="1:4" x14ac:dyDescent="0.3">
      <c r="A7" s="105" t="e">
        <f>#REF!</f>
        <v>#REF!</v>
      </c>
      <c r="B7" s="106" t="e">
        <f>#REF!</f>
        <v>#REF!</v>
      </c>
      <c r="C7" s="149" t="e">
        <f t="shared" si="0"/>
        <v>#REF!</v>
      </c>
    </row>
    <row r="8" spans="1:4" x14ac:dyDescent="0.3">
      <c r="A8" s="105" t="e">
        <f>#REF!</f>
        <v>#REF!</v>
      </c>
      <c r="B8" s="106" t="e">
        <f>#REF!</f>
        <v>#REF!</v>
      </c>
      <c r="C8" s="149" t="e">
        <f t="shared" si="0"/>
        <v>#REF!</v>
      </c>
    </row>
    <row r="9" spans="1:4" x14ac:dyDescent="0.3">
      <c r="A9" s="105" t="e">
        <f>#REF!</f>
        <v>#REF!</v>
      </c>
      <c r="B9" s="106" t="e">
        <f>#REF!</f>
        <v>#REF!</v>
      </c>
      <c r="C9" s="149" t="e">
        <f t="shared" si="0"/>
        <v>#REF!</v>
      </c>
    </row>
    <row r="10" spans="1:4" x14ac:dyDescent="0.3">
      <c r="A10" s="105" t="e">
        <f>#REF!</f>
        <v>#REF!</v>
      </c>
      <c r="B10" s="106" t="e">
        <f>#REF!</f>
        <v>#REF!</v>
      </c>
      <c r="C10" s="149" t="e">
        <f t="shared" si="0"/>
        <v>#REF!</v>
      </c>
    </row>
    <row r="11" spans="1:4" x14ac:dyDescent="0.3">
      <c r="A11" s="105" t="e">
        <f>#REF!</f>
        <v>#REF!</v>
      </c>
      <c r="B11" s="106" t="e">
        <f>#REF!</f>
        <v>#REF!</v>
      </c>
      <c r="C11" s="149" t="e">
        <f t="shared" si="0"/>
        <v>#REF!</v>
      </c>
    </row>
    <row r="12" spans="1:4" x14ac:dyDescent="0.3">
      <c r="A12" s="105" t="e">
        <f>#REF!</f>
        <v>#REF!</v>
      </c>
      <c r="B12" s="106" t="e">
        <f>#REF!</f>
        <v>#REF!</v>
      </c>
      <c r="C12" s="149" t="e">
        <f t="shared" si="0"/>
        <v>#REF!</v>
      </c>
    </row>
    <row r="13" spans="1:4" x14ac:dyDescent="0.3">
      <c r="A13" s="105" t="e">
        <f>#REF!</f>
        <v>#REF!</v>
      </c>
      <c r="B13" s="106" t="e">
        <f>#REF!</f>
        <v>#REF!</v>
      </c>
      <c r="C13" s="149" t="e">
        <f t="shared" si="0"/>
        <v>#REF!</v>
      </c>
    </row>
    <row r="14" spans="1:4" x14ac:dyDescent="0.3">
      <c r="A14" s="105" t="e">
        <f>#REF!</f>
        <v>#REF!</v>
      </c>
      <c r="B14" s="106" t="e">
        <f>#REF!</f>
        <v>#REF!</v>
      </c>
      <c r="C14" s="149" t="e">
        <f t="shared" si="0"/>
        <v>#REF!</v>
      </c>
    </row>
    <row r="15" spans="1:4" x14ac:dyDescent="0.3">
      <c r="A15" s="105" t="e">
        <f>#REF!</f>
        <v>#REF!</v>
      </c>
      <c r="B15" s="106" t="e">
        <f>#REF!</f>
        <v>#REF!</v>
      </c>
      <c r="C15" s="149" t="e">
        <f t="shared" si="0"/>
        <v>#REF!</v>
      </c>
    </row>
    <row r="16" spans="1:4" x14ac:dyDescent="0.3">
      <c r="A16" s="105" t="e">
        <f>#REF!</f>
        <v>#REF!</v>
      </c>
      <c r="B16" s="106" t="e">
        <f>#REF!</f>
        <v>#REF!</v>
      </c>
      <c r="C16" s="149" t="e">
        <f t="shared" si="0"/>
        <v>#REF!</v>
      </c>
    </row>
    <row r="17" spans="1:3" x14ac:dyDescent="0.3">
      <c r="A17" s="105" t="e">
        <f>#REF!</f>
        <v>#REF!</v>
      </c>
      <c r="B17" s="106" t="e">
        <f>#REF!</f>
        <v>#REF!</v>
      </c>
      <c r="C17" s="149" t="e">
        <f t="shared" si="0"/>
        <v>#REF!</v>
      </c>
    </row>
    <row r="18" spans="1:3" x14ac:dyDescent="0.3">
      <c r="A18" s="105" t="e">
        <f>#REF!</f>
        <v>#REF!</v>
      </c>
      <c r="B18" s="106" t="e">
        <f>#REF!</f>
        <v>#REF!</v>
      </c>
      <c r="C18" s="149" t="e">
        <f t="shared" si="0"/>
        <v>#REF!</v>
      </c>
    </row>
    <row r="19" spans="1:3" x14ac:dyDescent="0.3">
      <c r="A19" s="105" t="e">
        <f>#REF!</f>
        <v>#REF!</v>
      </c>
      <c r="B19" s="106" t="e">
        <f>#REF!</f>
        <v>#REF!</v>
      </c>
      <c r="C19" s="149" t="e">
        <f t="shared" si="0"/>
        <v>#REF!</v>
      </c>
    </row>
    <row r="20" spans="1:3" x14ac:dyDescent="0.3">
      <c r="A20" s="105" t="e">
        <f>#REF!</f>
        <v>#REF!</v>
      </c>
      <c r="B20" s="106" t="e">
        <f>#REF!</f>
        <v>#REF!</v>
      </c>
      <c r="C20" s="149" t="e">
        <f t="shared" si="0"/>
        <v>#REF!</v>
      </c>
    </row>
    <row r="21" spans="1:3" x14ac:dyDescent="0.3">
      <c r="A21" s="105" t="e">
        <f>#REF!</f>
        <v>#REF!</v>
      </c>
      <c r="B21" s="106" t="e">
        <f>#REF!</f>
        <v>#REF!</v>
      </c>
      <c r="C21" s="149" t="e">
        <f t="shared" si="0"/>
        <v>#REF!</v>
      </c>
    </row>
    <row r="22" spans="1:3" x14ac:dyDescent="0.3">
      <c r="A22" s="105" t="e">
        <f>#REF!</f>
        <v>#REF!</v>
      </c>
      <c r="B22" s="106" t="e">
        <f>#REF!</f>
        <v>#REF!</v>
      </c>
      <c r="C22" s="149" t="e">
        <f t="shared" si="0"/>
        <v>#REF!</v>
      </c>
    </row>
    <row r="23" spans="1:3" x14ac:dyDescent="0.3">
      <c r="A23" s="105" t="e">
        <f>#REF!</f>
        <v>#REF!</v>
      </c>
      <c r="B23" s="106" t="e">
        <f>#REF!</f>
        <v>#REF!</v>
      </c>
      <c r="C23" s="149" t="e">
        <f t="shared" si="0"/>
        <v>#REF!</v>
      </c>
    </row>
    <row r="24" spans="1:3" x14ac:dyDescent="0.3">
      <c r="A24" s="105" t="e">
        <f>#REF!</f>
        <v>#REF!</v>
      </c>
      <c r="B24" s="106" t="e">
        <f>#REF!</f>
        <v>#REF!</v>
      </c>
      <c r="C24" s="149" t="e">
        <f t="shared" si="0"/>
        <v>#REF!</v>
      </c>
    </row>
    <row r="25" spans="1:3" x14ac:dyDescent="0.3">
      <c r="A25" s="105" t="e">
        <f>#REF!</f>
        <v>#REF!</v>
      </c>
      <c r="B25" s="106" t="e">
        <f>#REF!</f>
        <v>#REF!</v>
      </c>
      <c r="C25" s="149" t="e">
        <f t="shared" si="0"/>
        <v>#REF!</v>
      </c>
    </row>
    <row r="26" spans="1:3" x14ac:dyDescent="0.3">
      <c r="A26" s="105" t="e">
        <f>#REF!</f>
        <v>#REF!</v>
      </c>
      <c r="B26" s="106" t="e">
        <f>#REF!</f>
        <v>#REF!</v>
      </c>
      <c r="C26" s="149" t="e">
        <f t="shared" si="0"/>
        <v>#REF!</v>
      </c>
    </row>
    <row r="27" spans="1:3" x14ac:dyDescent="0.3">
      <c r="A27" s="105" t="e">
        <f>#REF!</f>
        <v>#REF!</v>
      </c>
      <c r="B27" s="106" t="e">
        <f>#REF!</f>
        <v>#REF!</v>
      </c>
      <c r="C27" s="149" t="e">
        <f t="shared" si="0"/>
        <v>#REF!</v>
      </c>
    </row>
    <row r="28" spans="1:3" x14ac:dyDescent="0.3">
      <c r="A28" s="105" t="e">
        <f>#REF!</f>
        <v>#REF!</v>
      </c>
      <c r="B28" s="106" t="e">
        <f>#REF!</f>
        <v>#REF!</v>
      </c>
      <c r="C28" s="149" t="e">
        <f t="shared" si="0"/>
        <v>#REF!</v>
      </c>
    </row>
    <row r="29" spans="1:3" x14ac:dyDescent="0.3">
      <c r="A29" s="105" t="e">
        <f>#REF!</f>
        <v>#REF!</v>
      </c>
      <c r="B29" s="106" t="e">
        <f>#REF!</f>
        <v>#REF!</v>
      </c>
      <c r="C29" s="149" t="e">
        <f t="shared" si="0"/>
        <v>#REF!</v>
      </c>
    </row>
    <row r="30" spans="1:3" x14ac:dyDescent="0.3">
      <c r="A30" s="105" t="e">
        <f>#REF!</f>
        <v>#REF!</v>
      </c>
      <c r="B30" s="106" t="e">
        <f>#REF!</f>
        <v>#REF!</v>
      </c>
      <c r="C30" s="149" t="e">
        <f t="shared" si="0"/>
        <v>#REF!</v>
      </c>
    </row>
    <row r="31" spans="1:3" x14ac:dyDescent="0.3">
      <c r="A31" s="105" t="e">
        <f>#REF!</f>
        <v>#REF!</v>
      </c>
      <c r="B31" s="106" t="e">
        <f>#REF!</f>
        <v>#REF!</v>
      </c>
      <c r="C31" s="149" t="e">
        <f t="shared" si="0"/>
        <v>#REF!</v>
      </c>
    </row>
    <row r="32" spans="1:3" x14ac:dyDescent="0.3">
      <c r="A32" s="105" t="e">
        <f>#REF!</f>
        <v>#REF!</v>
      </c>
      <c r="B32" s="106" t="e">
        <f>#REF!</f>
        <v>#REF!</v>
      </c>
      <c r="C32" s="149" t="e">
        <f t="shared" si="0"/>
        <v>#REF!</v>
      </c>
    </row>
    <row r="33" spans="1:15" x14ac:dyDescent="0.3">
      <c r="A33" s="89" t="s">
        <v>28</v>
      </c>
      <c r="B33" s="149" t="e">
        <f>AVERAGE(B2:B32)</f>
        <v>#REF!</v>
      </c>
      <c r="C33" s="148"/>
    </row>
    <row r="34" spans="1:15" x14ac:dyDescent="0.3">
      <c r="A34" s="97"/>
      <c r="B34" s="97"/>
      <c r="C34" s="97"/>
    </row>
    <row r="35" spans="1:15" s="3" customFormat="1" x14ac:dyDescent="0.3">
      <c r="A35" s="10"/>
      <c r="B35" s="12"/>
      <c r="C35" s="12"/>
      <c r="D35" s="12"/>
      <c r="E35" s="12"/>
      <c r="F35" s="12"/>
      <c r="G35" s="12"/>
      <c r="H35" s="12"/>
      <c r="I35" s="13"/>
      <c r="J35" s="12"/>
      <c r="K35" s="13"/>
      <c r="M35" s="14"/>
      <c r="N35" s="12"/>
      <c r="O35" s="14"/>
    </row>
  </sheetData>
  <phoneticPr fontId="7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6"/>
  <dimension ref="A2:J34"/>
  <sheetViews>
    <sheetView topLeftCell="A4" zoomScale="85" workbookViewId="0">
      <selection activeCell="J32" sqref="J32"/>
    </sheetView>
  </sheetViews>
  <sheetFormatPr defaultRowHeight="16.2" x14ac:dyDescent="0.3"/>
  <cols>
    <col min="1" max="1" width="10.33203125" customWidth="1"/>
    <col min="2" max="2" width="18" customWidth="1"/>
  </cols>
  <sheetData>
    <row r="2" spans="1:10" ht="36.75" customHeight="1" x14ac:dyDescent="0.3">
      <c r="A2" s="84" t="s">
        <v>87</v>
      </c>
      <c r="B2" s="88" t="s">
        <v>82</v>
      </c>
      <c r="C2" s="84" t="s">
        <v>9</v>
      </c>
      <c r="F2" s="93" t="s">
        <v>165</v>
      </c>
    </row>
    <row r="3" spans="1:10" x14ac:dyDescent="0.3">
      <c r="A3" s="94" t="e">
        <f>#REF!</f>
        <v>#REF!</v>
      </c>
      <c r="B3" s="85" t="e">
        <f>100-#REF!/10000</f>
        <v>#REF!</v>
      </c>
      <c r="C3" s="85" t="e">
        <f t="shared" ref="C3:C33" si="0">$B$34</f>
        <v>#REF!</v>
      </c>
    </row>
    <row r="4" spans="1:10" ht="17.25" customHeight="1" x14ac:dyDescent="0.3">
      <c r="A4" s="94" t="e">
        <f>#REF!</f>
        <v>#REF!</v>
      </c>
      <c r="B4" s="85" t="e">
        <f>100-#REF!/10000</f>
        <v>#REF!</v>
      </c>
      <c r="C4" s="85" t="e">
        <f t="shared" si="0"/>
        <v>#REF!</v>
      </c>
      <c r="G4" s="93"/>
      <c r="H4" s="93"/>
      <c r="I4" s="93"/>
      <c r="J4" s="93"/>
    </row>
    <row r="5" spans="1:10" x14ac:dyDescent="0.3">
      <c r="A5" s="94" t="e">
        <f>#REF!</f>
        <v>#REF!</v>
      </c>
      <c r="B5" s="85" t="e">
        <f>100-#REF!/10000</f>
        <v>#REF!</v>
      </c>
      <c r="C5" s="85" t="e">
        <f t="shared" si="0"/>
        <v>#REF!</v>
      </c>
    </row>
    <row r="6" spans="1:10" x14ac:dyDescent="0.3">
      <c r="A6" s="94" t="e">
        <f>#REF!</f>
        <v>#REF!</v>
      </c>
      <c r="B6" s="85" t="e">
        <f>100-#REF!/10000</f>
        <v>#REF!</v>
      </c>
      <c r="C6" s="85" t="e">
        <f t="shared" si="0"/>
        <v>#REF!</v>
      </c>
    </row>
    <row r="7" spans="1:10" x14ac:dyDescent="0.3">
      <c r="A7" s="94" t="e">
        <f>#REF!</f>
        <v>#REF!</v>
      </c>
      <c r="B7" s="85" t="e">
        <f>100-#REF!/10000</f>
        <v>#REF!</v>
      </c>
      <c r="C7" s="85" t="e">
        <f t="shared" si="0"/>
        <v>#REF!</v>
      </c>
    </row>
    <row r="8" spans="1:10" x14ac:dyDescent="0.3">
      <c r="A8" s="94" t="e">
        <f>#REF!</f>
        <v>#REF!</v>
      </c>
      <c r="B8" s="85" t="e">
        <f>100-#REF!/10000</f>
        <v>#REF!</v>
      </c>
      <c r="C8" s="85" t="e">
        <f t="shared" si="0"/>
        <v>#REF!</v>
      </c>
    </row>
    <row r="9" spans="1:10" x14ac:dyDescent="0.3">
      <c r="A9" s="94" t="e">
        <f>#REF!</f>
        <v>#REF!</v>
      </c>
      <c r="B9" s="85" t="e">
        <f>100-#REF!/10000</f>
        <v>#REF!</v>
      </c>
      <c r="C9" s="85" t="e">
        <f t="shared" si="0"/>
        <v>#REF!</v>
      </c>
    </row>
    <row r="10" spans="1:10" x14ac:dyDescent="0.3">
      <c r="A10" s="94" t="e">
        <f>#REF!</f>
        <v>#REF!</v>
      </c>
      <c r="B10" s="85" t="e">
        <f>100-#REF!/10000</f>
        <v>#REF!</v>
      </c>
      <c r="C10" s="85" t="e">
        <f t="shared" si="0"/>
        <v>#REF!</v>
      </c>
    </row>
    <row r="11" spans="1:10" x14ac:dyDescent="0.3">
      <c r="A11" s="94" t="e">
        <f>#REF!</f>
        <v>#REF!</v>
      </c>
      <c r="B11" s="85" t="e">
        <f>100-#REF!/10000</f>
        <v>#REF!</v>
      </c>
      <c r="C11" s="85" t="e">
        <f t="shared" si="0"/>
        <v>#REF!</v>
      </c>
    </row>
    <row r="12" spans="1:10" x14ac:dyDescent="0.3">
      <c r="A12" s="94" t="e">
        <f>#REF!</f>
        <v>#REF!</v>
      </c>
      <c r="B12" s="85" t="e">
        <f>100-#REF!/10000</f>
        <v>#REF!</v>
      </c>
      <c r="C12" s="85" t="e">
        <f t="shared" si="0"/>
        <v>#REF!</v>
      </c>
    </row>
    <row r="13" spans="1:10" x14ac:dyDescent="0.3">
      <c r="A13" s="94" t="e">
        <f>#REF!</f>
        <v>#REF!</v>
      </c>
      <c r="B13" s="85" t="e">
        <f>100-#REF!/10000</f>
        <v>#REF!</v>
      </c>
      <c r="C13" s="85" t="e">
        <f t="shared" si="0"/>
        <v>#REF!</v>
      </c>
    </row>
    <row r="14" spans="1:10" x14ac:dyDescent="0.3">
      <c r="A14" s="94" t="e">
        <f>#REF!</f>
        <v>#REF!</v>
      </c>
      <c r="B14" s="85" t="e">
        <f>100-#REF!/10000</f>
        <v>#REF!</v>
      </c>
      <c r="C14" s="85" t="e">
        <f t="shared" si="0"/>
        <v>#REF!</v>
      </c>
    </row>
    <row r="15" spans="1:10" x14ac:dyDescent="0.3">
      <c r="A15" s="94" t="e">
        <f>#REF!</f>
        <v>#REF!</v>
      </c>
      <c r="B15" s="85" t="e">
        <f>100-#REF!/10000</f>
        <v>#REF!</v>
      </c>
      <c r="C15" s="85" t="e">
        <f t="shared" si="0"/>
        <v>#REF!</v>
      </c>
    </row>
    <row r="16" spans="1:10" x14ac:dyDescent="0.3">
      <c r="A16" s="94" t="e">
        <f>#REF!</f>
        <v>#REF!</v>
      </c>
      <c r="B16" s="85" t="e">
        <f>100-#REF!/10000</f>
        <v>#REF!</v>
      </c>
      <c r="C16" s="85" t="e">
        <f t="shared" si="0"/>
        <v>#REF!</v>
      </c>
    </row>
    <row r="17" spans="1:3" x14ac:dyDescent="0.3">
      <c r="A17" s="94" t="e">
        <f>#REF!</f>
        <v>#REF!</v>
      </c>
      <c r="B17" s="85" t="e">
        <f>100-#REF!/10000</f>
        <v>#REF!</v>
      </c>
      <c r="C17" s="85" t="e">
        <f t="shared" si="0"/>
        <v>#REF!</v>
      </c>
    </row>
    <row r="18" spans="1:3" x14ac:dyDescent="0.3">
      <c r="A18" s="94" t="e">
        <f>#REF!</f>
        <v>#REF!</v>
      </c>
      <c r="B18" s="85" t="e">
        <f>100-#REF!/10000</f>
        <v>#REF!</v>
      </c>
      <c r="C18" s="85" t="e">
        <f t="shared" si="0"/>
        <v>#REF!</v>
      </c>
    </row>
    <row r="19" spans="1:3" x14ac:dyDescent="0.3">
      <c r="A19" s="94" t="e">
        <f>#REF!</f>
        <v>#REF!</v>
      </c>
      <c r="B19" s="85" t="e">
        <f>100-#REF!/10000</f>
        <v>#REF!</v>
      </c>
      <c r="C19" s="85" t="e">
        <f t="shared" si="0"/>
        <v>#REF!</v>
      </c>
    </row>
    <row r="20" spans="1:3" x14ac:dyDescent="0.3">
      <c r="A20" s="94" t="e">
        <f>#REF!</f>
        <v>#REF!</v>
      </c>
      <c r="B20" s="85" t="e">
        <f>100-#REF!/10000</f>
        <v>#REF!</v>
      </c>
      <c r="C20" s="85" t="e">
        <f t="shared" si="0"/>
        <v>#REF!</v>
      </c>
    </row>
    <row r="21" spans="1:3" x14ac:dyDescent="0.3">
      <c r="A21" s="94" t="e">
        <f>#REF!</f>
        <v>#REF!</v>
      </c>
      <c r="B21" s="85" t="e">
        <f>100-#REF!/10000</f>
        <v>#REF!</v>
      </c>
      <c r="C21" s="85" t="e">
        <f t="shared" si="0"/>
        <v>#REF!</v>
      </c>
    </row>
    <row r="22" spans="1:3" x14ac:dyDescent="0.3">
      <c r="A22" s="94" t="e">
        <f>#REF!</f>
        <v>#REF!</v>
      </c>
      <c r="B22" s="85" t="e">
        <f>100-#REF!/10000</f>
        <v>#REF!</v>
      </c>
      <c r="C22" s="85" t="e">
        <f t="shared" si="0"/>
        <v>#REF!</v>
      </c>
    </row>
    <row r="23" spans="1:3" x14ac:dyDescent="0.3">
      <c r="A23" s="94" t="e">
        <f>#REF!</f>
        <v>#REF!</v>
      </c>
      <c r="B23" s="85" t="e">
        <f>100-#REF!/10000</f>
        <v>#REF!</v>
      </c>
      <c r="C23" s="85" t="e">
        <f t="shared" si="0"/>
        <v>#REF!</v>
      </c>
    </row>
    <row r="24" spans="1:3" x14ac:dyDescent="0.3">
      <c r="A24" s="94" t="e">
        <f>#REF!</f>
        <v>#REF!</v>
      </c>
      <c r="B24" s="85" t="e">
        <f>100-#REF!/10000</f>
        <v>#REF!</v>
      </c>
      <c r="C24" s="85" t="e">
        <f t="shared" si="0"/>
        <v>#REF!</v>
      </c>
    </row>
    <row r="25" spans="1:3" x14ac:dyDescent="0.3">
      <c r="A25" s="94" t="e">
        <f>#REF!</f>
        <v>#REF!</v>
      </c>
      <c r="B25" s="85" t="e">
        <f>100-#REF!/10000</f>
        <v>#REF!</v>
      </c>
      <c r="C25" s="85" t="e">
        <f t="shared" si="0"/>
        <v>#REF!</v>
      </c>
    </row>
    <row r="26" spans="1:3" x14ac:dyDescent="0.3">
      <c r="A26" s="94" t="e">
        <f>#REF!</f>
        <v>#REF!</v>
      </c>
      <c r="B26" s="85" t="e">
        <f>100-#REF!/10000</f>
        <v>#REF!</v>
      </c>
      <c r="C26" s="85" t="e">
        <f t="shared" si="0"/>
        <v>#REF!</v>
      </c>
    </row>
    <row r="27" spans="1:3" x14ac:dyDescent="0.3">
      <c r="A27" s="94" t="e">
        <f>#REF!</f>
        <v>#REF!</v>
      </c>
      <c r="B27" s="85" t="e">
        <f>100-#REF!/10000</f>
        <v>#REF!</v>
      </c>
      <c r="C27" s="85" t="e">
        <f t="shared" si="0"/>
        <v>#REF!</v>
      </c>
    </row>
    <row r="28" spans="1:3" x14ac:dyDescent="0.3">
      <c r="A28" s="94" t="e">
        <f>#REF!</f>
        <v>#REF!</v>
      </c>
      <c r="B28" s="85" t="e">
        <f>100-#REF!/10000</f>
        <v>#REF!</v>
      </c>
      <c r="C28" s="85" t="e">
        <f t="shared" si="0"/>
        <v>#REF!</v>
      </c>
    </row>
    <row r="29" spans="1:3" x14ac:dyDescent="0.3">
      <c r="A29" s="94" t="e">
        <f>#REF!</f>
        <v>#REF!</v>
      </c>
      <c r="B29" s="85" t="e">
        <f>100-#REF!/10000</f>
        <v>#REF!</v>
      </c>
      <c r="C29" s="85" t="e">
        <f t="shared" si="0"/>
        <v>#REF!</v>
      </c>
    </row>
    <row r="30" spans="1:3" x14ac:dyDescent="0.3">
      <c r="A30" s="94" t="e">
        <f>#REF!</f>
        <v>#REF!</v>
      </c>
      <c r="B30" s="85" t="e">
        <f>100-#REF!/10000</f>
        <v>#REF!</v>
      </c>
      <c r="C30" s="85" t="e">
        <f t="shared" si="0"/>
        <v>#REF!</v>
      </c>
    </row>
    <row r="31" spans="1:3" x14ac:dyDescent="0.3">
      <c r="A31" s="94" t="e">
        <f>#REF!</f>
        <v>#REF!</v>
      </c>
      <c r="B31" s="85" t="e">
        <f>100-#REF!/10000</f>
        <v>#REF!</v>
      </c>
      <c r="C31" s="85" t="e">
        <f t="shared" si="0"/>
        <v>#REF!</v>
      </c>
    </row>
    <row r="32" spans="1:3" x14ac:dyDescent="0.3">
      <c r="A32" s="94" t="e">
        <f>#REF!</f>
        <v>#REF!</v>
      </c>
      <c r="B32" s="85" t="e">
        <f>100-#REF!/10000</f>
        <v>#REF!</v>
      </c>
      <c r="C32" s="85" t="e">
        <f t="shared" si="0"/>
        <v>#REF!</v>
      </c>
    </row>
    <row r="33" spans="1:3" x14ac:dyDescent="0.3">
      <c r="A33" s="94" t="e">
        <f>#REF!</f>
        <v>#REF!</v>
      </c>
      <c r="B33" s="85" t="e">
        <f>100-#REF!/10000</f>
        <v>#REF!</v>
      </c>
      <c r="C33" s="85" t="e">
        <f t="shared" si="0"/>
        <v>#REF!</v>
      </c>
    </row>
    <row r="34" spans="1:3" x14ac:dyDescent="0.3">
      <c r="A34" s="84" t="s">
        <v>83</v>
      </c>
      <c r="B34" s="85" t="e">
        <f>AVERAGE(B3:B33)</f>
        <v>#REF!</v>
      </c>
      <c r="C34" s="84"/>
    </row>
  </sheetData>
  <phoneticPr fontId="7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0"/>
  <dimension ref="A1:J33"/>
  <sheetViews>
    <sheetView topLeftCell="A7" zoomScale="85" workbookViewId="0">
      <selection activeCell="F39" sqref="F39"/>
    </sheetView>
  </sheetViews>
  <sheetFormatPr defaultRowHeight="16.2" x14ac:dyDescent="0.3"/>
  <cols>
    <col min="1" max="1" width="11.21875" customWidth="1"/>
    <col min="2" max="2" width="12" customWidth="1"/>
  </cols>
  <sheetData>
    <row r="1" spans="1:10" ht="37.5" customHeight="1" x14ac:dyDescent="0.3">
      <c r="A1" s="84" t="s">
        <v>5</v>
      </c>
      <c r="B1" s="88" t="s">
        <v>84</v>
      </c>
      <c r="C1" s="84" t="s">
        <v>85</v>
      </c>
    </row>
    <row r="2" spans="1:10" x14ac:dyDescent="0.3">
      <c r="A2" s="96" t="e">
        <f>#REF!</f>
        <v>#REF!</v>
      </c>
      <c r="B2" s="85" t="e">
        <f>100-(#REF!/10000)</f>
        <v>#REF!</v>
      </c>
      <c r="C2" s="85" t="e">
        <f>$B$33</f>
        <v>#REF!</v>
      </c>
      <c r="E2" s="579" t="s">
        <v>166</v>
      </c>
      <c r="F2" s="579"/>
      <c r="G2" s="579"/>
      <c r="H2" s="579"/>
      <c r="I2" s="579"/>
      <c r="J2" s="579"/>
    </row>
    <row r="3" spans="1:10" x14ac:dyDescent="0.3">
      <c r="A3" s="96" t="e">
        <f>#REF!</f>
        <v>#REF!</v>
      </c>
      <c r="B3" s="85" t="e">
        <f>100-(#REF!/10000)</f>
        <v>#REF!</v>
      </c>
      <c r="C3" s="85" t="e">
        <f t="shared" ref="C3:C32" si="0">$B$33</f>
        <v>#REF!</v>
      </c>
    </row>
    <row r="4" spans="1:10" x14ac:dyDescent="0.3">
      <c r="A4" s="96" t="e">
        <f>#REF!</f>
        <v>#REF!</v>
      </c>
      <c r="B4" s="85" t="e">
        <f>100-(#REF!/10000)</f>
        <v>#REF!</v>
      </c>
      <c r="C4" s="85" t="e">
        <f t="shared" si="0"/>
        <v>#REF!</v>
      </c>
    </row>
    <row r="5" spans="1:10" x14ac:dyDescent="0.3">
      <c r="A5" s="96" t="e">
        <f>#REF!</f>
        <v>#REF!</v>
      </c>
      <c r="B5" s="85" t="e">
        <f>100-(#REF!/10000)</f>
        <v>#REF!</v>
      </c>
      <c r="C5" s="85" t="e">
        <f t="shared" si="0"/>
        <v>#REF!</v>
      </c>
    </row>
    <row r="6" spans="1:10" x14ac:dyDescent="0.3">
      <c r="A6" s="96" t="e">
        <f>#REF!</f>
        <v>#REF!</v>
      </c>
      <c r="B6" s="85" t="e">
        <f>100-(#REF!/10000)</f>
        <v>#REF!</v>
      </c>
      <c r="C6" s="85" t="e">
        <f t="shared" si="0"/>
        <v>#REF!</v>
      </c>
    </row>
    <row r="7" spans="1:10" x14ac:dyDescent="0.3">
      <c r="A7" s="96" t="e">
        <f>#REF!</f>
        <v>#REF!</v>
      </c>
      <c r="B7" s="85" t="e">
        <f>100-(#REF!/10000)</f>
        <v>#REF!</v>
      </c>
      <c r="C7" s="85" t="e">
        <f t="shared" si="0"/>
        <v>#REF!</v>
      </c>
    </row>
    <row r="8" spans="1:10" x14ac:dyDescent="0.3">
      <c r="A8" s="96" t="e">
        <f>#REF!</f>
        <v>#REF!</v>
      </c>
      <c r="B8" s="85" t="e">
        <f>100-(#REF!/10000)</f>
        <v>#REF!</v>
      </c>
      <c r="C8" s="85" t="e">
        <f t="shared" si="0"/>
        <v>#REF!</v>
      </c>
    </row>
    <row r="9" spans="1:10" x14ac:dyDescent="0.3">
      <c r="A9" s="96" t="e">
        <f>#REF!</f>
        <v>#REF!</v>
      </c>
      <c r="B9" s="85" t="e">
        <f>100-(#REF!/10000)</f>
        <v>#REF!</v>
      </c>
      <c r="C9" s="85" t="e">
        <f t="shared" si="0"/>
        <v>#REF!</v>
      </c>
    </row>
    <row r="10" spans="1:10" x14ac:dyDescent="0.3">
      <c r="A10" s="96" t="e">
        <f>#REF!</f>
        <v>#REF!</v>
      </c>
      <c r="B10" s="85" t="e">
        <f>100-(#REF!/10000)</f>
        <v>#REF!</v>
      </c>
      <c r="C10" s="85" t="e">
        <f t="shared" si="0"/>
        <v>#REF!</v>
      </c>
    </row>
    <row r="11" spans="1:10" x14ac:dyDescent="0.3">
      <c r="A11" s="96" t="e">
        <f>#REF!</f>
        <v>#REF!</v>
      </c>
      <c r="B11" s="85" t="e">
        <f>100-(#REF!/10000)</f>
        <v>#REF!</v>
      </c>
      <c r="C11" s="85" t="e">
        <f t="shared" si="0"/>
        <v>#REF!</v>
      </c>
    </row>
    <row r="12" spans="1:10" x14ac:dyDescent="0.3">
      <c r="A12" s="96" t="e">
        <f>#REF!</f>
        <v>#REF!</v>
      </c>
      <c r="B12" s="85" t="e">
        <f>100-(#REF!/10000)</f>
        <v>#REF!</v>
      </c>
      <c r="C12" s="85" t="e">
        <f t="shared" si="0"/>
        <v>#REF!</v>
      </c>
    </row>
    <row r="13" spans="1:10" x14ac:dyDescent="0.3">
      <c r="A13" s="96" t="e">
        <f>#REF!</f>
        <v>#REF!</v>
      </c>
      <c r="B13" s="85" t="e">
        <f>100-(#REF!/10000)</f>
        <v>#REF!</v>
      </c>
      <c r="C13" s="85" t="e">
        <f t="shared" si="0"/>
        <v>#REF!</v>
      </c>
    </row>
    <row r="14" spans="1:10" x14ac:dyDescent="0.3">
      <c r="A14" s="96" t="e">
        <f>#REF!</f>
        <v>#REF!</v>
      </c>
      <c r="B14" s="85" t="e">
        <f>100-(#REF!/10000)</f>
        <v>#REF!</v>
      </c>
      <c r="C14" s="85" t="e">
        <f t="shared" si="0"/>
        <v>#REF!</v>
      </c>
    </row>
    <row r="15" spans="1:10" x14ac:dyDescent="0.3">
      <c r="A15" s="96" t="e">
        <f>#REF!</f>
        <v>#REF!</v>
      </c>
      <c r="B15" s="85" t="e">
        <f>100-(#REF!/10000)</f>
        <v>#REF!</v>
      </c>
      <c r="C15" s="85" t="e">
        <f t="shared" si="0"/>
        <v>#REF!</v>
      </c>
    </row>
    <row r="16" spans="1:10" x14ac:dyDescent="0.3">
      <c r="A16" s="96" t="e">
        <f>#REF!</f>
        <v>#REF!</v>
      </c>
      <c r="B16" s="85" t="e">
        <f>100-(#REF!/10000)</f>
        <v>#REF!</v>
      </c>
      <c r="C16" s="85" t="e">
        <f t="shared" si="0"/>
        <v>#REF!</v>
      </c>
    </row>
    <row r="17" spans="1:3" x14ac:dyDescent="0.3">
      <c r="A17" s="96" t="e">
        <f>#REF!</f>
        <v>#REF!</v>
      </c>
      <c r="B17" s="85" t="e">
        <f>100-(#REF!/10000)</f>
        <v>#REF!</v>
      </c>
      <c r="C17" s="85" t="e">
        <f t="shared" si="0"/>
        <v>#REF!</v>
      </c>
    </row>
    <row r="18" spans="1:3" x14ac:dyDescent="0.3">
      <c r="A18" s="96" t="e">
        <f>#REF!</f>
        <v>#REF!</v>
      </c>
      <c r="B18" s="85" t="e">
        <f>100-(#REF!/10000)</f>
        <v>#REF!</v>
      </c>
      <c r="C18" s="85" t="e">
        <f t="shared" si="0"/>
        <v>#REF!</v>
      </c>
    </row>
    <row r="19" spans="1:3" x14ac:dyDescent="0.3">
      <c r="A19" s="96" t="e">
        <f>#REF!</f>
        <v>#REF!</v>
      </c>
      <c r="B19" s="85" t="e">
        <f>100-(#REF!/10000)</f>
        <v>#REF!</v>
      </c>
      <c r="C19" s="85" t="e">
        <f t="shared" si="0"/>
        <v>#REF!</v>
      </c>
    </row>
    <row r="20" spans="1:3" x14ac:dyDescent="0.3">
      <c r="A20" s="96" t="e">
        <f>#REF!</f>
        <v>#REF!</v>
      </c>
      <c r="B20" s="85" t="e">
        <f>100-(#REF!/10000)</f>
        <v>#REF!</v>
      </c>
      <c r="C20" s="85" t="e">
        <f t="shared" si="0"/>
        <v>#REF!</v>
      </c>
    </row>
    <row r="21" spans="1:3" x14ac:dyDescent="0.3">
      <c r="A21" s="96" t="e">
        <f>#REF!</f>
        <v>#REF!</v>
      </c>
      <c r="B21" s="85" t="e">
        <f>100-(#REF!/10000)</f>
        <v>#REF!</v>
      </c>
      <c r="C21" s="85" t="e">
        <f t="shared" si="0"/>
        <v>#REF!</v>
      </c>
    </row>
    <row r="22" spans="1:3" x14ac:dyDescent="0.3">
      <c r="A22" s="96" t="e">
        <f>#REF!</f>
        <v>#REF!</v>
      </c>
      <c r="B22" s="85" t="e">
        <f>100-(#REF!/10000)</f>
        <v>#REF!</v>
      </c>
      <c r="C22" s="85" t="e">
        <f t="shared" si="0"/>
        <v>#REF!</v>
      </c>
    </row>
    <row r="23" spans="1:3" x14ac:dyDescent="0.3">
      <c r="A23" s="96" t="e">
        <f>#REF!</f>
        <v>#REF!</v>
      </c>
      <c r="B23" s="85" t="e">
        <f>100-(#REF!/10000)</f>
        <v>#REF!</v>
      </c>
      <c r="C23" s="85" t="e">
        <f t="shared" si="0"/>
        <v>#REF!</v>
      </c>
    </row>
    <row r="24" spans="1:3" x14ac:dyDescent="0.3">
      <c r="A24" s="96" t="e">
        <f>#REF!</f>
        <v>#REF!</v>
      </c>
      <c r="B24" s="85" t="e">
        <f>100-(#REF!/10000)</f>
        <v>#REF!</v>
      </c>
      <c r="C24" s="85" t="e">
        <f t="shared" si="0"/>
        <v>#REF!</v>
      </c>
    </row>
    <row r="25" spans="1:3" x14ac:dyDescent="0.3">
      <c r="A25" s="96" t="e">
        <f>#REF!</f>
        <v>#REF!</v>
      </c>
      <c r="B25" s="85" t="e">
        <f>100-(#REF!/10000)</f>
        <v>#REF!</v>
      </c>
      <c r="C25" s="85" t="e">
        <f t="shared" si="0"/>
        <v>#REF!</v>
      </c>
    </row>
    <row r="26" spans="1:3" x14ac:dyDescent="0.3">
      <c r="A26" s="96" t="e">
        <f>#REF!</f>
        <v>#REF!</v>
      </c>
      <c r="B26" s="85" t="e">
        <f>100-(#REF!/10000)</f>
        <v>#REF!</v>
      </c>
      <c r="C26" s="85" t="e">
        <f t="shared" si="0"/>
        <v>#REF!</v>
      </c>
    </row>
    <row r="27" spans="1:3" x14ac:dyDescent="0.3">
      <c r="A27" s="96" t="e">
        <f>#REF!</f>
        <v>#REF!</v>
      </c>
      <c r="B27" s="85" t="e">
        <f>100-(#REF!/10000)</f>
        <v>#REF!</v>
      </c>
      <c r="C27" s="85" t="e">
        <f t="shared" si="0"/>
        <v>#REF!</v>
      </c>
    </row>
    <row r="28" spans="1:3" x14ac:dyDescent="0.3">
      <c r="A28" s="96" t="e">
        <f>#REF!</f>
        <v>#REF!</v>
      </c>
      <c r="B28" s="85" t="e">
        <f>100-(#REF!/10000)</f>
        <v>#REF!</v>
      </c>
      <c r="C28" s="85" t="e">
        <f t="shared" si="0"/>
        <v>#REF!</v>
      </c>
    </row>
    <row r="29" spans="1:3" x14ac:dyDescent="0.3">
      <c r="A29" s="96" t="e">
        <f>#REF!</f>
        <v>#REF!</v>
      </c>
      <c r="B29" s="85" t="e">
        <f>100-(#REF!/10000)</f>
        <v>#REF!</v>
      </c>
      <c r="C29" s="85" t="e">
        <f t="shared" si="0"/>
        <v>#REF!</v>
      </c>
    </row>
    <row r="30" spans="1:3" x14ac:dyDescent="0.3">
      <c r="A30" s="96" t="e">
        <f>#REF!</f>
        <v>#REF!</v>
      </c>
      <c r="B30" s="85" t="e">
        <f>100-(#REF!/10000)</f>
        <v>#REF!</v>
      </c>
      <c r="C30" s="85" t="e">
        <f t="shared" si="0"/>
        <v>#REF!</v>
      </c>
    </row>
    <row r="31" spans="1:3" x14ac:dyDescent="0.3">
      <c r="A31" s="96" t="e">
        <f>#REF!</f>
        <v>#REF!</v>
      </c>
      <c r="B31" s="85" t="e">
        <f>100-(#REF!/10000)</f>
        <v>#REF!</v>
      </c>
      <c r="C31" s="85" t="e">
        <f t="shared" si="0"/>
        <v>#REF!</v>
      </c>
    </row>
    <row r="32" spans="1:3" x14ac:dyDescent="0.3">
      <c r="A32" s="96" t="e">
        <f>#REF!</f>
        <v>#REF!</v>
      </c>
      <c r="B32" s="85" t="e">
        <f>100-(#REF!/10000)</f>
        <v>#REF!</v>
      </c>
      <c r="C32" s="85" t="e">
        <f t="shared" si="0"/>
        <v>#REF!</v>
      </c>
    </row>
    <row r="33" spans="1:3" x14ac:dyDescent="0.3">
      <c r="A33" s="84" t="s">
        <v>86</v>
      </c>
      <c r="B33" s="85" t="e">
        <f>AVERAGE(B2:B32)</f>
        <v>#REF!</v>
      </c>
      <c r="C33" s="158" t="s">
        <v>46</v>
      </c>
    </row>
  </sheetData>
  <mergeCells count="1">
    <mergeCell ref="E2:J2"/>
  </mergeCells>
  <phoneticPr fontId="7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6"/>
  <dimension ref="A1:E34"/>
  <sheetViews>
    <sheetView topLeftCell="A4" workbookViewId="0">
      <selection activeCell="J27" sqref="J27"/>
    </sheetView>
  </sheetViews>
  <sheetFormatPr defaultRowHeight="16.2" x14ac:dyDescent="0.3"/>
  <cols>
    <col min="2" max="2" width="12" customWidth="1"/>
    <col min="3" max="3" width="7.109375" customWidth="1"/>
  </cols>
  <sheetData>
    <row r="1" spans="1:5" x14ac:dyDescent="0.3">
      <c r="A1" s="579" t="s">
        <v>106</v>
      </c>
      <c r="B1" s="580"/>
      <c r="C1" s="580"/>
      <c r="D1" s="580"/>
      <c r="E1" s="580"/>
    </row>
    <row r="2" spans="1:5" ht="52.5" customHeight="1" x14ac:dyDescent="0.3">
      <c r="A2" s="72" t="s">
        <v>5</v>
      </c>
      <c r="B2" s="73" t="s">
        <v>149</v>
      </c>
      <c r="C2" s="72" t="s">
        <v>9</v>
      </c>
    </row>
    <row r="3" spans="1:5" x14ac:dyDescent="0.3">
      <c r="A3" s="69" t="e">
        <f>#REF!</f>
        <v>#REF!</v>
      </c>
      <c r="B3" s="151" t="e">
        <f>100-#REF!/10000</f>
        <v>#REF!</v>
      </c>
      <c r="C3" s="86" t="e">
        <f t="shared" ref="C3:C33" si="0">$B$34</f>
        <v>#REF!</v>
      </c>
    </row>
    <row r="4" spans="1:5" x14ac:dyDescent="0.3">
      <c r="A4" s="69" t="e">
        <f>#REF!</f>
        <v>#REF!</v>
      </c>
      <c r="B4" s="151" t="e">
        <f>100-#REF!/10000</f>
        <v>#REF!</v>
      </c>
      <c r="C4" s="86" t="e">
        <f t="shared" si="0"/>
        <v>#REF!</v>
      </c>
    </row>
    <row r="5" spans="1:5" x14ac:dyDescent="0.3">
      <c r="A5" s="69" t="e">
        <f>#REF!</f>
        <v>#REF!</v>
      </c>
      <c r="B5" s="151" t="e">
        <f>100-#REF!/10000</f>
        <v>#REF!</v>
      </c>
      <c r="C5" s="86" t="e">
        <f t="shared" si="0"/>
        <v>#REF!</v>
      </c>
    </row>
    <row r="6" spans="1:5" x14ac:dyDescent="0.3">
      <c r="A6" s="69" t="e">
        <f>#REF!</f>
        <v>#REF!</v>
      </c>
      <c r="B6" s="151" t="e">
        <f>100-#REF!/10000</f>
        <v>#REF!</v>
      </c>
      <c r="C6" s="86" t="e">
        <f t="shared" si="0"/>
        <v>#REF!</v>
      </c>
    </row>
    <row r="7" spans="1:5" x14ac:dyDescent="0.3">
      <c r="A7" s="69" t="e">
        <f>#REF!</f>
        <v>#REF!</v>
      </c>
      <c r="B7" s="151" t="e">
        <f>100-#REF!/10000</f>
        <v>#REF!</v>
      </c>
      <c r="C7" s="86" t="e">
        <f t="shared" si="0"/>
        <v>#REF!</v>
      </c>
    </row>
    <row r="8" spans="1:5" x14ac:dyDescent="0.3">
      <c r="A8" s="69" t="e">
        <f>#REF!</f>
        <v>#REF!</v>
      </c>
      <c r="B8" s="151" t="e">
        <f>100-#REF!/10000</f>
        <v>#REF!</v>
      </c>
      <c r="C8" s="86" t="e">
        <f t="shared" si="0"/>
        <v>#REF!</v>
      </c>
    </row>
    <row r="9" spans="1:5" x14ac:dyDescent="0.3">
      <c r="A9" s="69" t="e">
        <f>#REF!</f>
        <v>#REF!</v>
      </c>
      <c r="B9" s="151" t="e">
        <f>100-#REF!/10000</f>
        <v>#REF!</v>
      </c>
      <c r="C9" s="86" t="e">
        <f t="shared" si="0"/>
        <v>#REF!</v>
      </c>
    </row>
    <row r="10" spans="1:5" x14ac:dyDescent="0.3">
      <c r="A10" s="69" t="e">
        <f>#REF!</f>
        <v>#REF!</v>
      </c>
      <c r="B10" s="151" t="e">
        <f>100-#REF!/10000</f>
        <v>#REF!</v>
      </c>
      <c r="C10" s="86" t="e">
        <f t="shared" si="0"/>
        <v>#REF!</v>
      </c>
    </row>
    <row r="11" spans="1:5" x14ac:dyDescent="0.3">
      <c r="A11" s="69" t="e">
        <f>#REF!</f>
        <v>#REF!</v>
      </c>
      <c r="B11" s="151" t="e">
        <f>100-#REF!/10000</f>
        <v>#REF!</v>
      </c>
      <c r="C11" s="86" t="e">
        <f t="shared" si="0"/>
        <v>#REF!</v>
      </c>
    </row>
    <row r="12" spans="1:5" x14ac:dyDescent="0.3">
      <c r="A12" s="69" t="e">
        <f>#REF!</f>
        <v>#REF!</v>
      </c>
      <c r="B12" s="151" t="e">
        <f>100-#REF!/10000</f>
        <v>#REF!</v>
      </c>
      <c r="C12" s="86" t="e">
        <f t="shared" si="0"/>
        <v>#REF!</v>
      </c>
    </row>
    <row r="13" spans="1:5" x14ac:dyDescent="0.3">
      <c r="A13" s="69" t="e">
        <f>#REF!</f>
        <v>#REF!</v>
      </c>
      <c r="B13" s="151" t="e">
        <f>100-#REF!/10000</f>
        <v>#REF!</v>
      </c>
      <c r="C13" s="86" t="e">
        <f t="shared" si="0"/>
        <v>#REF!</v>
      </c>
    </row>
    <row r="14" spans="1:5" x14ac:dyDescent="0.3">
      <c r="A14" s="69" t="e">
        <f>#REF!</f>
        <v>#REF!</v>
      </c>
      <c r="B14" s="151" t="e">
        <f>100-#REF!/10000</f>
        <v>#REF!</v>
      </c>
      <c r="C14" s="86" t="e">
        <f t="shared" si="0"/>
        <v>#REF!</v>
      </c>
    </row>
    <row r="15" spans="1:5" x14ac:dyDescent="0.3">
      <c r="A15" s="69" t="e">
        <f>#REF!</f>
        <v>#REF!</v>
      </c>
      <c r="B15" s="151" t="e">
        <f>100-#REF!/10000</f>
        <v>#REF!</v>
      </c>
      <c r="C15" s="86" t="e">
        <f t="shared" si="0"/>
        <v>#REF!</v>
      </c>
    </row>
    <row r="16" spans="1:5" x14ac:dyDescent="0.3">
      <c r="A16" s="69" t="e">
        <f>#REF!</f>
        <v>#REF!</v>
      </c>
      <c r="B16" s="151" t="e">
        <f>100-#REF!/10000</f>
        <v>#REF!</v>
      </c>
      <c r="C16" s="86" t="e">
        <f t="shared" si="0"/>
        <v>#REF!</v>
      </c>
    </row>
    <row r="17" spans="1:3" x14ac:dyDescent="0.3">
      <c r="A17" s="69" t="e">
        <f>#REF!</f>
        <v>#REF!</v>
      </c>
      <c r="B17" s="151" t="e">
        <f>100-#REF!/10000</f>
        <v>#REF!</v>
      </c>
      <c r="C17" s="86" t="e">
        <f t="shared" si="0"/>
        <v>#REF!</v>
      </c>
    </row>
    <row r="18" spans="1:3" x14ac:dyDescent="0.3">
      <c r="A18" s="69" t="e">
        <f>#REF!</f>
        <v>#REF!</v>
      </c>
      <c r="B18" s="151" t="e">
        <f>100-#REF!/10000</f>
        <v>#REF!</v>
      </c>
      <c r="C18" s="86" t="e">
        <f t="shared" si="0"/>
        <v>#REF!</v>
      </c>
    </row>
    <row r="19" spans="1:3" x14ac:dyDescent="0.3">
      <c r="A19" s="69" t="e">
        <f>#REF!</f>
        <v>#REF!</v>
      </c>
      <c r="B19" s="151" t="e">
        <f>100-#REF!/10000</f>
        <v>#REF!</v>
      </c>
      <c r="C19" s="86" t="e">
        <f t="shared" si="0"/>
        <v>#REF!</v>
      </c>
    </row>
    <row r="20" spans="1:3" x14ac:dyDescent="0.3">
      <c r="A20" s="69" t="e">
        <f>#REF!</f>
        <v>#REF!</v>
      </c>
      <c r="B20" s="151" t="e">
        <f>100-#REF!/10000</f>
        <v>#REF!</v>
      </c>
      <c r="C20" s="86" t="e">
        <f t="shared" si="0"/>
        <v>#REF!</v>
      </c>
    </row>
    <row r="21" spans="1:3" x14ac:dyDescent="0.3">
      <c r="A21" s="69" t="e">
        <f>#REF!</f>
        <v>#REF!</v>
      </c>
      <c r="B21" s="151" t="e">
        <f>100-#REF!/10000</f>
        <v>#REF!</v>
      </c>
      <c r="C21" s="86" t="e">
        <f t="shared" si="0"/>
        <v>#REF!</v>
      </c>
    </row>
    <row r="22" spans="1:3" x14ac:dyDescent="0.3">
      <c r="A22" s="69" t="e">
        <f>#REF!</f>
        <v>#REF!</v>
      </c>
      <c r="B22" s="151" t="e">
        <f>100-#REF!/10000</f>
        <v>#REF!</v>
      </c>
      <c r="C22" s="86" t="e">
        <f t="shared" si="0"/>
        <v>#REF!</v>
      </c>
    </row>
    <row r="23" spans="1:3" x14ac:dyDescent="0.3">
      <c r="A23" s="69" t="e">
        <f>#REF!</f>
        <v>#REF!</v>
      </c>
      <c r="B23" s="151" t="e">
        <f>100-#REF!/10000</f>
        <v>#REF!</v>
      </c>
      <c r="C23" s="86" t="e">
        <f t="shared" si="0"/>
        <v>#REF!</v>
      </c>
    </row>
    <row r="24" spans="1:3" x14ac:dyDescent="0.3">
      <c r="A24" s="69" t="e">
        <f>#REF!</f>
        <v>#REF!</v>
      </c>
      <c r="B24" s="151" t="e">
        <f>100-#REF!/10000</f>
        <v>#REF!</v>
      </c>
      <c r="C24" s="86" t="e">
        <f t="shared" si="0"/>
        <v>#REF!</v>
      </c>
    </row>
    <row r="25" spans="1:3" x14ac:dyDescent="0.3">
      <c r="A25" s="69" t="e">
        <f>#REF!</f>
        <v>#REF!</v>
      </c>
      <c r="B25" s="151" t="e">
        <f>100-#REF!/10000</f>
        <v>#REF!</v>
      </c>
      <c r="C25" s="86" t="e">
        <f t="shared" si="0"/>
        <v>#REF!</v>
      </c>
    </row>
    <row r="26" spans="1:3" x14ac:dyDescent="0.3">
      <c r="A26" s="69" t="e">
        <f>#REF!</f>
        <v>#REF!</v>
      </c>
      <c r="B26" s="151" t="e">
        <f>100-#REF!/10000</f>
        <v>#REF!</v>
      </c>
      <c r="C26" s="86" t="e">
        <f t="shared" si="0"/>
        <v>#REF!</v>
      </c>
    </row>
    <row r="27" spans="1:3" x14ac:dyDescent="0.3">
      <c r="A27" s="69" t="e">
        <f>#REF!</f>
        <v>#REF!</v>
      </c>
      <c r="B27" s="151" t="e">
        <f>100-#REF!/10000</f>
        <v>#REF!</v>
      </c>
      <c r="C27" s="86" t="e">
        <f t="shared" si="0"/>
        <v>#REF!</v>
      </c>
    </row>
    <row r="28" spans="1:3" x14ac:dyDescent="0.3">
      <c r="A28" s="69" t="e">
        <f>#REF!</f>
        <v>#REF!</v>
      </c>
      <c r="B28" s="151" t="e">
        <f>100-#REF!/10000</f>
        <v>#REF!</v>
      </c>
      <c r="C28" s="86" t="e">
        <f t="shared" si="0"/>
        <v>#REF!</v>
      </c>
    </row>
    <row r="29" spans="1:3" x14ac:dyDescent="0.3">
      <c r="A29" s="69" t="e">
        <f>#REF!</f>
        <v>#REF!</v>
      </c>
      <c r="B29" s="151" t="e">
        <f>100-#REF!/10000</f>
        <v>#REF!</v>
      </c>
      <c r="C29" s="86" t="e">
        <f t="shared" si="0"/>
        <v>#REF!</v>
      </c>
    </row>
    <row r="30" spans="1:3" x14ac:dyDescent="0.3">
      <c r="A30" s="69" t="e">
        <f>#REF!</f>
        <v>#REF!</v>
      </c>
      <c r="B30" s="151" t="e">
        <f>100-#REF!/10000</f>
        <v>#REF!</v>
      </c>
      <c r="C30" s="86" t="e">
        <f t="shared" si="0"/>
        <v>#REF!</v>
      </c>
    </row>
    <row r="31" spans="1:3" x14ac:dyDescent="0.3">
      <c r="A31" s="69" t="e">
        <f>#REF!</f>
        <v>#REF!</v>
      </c>
      <c r="B31" s="151" t="e">
        <f>100-#REF!/10000</f>
        <v>#REF!</v>
      </c>
      <c r="C31" s="86" t="e">
        <f t="shared" si="0"/>
        <v>#REF!</v>
      </c>
    </row>
    <row r="32" spans="1:3" x14ac:dyDescent="0.3">
      <c r="A32" s="69" t="e">
        <f>#REF!</f>
        <v>#REF!</v>
      </c>
      <c r="B32" s="151" t="e">
        <f>100-#REF!/10000</f>
        <v>#REF!</v>
      </c>
      <c r="C32" s="86" t="e">
        <f t="shared" si="0"/>
        <v>#REF!</v>
      </c>
    </row>
    <row r="33" spans="1:3" x14ac:dyDescent="0.3">
      <c r="A33" s="69" t="e">
        <f>#REF!</f>
        <v>#REF!</v>
      </c>
      <c r="B33" s="151" t="e">
        <f>100-#REF!/10000</f>
        <v>#REF!</v>
      </c>
      <c r="C33" s="86" t="e">
        <f t="shared" si="0"/>
        <v>#REF!</v>
      </c>
    </row>
    <row r="34" spans="1:3" x14ac:dyDescent="0.3">
      <c r="A34" s="72" t="s">
        <v>9</v>
      </c>
      <c r="B34" s="86" t="e">
        <f>AVERAGE(B3:B33)</f>
        <v>#REF!</v>
      </c>
      <c r="C34" s="74" t="s">
        <v>46</v>
      </c>
    </row>
  </sheetData>
  <mergeCells count="1">
    <mergeCell ref="A1:E1"/>
  </mergeCells>
  <phoneticPr fontId="7" type="noConversion"/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12F6-E92B-4DD8-A11D-5DDE9A44575C}">
  <sheetPr codeName="工作表9"/>
  <dimension ref="A1:OI300"/>
  <sheetViews>
    <sheetView tabSelected="1"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22" sqref="F22"/>
    </sheetView>
  </sheetViews>
  <sheetFormatPr defaultColWidth="9" defaultRowHeight="16.2" x14ac:dyDescent="0.3"/>
  <cols>
    <col min="1" max="1" width="14.6640625" style="336" bestFit="1" customWidth="1"/>
    <col min="2" max="2" width="10.88671875" style="336" bestFit="1" customWidth="1"/>
    <col min="3" max="12" width="6.109375" style="336" customWidth="1"/>
    <col min="13" max="13" width="7.21875" style="336" bestFit="1" customWidth="1"/>
    <col min="14" max="15" width="6.109375" style="336" customWidth="1"/>
    <col min="16" max="16" width="10.6640625" style="336" customWidth="1"/>
    <col min="17" max="17" width="6.109375" style="336" customWidth="1"/>
    <col min="18" max="18" width="6.6640625" style="336" customWidth="1"/>
    <col min="19" max="19" width="8.6640625" style="336" customWidth="1"/>
    <col min="20" max="30" width="6.109375" style="336" customWidth="1"/>
    <col min="31" max="33" width="6.6640625" style="336" customWidth="1"/>
    <col min="34" max="34" width="6.109375" style="336" customWidth="1"/>
    <col min="35" max="40" width="9" style="336" customWidth="1"/>
    <col min="41" max="41" width="7.6640625" style="336" customWidth="1"/>
    <col min="42" max="42" width="7.21875" style="336" customWidth="1"/>
    <col min="43" max="45" width="7.6640625" style="336" customWidth="1"/>
    <col min="46" max="46" width="7.44140625" style="336" customWidth="1"/>
    <col min="47" max="48" width="9.88671875" style="336" customWidth="1"/>
    <col min="49" max="50" width="8.88671875" style="336" customWidth="1"/>
    <col min="51" max="52" width="6.109375" style="336" customWidth="1"/>
    <col min="53" max="56" width="7.6640625" style="336" customWidth="1"/>
    <col min="57" max="57" width="6.109375" style="336" customWidth="1"/>
    <col min="58" max="58" width="10" style="336" customWidth="1"/>
    <col min="59" max="59" width="11" style="336" customWidth="1"/>
    <col min="60" max="60" width="9.5546875" style="336" customWidth="1"/>
    <col min="61" max="61" width="10" style="336" customWidth="1"/>
    <col min="62" max="62" width="6.109375" style="336" customWidth="1"/>
    <col min="63" max="64" width="7.77734375" style="336" customWidth="1"/>
    <col min="65" max="65" width="9" style="336" customWidth="1"/>
    <col min="66" max="66" width="10" style="336" customWidth="1"/>
    <col min="67" max="74" width="6.109375" style="336" customWidth="1"/>
    <col min="75" max="75" width="9.6640625" style="336" customWidth="1"/>
    <col min="76" max="76" width="6.109375" style="336" customWidth="1"/>
    <col min="77" max="77" width="8.6640625" style="336" customWidth="1"/>
    <col min="78" max="78" width="6.109375" style="336" customWidth="1"/>
    <col min="79" max="81" width="6.6640625" style="336" customWidth="1"/>
    <col min="82" max="82" width="6.109375" style="336" customWidth="1"/>
    <col min="83" max="83" width="9.6640625" style="336" customWidth="1"/>
    <col min="84" max="84" width="8.6640625" style="336" customWidth="1"/>
    <col min="85" max="85" width="9.6640625" style="336" customWidth="1"/>
    <col min="86" max="88" width="10.6640625" style="336" customWidth="1"/>
    <col min="89" max="97" width="6.109375" style="336" customWidth="1"/>
    <col min="98" max="98" width="6.6640625" style="336" customWidth="1"/>
    <col min="99" max="100" width="6.109375" style="336" customWidth="1"/>
    <col min="101" max="101" width="7.6640625" style="336" customWidth="1"/>
    <col min="102" max="103" width="6.109375" style="336" customWidth="1"/>
    <col min="104" max="104" width="6.6640625" style="336" customWidth="1"/>
    <col min="105" max="107" width="7.109375" style="336" customWidth="1"/>
    <col min="108" max="108" width="6.6640625" style="336" customWidth="1"/>
    <col min="109" max="109" width="7.77734375" style="336" bestFit="1" customWidth="1"/>
    <col min="110" max="110" width="9.6640625" style="336" customWidth="1"/>
    <col min="111" max="113" width="6.109375" style="336" customWidth="1"/>
    <col min="114" max="115" width="7.6640625" style="336" customWidth="1"/>
    <col min="116" max="119" width="6.6640625" style="336" customWidth="1"/>
    <col min="120" max="127" width="7.6640625" style="336" customWidth="1"/>
    <col min="128" max="129" width="6.109375" style="336" customWidth="1"/>
    <col min="130" max="131" width="7.6640625" style="336" customWidth="1"/>
    <col min="132" max="132" width="9.21875" style="336" customWidth="1"/>
    <col min="133" max="133" width="10.6640625" style="336" customWidth="1"/>
    <col min="134" max="134" width="8.6640625" style="336" customWidth="1"/>
    <col min="135" max="135" width="10.6640625" style="336" customWidth="1"/>
    <col min="136" max="137" width="7.6640625" style="336" customWidth="1"/>
    <col min="138" max="138" width="9.6640625" style="336" customWidth="1"/>
    <col min="139" max="139" width="6.109375" style="336" customWidth="1"/>
    <col min="140" max="141" width="8.6640625" style="336" customWidth="1"/>
    <col min="142" max="142" width="9.6640625" style="336" customWidth="1"/>
    <col min="143" max="144" width="6.109375" style="336" customWidth="1"/>
    <col min="145" max="145" width="7.6640625" style="336" customWidth="1"/>
    <col min="146" max="146" width="6.109375" style="336" customWidth="1"/>
    <col min="147" max="147" width="8.6640625" style="336" customWidth="1"/>
    <col min="148" max="148" width="10.6640625" style="336" customWidth="1"/>
    <col min="149" max="149" width="8.6640625" style="336" customWidth="1"/>
    <col min="150" max="150" width="10.6640625" style="336" customWidth="1"/>
    <col min="151" max="151" width="6.109375" style="336" customWidth="1"/>
    <col min="152" max="152" width="7.6640625" style="336" customWidth="1"/>
    <col min="153" max="153" width="8.6640625" style="336" customWidth="1"/>
    <col min="154" max="154" width="9.33203125" style="336" bestFit="1" customWidth="1"/>
    <col min="155" max="155" width="9.77734375" style="336" customWidth="1"/>
    <col min="156" max="157" width="7.6640625" style="336" customWidth="1"/>
    <col min="158" max="158" width="14.6640625" style="336" customWidth="1"/>
    <col min="159" max="161" width="6.109375" style="336" customWidth="1"/>
    <col min="162" max="162" width="10.6640625" style="336" customWidth="1"/>
    <col min="163" max="163" width="8.6640625" style="336" customWidth="1"/>
    <col min="164" max="164" width="10.44140625" style="336" customWidth="1"/>
    <col min="165" max="165" width="10.6640625" style="336" customWidth="1"/>
    <col min="166" max="166" width="8.6640625" style="336" customWidth="1"/>
    <col min="167" max="167" width="7.6640625" style="336" customWidth="1"/>
    <col min="168" max="168" width="11.109375" style="336" customWidth="1"/>
    <col min="169" max="170" width="7.6640625" style="336" customWidth="1"/>
    <col min="171" max="171" width="10.6640625" style="336" customWidth="1"/>
    <col min="172" max="172" width="6.109375" style="336" customWidth="1"/>
    <col min="173" max="173" width="9.6640625" style="336" customWidth="1"/>
    <col min="174" max="174" width="7.6640625" style="336" customWidth="1"/>
    <col min="175" max="176" width="9.6640625" style="336" customWidth="1"/>
    <col min="177" max="177" width="10.21875" style="336" customWidth="1"/>
    <col min="178" max="178" width="9.77734375" style="336" customWidth="1"/>
    <col min="179" max="179" width="8.6640625" style="336" customWidth="1"/>
    <col min="180" max="183" width="7.6640625" style="336" customWidth="1"/>
    <col min="184" max="184" width="8" style="336" customWidth="1"/>
    <col min="185" max="185" width="7.109375" style="336" customWidth="1"/>
    <col min="186" max="187" width="7.6640625" style="336" customWidth="1"/>
    <col min="188" max="188" width="7.109375" style="336" customWidth="1"/>
    <col min="189" max="189" width="6.109375" style="336" customWidth="1"/>
    <col min="190" max="193" width="8.109375" style="336" customWidth="1"/>
    <col min="194" max="195" width="6.109375" style="336" customWidth="1"/>
    <col min="196" max="196" width="10.6640625" style="336" customWidth="1"/>
    <col min="197" max="198" width="9" style="336" customWidth="1"/>
    <col min="199" max="199" width="10.109375" style="336" customWidth="1"/>
    <col min="200" max="200" width="9" style="336" customWidth="1"/>
    <col min="201" max="201" width="11.88671875" style="336" customWidth="1"/>
    <col min="202" max="209" width="9" style="336" customWidth="1"/>
    <col min="210" max="210" width="8.88671875" style="336" bestFit="1" customWidth="1"/>
    <col min="211" max="211" width="8.6640625" style="336" customWidth="1"/>
    <col min="212" max="212" width="6.21875" style="336" bestFit="1" customWidth="1"/>
    <col min="213" max="219" width="6.6640625" style="336" customWidth="1"/>
    <col min="220" max="222" width="12.6640625" style="336" customWidth="1"/>
    <col min="223" max="234" width="9.6640625" style="336" customWidth="1"/>
    <col min="235" max="240" width="10.6640625" style="336" customWidth="1"/>
    <col min="241" max="244" width="9.6640625" style="336" customWidth="1"/>
    <col min="245" max="246" width="11.6640625" style="336" customWidth="1"/>
    <col min="247" max="250" width="9.6640625" style="336" customWidth="1"/>
    <col min="251" max="258" width="10.6640625" style="336" customWidth="1"/>
    <col min="259" max="268" width="9.6640625" style="336" customWidth="1"/>
    <col min="269" max="270" width="10.6640625" style="336" customWidth="1"/>
    <col min="271" max="303" width="9" style="336" customWidth="1"/>
    <col min="304" max="304" width="7" style="336" bestFit="1" customWidth="1"/>
    <col min="305" max="305" width="8" style="336" bestFit="1" customWidth="1"/>
    <col min="306" max="306" width="6.109375" style="336" customWidth="1"/>
    <col min="307" max="307" width="6.44140625" style="336" customWidth="1"/>
    <col min="308" max="308" width="8.33203125" style="336" bestFit="1" customWidth="1"/>
    <col min="309" max="309" width="7.6640625" style="336" customWidth="1"/>
    <col min="310" max="312" width="8.6640625" style="336" customWidth="1"/>
    <col min="313" max="322" width="6.6640625" style="336" customWidth="1"/>
    <col min="323" max="330" width="6.109375" style="336" customWidth="1"/>
    <col min="331" max="333" width="6.6640625" style="336" customWidth="1"/>
    <col min="334" max="339" width="6.109375" style="336" customWidth="1"/>
    <col min="340" max="342" width="9" style="336"/>
    <col min="343" max="343" width="10.6640625" style="336" customWidth="1"/>
    <col min="344" max="344" width="9" style="336"/>
    <col min="345" max="345" width="10.6640625" style="336" customWidth="1"/>
    <col min="346" max="351" width="9" style="336"/>
    <col min="352" max="352" width="24" style="32" bestFit="1" customWidth="1"/>
    <col min="353" max="356" width="9" style="32"/>
    <col min="357" max="371" width="9" style="336"/>
    <col min="372" max="375" width="9.6640625" style="336" customWidth="1"/>
    <col min="376" max="376" width="9" style="336"/>
    <col min="377" max="383" width="9.6640625" style="336" customWidth="1"/>
    <col min="384" max="384" width="9" style="336"/>
    <col min="385" max="385" width="9.6640625" style="336" customWidth="1"/>
    <col min="386" max="388" width="9" style="336"/>
    <col min="389" max="389" width="16.6640625" style="336" customWidth="1"/>
    <col min="390" max="390" width="13.6640625" style="336" customWidth="1"/>
    <col min="391" max="391" width="16.6640625" style="336" customWidth="1"/>
    <col min="392" max="392" width="13.6640625" style="336" customWidth="1"/>
    <col min="393" max="393" width="12.6640625" style="336" customWidth="1"/>
    <col min="394" max="395" width="9.6640625" style="336" customWidth="1"/>
    <col min="396" max="396" width="16.6640625" style="336" customWidth="1"/>
    <col min="397" max="397" width="13.6640625" style="336" customWidth="1"/>
    <col min="398" max="399" width="12.6640625" style="336" customWidth="1"/>
    <col min="400" max="16384" width="9" style="336"/>
  </cols>
  <sheetData>
    <row r="1" spans="1:399" ht="33.9" customHeight="1" thickBot="1" x14ac:dyDescent="0.35">
      <c r="A1" s="790" t="s">
        <v>538</v>
      </c>
      <c r="B1" s="661" t="s">
        <v>359</v>
      </c>
      <c r="C1" s="791" t="s">
        <v>570</v>
      </c>
      <c r="D1" s="792"/>
      <c r="E1" s="792"/>
      <c r="F1" s="792"/>
      <c r="G1" s="792"/>
      <c r="H1" s="792"/>
      <c r="I1" s="792"/>
      <c r="J1" s="792"/>
      <c r="K1" s="792"/>
      <c r="L1" s="792"/>
      <c r="M1" s="792"/>
      <c r="N1" s="792"/>
      <c r="O1" s="792"/>
      <c r="P1" s="792"/>
      <c r="Q1" s="792"/>
      <c r="R1" s="793"/>
      <c r="S1" s="694" t="s">
        <v>571</v>
      </c>
      <c r="T1" s="695"/>
      <c r="U1" s="695"/>
      <c r="V1" s="695"/>
      <c r="W1" s="695"/>
      <c r="X1" s="695"/>
      <c r="Y1" s="695"/>
      <c r="Z1" s="695"/>
      <c r="AA1" s="696"/>
      <c r="AB1" s="759" t="s">
        <v>304</v>
      </c>
      <c r="AC1" s="715"/>
      <c r="AD1" s="715"/>
      <c r="AE1" s="715"/>
      <c r="AF1" s="715"/>
      <c r="AG1" s="715"/>
      <c r="AH1" s="715"/>
      <c r="AI1" s="716"/>
      <c r="AJ1" s="608" t="s">
        <v>347</v>
      </c>
      <c r="AK1" s="857"/>
      <c r="AL1" s="857"/>
      <c r="AM1" s="857"/>
      <c r="AN1" s="858"/>
      <c r="AO1" s="771" t="s">
        <v>292</v>
      </c>
      <c r="AP1" s="782"/>
      <c r="AQ1" s="782"/>
      <c r="AR1" s="783"/>
      <c r="AS1" s="617" t="s">
        <v>425</v>
      </c>
      <c r="AT1" s="648" t="s">
        <v>159</v>
      </c>
      <c r="AU1" s="847" t="s">
        <v>676</v>
      </c>
      <c r="AV1" s="848"/>
      <c r="AW1" s="847" t="s">
        <v>677</v>
      </c>
      <c r="AX1" s="848"/>
      <c r="AY1" s="739" t="s">
        <v>680</v>
      </c>
      <c r="AZ1" s="715"/>
      <c r="BA1" s="715"/>
      <c r="BB1" s="715"/>
      <c r="BC1" s="715"/>
      <c r="BD1" s="715"/>
      <c r="BE1" s="715"/>
      <c r="BF1" s="715"/>
      <c r="BG1" s="715"/>
      <c r="BH1" s="715"/>
      <c r="BI1" s="715"/>
      <c r="BJ1" s="715"/>
      <c r="BK1" s="703"/>
      <c r="BL1" s="704"/>
      <c r="BM1" s="714" t="s">
        <v>572</v>
      </c>
      <c r="BN1" s="715"/>
      <c r="BO1" s="715"/>
      <c r="BP1" s="715"/>
      <c r="BQ1" s="715"/>
      <c r="BR1" s="715"/>
      <c r="BS1" s="715"/>
      <c r="BT1" s="715"/>
      <c r="BU1" s="715"/>
      <c r="BV1" s="715"/>
      <c r="BW1" s="715"/>
      <c r="BX1" s="715"/>
      <c r="BY1" s="715"/>
      <c r="BZ1" s="716"/>
      <c r="CA1" s="771" t="s">
        <v>574</v>
      </c>
      <c r="CB1" s="782"/>
      <c r="CC1" s="782"/>
      <c r="CD1" s="736" t="s">
        <v>573</v>
      </c>
      <c r="CE1" s="695"/>
      <c r="CF1" s="695"/>
      <c r="CG1" s="696"/>
      <c r="CH1" s="750" t="s">
        <v>355</v>
      </c>
      <c r="CI1" s="751"/>
      <c r="CJ1" s="751"/>
      <c r="CK1" s="751"/>
      <c r="CL1" s="751"/>
      <c r="CM1" s="751"/>
      <c r="CN1" s="751"/>
      <c r="CO1" s="751"/>
      <c r="CP1" s="751"/>
      <c r="CQ1" s="751"/>
      <c r="CR1" s="751"/>
      <c r="CS1" s="751"/>
      <c r="CT1" s="751"/>
      <c r="CU1" s="751"/>
      <c r="CV1" s="751"/>
      <c r="CW1" s="751"/>
      <c r="CX1" s="751"/>
      <c r="CY1" s="751"/>
      <c r="CZ1" s="752"/>
      <c r="DA1" s="714" t="s">
        <v>346</v>
      </c>
      <c r="DB1" s="760"/>
      <c r="DC1" s="760"/>
      <c r="DD1" s="760"/>
      <c r="DE1" s="760"/>
      <c r="DF1" s="760"/>
      <c r="DG1" s="760"/>
      <c r="DH1" s="760"/>
      <c r="DI1" s="760"/>
      <c r="DJ1" s="761"/>
      <c r="DK1" s="762"/>
      <c r="DL1" s="603" t="s">
        <v>412</v>
      </c>
      <c r="DM1" s="603"/>
      <c r="DN1" s="603"/>
      <c r="DO1" s="603"/>
      <c r="DP1" s="759" t="s">
        <v>356</v>
      </c>
      <c r="DQ1" s="715"/>
      <c r="DR1" s="715"/>
      <c r="DS1" s="715"/>
      <c r="DT1" s="715"/>
      <c r="DU1" s="715"/>
      <c r="DV1" s="715"/>
      <c r="DW1" s="716"/>
      <c r="DX1" s="687" t="s">
        <v>575</v>
      </c>
      <c r="DY1" s="688"/>
      <c r="DZ1" s="688"/>
      <c r="EA1" s="688"/>
      <c r="EB1" s="689"/>
      <c r="EC1" s="694" t="s">
        <v>576</v>
      </c>
      <c r="ED1" s="695"/>
      <c r="EE1" s="695"/>
      <c r="EF1" s="584"/>
      <c r="EG1" s="695"/>
      <c r="EH1" s="695"/>
      <c r="EI1" s="695"/>
      <c r="EJ1" s="695"/>
      <c r="EK1" s="695"/>
      <c r="EL1" s="695"/>
      <c r="EM1" s="695"/>
      <c r="EN1" s="696"/>
      <c r="EO1" s="734" t="s">
        <v>577</v>
      </c>
      <c r="EP1" s="583"/>
      <c r="EQ1" s="583"/>
      <c r="ER1" s="583"/>
      <c r="ES1" s="583"/>
      <c r="ET1" s="583"/>
      <c r="EU1" s="583"/>
      <c r="EV1" s="583"/>
      <c r="EW1" s="583"/>
      <c r="EX1" s="735"/>
      <c r="EY1" s="583"/>
      <c r="EZ1" s="583"/>
      <c r="FA1" s="583"/>
      <c r="FB1" s="583"/>
      <c r="FC1" s="735"/>
      <c r="FD1" s="735"/>
      <c r="FE1" s="735"/>
      <c r="FF1" s="583"/>
      <c r="FG1" s="853" t="s">
        <v>568</v>
      </c>
      <c r="FH1" s="854"/>
      <c r="FI1" s="854"/>
      <c r="FJ1" s="855"/>
      <c r="FK1" s="714" t="s">
        <v>578</v>
      </c>
      <c r="FL1" s="715"/>
      <c r="FM1" s="715"/>
      <c r="FN1" s="715"/>
      <c r="FO1" s="715"/>
      <c r="FP1" s="715"/>
      <c r="FQ1" s="715"/>
      <c r="FR1" s="715"/>
      <c r="FS1" s="715"/>
      <c r="FT1" s="715"/>
      <c r="FU1" s="715"/>
      <c r="FV1" s="716"/>
      <c r="FW1" s="602" t="s">
        <v>579</v>
      </c>
      <c r="FX1" s="603"/>
      <c r="FY1" s="603"/>
      <c r="FZ1" s="603"/>
      <c r="GA1" s="603"/>
      <c r="GB1" s="702" t="s">
        <v>580</v>
      </c>
      <c r="GC1" s="703"/>
      <c r="GD1" s="703"/>
      <c r="GE1" s="703"/>
      <c r="GF1" s="703"/>
      <c r="GG1" s="704"/>
      <c r="GH1" s="838" t="s">
        <v>584</v>
      </c>
      <c r="GI1" s="839"/>
      <c r="GJ1" s="839"/>
      <c r="GK1" s="840"/>
      <c r="GL1" s="603" t="s">
        <v>429</v>
      </c>
      <c r="GM1" s="603"/>
      <c r="GN1" s="603"/>
      <c r="GO1" s="640" t="s">
        <v>658</v>
      </c>
      <c r="GP1" s="705"/>
      <c r="GQ1" s="705"/>
      <c r="GR1" s="705"/>
      <c r="GS1" s="705"/>
      <c r="GT1" s="705"/>
      <c r="GU1" s="705"/>
      <c r="GV1" s="705"/>
      <c r="GW1" s="705"/>
      <c r="GX1" s="705"/>
      <c r="GY1" s="705"/>
      <c r="GZ1" s="705"/>
      <c r="HA1" s="587"/>
      <c r="HB1" s="617" t="s">
        <v>400</v>
      </c>
      <c r="HC1" s="730" t="s">
        <v>539</v>
      </c>
      <c r="HD1" s="731" t="s">
        <v>430</v>
      </c>
      <c r="HE1" s="594"/>
      <c r="HF1" s="594"/>
      <c r="HG1" s="594"/>
      <c r="HH1" s="711" t="s">
        <v>10</v>
      </c>
      <c r="HI1" s="594"/>
      <c r="HJ1" s="594"/>
      <c r="HK1" s="598"/>
      <c r="HL1" s="712" t="s">
        <v>437</v>
      </c>
      <c r="HM1" s="712"/>
      <c r="HN1" s="713"/>
      <c r="HO1" s="687" t="s">
        <v>546</v>
      </c>
      <c r="HP1" s="688"/>
      <c r="HQ1" s="688"/>
      <c r="HR1" s="688"/>
      <c r="HS1" s="688"/>
      <c r="HT1" s="688"/>
      <c r="HU1" s="688"/>
      <c r="HV1" s="688"/>
      <c r="HW1" s="688"/>
      <c r="HX1" s="688"/>
      <c r="HY1" s="688"/>
      <c r="HZ1" s="688"/>
      <c r="IA1" s="615" t="s">
        <v>547</v>
      </c>
      <c r="IB1" s="616"/>
      <c r="IC1" s="616"/>
      <c r="ID1" s="616"/>
      <c r="IE1" s="616"/>
      <c r="IF1" s="616"/>
      <c r="IG1" s="616"/>
      <c r="IH1" s="616"/>
      <c r="II1" s="616"/>
      <c r="IJ1" s="616"/>
      <c r="IK1" s="616"/>
      <c r="IL1" s="616"/>
      <c r="IM1" s="616"/>
      <c r="IN1" s="616"/>
      <c r="IO1" s="616"/>
      <c r="IP1" s="616"/>
      <c r="IQ1" s="615" t="s">
        <v>548</v>
      </c>
      <c r="IR1" s="616"/>
      <c r="IS1" s="616"/>
      <c r="IT1" s="616"/>
      <c r="IU1" s="616"/>
      <c r="IV1" s="616"/>
      <c r="IW1" s="616"/>
      <c r="IX1" s="616"/>
      <c r="IY1" s="616"/>
      <c r="IZ1" s="616"/>
      <c r="JA1" s="616"/>
      <c r="JB1" s="616"/>
      <c r="JC1" s="616"/>
      <c r="JD1" s="616"/>
      <c r="JE1" s="616"/>
      <c r="JF1" s="616"/>
      <c r="JG1" s="616"/>
      <c r="JH1" s="616"/>
      <c r="JI1" s="616"/>
      <c r="JJ1" s="639"/>
      <c r="JK1" s="629" t="s">
        <v>663</v>
      </c>
      <c r="JL1" s="630"/>
      <c r="JM1" s="630"/>
      <c r="JN1" s="630"/>
      <c r="JO1" s="630"/>
      <c r="JP1" s="630"/>
      <c r="JQ1" s="630"/>
      <c r="JR1" s="630"/>
      <c r="JS1" s="630"/>
      <c r="JT1" s="630"/>
      <c r="JU1" s="630"/>
      <c r="JV1" s="630"/>
      <c r="JW1" s="630"/>
      <c r="JX1" s="630"/>
      <c r="JY1" s="631"/>
      <c r="JZ1" s="631"/>
      <c r="KA1" s="631"/>
      <c r="KB1" s="631"/>
      <c r="KC1" s="631"/>
      <c r="KD1" s="631"/>
      <c r="KE1" s="632"/>
      <c r="KF1" s="697" t="s">
        <v>461</v>
      </c>
      <c r="KG1" s="698"/>
      <c r="KH1" s="698"/>
      <c r="KI1" s="698"/>
      <c r="KJ1" s="698"/>
      <c r="KK1" s="698"/>
      <c r="KL1" s="864" t="s">
        <v>468</v>
      </c>
      <c r="KM1" s="865"/>
      <c r="KN1" s="865"/>
      <c r="KO1" s="865"/>
      <c r="KP1" s="865"/>
      <c r="KQ1" s="865"/>
      <c r="KR1" s="620" t="s">
        <v>665</v>
      </c>
      <c r="KS1" s="589" t="s">
        <v>666</v>
      </c>
      <c r="KT1" s="833" t="s">
        <v>320</v>
      </c>
      <c r="KU1" s="834"/>
      <c r="KV1" s="834"/>
      <c r="KW1" s="835"/>
      <c r="KX1" s="648" t="s">
        <v>321</v>
      </c>
      <c r="KY1" s="602" t="s">
        <v>322</v>
      </c>
      <c r="KZ1" s="602" t="s">
        <v>323</v>
      </c>
      <c r="LA1" s="606" t="s">
        <v>413</v>
      </c>
      <c r="LB1" s="606"/>
      <c r="LC1" s="606"/>
      <c r="LD1" s="606"/>
      <c r="LE1" s="606"/>
      <c r="LF1" s="606"/>
      <c r="LG1" s="606"/>
      <c r="LH1" s="606"/>
      <c r="LI1" s="603"/>
      <c r="LJ1" s="617" t="s">
        <v>414</v>
      </c>
      <c r="LK1" s="606" t="s">
        <v>462</v>
      </c>
      <c r="LL1" s="606"/>
      <c r="LM1" s="606"/>
      <c r="LN1" s="606"/>
      <c r="LO1" s="606"/>
      <c r="LP1" s="606"/>
      <c r="LQ1" s="606"/>
      <c r="LR1" s="606"/>
      <c r="LS1" s="625" t="s">
        <v>463</v>
      </c>
      <c r="LT1" s="606"/>
      <c r="LU1" s="606"/>
      <c r="LV1" s="606"/>
      <c r="LW1" s="606"/>
      <c r="LX1" s="606"/>
      <c r="LY1" s="606"/>
      <c r="LZ1" s="606"/>
      <c r="MA1" s="606"/>
      <c r="MB1" s="588" t="s">
        <v>328</v>
      </c>
      <c r="MC1" s="588"/>
      <c r="MD1" s="588"/>
      <c r="ME1" s="636" t="s">
        <v>329</v>
      </c>
      <c r="MF1" s="636"/>
      <c r="MG1" s="636"/>
      <c r="MH1" s="636"/>
      <c r="MI1" s="636"/>
      <c r="MJ1" s="636"/>
      <c r="MK1" s="633" t="s">
        <v>470</v>
      </c>
      <c r="ML1" s="613" t="s">
        <v>471</v>
      </c>
      <c r="MM1" s="613" t="s">
        <v>549</v>
      </c>
      <c r="MN1" s="611" t="s">
        <v>472</v>
      </c>
      <c r="MO1" s="611" t="s">
        <v>473</v>
      </c>
      <c r="MP1" s="611" t="s">
        <v>474</v>
      </c>
      <c r="MQ1" s="611" t="s">
        <v>475</v>
      </c>
      <c r="MR1" s="611" t="s">
        <v>476</v>
      </c>
      <c r="MS1" s="827" t="s">
        <v>528</v>
      </c>
      <c r="MT1" s="828"/>
      <c r="MU1" s="828"/>
      <c r="MV1" s="828"/>
      <c r="MW1" s="828"/>
      <c r="MX1" s="828"/>
      <c r="MY1" s="828"/>
      <c r="MZ1" s="828"/>
      <c r="NA1" s="828"/>
      <c r="NB1" s="828"/>
      <c r="NC1" s="828"/>
      <c r="ND1" s="828"/>
      <c r="NE1" s="828"/>
      <c r="NF1" s="828"/>
      <c r="NG1" s="828"/>
      <c r="NH1" s="828"/>
      <c r="NI1" s="828"/>
      <c r="NJ1" s="828"/>
      <c r="NK1" s="828"/>
      <c r="NL1" s="828"/>
      <c r="NM1" s="828"/>
      <c r="NN1" s="828"/>
      <c r="NO1" s="828"/>
      <c r="NP1" s="828"/>
      <c r="NQ1" s="828"/>
      <c r="NR1" s="828"/>
      <c r="NS1" s="828"/>
      <c r="NT1" s="828"/>
      <c r="NU1" s="828"/>
      <c r="NV1" s="828"/>
      <c r="NW1" s="828"/>
      <c r="NX1" s="828"/>
      <c r="NY1" s="607" t="s">
        <v>557</v>
      </c>
      <c r="NZ1" s="603"/>
      <c r="OA1" s="607" t="s">
        <v>558</v>
      </c>
      <c r="OB1" s="603"/>
      <c r="OC1" s="714" t="s">
        <v>531</v>
      </c>
      <c r="OD1" s="760"/>
      <c r="OE1" s="762"/>
      <c r="OF1" s="607" t="s">
        <v>559</v>
      </c>
      <c r="OG1" s="586"/>
      <c r="OH1" s="586" t="s">
        <v>617</v>
      </c>
      <c r="OI1" s="587"/>
    </row>
    <row r="2" spans="1:399" ht="59.4" customHeight="1" x14ac:dyDescent="0.3">
      <c r="A2" s="585"/>
      <c r="B2" s="661"/>
      <c r="C2" s="802" t="s">
        <v>360</v>
      </c>
      <c r="D2" s="803" t="s">
        <v>361</v>
      </c>
      <c r="E2" s="804" t="s">
        <v>362</v>
      </c>
      <c r="F2" s="804" t="s">
        <v>363</v>
      </c>
      <c r="G2" s="805" t="s">
        <v>364</v>
      </c>
      <c r="H2" s="806" t="s">
        <v>40</v>
      </c>
      <c r="I2" s="805" t="s">
        <v>366</v>
      </c>
      <c r="J2" s="845" t="s">
        <v>564</v>
      </c>
      <c r="K2" s="809" t="s">
        <v>367</v>
      </c>
      <c r="L2" s="810" t="s">
        <v>368</v>
      </c>
      <c r="M2" s="812" t="s">
        <v>369</v>
      </c>
      <c r="N2" s="814" t="s">
        <v>370</v>
      </c>
      <c r="O2" s="804" t="s">
        <v>371</v>
      </c>
      <c r="P2" s="815" t="s">
        <v>372</v>
      </c>
      <c r="Q2" s="800" t="s">
        <v>373</v>
      </c>
      <c r="R2" s="794" t="s">
        <v>599</v>
      </c>
      <c r="S2" s="816" t="s">
        <v>294</v>
      </c>
      <c r="T2" s="741" t="s">
        <v>374</v>
      </c>
      <c r="U2" s="667" t="s">
        <v>375</v>
      </c>
      <c r="V2" s="667" t="s">
        <v>376</v>
      </c>
      <c r="W2" s="740" t="s">
        <v>377</v>
      </c>
      <c r="X2" s="740" t="s">
        <v>378</v>
      </c>
      <c r="Y2" s="740" t="s">
        <v>379</v>
      </c>
      <c r="Z2" s="741" t="s">
        <v>380</v>
      </c>
      <c r="AA2" s="807" t="s">
        <v>653</v>
      </c>
      <c r="AB2" s="741" t="s">
        <v>374</v>
      </c>
      <c r="AC2" s="741" t="s">
        <v>375</v>
      </c>
      <c r="AD2" s="741" t="s">
        <v>376</v>
      </c>
      <c r="AE2" s="789" t="s">
        <v>581</v>
      </c>
      <c r="AF2" s="789" t="s">
        <v>582</v>
      </c>
      <c r="AG2" s="789" t="s">
        <v>597</v>
      </c>
      <c r="AH2" s="741" t="s">
        <v>380</v>
      </c>
      <c r="AI2" s="757" t="s">
        <v>295</v>
      </c>
      <c r="AJ2" s="798" t="s">
        <v>615</v>
      </c>
      <c r="AK2" s="753" t="s">
        <v>593</v>
      </c>
      <c r="AL2" s="798" t="s">
        <v>594</v>
      </c>
      <c r="AM2" s="798" t="s">
        <v>595</v>
      </c>
      <c r="AN2" s="798" t="s">
        <v>596</v>
      </c>
      <c r="AO2" s="784" t="s">
        <v>581</v>
      </c>
      <c r="AP2" s="784" t="s">
        <v>582</v>
      </c>
      <c r="AQ2" s="784" t="s">
        <v>597</v>
      </c>
      <c r="AR2" s="787" t="s">
        <v>358</v>
      </c>
      <c r="AS2" s="617"/>
      <c r="AT2" s="649"/>
      <c r="AU2" s="849" t="s">
        <v>678</v>
      </c>
      <c r="AV2" s="609" t="s">
        <v>565</v>
      </c>
      <c r="AW2" s="849" t="s">
        <v>678</v>
      </c>
      <c r="AX2" s="609" t="s">
        <v>565</v>
      </c>
      <c r="AY2" s="741" t="s">
        <v>382</v>
      </c>
      <c r="AZ2" s="741" t="s">
        <v>374</v>
      </c>
      <c r="BA2" s="753" t="s">
        <v>590</v>
      </c>
      <c r="BB2" s="753" t="s">
        <v>591</v>
      </c>
      <c r="BC2" s="753" t="s">
        <v>681</v>
      </c>
      <c r="BD2" s="753" t="s">
        <v>589</v>
      </c>
      <c r="BE2" s="754" t="s">
        <v>679</v>
      </c>
      <c r="BF2" s="753" t="s">
        <v>560</v>
      </c>
      <c r="BG2" s="753" t="s">
        <v>561</v>
      </c>
      <c r="BH2" s="796" t="s">
        <v>562</v>
      </c>
      <c r="BI2" s="796" t="s">
        <v>563</v>
      </c>
      <c r="BJ2" s="788" t="s">
        <v>592</v>
      </c>
      <c r="BK2" s="737" t="s">
        <v>297</v>
      </c>
      <c r="BL2" s="737" t="s">
        <v>252</v>
      </c>
      <c r="BM2" s="755" t="s">
        <v>344</v>
      </c>
      <c r="BN2" s="757" t="s">
        <v>303</v>
      </c>
      <c r="BO2" s="741" t="s">
        <v>382</v>
      </c>
      <c r="BP2" s="741" t="s">
        <v>374</v>
      </c>
      <c r="BQ2" s="741" t="s">
        <v>375</v>
      </c>
      <c r="BR2" s="741" t="s">
        <v>376</v>
      </c>
      <c r="BS2" s="754" t="s">
        <v>682</v>
      </c>
      <c r="BT2" s="754" t="s">
        <v>683</v>
      </c>
      <c r="BU2" s="754" t="s">
        <v>678</v>
      </c>
      <c r="BV2" s="754" t="s">
        <v>684</v>
      </c>
      <c r="BW2" s="741" t="s">
        <v>386</v>
      </c>
      <c r="BX2" s="741" t="s">
        <v>426</v>
      </c>
      <c r="BY2" s="754" t="s">
        <v>685</v>
      </c>
      <c r="BZ2" s="798" t="s">
        <v>654</v>
      </c>
      <c r="CA2" s="754" t="s">
        <v>682</v>
      </c>
      <c r="CB2" s="754" t="s">
        <v>683</v>
      </c>
      <c r="CC2" s="788" t="s">
        <v>678</v>
      </c>
      <c r="CD2" s="737" t="s">
        <v>251</v>
      </c>
      <c r="CE2" s="742" t="s">
        <v>686</v>
      </c>
      <c r="CF2" s="754" t="s">
        <v>687</v>
      </c>
      <c r="CG2" s="754" t="s">
        <v>688</v>
      </c>
      <c r="CH2" s="747" t="s">
        <v>381</v>
      </c>
      <c r="CI2" s="822" t="s">
        <v>606</v>
      </c>
      <c r="CJ2" s="824" t="s">
        <v>609</v>
      </c>
      <c r="CK2" s="741" t="s">
        <v>382</v>
      </c>
      <c r="CL2" s="741" t="s">
        <v>374</v>
      </c>
      <c r="CM2" s="741" t="s">
        <v>375</v>
      </c>
      <c r="CN2" s="741" t="s">
        <v>376</v>
      </c>
      <c r="CO2" s="740" t="s">
        <v>377</v>
      </c>
      <c r="CP2" s="740" t="s">
        <v>378</v>
      </c>
      <c r="CQ2" s="740" t="s">
        <v>379</v>
      </c>
      <c r="CR2" s="820" t="s">
        <v>383</v>
      </c>
      <c r="CS2" s="745" t="s">
        <v>601</v>
      </c>
      <c r="CT2" s="745" t="s">
        <v>600</v>
      </c>
      <c r="CU2" s="743" t="s">
        <v>384</v>
      </c>
      <c r="CV2" s="744" t="s">
        <v>385</v>
      </c>
      <c r="CW2" s="748" t="s">
        <v>386</v>
      </c>
      <c r="CX2" s="743" t="s">
        <v>380</v>
      </c>
      <c r="CY2" s="744" t="s">
        <v>387</v>
      </c>
      <c r="CZ2" s="774" t="s">
        <v>598</v>
      </c>
      <c r="DA2" s="763" t="s">
        <v>61</v>
      </c>
      <c r="DB2" s="765" t="s">
        <v>223</v>
      </c>
      <c r="DC2" s="765" t="s">
        <v>388</v>
      </c>
      <c r="DD2" s="765" t="s">
        <v>6</v>
      </c>
      <c r="DE2" s="767" t="s">
        <v>45</v>
      </c>
      <c r="DF2" s="769" t="s">
        <v>128</v>
      </c>
      <c r="DG2" s="767" t="s">
        <v>7</v>
      </c>
      <c r="DH2" s="776" t="s">
        <v>598</v>
      </c>
      <c r="DI2" s="778" t="s">
        <v>129</v>
      </c>
      <c r="DJ2" s="780" t="s">
        <v>130</v>
      </c>
      <c r="DK2" s="818" t="s">
        <v>293</v>
      </c>
      <c r="DL2" s="617" t="s">
        <v>288</v>
      </c>
      <c r="DM2" s="617" t="s">
        <v>289</v>
      </c>
      <c r="DN2" s="617" t="s">
        <v>290</v>
      </c>
      <c r="DO2" s="617" t="s">
        <v>291</v>
      </c>
      <c r="DP2" s="661" t="s">
        <v>389</v>
      </c>
      <c r="DQ2" s="686" t="s">
        <v>390</v>
      </c>
      <c r="DR2" s="717" t="s">
        <v>39</v>
      </c>
      <c r="DS2" s="717" t="s">
        <v>306</v>
      </c>
      <c r="DT2" s="717" t="s">
        <v>126</v>
      </c>
      <c r="DU2" s="771" t="s">
        <v>305</v>
      </c>
      <c r="DV2" s="772"/>
      <c r="DW2" s="773"/>
      <c r="DX2" s="686" t="s">
        <v>376</v>
      </c>
      <c r="DY2" s="661" t="s">
        <v>377</v>
      </c>
      <c r="DZ2" s="661" t="s">
        <v>391</v>
      </c>
      <c r="EA2" s="717" t="s">
        <v>611</v>
      </c>
      <c r="EB2" s="690" t="s">
        <v>612</v>
      </c>
      <c r="EC2" s="726" t="s">
        <v>397</v>
      </c>
      <c r="ED2" s="718" t="s">
        <v>432</v>
      </c>
      <c r="EE2" s="722" t="s">
        <v>433</v>
      </c>
      <c r="EF2" s="720" t="s">
        <v>298</v>
      </c>
      <c r="EG2" s="829" t="s">
        <v>689</v>
      </c>
      <c r="EH2" s="859" t="s">
        <v>690</v>
      </c>
      <c r="EI2" s="649" t="s">
        <v>679</v>
      </c>
      <c r="EJ2" s="648" t="s">
        <v>393</v>
      </c>
      <c r="EK2" s="851" t="s">
        <v>567</v>
      </c>
      <c r="EL2" s="648" t="s">
        <v>392</v>
      </c>
      <c r="EM2" s="831" t="s">
        <v>427</v>
      </c>
      <c r="EN2" s="692" t="s">
        <v>349</v>
      </c>
      <c r="EO2" s="717" t="s">
        <v>299</v>
      </c>
      <c r="EP2" s="661" t="s">
        <v>376</v>
      </c>
      <c r="EQ2" s="717" t="s">
        <v>393</v>
      </c>
      <c r="ER2" s="684" t="s">
        <v>392</v>
      </c>
      <c r="ES2" s="661" t="s">
        <v>394</v>
      </c>
      <c r="ET2" s="684" t="s">
        <v>479</v>
      </c>
      <c r="EU2" s="661" t="s">
        <v>395</v>
      </c>
      <c r="EV2" s="668" t="s">
        <v>604</v>
      </c>
      <c r="EW2" s="657" t="s">
        <v>396</v>
      </c>
      <c r="EX2" s="674" t="s">
        <v>296</v>
      </c>
      <c r="EY2" s="861" t="s">
        <v>405</v>
      </c>
      <c r="EZ2" s="661" t="s">
        <v>406</v>
      </c>
      <c r="FA2" s="661"/>
      <c r="FB2" s="677"/>
      <c r="FC2" s="678" t="s">
        <v>409</v>
      </c>
      <c r="FD2" s="679"/>
      <c r="FE2" s="862" t="s">
        <v>431</v>
      </c>
      <c r="FF2" s="861" t="s">
        <v>410</v>
      </c>
      <c r="FG2" s="609" t="s">
        <v>569</v>
      </c>
      <c r="FH2" s="609" t="s">
        <v>566</v>
      </c>
      <c r="FI2" s="609" t="s">
        <v>551</v>
      </c>
      <c r="FJ2" s="609" t="s">
        <v>564</v>
      </c>
      <c r="FK2" s="726" t="s">
        <v>691</v>
      </c>
      <c r="FL2" s="669" t="s">
        <v>435</v>
      </c>
      <c r="FM2" s="724" t="s">
        <v>302</v>
      </c>
      <c r="FN2" s="726" t="s">
        <v>540</v>
      </c>
      <c r="FO2" s="669" t="s">
        <v>434</v>
      </c>
      <c r="FP2" s="666" t="s">
        <v>363</v>
      </c>
      <c r="FQ2" s="665" t="s">
        <v>692</v>
      </c>
      <c r="FR2" s="682" t="s">
        <v>357</v>
      </c>
      <c r="FS2" s="708" t="s">
        <v>98</v>
      </c>
      <c r="FT2" s="684" t="s">
        <v>479</v>
      </c>
      <c r="FU2" s="666" t="s">
        <v>402</v>
      </c>
      <c r="FV2" s="667" t="s">
        <v>403</v>
      </c>
      <c r="FW2" s="666" t="s">
        <v>428</v>
      </c>
      <c r="FX2" s="666" t="s">
        <v>363</v>
      </c>
      <c r="FY2" s="666" t="s">
        <v>364</v>
      </c>
      <c r="FZ2" s="666" t="s">
        <v>365</v>
      </c>
      <c r="GA2" s="666" t="s">
        <v>366</v>
      </c>
      <c r="GB2" s="732" t="s">
        <v>354</v>
      </c>
      <c r="GC2" s="672" t="s">
        <v>608</v>
      </c>
      <c r="GD2" s="706" t="s">
        <v>607</v>
      </c>
      <c r="GE2" s="667" t="s">
        <v>403</v>
      </c>
      <c r="GF2" s="666" t="s">
        <v>404</v>
      </c>
      <c r="GG2" s="701" t="s">
        <v>662</v>
      </c>
      <c r="GH2" s="841" t="s">
        <v>585</v>
      </c>
      <c r="GI2" s="843" t="s">
        <v>581</v>
      </c>
      <c r="GJ2" s="843" t="s">
        <v>582</v>
      </c>
      <c r="GK2" s="843" t="s">
        <v>583</v>
      </c>
      <c r="GL2" s="671" t="s">
        <v>587</v>
      </c>
      <c r="GM2" s="671" t="s">
        <v>588</v>
      </c>
      <c r="GN2" s="671" t="s">
        <v>586</v>
      </c>
      <c r="GO2" s="665" t="s">
        <v>401</v>
      </c>
      <c r="GP2" s="672" t="s">
        <v>424</v>
      </c>
      <c r="GQ2" s="728" t="s">
        <v>411</v>
      </c>
      <c r="GR2" s="665" t="s">
        <v>478</v>
      </c>
      <c r="GS2" s="552" t="s">
        <v>655</v>
      </c>
      <c r="GT2" s="553" t="s">
        <v>656</v>
      </c>
      <c r="GU2" s="405" t="s">
        <v>339</v>
      </c>
      <c r="GV2" s="406" t="s">
        <v>340</v>
      </c>
      <c r="GW2" s="701" t="s">
        <v>484</v>
      </c>
      <c r="GX2" s="701" t="s">
        <v>485</v>
      </c>
      <c r="GY2" s="555" t="s">
        <v>657</v>
      </c>
      <c r="GZ2" s="538" t="s">
        <v>287</v>
      </c>
      <c r="HA2" s="553" t="s">
        <v>142</v>
      </c>
      <c r="HB2" s="617"/>
      <c r="HC2" s="618"/>
      <c r="HD2" s="680" t="s">
        <v>12</v>
      </c>
      <c r="HE2" s="661" t="s">
        <v>13</v>
      </c>
      <c r="HF2" s="661" t="s">
        <v>14</v>
      </c>
      <c r="HG2" s="661" t="s">
        <v>15</v>
      </c>
      <c r="HH2" s="661" t="s">
        <v>288</v>
      </c>
      <c r="HI2" s="661" t="s">
        <v>289</v>
      </c>
      <c r="HJ2" s="661" t="s">
        <v>290</v>
      </c>
      <c r="HK2" s="663" t="s">
        <v>291</v>
      </c>
      <c r="HL2" s="547" t="s">
        <v>438</v>
      </c>
      <c r="HM2" s="541" t="s">
        <v>157</v>
      </c>
      <c r="HN2" s="548" t="s">
        <v>439</v>
      </c>
      <c r="HO2" s="634" t="s">
        <v>442</v>
      </c>
      <c r="HP2" s="635"/>
      <c r="HQ2" s="634" t="s">
        <v>444</v>
      </c>
      <c r="HR2" s="635"/>
      <c r="HS2" s="634" t="s">
        <v>446</v>
      </c>
      <c r="HT2" s="635"/>
      <c r="HU2" s="634" t="s">
        <v>447</v>
      </c>
      <c r="HV2" s="635"/>
      <c r="HW2" s="634" t="s">
        <v>448</v>
      </c>
      <c r="HX2" s="635"/>
      <c r="HY2" s="634" t="s">
        <v>449</v>
      </c>
      <c r="HZ2" s="635"/>
      <c r="IA2" s="640" t="s">
        <v>325</v>
      </c>
      <c r="IB2" s="641"/>
      <c r="IC2" s="640" t="s">
        <v>326</v>
      </c>
      <c r="ID2" s="641"/>
      <c r="IE2" s="640" t="s">
        <v>327</v>
      </c>
      <c r="IF2" s="641"/>
      <c r="IG2" s="634" t="s">
        <v>477</v>
      </c>
      <c r="IH2" s="635"/>
      <c r="II2" s="634" t="s">
        <v>445</v>
      </c>
      <c r="IJ2" s="635"/>
      <c r="IK2" s="634" t="s">
        <v>450</v>
      </c>
      <c r="IL2" s="635"/>
      <c r="IM2" s="634" t="s">
        <v>451</v>
      </c>
      <c r="IN2" s="635"/>
      <c r="IO2" s="634" t="s">
        <v>324</v>
      </c>
      <c r="IP2" s="635"/>
      <c r="IQ2" s="640" t="s">
        <v>334</v>
      </c>
      <c r="IR2" s="641"/>
      <c r="IS2" s="640" t="s">
        <v>335</v>
      </c>
      <c r="IT2" s="641"/>
      <c r="IU2" s="640" t="s">
        <v>336</v>
      </c>
      <c r="IV2" s="641"/>
      <c r="IW2" s="640" t="s">
        <v>337</v>
      </c>
      <c r="IX2" s="641"/>
      <c r="IY2" s="634" t="s">
        <v>452</v>
      </c>
      <c r="IZ2" s="635"/>
      <c r="JA2" s="634" t="s">
        <v>453</v>
      </c>
      <c r="JB2" s="635"/>
      <c r="JC2" s="634" t="s">
        <v>454</v>
      </c>
      <c r="JD2" s="635"/>
      <c r="JE2" s="634" t="s">
        <v>455</v>
      </c>
      <c r="JF2" s="635"/>
      <c r="JG2" s="634" t="s">
        <v>456</v>
      </c>
      <c r="JH2" s="635"/>
      <c r="JI2" s="640" t="s">
        <v>338</v>
      </c>
      <c r="JJ2" s="641"/>
      <c r="JK2" s="558" t="s">
        <v>457</v>
      </c>
      <c r="JL2" s="558" t="s">
        <v>458</v>
      </c>
      <c r="JM2" s="558" t="s">
        <v>313</v>
      </c>
      <c r="JN2" s="709" t="s">
        <v>308</v>
      </c>
      <c r="JO2" s="710"/>
      <c r="JP2" s="709" t="s">
        <v>310</v>
      </c>
      <c r="JQ2" s="710"/>
      <c r="JR2" s="709" t="s">
        <v>659</v>
      </c>
      <c r="JS2" s="710"/>
      <c r="JT2" s="646" t="s">
        <v>660</v>
      </c>
      <c r="JU2" s="647"/>
      <c r="JV2" s="646" t="s">
        <v>661</v>
      </c>
      <c r="JW2" s="647"/>
      <c r="JX2" s="556" t="s">
        <v>664</v>
      </c>
      <c r="JY2" s="558" t="s">
        <v>602</v>
      </c>
      <c r="JZ2" s="866" t="s">
        <v>316</v>
      </c>
      <c r="KA2" s="867"/>
      <c r="KB2" s="642" t="s">
        <v>317</v>
      </c>
      <c r="KC2" s="642"/>
      <c r="KD2" s="642" t="s">
        <v>459</v>
      </c>
      <c r="KE2" s="643"/>
      <c r="KF2" s="551" t="s">
        <v>541</v>
      </c>
      <c r="KG2" s="558" t="s">
        <v>542</v>
      </c>
      <c r="KH2" s="609" t="s">
        <v>480</v>
      </c>
      <c r="KI2" s="609" t="s">
        <v>482</v>
      </c>
      <c r="KJ2" s="609" t="s">
        <v>460</v>
      </c>
      <c r="KK2" s="609" t="s">
        <v>467</v>
      </c>
      <c r="KL2" s="558" t="s">
        <v>543</v>
      </c>
      <c r="KM2" s="558" t="s">
        <v>544</v>
      </c>
      <c r="KN2" s="609" t="s">
        <v>481</v>
      </c>
      <c r="KO2" s="609" t="s">
        <v>483</v>
      </c>
      <c r="KP2" s="609" t="s">
        <v>318</v>
      </c>
      <c r="KQ2" s="644" t="s">
        <v>469</v>
      </c>
      <c r="KR2" s="621"/>
      <c r="KS2" s="590"/>
      <c r="KT2" s="836" t="s">
        <v>667</v>
      </c>
      <c r="KU2" s="652" t="s">
        <v>668</v>
      </c>
      <c r="KV2" s="604" t="s">
        <v>669</v>
      </c>
      <c r="KW2" s="604" t="s">
        <v>670</v>
      </c>
      <c r="KX2" s="649"/>
      <c r="KY2" s="603"/>
      <c r="KZ2" s="586"/>
      <c r="LA2" s="596" t="s">
        <v>415</v>
      </c>
      <c r="LB2" s="594" t="s">
        <v>416</v>
      </c>
      <c r="LC2" s="594" t="s">
        <v>417</v>
      </c>
      <c r="LD2" s="594" t="s">
        <v>418</v>
      </c>
      <c r="LE2" s="594" t="s">
        <v>419</v>
      </c>
      <c r="LF2" s="594" t="s">
        <v>420</v>
      </c>
      <c r="LG2" s="594" t="s">
        <v>421</v>
      </c>
      <c r="LH2" s="598" t="s">
        <v>422</v>
      </c>
      <c r="LI2" s="626" t="s">
        <v>423</v>
      </c>
      <c r="LJ2" s="618"/>
      <c r="LK2" s="637" t="s">
        <v>51</v>
      </c>
      <c r="LL2" s="592" t="s">
        <v>387</v>
      </c>
      <c r="LM2" s="592" t="s">
        <v>383</v>
      </c>
      <c r="LN2" s="592" t="s">
        <v>464</v>
      </c>
      <c r="LO2" s="592" t="s">
        <v>465</v>
      </c>
      <c r="LP2" s="592" t="s">
        <v>466</v>
      </c>
      <c r="LQ2" s="592" t="s">
        <v>385</v>
      </c>
      <c r="LR2" s="592" t="s">
        <v>426</v>
      </c>
      <c r="LS2" s="592" t="s">
        <v>27</v>
      </c>
      <c r="LT2" s="592" t="s">
        <v>387</v>
      </c>
      <c r="LU2" s="592" t="s">
        <v>395</v>
      </c>
      <c r="LV2" s="592" t="s">
        <v>464</v>
      </c>
      <c r="LW2" s="592" t="s">
        <v>383</v>
      </c>
      <c r="LX2" s="592" t="s">
        <v>465</v>
      </c>
      <c r="LY2" s="592" t="s">
        <v>466</v>
      </c>
      <c r="LZ2" s="592" t="s">
        <v>385</v>
      </c>
      <c r="MA2" s="623" t="s">
        <v>426</v>
      </c>
      <c r="MB2" s="563" t="s">
        <v>223</v>
      </c>
      <c r="MC2" s="557" t="s">
        <v>61</v>
      </c>
      <c r="MD2" s="558" t="s">
        <v>6</v>
      </c>
      <c r="ME2" s="600" t="s">
        <v>671</v>
      </c>
      <c r="MF2" s="601" t="s">
        <v>330</v>
      </c>
      <c r="MG2" s="588" t="s">
        <v>331</v>
      </c>
      <c r="MH2" s="588" t="s">
        <v>672</v>
      </c>
      <c r="MI2" s="588" t="s">
        <v>673</v>
      </c>
      <c r="MJ2" s="588" t="s">
        <v>674</v>
      </c>
      <c r="MK2" s="633"/>
      <c r="ML2" s="614"/>
      <c r="MM2" s="614"/>
      <c r="MN2" s="612"/>
      <c r="MO2" s="612"/>
      <c r="MP2" s="612"/>
      <c r="MQ2" s="612"/>
      <c r="MR2" s="612"/>
      <c r="MS2" s="407" t="s">
        <v>486</v>
      </c>
      <c r="MT2" s="826" t="s">
        <v>487</v>
      </c>
      <c r="MU2" s="826"/>
      <c r="MV2" s="826"/>
      <c r="MW2" s="408" t="s">
        <v>488</v>
      </c>
      <c r="MX2" s="408" t="s">
        <v>488</v>
      </c>
      <c r="MY2" s="408" t="s">
        <v>489</v>
      </c>
      <c r="MZ2" s="516" t="s">
        <v>489</v>
      </c>
      <c r="NA2" s="408" t="s">
        <v>489</v>
      </c>
      <c r="NB2" s="408" t="s">
        <v>490</v>
      </c>
      <c r="NC2" s="408" t="s">
        <v>490</v>
      </c>
      <c r="ND2" s="408" t="s">
        <v>490</v>
      </c>
      <c r="NE2" s="408" t="s">
        <v>491</v>
      </c>
      <c r="NF2" s="408" t="s">
        <v>492</v>
      </c>
      <c r="NG2" s="408" t="s">
        <v>492</v>
      </c>
      <c r="NH2" s="408" t="s">
        <v>492</v>
      </c>
      <c r="NI2" s="408" t="s">
        <v>492</v>
      </c>
      <c r="NJ2" s="408" t="s">
        <v>492</v>
      </c>
      <c r="NK2" s="408" t="s">
        <v>493</v>
      </c>
      <c r="NL2" s="408" t="s">
        <v>493</v>
      </c>
      <c r="NM2" s="408" t="s">
        <v>494</v>
      </c>
      <c r="NN2" s="408" t="s">
        <v>494</v>
      </c>
      <c r="NO2" s="408" t="s">
        <v>494</v>
      </c>
      <c r="NP2" s="408" t="s">
        <v>494</v>
      </c>
      <c r="NQ2" s="408" t="s">
        <v>494</v>
      </c>
      <c r="NR2" s="408" t="s">
        <v>495</v>
      </c>
      <c r="NS2" s="408" t="s">
        <v>495</v>
      </c>
      <c r="NT2" s="408" t="s">
        <v>495</v>
      </c>
      <c r="NU2" s="408" t="s">
        <v>495</v>
      </c>
      <c r="NV2" s="408" t="s">
        <v>495</v>
      </c>
      <c r="NW2" s="408" t="s">
        <v>495</v>
      </c>
      <c r="NX2" s="409" t="s">
        <v>495</v>
      </c>
      <c r="NY2" s="588" t="s">
        <v>556</v>
      </c>
      <c r="NZ2" s="588" t="s">
        <v>529</v>
      </c>
      <c r="OA2" s="588" t="s">
        <v>556</v>
      </c>
      <c r="OB2" s="588" t="s">
        <v>529</v>
      </c>
      <c r="OC2" s="558" t="s">
        <v>535</v>
      </c>
      <c r="OD2" s="378" t="s">
        <v>532</v>
      </c>
      <c r="OE2" s="378" t="s">
        <v>533</v>
      </c>
      <c r="OF2" s="607" t="s">
        <v>556</v>
      </c>
      <c r="OG2" s="608" t="s">
        <v>529</v>
      </c>
      <c r="OH2" s="523" t="s">
        <v>618</v>
      </c>
      <c r="OI2" s="523" t="s">
        <v>619</v>
      </c>
    </row>
    <row r="3" spans="1:399" ht="39.9" customHeight="1" thickBot="1" x14ac:dyDescent="0.35">
      <c r="A3" s="585"/>
      <c r="B3" s="661"/>
      <c r="C3" s="802"/>
      <c r="D3" s="803"/>
      <c r="E3" s="804"/>
      <c r="F3" s="804"/>
      <c r="G3" s="805"/>
      <c r="H3" s="805"/>
      <c r="I3" s="805"/>
      <c r="J3" s="846"/>
      <c r="K3" s="809"/>
      <c r="L3" s="811"/>
      <c r="M3" s="813"/>
      <c r="N3" s="814"/>
      <c r="O3" s="804"/>
      <c r="P3" s="815"/>
      <c r="Q3" s="801"/>
      <c r="R3" s="795"/>
      <c r="S3" s="817"/>
      <c r="T3" s="741"/>
      <c r="U3" s="667"/>
      <c r="V3" s="667"/>
      <c r="W3" s="740"/>
      <c r="X3" s="740"/>
      <c r="Y3" s="740"/>
      <c r="Z3" s="741"/>
      <c r="AA3" s="808"/>
      <c r="AB3" s="741"/>
      <c r="AC3" s="741"/>
      <c r="AD3" s="741"/>
      <c r="AE3" s="740"/>
      <c r="AF3" s="740"/>
      <c r="AG3" s="740"/>
      <c r="AH3" s="741"/>
      <c r="AI3" s="768"/>
      <c r="AJ3" s="799"/>
      <c r="AK3" s="754"/>
      <c r="AL3" s="821"/>
      <c r="AM3" s="821"/>
      <c r="AN3" s="821"/>
      <c r="AO3" s="785"/>
      <c r="AP3" s="785"/>
      <c r="AQ3" s="785"/>
      <c r="AR3" s="787"/>
      <c r="AS3" s="617"/>
      <c r="AT3" s="649"/>
      <c r="AU3" s="850"/>
      <c r="AV3" s="610"/>
      <c r="AW3" s="850"/>
      <c r="AX3" s="610"/>
      <c r="AY3" s="741"/>
      <c r="AZ3" s="741"/>
      <c r="BA3" s="754"/>
      <c r="BB3" s="754"/>
      <c r="BC3" s="754"/>
      <c r="BD3" s="754"/>
      <c r="BE3" s="754"/>
      <c r="BF3" s="754"/>
      <c r="BG3" s="754"/>
      <c r="BH3" s="797"/>
      <c r="BI3" s="797"/>
      <c r="BJ3" s="788"/>
      <c r="BK3" s="738"/>
      <c r="BL3" s="786"/>
      <c r="BM3" s="756"/>
      <c r="BN3" s="758"/>
      <c r="BO3" s="741"/>
      <c r="BP3" s="741"/>
      <c r="BQ3" s="741"/>
      <c r="BR3" s="741"/>
      <c r="BS3" s="754"/>
      <c r="BT3" s="754"/>
      <c r="BU3" s="754"/>
      <c r="BV3" s="754"/>
      <c r="BW3" s="741"/>
      <c r="BX3" s="741"/>
      <c r="BY3" s="754"/>
      <c r="BZ3" s="821"/>
      <c r="CA3" s="754"/>
      <c r="CB3" s="754"/>
      <c r="CC3" s="788"/>
      <c r="CD3" s="738"/>
      <c r="CE3" s="742"/>
      <c r="CF3" s="754"/>
      <c r="CG3" s="754"/>
      <c r="CH3" s="747"/>
      <c r="CI3" s="823"/>
      <c r="CJ3" s="825"/>
      <c r="CK3" s="741"/>
      <c r="CL3" s="741"/>
      <c r="CM3" s="741"/>
      <c r="CN3" s="741"/>
      <c r="CO3" s="740"/>
      <c r="CP3" s="740"/>
      <c r="CQ3" s="740"/>
      <c r="CR3" s="820"/>
      <c r="CS3" s="746"/>
      <c r="CT3" s="746"/>
      <c r="CU3" s="743"/>
      <c r="CV3" s="744"/>
      <c r="CW3" s="749"/>
      <c r="CX3" s="743"/>
      <c r="CY3" s="744"/>
      <c r="CZ3" s="775"/>
      <c r="DA3" s="764"/>
      <c r="DB3" s="766"/>
      <c r="DC3" s="766"/>
      <c r="DD3" s="766"/>
      <c r="DE3" s="768"/>
      <c r="DF3" s="770"/>
      <c r="DG3" s="768"/>
      <c r="DH3" s="777"/>
      <c r="DI3" s="779"/>
      <c r="DJ3" s="781"/>
      <c r="DK3" s="819"/>
      <c r="DL3" s="617"/>
      <c r="DM3" s="617"/>
      <c r="DN3" s="617"/>
      <c r="DO3" s="617"/>
      <c r="DP3" s="661"/>
      <c r="DQ3" s="686"/>
      <c r="DR3" s="661"/>
      <c r="DS3" s="661"/>
      <c r="DT3" s="661"/>
      <c r="DU3" s="542" t="s">
        <v>39</v>
      </c>
      <c r="DV3" s="542" t="s">
        <v>306</v>
      </c>
      <c r="DW3" s="542" t="s">
        <v>126</v>
      </c>
      <c r="DX3" s="686"/>
      <c r="DY3" s="661"/>
      <c r="DZ3" s="661"/>
      <c r="EA3" s="661"/>
      <c r="EB3" s="691"/>
      <c r="EC3" s="727"/>
      <c r="ED3" s="719"/>
      <c r="EE3" s="723"/>
      <c r="EF3" s="721"/>
      <c r="EG3" s="830"/>
      <c r="EH3" s="860"/>
      <c r="EI3" s="649"/>
      <c r="EJ3" s="649"/>
      <c r="EK3" s="852"/>
      <c r="EL3" s="649"/>
      <c r="EM3" s="832"/>
      <c r="EN3" s="693"/>
      <c r="EO3" s="661"/>
      <c r="EP3" s="661"/>
      <c r="EQ3" s="661"/>
      <c r="ER3" s="685"/>
      <c r="ES3" s="661"/>
      <c r="ET3" s="685"/>
      <c r="EU3" s="661"/>
      <c r="EV3" s="668"/>
      <c r="EW3" s="658"/>
      <c r="EX3" s="675"/>
      <c r="EY3" s="861"/>
      <c r="EZ3" s="540" t="s">
        <v>407</v>
      </c>
      <c r="FA3" s="540" t="s">
        <v>408</v>
      </c>
      <c r="FB3" s="543" t="s">
        <v>552</v>
      </c>
      <c r="FC3" s="544" t="s">
        <v>407</v>
      </c>
      <c r="FD3" s="545" t="s">
        <v>408</v>
      </c>
      <c r="FE3" s="863"/>
      <c r="FF3" s="861"/>
      <c r="FG3" s="610"/>
      <c r="FH3" s="610"/>
      <c r="FI3" s="610"/>
      <c r="FJ3" s="856"/>
      <c r="FK3" s="727"/>
      <c r="FL3" s="670"/>
      <c r="FM3" s="725"/>
      <c r="FN3" s="727"/>
      <c r="FO3" s="670"/>
      <c r="FP3" s="666"/>
      <c r="FQ3" s="666"/>
      <c r="FR3" s="683"/>
      <c r="FS3" s="666"/>
      <c r="FT3" s="685"/>
      <c r="FU3" s="666"/>
      <c r="FV3" s="667"/>
      <c r="FW3" s="666"/>
      <c r="FX3" s="666"/>
      <c r="FY3" s="666"/>
      <c r="FZ3" s="666"/>
      <c r="GA3" s="666"/>
      <c r="GB3" s="733"/>
      <c r="GC3" s="673"/>
      <c r="GD3" s="707"/>
      <c r="GE3" s="667"/>
      <c r="GF3" s="666"/>
      <c r="GG3" s="666"/>
      <c r="GH3" s="842"/>
      <c r="GI3" s="844"/>
      <c r="GJ3" s="844"/>
      <c r="GK3" s="844"/>
      <c r="GL3" s="667"/>
      <c r="GM3" s="667"/>
      <c r="GN3" s="667"/>
      <c r="GO3" s="666"/>
      <c r="GP3" s="673"/>
      <c r="GQ3" s="729"/>
      <c r="GR3" s="666"/>
      <c r="GS3" s="538" t="s">
        <v>80</v>
      </c>
      <c r="GT3" s="538" t="s">
        <v>80</v>
      </c>
      <c r="GU3" s="410" t="s">
        <v>80</v>
      </c>
      <c r="GV3" s="411" t="s">
        <v>80</v>
      </c>
      <c r="GW3" s="701"/>
      <c r="GX3" s="701"/>
      <c r="GY3" s="546" t="s">
        <v>300</v>
      </c>
      <c r="GZ3" s="538" t="s">
        <v>301</v>
      </c>
      <c r="HA3" s="538" t="s">
        <v>301</v>
      </c>
      <c r="HB3" s="617"/>
      <c r="HC3" s="618"/>
      <c r="HD3" s="681"/>
      <c r="HE3" s="662"/>
      <c r="HF3" s="662"/>
      <c r="HG3" s="662"/>
      <c r="HH3" s="662"/>
      <c r="HI3" s="662"/>
      <c r="HJ3" s="662"/>
      <c r="HK3" s="664"/>
      <c r="HL3" s="548" t="s">
        <v>332</v>
      </c>
      <c r="HM3" s="549" t="s">
        <v>332</v>
      </c>
      <c r="HN3" s="548" t="s">
        <v>333</v>
      </c>
      <c r="HO3" s="404" t="s">
        <v>440</v>
      </c>
      <c r="HP3" s="404" t="s">
        <v>441</v>
      </c>
      <c r="HQ3" s="404" t="s">
        <v>440</v>
      </c>
      <c r="HR3" s="404" t="s">
        <v>443</v>
      </c>
      <c r="HS3" s="404" t="s">
        <v>440</v>
      </c>
      <c r="HT3" s="404" t="s">
        <v>443</v>
      </c>
      <c r="HU3" s="404" t="s">
        <v>440</v>
      </c>
      <c r="HV3" s="404" t="s">
        <v>443</v>
      </c>
      <c r="HW3" s="404" t="s">
        <v>440</v>
      </c>
      <c r="HX3" s="404" t="s">
        <v>443</v>
      </c>
      <c r="HY3" s="404" t="s">
        <v>440</v>
      </c>
      <c r="HZ3" s="404" t="s">
        <v>443</v>
      </c>
      <c r="IA3" s="404" t="s">
        <v>440</v>
      </c>
      <c r="IB3" s="404" t="s">
        <v>443</v>
      </c>
      <c r="IC3" s="404" t="s">
        <v>440</v>
      </c>
      <c r="ID3" s="404" t="s">
        <v>443</v>
      </c>
      <c r="IE3" s="404" t="s">
        <v>440</v>
      </c>
      <c r="IF3" s="404" t="s">
        <v>443</v>
      </c>
      <c r="IG3" s="404" t="s">
        <v>440</v>
      </c>
      <c r="IH3" s="404" t="s">
        <v>443</v>
      </c>
      <c r="II3" s="404" t="s">
        <v>440</v>
      </c>
      <c r="IJ3" s="404" t="s">
        <v>443</v>
      </c>
      <c r="IK3" s="404" t="s">
        <v>440</v>
      </c>
      <c r="IL3" s="404" t="s">
        <v>443</v>
      </c>
      <c r="IM3" s="404" t="s">
        <v>440</v>
      </c>
      <c r="IN3" s="404" t="s">
        <v>443</v>
      </c>
      <c r="IO3" s="404" t="s">
        <v>440</v>
      </c>
      <c r="IP3" s="404" t="s">
        <v>443</v>
      </c>
      <c r="IQ3" s="404" t="s">
        <v>440</v>
      </c>
      <c r="IR3" s="404" t="s">
        <v>443</v>
      </c>
      <c r="IS3" s="404" t="s">
        <v>440</v>
      </c>
      <c r="IT3" s="404" t="s">
        <v>443</v>
      </c>
      <c r="IU3" s="404" t="s">
        <v>440</v>
      </c>
      <c r="IV3" s="404" t="s">
        <v>443</v>
      </c>
      <c r="IW3" s="404" t="s">
        <v>440</v>
      </c>
      <c r="IX3" s="404" t="s">
        <v>443</v>
      </c>
      <c r="IY3" s="404" t="s">
        <v>440</v>
      </c>
      <c r="IZ3" s="404" t="s">
        <v>443</v>
      </c>
      <c r="JA3" s="404" t="s">
        <v>440</v>
      </c>
      <c r="JB3" s="404" t="s">
        <v>443</v>
      </c>
      <c r="JC3" s="404" t="s">
        <v>440</v>
      </c>
      <c r="JD3" s="404" t="s">
        <v>443</v>
      </c>
      <c r="JE3" s="404" t="s">
        <v>440</v>
      </c>
      <c r="JF3" s="404" t="s">
        <v>443</v>
      </c>
      <c r="JG3" s="404" t="s">
        <v>440</v>
      </c>
      <c r="JH3" s="404" t="s">
        <v>443</v>
      </c>
      <c r="JI3" s="404" t="s">
        <v>440</v>
      </c>
      <c r="JJ3" s="404" t="s">
        <v>443</v>
      </c>
      <c r="JK3" s="557" t="s">
        <v>307</v>
      </c>
      <c r="JL3" s="557" t="s">
        <v>307</v>
      </c>
      <c r="JM3" s="557" t="s">
        <v>312</v>
      </c>
      <c r="JN3" s="557" t="s">
        <v>309</v>
      </c>
      <c r="JO3" s="557" t="s">
        <v>286</v>
      </c>
      <c r="JP3" s="557" t="s">
        <v>309</v>
      </c>
      <c r="JQ3" s="557" t="s">
        <v>286</v>
      </c>
      <c r="JR3" s="557" t="s">
        <v>309</v>
      </c>
      <c r="JS3" s="557" t="s">
        <v>286</v>
      </c>
      <c r="JT3" s="557" t="s">
        <v>311</v>
      </c>
      <c r="JU3" s="557" t="s">
        <v>312</v>
      </c>
      <c r="JV3" s="557" t="s">
        <v>311</v>
      </c>
      <c r="JW3" s="557" t="s">
        <v>312</v>
      </c>
      <c r="JX3" s="556" t="s">
        <v>312</v>
      </c>
      <c r="JY3" s="557" t="s">
        <v>603</v>
      </c>
      <c r="JZ3" s="559" t="s">
        <v>314</v>
      </c>
      <c r="KA3" s="560" t="s">
        <v>315</v>
      </c>
      <c r="KB3" s="413" t="s">
        <v>314</v>
      </c>
      <c r="KC3" s="412" t="s">
        <v>315</v>
      </c>
      <c r="KD3" s="413" t="s">
        <v>314</v>
      </c>
      <c r="KE3" s="414" t="s">
        <v>315</v>
      </c>
      <c r="KF3" s="561" t="s">
        <v>307</v>
      </c>
      <c r="KG3" s="562" t="s">
        <v>307</v>
      </c>
      <c r="KH3" s="856"/>
      <c r="KI3" s="856"/>
      <c r="KJ3" s="856"/>
      <c r="KK3" s="856"/>
      <c r="KL3" s="562" t="s">
        <v>307</v>
      </c>
      <c r="KM3" s="562" t="s">
        <v>307</v>
      </c>
      <c r="KN3" s="856"/>
      <c r="KO3" s="856"/>
      <c r="KP3" s="856"/>
      <c r="KQ3" s="645"/>
      <c r="KR3" s="622"/>
      <c r="KS3" s="591"/>
      <c r="KT3" s="837"/>
      <c r="KU3" s="653"/>
      <c r="KV3" s="605"/>
      <c r="KW3" s="605"/>
      <c r="KX3" s="649"/>
      <c r="KY3" s="603"/>
      <c r="KZ3" s="586"/>
      <c r="LA3" s="597"/>
      <c r="LB3" s="595"/>
      <c r="LC3" s="595"/>
      <c r="LD3" s="595"/>
      <c r="LE3" s="595"/>
      <c r="LF3" s="595"/>
      <c r="LG3" s="595"/>
      <c r="LH3" s="599"/>
      <c r="LI3" s="597"/>
      <c r="LJ3" s="619"/>
      <c r="LK3" s="638"/>
      <c r="LL3" s="593"/>
      <c r="LM3" s="593"/>
      <c r="LN3" s="593"/>
      <c r="LO3" s="593"/>
      <c r="LP3" s="593"/>
      <c r="LQ3" s="593"/>
      <c r="LR3" s="593"/>
      <c r="LS3" s="593"/>
      <c r="LT3" s="593"/>
      <c r="LU3" s="593"/>
      <c r="LV3" s="593"/>
      <c r="LW3" s="593"/>
      <c r="LX3" s="593"/>
      <c r="LY3" s="593"/>
      <c r="LZ3" s="593"/>
      <c r="MA3" s="624"/>
      <c r="MB3" s="563" t="s">
        <v>280</v>
      </c>
      <c r="MC3" s="557" t="s">
        <v>280</v>
      </c>
      <c r="MD3" s="557" t="s">
        <v>280</v>
      </c>
      <c r="ME3" s="600"/>
      <c r="MF3" s="601"/>
      <c r="MG3" s="588"/>
      <c r="MH3" s="588"/>
      <c r="MI3" s="588"/>
      <c r="MJ3" s="588"/>
      <c r="MK3" s="633"/>
      <c r="ML3" s="614"/>
      <c r="MM3" s="614"/>
      <c r="MN3" s="612"/>
      <c r="MO3" s="612"/>
      <c r="MP3" s="612"/>
      <c r="MQ3" s="612"/>
      <c r="MR3" s="612"/>
      <c r="MS3" s="415" t="s">
        <v>496</v>
      </c>
      <c r="MT3" s="416" t="s">
        <v>497</v>
      </c>
      <c r="MU3" s="416" t="s">
        <v>498</v>
      </c>
      <c r="MV3" s="416" t="s">
        <v>499</v>
      </c>
      <c r="MW3" s="416" t="s">
        <v>500</v>
      </c>
      <c r="MX3" s="416" t="s">
        <v>501</v>
      </c>
      <c r="MY3" s="416" t="s">
        <v>502</v>
      </c>
      <c r="MZ3" s="517" t="s">
        <v>503</v>
      </c>
      <c r="NA3" s="416" t="s">
        <v>504</v>
      </c>
      <c r="NB3" s="416" t="s">
        <v>505</v>
      </c>
      <c r="NC3" s="416" t="s">
        <v>506</v>
      </c>
      <c r="ND3" s="416" t="s">
        <v>507</v>
      </c>
      <c r="NE3" s="416" t="s">
        <v>508</v>
      </c>
      <c r="NF3" s="416" t="s">
        <v>509</v>
      </c>
      <c r="NG3" s="416" t="s">
        <v>510</v>
      </c>
      <c r="NH3" s="416" t="s">
        <v>511</v>
      </c>
      <c r="NI3" s="416" t="s">
        <v>512</v>
      </c>
      <c r="NJ3" s="416" t="s">
        <v>513</v>
      </c>
      <c r="NK3" s="416" t="s">
        <v>514</v>
      </c>
      <c r="NL3" s="416" t="s">
        <v>515</v>
      </c>
      <c r="NM3" s="416" t="s">
        <v>516</v>
      </c>
      <c r="NN3" s="416" t="s">
        <v>517</v>
      </c>
      <c r="NO3" s="416" t="s">
        <v>518</v>
      </c>
      <c r="NP3" s="416" t="s">
        <v>519</v>
      </c>
      <c r="NQ3" s="416" t="s">
        <v>520</v>
      </c>
      <c r="NR3" s="416" t="s">
        <v>521</v>
      </c>
      <c r="NS3" s="416" t="s">
        <v>522</v>
      </c>
      <c r="NT3" s="416" t="s">
        <v>523</v>
      </c>
      <c r="NU3" s="416" t="s">
        <v>524</v>
      </c>
      <c r="NV3" s="416" t="s">
        <v>525</v>
      </c>
      <c r="NW3" s="416" t="s">
        <v>526</v>
      </c>
      <c r="NX3" s="417" t="s">
        <v>527</v>
      </c>
      <c r="NY3" s="588"/>
      <c r="NZ3" s="588"/>
      <c r="OA3" s="588"/>
      <c r="OB3" s="588"/>
      <c r="OC3" s="558" t="s">
        <v>675</v>
      </c>
      <c r="OD3" s="364" t="s">
        <v>534</v>
      </c>
      <c r="OE3" s="364" t="s">
        <v>534</v>
      </c>
      <c r="OF3" s="607"/>
      <c r="OG3" s="608"/>
      <c r="OH3" s="520" t="s">
        <v>616</v>
      </c>
      <c r="OI3" s="520" t="s">
        <v>616</v>
      </c>
    </row>
    <row r="4" spans="1:399" ht="17.100000000000001" customHeight="1" thickBot="1" x14ac:dyDescent="0.35">
      <c r="A4" s="550" t="s">
        <v>651</v>
      </c>
      <c r="B4" s="458">
        <v>501529</v>
      </c>
      <c r="C4" s="363">
        <v>3.6</v>
      </c>
      <c r="D4" s="363">
        <v>24.3</v>
      </c>
      <c r="E4" s="363">
        <v>3</v>
      </c>
      <c r="F4" s="363">
        <v>6.7</v>
      </c>
      <c r="G4" s="363">
        <v>144</v>
      </c>
      <c r="H4" s="363">
        <v>300</v>
      </c>
      <c r="I4" s="363">
        <v>172</v>
      </c>
      <c r="J4" s="497">
        <v>150</v>
      </c>
      <c r="K4" s="377"/>
      <c r="L4" s="525"/>
      <c r="M4" s="498"/>
      <c r="N4" s="377"/>
      <c r="O4" s="526"/>
      <c r="P4" s="458"/>
      <c r="Q4" s="363"/>
      <c r="R4" s="494"/>
      <c r="S4" s="354">
        <f t="shared" ref="S4:S34" si="0">B4-AT4</f>
        <v>501470</v>
      </c>
      <c r="T4" s="363">
        <v>24.3</v>
      </c>
      <c r="U4" s="363">
        <v>2.8</v>
      </c>
      <c r="V4" s="363">
        <v>6.8</v>
      </c>
      <c r="W4" s="363">
        <v>182</v>
      </c>
      <c r="X4" s="363">
        <v>380</v>
      </c>
      <c r="Y4" s="363">
        <v>151.69999999999999</v>
      </c>
      <c r="Z4" s="363" t="s">
        <v>550</v>
      </c>
      <c r="AA4" s="458">
        <v>48</v>
      </c>
      <c r="AB4" s="363">
        <v>23.5</v>
      </c>
      <c r="AC4" s="363">
        <v>2.5</v>
      </c>
      <c r="AD4" s="363">
        <v>6.6</v>
      </c>
      <c r="AE4" s="363">
        <v>163</v>
      </c>
      <c r="AF4" s="363">
        <v>340</v>
      </c>
      <c r="AG4" s="363">
        <v>220</v>
      </c>
      <c r="AH4" s="363" t="s">
        <v>550</v>
      </c>
      <c r="AI4" s="354">
        <f t="shared" ref="AI4:AI34" si="1">S4-AT4+AJ4</f>
        <v>507129</v>
      </c>
      <c r="AJ4" s="458">
        <v>5718</v>
      </c>
      <c r="AK4" s="499">
        <v>300</v>
      </c>
      <c r="AL4" s="499">
        <v>186</v>
      </c>
      <c r="AM4" s="499">
        <v>380</v>
      </c>
      <c r="AN4" s="500">
        <v>24.65</v>
      </c>
      <c r="AO4" s="554">
        <f>IFERROR((S4*W4-AI4*AE4)/(S4*W4),"-")</f>
        <v>9.4288867652179517E-2</v>
      </c>
      <c r="AP4" s="359">
        <f>IFERROR((S4*X4-AI4*AF4)/(S4*X4),"-")</f>
        <v>9.5166211338664333E-2</v>
      </c>
      <c r="AQ4" s="359">
        <f>IFERROR((S4*Y4-AI4*AG4)/(S4*Y4),"-")</f>
        <v>-0.46659631494217813</v>
      </c>
      <c r="AR4" s="360" t="str">
        <f>IFERROR(((S4*Z4-AI4*AH4)/(S4*Z4)*100),"-")</f>
        <v>-</v>
      </c>
      <c r="AS4" s="351">
        <v>0</v>
      </c>
      <c r="AT4" s="351">
        <v>59</v>
      </c>
      <c r="AU4" s="363">
        <v>3100</v>
      </c>
      <c r="AV4" s="363">
        <v>1370</v>
      </c>
      <c r="AW4" s="363">
        <v>1746.7</v>
      </c>
      <c r="AX4" s="363">
        <v>740</v>
      </c>
      <c r="AY4" s="363">
        <v>1.1000000000000001</v>
      </c>
      <c r="AZ4" s="363">
        <v>23.6</v>
      </c>
      <c r="BA4" s="363">
        <v>2.2999999999999998</v>
      </c>
      <c r="BB4" s="363">
        <v>0.4</v>
      </c>
      <c r="BC4" s="363">
        <v>151</v>
      </c>
      <c r="BD4" s="499">
        <v>-9</v>
      </c>
      <c r="BE4" s="363">
        <v>6.4</v>
      </c>
      <c r="BF4" s="363">
        <v>3120</v>
      </c>
      <c r="BG4" s="363">
        <v>3500</v>
      </c>
      <c r="BH4" s="363">
        <v>2600</v>
      </c>
      <c r="BI4" s="363">
        <v>2920</v>
      </c>
      <c r="BJ4" s="363">
        <v>145</v>
      </c>
      <c r="BK4" s="495">
        <f>(102546*raw_data!BF4)/((raw_data!BY4*raw_data!CF4)+((raw_data!AI4-raw_data!AT4)*raw_data!BU4))</f>
        <v>5.7794690927621319</v>
      </c>
      <c r="BL4" s="494">
        <f t="shared" ref="BL4:BL31" si="2">(AI4*(AE4-BS4)*1000)/(102546*BH4*1000)</f>
        <v>0.27560986551626365</v>
      </c>
      <c r="BM4" s="354">
        <f t="shared" ref="BM4:BM31" si="3">B4+AJ4-BY4</f>
        <v>502719</v>
      </c>
      <c r="BN4" s="354">
        <f>CH4+DP4</f>
        <v>430013</v>
      </c>
      <c r="BO4" s="363">
        <v>30</v>
      </c>
      <c r="BP4" s="363">
        <v>24</v>
      </c>
      <c r="BQ4" s="363">
        <v>4.9000000000000004</v>
      </c>
      <c r="BR4" s="363">
        <v>6.2</v>
      </c>
      <c r="BS4" s="363">
        <v>18.100000000000001</v>
      </c>
      <c r="BT4" s="363">
        <v>44</v>
      </c>
      <c r="BU4" s="363">
        <v>10.5</v>
      </c>
      <c r="BV4" s="363">
        <v>270</v>
      </c>
      <c r="BW4" s="363" t="s">
        <v>550</v>
      </c>
      <c r="BX4" s="363" t="s">
        <v>550</v>
      </c>
      <c r="BY4" s="351">
        <v>4528</v>
      </c>
      <c r="BZ4" s="351">
        <v>90</v>
      </c>
      <c r="CA4" s="359">
        <f t="shared" ref="CA4:CA31" si="4">(AE4-BS4)/AE4</f>
        <v>0.88895705521472401</v>
      </c>
      <c r="CB4" s="359">
        <f t="shared" ref="CB4:CB31" si="5">(AF4-BT4)/AF4</f>
        <v>0.87058823529411766</v>
      </c>
      <c r="CC4" s="359">
        <f t="shared" ref="CC4:CC31" si="6">(AG4-BU4)/AG4</f>
        <v>0.95227272727272727</v>
      </c>
      <c r="CD4" s="496">
        <f>CE4/B4</f>
        <v>0.21113235725152485</v>
      </c>
      <c r="CE4" s="351">
        <v>105889</v>
      </c>
      <c r="CF4" s="363">
        <v>11050</v>
      </c>
      <c r="CG4" s="363">
        <v>9200</v>
      </c>
      <c r="CH4" s="458">
        <v>425263</v>
      </c>
      <c r="CI4" s="458">
        <v>385061</v>
      </c>
      <c r="CJ4" s="354">
        <f>ROUND(AVERAGE(CH4:CI4),0)</f>
        <v>405162</v>
      </c>
      <c r="CK4" s="363">
        <v>30</v>
      </c>
      <c r="CL4" s="363">
        <v>23.8</v>
      </c>
      <c r="CM4" s="363">
        <v>5.2</v>
      </c>
      <c r="CN4" s="363">
        <v>6.6</v>
      </c>
      <c r="CO4" s="363">
        <v>13</v>
      </c>
      <c r="CP4" s="363">
        <v>26</v>
      </c>
      <c r="CQ4" s="363">
        <v>7.3</v>
      </c>
      <c r="CR4" s="498">
        <v>5.16</v>
      </c>
      <c r="CS4" s="498"/>
      <c r="CT4" s="498"/>
      <c r="CU4" s="498"/>
      <c r="CV4" s="501"/>
      <c r="CW4" s="502"/>
      <c r="CX4" s="363"/>
      <c r="CY4" s="498">
        <v>1.05</v>
      </c>
      <c r="CZ4" s="494"/>
      <c r="DA4" s="359">
        <f t="shared" ref="DA4:DA31" si="7">(I4-CQ4)/I4</f>
        <v>0.95755813953488367</v>
      </c>
      <c r="DB4" s="359">
        <f t="shared" ref="DB4:DB31" si="8">(H4-CP4)/H4</f>
        <v>0.91333333333333333</v>
      </c>
      <c r="DC4" s="359">
        <f t="shared" ref="DC4:DC31" si="9">(G4-CO4)/G4</f>
        <v>0.90972222222222221</v>
      </c>
      <c r="DD4" s="359" t="str">
        <f t="shared" ref="DD4:DD31" si="10">IFERROR((K4-CR4)/K4,"-")</f>
        <v>-</v>
      </c>
      <c r="DE4" s="359" t="str">
        <f t="shared" ref="DE4:DE31" si="11">IFERROR((L4-CS4)/L4,"-")</f>
        <v>-</v>
      </c>
      <c r="DF4" s="425" t="str">
        <f t="shared" ref="DF4:DF31" si="12">IFERROR((M4-CT4)/M4,"-")</f>
        <v>-</v>
      </c>
      <c r="DG4" s="359" t="str">
        <f t="shared" ref="DG4:DG31" si="13">IFERROR((N4-CU4)/N4,"-")</f>
        <v>-</v>
      </c>
      <c r="DH4" s="359" t="str">
        <f>IFERROR((R4-CZ4)/R4,"-")</f>
        <v>-</v>
      </c>
      <c r="DI4" s="359" t="str">
        <f t="shared" ref="DI4:DI31" si="14">IFERROR((O4-CV4)/O4,"-")</f>
        <v>-</v>
      </c>
      <c r="DJ4" s="493" t="str">
        <f t="shared" ref="DJ4:DJ34" si="15">IFERROR((P4-CW4)/P4,"-")</f>
        <v>-</v>
      </c>
      <c r="DK4" s="359" t="str">
        <f t="shared" ref="DK4:DK31" si="16">IFERROR((Q4-CX4)/Q4,"-")</f>
        <v>-</v>
      </c>
      <c r="DL4" s="527">
        <v>100</v>
      </c>
      <c r="DM4" s="527">
        <v>0</v>
      </c>
      <c r="DN4" s="527">
        <v>100</v>
      </c>
      <c r="DO4" s="527">
        <v>0</v>
      </c>
      <c r="DP4" s="351">
        <v>4750</v>
      </c>
      <c r="DQ4" s="363">
        <v>6.7</v>
      </c>
      <c r="DR4" s="363" t="s">
        <v>550</v>
      </c>
      <c r="DS4" s="363">
        <v>12</v>
      </c>
      <c r="DT4" s="363">
        <v>0.9</v>
      </c>
      <c r="DU4" s="427" t="str">
        <f>IFERROR((CO4-DR4)/CO4*100,"--")</f>
        <v>--</v>
      </c>
      <c r="DV4" s="427">
        <f>IFERROR((CP4-DS4)/CP4*100,"--")</f>
        <v>53.846153846153847</v>
      </c>
      <c r="DW4" s="427">
        <f>IFERROR((CQ4-DT4)/CQ4*100,"--")</f>
        <v>87.671232876712324</v>
      </c>
      <c r="DX4" s="363">
        <v>6.4</v>
      </c>
      <c r="DY4" s="363" t="s">
        <v>550</v>
      </c>
      <c r="DZ4" s="363">
        <v>260</v>
      </c>
      <c r="EA4" s="363">
        <v>210</v>
      </c>
      <c r="EB4" s="355">
        <f>IFERROR(200*EA4,"-")</f>
        <v>42000</v>
      </c>
      <c r="EC4" s="363">
        <v>4185</v>
      </c>
      <c r="ED4" s="355">
        <f>IF(EC4-$EN$34&lt;0,"-",EC4-$EN$34)</f>
        <v>4185</v>
      </c>
      <c r="EE4" s="355">
        <f>IF(ISERROR(ED4*EJ4/1000),"-",ED4*EJ4/1000)</f>
        <v>44988.75</v>
      </c>
      <c r="EF4" s="536" t="s">
        <v>621</v>
      </c>
      <c r="EG4" s="363">
        <v>89.39900000000145</v>
      </c>
      <c r="EH4" s="355">
        <f>EG4*1000</f>
        <v>89399.000000001455</v>
      </c>
      <c r="EI4" s="363">
        <v>6.2</v>
      </c>
      <c r="EJ4" s="363">
        <v>10750</v>
      </c>
      <c r="EK4" s="497">
        <v>8300</v>
      </c>
      <c r="EL4" s="355">
        <f>IF(ISERROR(EC4*EJ4/1000),"-",EC4*EJ4/1000)</f>
        <v>44988.75</v>
      </c>
      <c r="EM4" s="528">
        <v>4</v>
      </c>
      <c r="EN4" s="524">
        <v>30</v>
      </c>
      <c r="EO4" s="351">
        <v>1084</v>
      </c>
      <c r="EP4" s="363">
        <v>6.2</v>
      </c>
      <c r="EQ4" s="363">
        <v>37100</v>
      </c>
      <c r="ER4" s="355">
        <f>IF(ISERROR(EO4*EQ4/1000),"-",EO4*EQ4/1000)</f>
        <v>40216.400000000001</v>
      </c>
      <c r="ES4" s="363">
        <v>31000</v>
      </c>
      <c r="ET4" s="355">
        <f>IF(ISERROR(EO4*ES4/1000),"-",EO4*ES4/1000)</f>
        <v>33604</v>
      </c>
      <c r="EU4" s="363">
        <v>250</v>
      </c>
      <c r="EV4" s="363" t="s">
        <v>43</v>
      </c>
      <c r="EW4" s="441">
        <v>11597</v>
      </c>
      <c r="EX4" s="495">
        <f t="shared" ref="EX4:EX24" si="17">IF(ISERROR($EW$19/EO4),"-",$EW$19/EO4)</f>
        <v>17.117343173431735</v>
      </c>
      <c r="EY4" s="351">
        <v>1422</v>
      </c>
      <c r="EZ4" s="458">
        <v>3254</v>
      </c>
      <c r="FA4" s="458">
        <v>4094</v>
      </c>
      <c r="FB4" s="458">
        <v>657</v>
      </c>
      <c r="FC4" s="363">
        <v>29.5</v>
      </c>
      <c r="FD4" s="363">
        <v>30</v>
      </c>
      <c r="FE4" s="363">
        <v>72</v>
      </c>
      <c r="FF4" s="363" t="s">
        <v>43</v>
      </c>
      <c r="FG4" s="363">
        <v>7.1</v>
      </c>
      <c r="FH4" s="363">
        <v>29900</v>
      </c>
      <c r="FI4" s="497">
        <v>23925</v>
      </c>
      <c r="FJ4" s="497">
        <v>2830</v>
      </c>
      <c r="FK4" s="363">
        <v>241</v>
      </c>
      <c r="FL4" s="355">
        <f>IFERROR(FK4*FQ4/1000,0)</f>
        <v>5470.7</v>
      </c>
      <c r="FM4" s="495">
        <f>IFERROR((FQ4-GA4)/FQ4*100,"-")</f>
        <v>99.823788546255514</v>
      </c>
      <c r="FN4" s="363">
        <v>36.832000000000001</v>
      </c>
      <c r="FO4" s="355">
        <f>FN4*1000</f>
        <v>36832</v>
      </c>
      <c r="FP4" s="363">
        <v>7.1</v>
      </c>
      <c r="FQ4" s="363">
        <v>22700</v>
      </c>
      <c r="FR4" s="356">
        <f>IFERROR(FK4*FQ4/10^6,"-")</f>
        <v>5.4706999999999999</v>
      </c>
      <c r="FS4" s="363">
        <v>18900</v>
      </c>
      <c r="FT4" s="355">
        <f>IF(ISERROR(FK4*FS4/1000),"-",FK4*FS4/1000)</f>
        <v>4554.8999999999996</v>
      </c>
      <c r="FU4" s="363">
        <v>1950</v>
      </c>
      <c r="FV4" s="363" t="s">
        <v>43</v>
      </c>
      <c r="FW4" s="351">
        <v>241</v>
      </c>
      <c r="FX4" s="363">
        <v>7.1</v>
      </c>
      <c r="FY4" s="363" t="s">
        <v>550</v>
      </c>
      <c r="FZ4" s="363">
        <v>90</v>
      </c>
      <c r="GA4" s="363">
        <v>40</v>
      </c>
      <c r="GB4" s="458">
        <v>0</v>
      </c>
      <c r="GC4" s="351">
        <v>1000</v>
      </c>
      <c r="GD4" s="431">
        <f>IFERROR((GR4*(100-GO4))/(100-GF4),0)</f>
        <v>22344.158415841583</v>
      </c>
      <c r="GE4" s="363" t="s">
        <v>43</v>
      </c>
      <c r="GF4" s="503">
        <v>79.8</v>
      </c>
      <c r="GG4" s="528">
        <v>3</v>
      </c>
      <c r="GH4" s="499">
        <v>480</v>
      </c>
      <c r="GI4" s="499">
        <v>216</v>
      </c>
      <c r="GJ4" s="499">
        <v>420</v>
      </c>
      <c r="GK4" s="500">
        <v>14.19</v>
      </c>
      <c r="GL4" s="503" t="s">
        <v>43</v>
      </c>
      <c r="GM4" s="503" t="s">
        <v>43</v>
      </c>
      <c r="GN4" s="503" t="s">
        <v>43</v>
      </c>
      <c r="GO4" s="503">
        <v>10.8</v>
      </c>
      <c r="GP4" s="458">
        <v>0</v>
      </c>
      <c r="GQ4" s="529"/>
      <c r="GR4" s="458">
        <v>5060</v>
      </c>
      <c r="GS4" s="499">
        <v>410</v>
      </c>
      <c r="GT4" s="499">
        <v>530</v>
      </c>
      <c r="GU4" s="504"/>
      <c r="GV4" s="505"/>
      <c r="GW4" s="499" t="s">
        <v>43</v>
      </c>
      <c r="GX4" s="499">
        <v>66.61666666666666</v>
      </c>
      <c r="GY4" s="530">
        <v>2134</v>
      </c>
      <c r="GZ4" s="499">
        <v>2626</v>
      </c>
      <c r="HA4" s="499">
        <v>101</v>
      </c>
      <c r="HB4" s="499">
        <v>0</v>
      </c>
      <c r="HC4" s="351">
        <v>0</v>
      </c>
      <c r="HD4" s="527">
        <v>34</v>
      </c>
      <c r="HE4" s="527">
        <v>0</v>
      </c>
      <c r="HF4" s="527">
        <v>33.4</v>
      </c>
      <c r="HG4" s="527">
        <v>0</v>
      </c>
      <c r="HH4" s="527">
        <v>34.5</v>
      </c>
      <c r="HI4" s="527">
        <v>0</v>
      </c>
      <c r="HJ4" s="527">
        <v>35</v>
      </c>
      <c r="HK4" s="527">
        <v>0</v>
      </c>
      <c r="HL4" s="363">
        <v>6714531.1650000215</v>
      </c>
      <c r="HM4" s="363">
        <v>204750.53100001812</v>
      </c>
      <c r="HN4" s="363">
        <v>6345353.4229999781</v>
      </c>
      <c r="HO4" s="373">
        <v>74421.521750000044</v>
      </c>
      <c r="HP4" s="363">
        <v>86851.021999999997</v>
      </c>
      <c r="HQ4" s="373">
        <v>36496.616250000036</v>
      </c>
      <c r="HR4" s="363">
        <v>19975.338999999982</v>
      </c>
      <c r="HS4" s="373">
        <v>0</v>
      </c>
      <c r="HT4" s="363">
        <v>0</v>
      </c>
      <c r="HU4" s="373">
        <v>111159.31074999993</v>
      </c>
      <c r="HV4" s="363">
        <v>124058.82174999992</v>
      </c>
      <c r="HW4" s="373">
        <v>64083.549500000161</v>
      </c>
      <c r="HX4" s="363">
        <v>73711.38199999975</v>
      </c>
      <c r="HY4" s="373">
        <v>42709.071249999884</v>
      </c>
      <c r="HZ4" s="363">
        <v>39673.097249999832</v>
      </c>
      <c r="IA4" s="373">
        <v>581182.38100000063</v>
      </c>
      <c r="IB4" s="363">
        <v>292655.11824999988</v>
      </c>
      <c r="IC4" s="373">
        <v>738323.33175000187</v>
      </c>
      <c r="ID4" s="363">
        <v>661252.73825000064</v>
      </c>
      <c r="IE4" s="373">
        <v>912054.65549999813</v>
      </c>
      <c r="IF4" s="363">
        <v>771880.65475000115</v>
      </c>
      <c r="IG4" s="373">
        <v>26344.702750000004</v>
      </c>
      <c r="IH4" s="363">
        <v>24693.714499999936</v>
      </c>
      <c r="II4" s="373">
        <v>17456.455749999892</v>
      </c>
      <c r="IJ4" s="363">
        <v>10632.121249999975</v>
      </c>
      <c r="IK4" s="373">
        <v>901644.57075000089</v>
      </c>
      <c r="IL4" s="363">
        <v>865920.49050000019</v>
      </c>
      <c r="IM4" s="373">
        <v>613921.71150000137</v>
      </c>
      <c r="IN4" s="363">
        <v>700076.68700000062</v>
      </c>
      <c r="IO4" s="373">
        <v>93021.811499999938</v>
      </c>
      <c r="IP4" s="363">
        <v>140340.13575000013</v>
      </c>
      <c r="IQ4" s="373">
        <v>138064.64299999923</v>
      </c>
      <c r="IR4" s="363">
        <v>6138.2510000001639</v>
      </c>
      <c r="IS4" s="373">
        <v>166469.15600000042</v>
      </c>
      <c r="IT4" s="363">
        <v>267955.86699999962</v>
      </c>
      <c r="IU4" s="373">
        <v>224926.27099999972</v>
      </c>
      <c r="IV4" s="363">
        <v>257338.21200000029</v>
      </c>
      <c r="IW4" s="373">
        <v>65731.766999999993</v>
      </c>
      <c r="IX4" s="363">
        <v>52007.726999999955</v>
      </c>
      <c r="IY4" s="373">
        <v>24159.666499999967</v>
      </c>
      <c r="IZ4" s="363">
        <v>26101.10550000002</v>
      </c>
      <c r="JA4" s="373">
        <v>206130.12475000016</v>
      </c>
      <c r="JB4" s="363">
        <v>182875.66375000065</v>
      </c>
      <c r="JC4" s="373">
        <v>61355.435250000068</v>
      </c>
      <c r="JD4" s="363">
        <v>82797.07974999999</v>
      </c>
      <c r="JE4" s="373">
        <v>126913.63374999991</v>
      </c>
      <c r="JF4" s="363">
        <v>120625.65525000001</v>
      </c>
      <c r="JG4" s="373">
        <v>4369.2400000000007</v>
      </c>
      <c r="JH4" s="363">
        <v>4380.3000000000029</v>
      </c>
      <c r="JI4" s="373">
        <v>53794.625</v>
      </c>
      <c r="JJ4" s="363">
        <v>60368.589000000153</v>
      </c>
      <c r="JK4" s="363">
        <v>72</v>
      </c>
      <c r="JL4" s="363">
        <v>0</v>
      </c>
      <c r="JM4" s="458">
        <v>1300</v>
      </c>
      <c r="JN4" s="363">
        <v>13000</v>
      </c>
      <c r="JO4" s="354">
        <f>JN4*1.24</f>
        <v>16120</v>
      </c>
      <c r="JP4" s="355">
        <f t="shared" ref="JP4:JP31" si="18">JK4+JL4</f>
        <v>72</v>
      </c>
      <c r="JQ4" s="354">
        <f>JP4*1.24+JM4</f>
        <v>1389.28</v>
      </c>
      <c r="JR4" s="355">
        <f>JN4+JP4</f>
        <v>13072</v>
      </c>
      <c r="JS4" s="355">
        <f>JR4*1.24</f>
        <v>16209.28</v>
      </c>
      <c r="JT4" s="354">
        <f t="shared" ref="JT4:JT31" si="19">B4*4/0.12/1000/1.2</f>
        <v>13931.361111111113</v>
      </c>
      <c r="JU4" s="354">
        <f t="shared" ref="JU4:JU31" si="20">B4*4/0.12/1000</f>
        <v>16717.633333333335</v>
      </c>
      <c r="JV4" s="354">
        <f t="shared" ref="JV4:JV31" si="21">B4*2.39/0.12/1000/1.2</f>
        <v>8323.9882638888903</v>
      </c>
      <c r="JW4" s="354">
        <f t="shared" ref="JW4:JW31" si="22">B4*2.39/0.12/1000</f>
        <v>9988.7859166666676</v>
      </c>
      <c r="JX4" s="354">
        <f t="shared" ref="JX4:JX31" si="23">JO4+JQ4</f>
        <v>17509.28</v>
      </c>
      <c r="JY4" s="456">
        <f>JU4-JO4</f>
        <v>597.63333333333503</v>
      </c>
      <c r="JZ4" s="509">
        <v>24230</v>
      </c>
      <c r="KA4" s="498">
        <v>12.22</v>
      </c>
      <c r="KB4" s="458"/>
      <c r="KC4" s="498"/>
      <c r="KD4" s="458"/>
      <c r="KE4" s="377"/>
      <c r="KF4" s="363">
        <v>0</v>
      </c>
      <c r="KG4" s="363">
        <v>0</v>
      </c>
      <c r="KH4" s="377">
        <v>1.21</v>
      </c>
      <c r="KI4" s="497">
        <v>0</v>
      </c>
      <c r="KJ4" s="456">
        <f t="shared" ref="KJ4:KJ31" si="24">KF4+KG4</f>
        <v>0</v>
      </c>
      <c r="KK4" s="456">
        <f>KJ4*1.22</f>
        <v>0</v>
      </c>
      <c r="KL4" s="363">
        <v>240.00000000000909</v>
      </c>
      <c r="KM4" s="363">
        <v>150.00000000000568</v>
      </c>
      <c r="KN4" s="377">
        <v>0.82</v>
      </c>
      <c r="KO4" s="458">
        <v>0</v>
      </c>
      <c r="KP4" s="432">
        <f t="shared" ref="KP4:KP31" si="25">KL4+KM4</f>
        <v>390.00000000001478</v>
      </c>
      <c r="KQ4" s="432">
        <f>KP4*1.4</f>
        <v>546.00000000002069</v>
      </c>
      <c r="KR4" s="458">
        <v>0</v>
      </c>
      <c r="KS4" s="458">
        <v>0</v>
      </c>
      <c r="KT4" s="364">
        <v>12</v>
      </c>
      <c r="KU4" s="433">
        <f>KT4*15</f>
        <v>180</v>
      </c>
      <c r="KV4" s="496">
        <f t="shared" ref="KV4:KV34" si="26">FO4/1000</f>
        <v>36.832000000000001</v>
      </c>
      <c r="KW4" s="496">
        <f t="shared" ref="KW4:KW31" si="27">EH4/1000</f>
        <v>89.39900000000145</v>
      </c>
      <c r="KX4" s="458">
        <v>484</v>
      </c>
      <c r="KY4" s="650"/>
      <c r="KZ4" s="650"/>
      <c r="LA4" s="364">
        <v>0</v>
      </c>
      <c r="LB4" s="503">
        <v>6</v>
      </c>
      <c r="LC4" s="503">
        <v>1</v>
      </c>
      <c r="LD4" s="503">
        <v>0</v>
      </c>
      <c r="LE4" s="503">
        <v>0</v>
      </c>
      <c r="LF4" s="503">
        <v>64</v>
      </c>
      <c r="LG4" s="503">
        <v>43</v>
      </c>
      <c r="LH4" s="503">
        <v>333</v>
      </c>
      <c r="LI4" s="458">
        <v>492</v>
      </c>
      <c r="LJ4" s="351">
        <v>0</v>
      </c>
      <c r="LK4" s="377">
        <v>2.9988000000000001</v>
      </c>
      <c r="LL4" s="377">
        <v>2.46</v>
      </c>
      <c r="LM4" s="377">
        <v>0.2</v>
      </c>
      <c r="LN4" s="377" t="s">
        <v>43</v>
      </c>
      <c r="LO4" s="377" t="s">
        <v>43</v>
      </c>
      <c r="LP4" s="377" t="s">
        <v>43</v>
      </c>
      <c r="LQ4" s="377" t="s">
        <v>43</v>
      </c>
      <c r="LR4" s="377" t="s">
        <v>43</v>
      </c>
      <c r="LS4" s="503">
        <v>92</v>
      </c>
      <c r="LT4" s="503">
        <v>106.9</v>
      </c>
      <c r="LU4" s="503">
        <v>100</v>
      </c>
      <c r="LV4" s="503" t="s">
        <v>43</v>
      </c>
      <c r="LW4" s="503">
        <v>95.44</v>
      </c>
      <c r="LX4" s="503" t="s">
        <v>43</v>
      </c>
      <c r="LY4" s="503" t="s">
        <v>43</v>
      </c>
      <c r="LZ4" s="503" t="s">
        <v>43</v>
      </c>
      <c r="MA4" s="503" t="s">
        <v>43</v>
      </c>
      <c r="MB4" s="364">
        <v>27.7</v>
      </c>
      <c r="MC4" s="364">
        <v>8.31</v>
      </c>
      <c r="MD4" s="364">
        <v>5.85</v>
      </c>
      <c r="ME4" s="532">
        <v>26230</v>
      </c>
      <c r="MF4" s="532">
        <v>0</v>
      </c>
      <c r="MG4" s="532">
        <v>26230</v>
      </c>
      <c r="MH4" s="532">
        <v>55</v>
      </c>
      <c r="MI4" s="532">
        <v>0</v>
      </c>
      <c r="MJ4" s="533">
        <v>55</v>
      </c>
      <c r="MK4" s="374">
        <v>0</v>
      </c>
      <c r="ML4" s="374">
        <v>0</v>
      </c>
      <c r="MM4" s="420">
        <v>353</v>
      </c>
      <c r="MN4" s="460"/>
      <c r="MO4" s="460"/>
      <c r="MP4" s="461"/>
      <c r="MQ4" s="447"/>
      <c r="MR4" s="448"/>
      <c r="MS4" s="510">
        <v>5.3999999999999999E-2</v>
      </c>
      <c r="MT4" s="501">
        <v>0</v>
      </c>
      <c r="MU4" s="501">
        <v>0</v>
      </c>
      <c r="MV4" s="501">
        <v>0.42623999999999984</v>
      </c>
      <c r="MW4" s="501">
        <v>36</v>
      </c>
      <c r="MX4" s="501">
        <v>39.072000000000003</v>
      </c>
      <c r="MY4" s="501">
        <v>10.8</v>
      </c>
      <c r="MZ4" s="501">
        <v>0</v>
      </c>
      <c r="NA4" s="501">
        <v>0.7370399999999997</v>
      </c>
      <c r="NB4" s="501">
        <v>0</v>
      </c>
      <c r="NC4" s="501">
        <v>0</v>
      </c>
      <c r="ND4" s="501">
        <v>0</v>
      </c>
      <c r="NE4" s="501">
        <v>10.875</v>
      </c>
      <c r="NF4" s="501">
        <v>1.08</v>
      </c>
      <c r="NG4" s="501">
        <v>0</v>
      </c>
      <c r="NH4" s="501">
        <v>7.1999999999999995E-2</v>
      </c>
      <c r="NI4" s="501">
        <v>0.9</v>
      </c>
      <c r="NJ4" s="501">
        <v>0.21120000000000003</v>
      </c>
      <c r="NK4" s="501">
        <v>0.6</v>
      </c>
      <c r="NL4" s="501">
        <v>0</v>
      </c>
      <c r="NM4" s="501">
        <v>0.72</v>
      </c>
      <c r="NN4" s="501">
        <v>7.1999999999999995E-2</v>
      </c>
      <c r="NO4" s="501">
        <v>0.9375</v>
      </c>
      <c r="NP4" s="501">
        <v>0.12320000000000002</v>
      </c>
      <c r="NQ4" s="501">
        <v>1.32</v>
      </c>
      <c r="NR4" s="501">
        <v>1.52</v>
      </c>
      <c r="NS4" s="501">
        <v>0</v>
      </c>
      <c r="NT4" s="501">
        <v>0</v>
      </c>
      <c r="NU4" s="501">
        <v>0.36</v>
      </c>
      <c r="NV4" s="501">
        <v>0</v>
      </c>
      <c r="NW4" s="501">
        <v>2.2440000000000002</v>
      </c>
      <c r="NX4" s="511">
        <v>0</v>
      </c>
      <c r="NY4" s="564">
        <v>300083</v>
      </c>
      <c r="NZ4" s="565">
        <v>14499</v>
      </c>
      <c r="OA4" s="564">
        <v>13318786.6</v>
      </c>
      <c r="OB4" s="566">
        <v>5776656</v>
      </c>
      <c r="OC4" s="480">
        <f t="shared" ref="OC4:OC34" si="28">EZ4+FA4</f>
        <v>7348</v>
      </c>
      <c r="OD4" s="379"/>
      <c r="OE4" s="379"/>
      <c r="OF4" s="514">
        <v>144180</v>
      </c>
      <c r="OG4" s="521">
        <v>10883</v>
      </c>
      <c r="OH4" s="500">
        <v>25.273248462145485</v>
      </c>
      <c r="OI4" s="500">
        <v>21.723145780051151</v>
      </c>
    </row>
    <row r="5" spans="1:399" ht="17.100000000000001" customHeight="1" x14ac:dyDescent="0.3">
      <c r="A5" s="357" t="s">
        <v>622</v>
      </c>
      <c r="B5" s="458">
        <v>493519</v>
      </c>
      <c r="C5" s="363">
        <v>4.0999999999999996</v>
      </c>
      <c r="D5" s="363">
        <v>23.3</v>
      </c>
      <c r="E5" s="363">
        <v>2.5</v>
      </c>
      <c r="F5" s="363">
        <v>7</v>
      </c>
      <c r="G5" s="363">
        <v>146</v>
      </c>
      <c r="H5" s="363">
        <v>427.1</v>
      </c>
      <c r="I5" s="363">
        <v>206.7</v>
      </c>
      <c r="J5" s="497">
        <v>150</v>
      </c>
      <c r="K5" s="377"/>
      <c r="L5" s="525"/>
      <c r="M5" s="498"/>
      <c r="N5" s="377"/>
      <c r="O5" s="526"/>
      <c r="P5" s="458"/>
      <c r="Q5" s="363"/>
      <c r="R5" s="494"/>
      <c r="S5" s="354">
        <f t="shared" si="0"/>
        <v>493454</v>
      </c>
      <c r="T5" s="363">
        <v>23.2</v>
      </c>
      <c r="U5" s="363">
        <v>2.2000000000000002</v>
      </c>
      <c r="V5" s="363">
        <v>7</v>
      </c>
      <c r="W5" s="363">
        <v>210</v>
      </c>
      <c r="X5" s="363">
        <v>305.10000000000002</v>
      </c>
      <c r="Y5" s="363">
        <v>203.3</v>
      </c>
      <c r="Z5" s="363" t="s">
        <v>550</v>
      </c>
      <c r="AA5" s="458">
        <v>48</v>
      </c>
      <c r="AB5" s="363">
        <v>23.6</v>
      </c>
      <c r="AC5" s="363">
        <v>2.1</v>
      </c>
      <c r="AD5" s="363">
        <v>7</v>
      </c>
      <c r="AE5" s="363">
        <v>212</v>
      </c>
      <c r="AF5" s="363">
        <v>447.4</v>
      </c>
      <c r="AG5" s="363">
        <v>223.3</v>
      </c>
      <c r="AH5" s="363" t="s">
        <v>550</v>
      </c>
      <c r="AI5" s="354">
        <f t="shared" si="1"/>
        <v>499542</v>
      </c>
      <c r="AJ5" s="458">
        <v>6153</v>
      </c>
      <c r="AK5" s="499"/>
      <c r="AL5" s="499"/>
      <c r="AM5" s="499"/>
      <c r="AN5" s="500"/>
      <c r="AO5" s="359">
        <f t="shared" ref="AO5:AO31" si="29">IFERROR((S5*W5-AI5*AE5)/(S5*W5),"-")</f>
        <v>-2.1978832590561343E-2</v>
      </c>
      <c r="AP5" s="359">
        <f t="shared" ref="AP5:AP31" si="30">IFERROR((S5*X5-AI5*AF5)/(S5*X5),"-")</f>
        <v>-0.48449625605606556</v>
      </c>
      <c r="AQ5" s="359">
        <f t="shared" ref="AQ5:AQ31" si="31">IFERROR((S5*Y5-AI5*AG5)/(S5*Y5),"-")</f>
        <v>-0.11192803173739885</v>
      </c>
      <c r="AR5" s="360" t="str">
        <f t="shared" ref="AR5:AR31" si="32">IFERROR(((S5*Z5-AI5*AH5)/(S5*Z5)*100),"-")</f>
        <v>-</v>
      </c>
      <c r="AS5" s="351">
        <v>0</v>
      </c>
      <c r="AT5" s="351">
        <v>65</v>
      </c>
      <c r="AU5" s="363"/>
      <c r="AV5" s="363"/>
      <c r="AW5" s="363"/>
      <c r="AX5" s="363"/>
      <c r="AY5" s="363">
        <v>1.4</v>
      </c>
      <c r="AZ5" s="363">
        <v>23.2</v>
      </c>
      <c r="BA5" s="363">
        <v>1.9</v>
      </c>
      <c r="BB5" s="363">
        <v>0.6</v>
      </c>
      <c r="BC5" s="363">
        <v>140</v>
      </c>
      <c r="BD5" s="499">
        <v>-28</v>
      </c>
      <c r="BE5" s="363">
        <v>6.8</v>
      </c>
      <c r="BF5" s="363">
        <v>2060</v>
      </c>
      <c r="BG5" s="363">
        <v>3680</v>
      </c>
      <c r="BH5" s="363">
        <v>1800</v>
      </c>
      <c r="BI5" s="363">
        <v>3120</v>
      </c>
      <c r="BJ5" s="363">
        <v>144</v>
      </c>
      <c r="BK5" s="495">
        <f>(102546*raw_data!BF5)/((raw_data!BY5*raw_data!CF5)+((raw_data!AI5-raw_data!AT5)*raw_data!BU5))</f>
        <v>3.6450280991531385</v>
      </c>
      <c r="BL5" s="494">
        <f t="shared" si="2"/>
        <v>0.52800501563525959</v>
      </c>
      <c r="BM5" s="354">
        <f t="shared" si="3"/>
        <v>495212</v>
      </c>
      <c r="BN5" s="354">
        <f t="shared" ref="BN5:BN31" si="33">CH5+DP5</f>
        <v>428806</v>
      </c>
      <c r="BO5" s="363">
        <v>30</v>
      </c>
      <c r="BP5" s="363">
        <v>23.5</v>
      </c>
      <c r="BQ5" s="363">
        <v>4.8</v>
      </c>
      <c r="BR5" s="363">
        <v>7.1</v>
      </c>
      <c r="BS5" s="363">
        <v>16.899999999999999</v>
      </c>
      <c r="BT5" s="363">
        <v>36.6</v>
      </c>
      <c r="BU5" s="363">
        <v>18.7</v>
      </c>
      <c r="BV5" s="363">
        <v>280</v>
      </c>
      <c r="BW5" s="363" t="s">
        <v>550</v>
      </c>
      <c r="BX5" s="363" t="s">
        <v>550</v>
      </c>
      <c r="BY5" s="351">
        <v>4460</v>
      </c>
      <c r="BZ5" s="351">
        <v>90</v>
      </c>
      <c r="CA5" s="359">
        <f t="shared" si="4"/>
        <v>0.92028301886792452</v>
      </c>
      <c r="CB5" s="359">
        <f t="shared" si="5"/>
        <v>0.91819400983459987</v>
      </c>
      <c r="CC5" s="359">
        <f t="shared" si="6"/>
        <v>0.91625615763546808</v>
      </c>
      <c r="CD5" s="496">
        <f t="shared" ref="CD5:CD31" si="34">CE5/B5</f>
        <v>0.21830365193639961</v>
      </c>
      <c r="CE5" s="351">
        <v>107737</v>
      </c>
      <c r="CF5" s="363">
        <v>10900</v>
      </c>
      <c r="CG5" s="363">
        <v>9000</v>
      </c>
      <c r="CH5" s="458">
        <v>423766</v>
      </c>
      <c r="CI5" s="458">
        <v>382655</v>
      </c>
      <c r="CJ5" s="354">
        <f t="shared" ref="CJ5:CJ34" si="35">ROUND(AVERAGE(CH5:CI5),0)</f>
        <v>403211</v>
      </c>
      <c r="CK5" s="363">
        <v>30</v>
      </c>
      <c r="CL5" s="363">
        <v>23.3</v>
      </c>
      <c r="CM5" s="363">
        <v>5.4</v>
      </c>
      <c r="CN5" s="363">
        <v>7.7</v>
      </c>
      <c r="CO5" s="363">
        <v>11.7</v>
      </c>
      <c r="CP5" s="363">
        <v>22.4</v>
      </c>
      <c r="CQ5" s="363">
        <v>12.7</v>
      </c>
      <c r="CR5" s="377">
        <v>6.19</v>
      </c>
      <c r="CS5" s="498"/>
      <c r="CT5" s="498"/>
      <c r="CU5" s="498"/>
      <c r="CV5" s="501"/>
      <c r="CW5" s="502"/>
      <c r="CX5" s="363"/>
      <c r="CY5" s="498">
        <v>0.59</v>
      </c>
      <c r="CZ5" s="494"/>
      <c r="DA5" s="359">
        <f t="shared" si="7"/>
        <v>0.93855829704886318</v>
      </c>
      <c r="DB5" s="359">
        <f t="shared" si="8"/>
        <v>0.94755326621400149</v>
      </c>
      <c r="DC5" s="359">
        <f t="shared" si="9"/>
        <v>0.91986301369863022</v>
      </c>
      <c r="DD5" s="359" t="str">
        <f t="shared" si="10"/>
        <v>-</v>
      </c>
      <c r="DE5" s="359" t="str">
        <f t="shared" si="11"/>
        <v>-</v>
      </c>
      <c r="DF5" s="425" t="str">
        <f t="shared" si="12"/>
        <v>-</v>
      </c>
      <c r="DG5" s="359" t="str">
        <f t="shared" si="13"/>
        <v>-</v>
      </c>
      <c r="DH5" s="359" t="str">
        <f t="shared" ref="DH5:DH31" si="36">IFERROR((R5-CZ5)/R5,"-")</f>
        <v>-</v>
      </c>
      <c r="DI5" s="359" t="str">
        <f t="shared" si="14"/>
        <v>-</v>
      </c>
      <c r="DJ5" s="493" t="str">
        <f t="shared" si="15"/>
        <v>-</v>
      </c>
      <c r="DK5" s="359" t="str">
        <f t="shared" si="16"/>
        <v>-</v>
      </c>
      <c r="DL5" s="527">
        <v>100</v>
      </c>
      <c r="DM5" s="527">
        <v>0</v>
      </c>
      <c r="DN5" s="527">
        <v>100</v>
      </c>
      <c r="DO5" s="527">
        <v>0</v>
      </c>
      <c r="DP5" s="351">
        <v>5040</v>
      </c>
      <c r="DQ5" s="363" t="s">
        <v>550</v>
      </c>
      <c r="DR5" s="363" t="s">
        <v>550</v>
      </c>
      <c r="DS5" s="363" t="s">
        <v>550</v>
      </c>
      <c r="DT5" s="363" t="s">
        <v>550</v>
      </c>
      <c r="DU5" s="427" t="str">
        <f t="shared" ref="DU5:DU31" si="37">IFERROR((CO5-DR5)/CO5*100,"--")</f>
        <v>--</v>
      </c>
      <c r="DV5" s="427" t="str">
        <f t="shared" ref="DV5:DV31" si="38">IFERROR((CP5-DS5)/CP5*100,"--")</f>
        <v>--</v>
      </c>
      <c r="DW5" s="427" t="str">
        <f t="shared" ref="DW5:DW31" si="39">IFERROR((CQ5-DT5)/CQ5*100,"--")</f>
        <v>--</v>
      </c>
      <c r="DX5" s="363" t="s">
        <v>550</v>
      </c>
      <c r="DY5" s="363" t="s">
        <v>550</v>
      </c>
      <c r="DZ5" s="363" t="s">
        <v>550</v>
      </c>
      <c r="EA5" s="363" t="s">
        <v>550</v>
      </c>
      <c r="EB5" s="355" t="str">
        <f t="shared" ref="EB5:EB34" si="40">IFERROR(200*EA5,"-")</f>
        <v>-</v>
      </c>
      <c r="EC5" s="363">
        <v>4342</v>
      </c>
      <c r="ED5" s="355">
        <f t="shared" ref="ED5:ED24" si="41">IF(EC5-$EN$34&lt;0,"-",EC5-$EN$34)</f>
        <v>4342</v>
      </c>
      <c r="EE5" s="355">
        <f t="shared" ref="EE5:EE24" si="42">IF(ISERROR(ED5*EJ5/1000),"-",ED5*EJ5/1000)</f>
        <v>46893.599999999999</v>
      </c>
      <c r="EF5" s="495" t="str">
        <f>IFERROR((EE5*(ER5-EB5))/(ER5*(EE5-EB5))*100,"-")</f>
        <v>-</v>
      </c>
      <c r="EG5" s="363">
        <v>93.463999999997085</v>
      </c>
      <c r="EH5" s="355">
        <f t="shared" ref="EH5:EH34" si="43">EG5*1000</f>
        <v>93463.99999999709</v>
      </c>
      <c r="EI5" s="363">
        <v>6.3</v>
      </c>
      <c r="EJ5" s="363">
        <v>10800</v>
      </c>
      <c r="EK5" s="497">
        <v>9000</v>
      </c>
      <c r="EL5" s="355">
        <f t="shared" ref="EL5:EL34" si="44">IF(ISERROR(EC5*EJ5/1000),"-",EC5*EJ5/1000)</f>
        <v>46893.599999999999</v>
      </c>
      <c r="EM5" s="528">
        <v>4</v>
      </c>
      <c r="EN5" s="524"/>
      <c r="EO5" s="351">
        <v>1085</v>
      </c>
      <c r="EP5" s="363">
        <v>6.2</v>
      </c>
      <c r="EQ5" s="363">
        <v>41600</v>
      </c>
      <c r="ER5" s="355">
        <f t="shared" ref="ER5:ER13" si="45">IF(ISERROR(EO5*EQ5/1000),"-",EO5*EQ5/1000)</f>
        <v>45136</v>
      </c>
      <c r="ES5" s="363">
        <v>35200</v>
      </c>
      <c r="ET5" s="355">
        <f t="shared" ref="ET5:ET34" si="46">IF(ISERROR(EO5*ES5/1000),"-",EO5*ES5/1000)</f>
        <v>38192</v>
      </c>
      <c r="EU5" s="363">
        <v>230</v>
      </c>
      <c r="EV5" s="363" t="s">
        <v>43</v>
      </c>
      <c r="EW5" s="489"/>
      <c r="EX5" s="495">
        <f t="shared" si="17"/>
        <v>17.101566820276499</v>
      </c>
      <c r="EY5" s="351">
        <v>1486</v>
      </c>
      <c r="EZ5" s="458">
        <v>3104</v>
      </c>
      <c r="FA5" s="458">
        <v>4014</v>
      </c>
      <c r="FB5" s="458">
        <v>659</v>
      </c>
      <c r="FC5" s="363">
        <v>29.5</v>
      </c>
      <c r="FD5" s="363">
        <v>30</v>
      </c>
      <c r="FE5" s="363">
        <v>71</v>
      </c>
      <c r="FF5" s="363" t="s">
        <v>43</v>
      </c>
      <c r="FG5" s="363">
        <v>7</v>
      </c>
      <c r="FH5" s="363">
        <v>41500</v>
      </c>
      <c r="FI5" s="497">
        <v>33200</v>
      </c>
      <c r="FJ5" s="497">
        <v>2880</v>
      </c>
      <c r="FK5" s="363">
        <v>247</v>
      </c>
      <c r="FL5" s="355">
        <f>IFERROR(FK5*FQ5/1000,0)</f>
        <v>7706.4</v>
      </c>
      <c r="FM5" s="495" t="str">
        <f t="shared" ref="FM5:FM31" si="47">IFERROR((FQ5-GA5)/FQ5*100,"-")</f>
        <v>-</v>
      </c>
      <c r="FN5" s="363">
        <v>32.683999999999997</v>
      </c>
      <c r="FO5" s="355">
        <f t="shared" ref="FO5:FO34" si="48">FN5*1000</f>
        <v>32683.999999999996</v>
      </c>
      <c r="FP5" s="363">
        <v>7</v>
      </c>
      <c r="FQ5" s="363">
        <v>31200</v>
      </c>
      <c r="FR5" s="356">
        <f t="shared" ref="FR5:FR34" si="49">IFERROR(FK5*FQ5/10^6,"-")</f>
        <v>7.7064000000000004</v>
      </c>
      <c r="FS5" s="363">
        <v>25500</v>
      </c>
      <c r="FT5" s="355">
        <f t="shared" ref="FT5:FT34" si="50">IF(ISERROR(FK5*FS5/1000),"-",FK5*FS5/1000)</f>
        <v>6298.5</v>
      </c>
      <c r="FU5" s="363">
        <v>1890</v>
      </c>
      <c r="FV5" s="363" t="s">
        <v>43</v>
      </c>
      <c r="FW5" s="351">
        <v>247</v>
      </c>
      <c r="FX5" s="363" t="s">
        <v>550</v>
      </c>
      <c r="FY5" s="363" t="s">
        <v>550</v>
      </c>
      <c r="FZ5" s="363" t="s">
        <v>550</v>
      </c>
      <c r="GA5" s="363" t="s">
        <v>550</v>
      </c>
      <c r="GB5" s="458">
        <v>0</v>
      </c>
      <c r="GC5" s="351">
        <v>0</v>
      </c>
      <c r="GD5" s="431">
        <f t="shared" ref="GD5:GD34" si="51">IFERROR((GR5*(100-GO5))/(100-GF5),0)</f>
        <v>17400.000000000004</v>
      </c>
      <c r="GE5" s="363" t="s">
        <v>43</v>
      </c>
      <c r="GF5" s="503">
        <v>75.7</v>
      </c>
      <c r="GG5" s="528">
        <v>3</v>
      </c>
      <c r="GH5" s="499"/>
      <c r="GI5" s="499"/>
      <c r="GJ5" s="499"/>
      <c r="GK5" s="500"/>
      <c r="GL5" s="503" t="s">
        <v>43</v>
      </c>
      <c r="GM5" s="503" t="s">
        <v>43</v>
      </c>
      <c r="GN5" s="503" t="s">
        <v>43</v>
      </c>
      <c r="GO5" s="503">
        <v>13</v>
      </c>
      <c r="GP5" s="458">
        <v>0</v>
      </c>
      <c r="GQ5" s="529"/>
      <c r="GR5" s="458">
        <v>4860</v>
      </c>
      <c r="GS5" s="499">
        <v>415</v>
      </c>
      <c r="GT5" s="499">
        <v>371</v>
      </c>
      <c r="GU5" s="504"/>
      <c r="GV5" s="505"/>
      <c r="GW5" s="499" t="s">
        <v>43</v>
      </c>
      <c r="GX5" s="499">
        <v>72.733333333333334</v>
      </c>
      <c r="GY5" s="530">
        <v>2151</v>
      </c>
      <c r="GZ5" s="499">
        <v>2885</v>
      </c>
      <c r="HA5" s="499">
        <v>101</v>
      </c>
      <c r="HB5" s="499">
        <v>0</v>
      </c>
      <c r="HC5" s="351">
        <v>0</v>
      </c>
      <c r="HD5" s="527">
        <v>34.200000000000003</v>
      </c>
      <c r="HE5" s="527">
        <v>0</v>
      </c>
      <c r="HF5" s="527">
        <v>34</v>
      </c>
      <c r="HG5" s="527">
        <v>0</v>
      </c>
      <c r="HH5" s="527">
        <v>37.299999999999997</v>
      </c>
      <c r="HI5" s="527">
        <v>0</v>
      </c>
      <c r="HJ5" s="527">
        <v>33.700000000000003</v>
      </c>
      <c r="HK5" s="527">
        <v>0</v>
      </c>
      <c r="HL5" s="519"/>
      <c r="HM5" s="363">
        <v>194572.45499998331</v>
      </c>
      <c r="HN5" s="519"/>
      <c r="HO5" s="627"/>
      <c r="HP5" s="627"/>
      <c r="HQ5" s="627"/>
      <c r="HR5" s="627"/>
      <c r="HS5" s="627"/>
      <c r="HT5" s="627"/>
      <c r="HU5" s="627"/>
      <c r="HV5" s="627"/>
      <c r="HW5" s="627"/>
      <c r="HX5" s="627"/>
      <c r="HY5" s="627"/>
      <c r="HZ5" s="627"/>
      <c r="IA5" s="627"/>
      <c r="IB5" s="627"/>
      <c r="IC5" s="627"/>
      <c r="ID5" s="627"/>
      <c r="IE5" s="627"/>
      <c r="IF5" s="627"/>
      <c r="IG5" s="627"/>
      <c r="IH5" s="627"/>
      <c r="II5" s="627"/>
      <c r="IJ5" s="627"/>
      <c r="IK5" s="627"/>
      <c r="IL5" s="627"/>
      <c r="IM5" s="627"/>
      <c r="IN5" s="627"/>
      <c r="IO5" s="627"/>
      <c r="IP5" s="627"/>
      <c r="IQ5" s="627"/>
      <c r="IR5" s="627"/>
      <c r="IS5" s="627"/>
      <c r="IT5" s="627"/>
      <c r="IU5" s="627"/>
      <c r="IV5" s="627"/>
      <c r="IW5" s="627"/>
      <c r="IX5" s="627"/>
      <c r="IY5" s="627"/>
      <c r="IZ5" s="627"/>
      <c r="JA5" s="627"/>
      <c r="JB5" s="627"/>
      <c r="JC5" s="627"/>
      <c r="JD5" s="627"/>
      <c r="JE5" s="627"/>
      <c r="JF5" s="627"/>
      <c r="JG5" s="627"/>
      <c r="JH5" s="627"/>
      <c r="JI5" s="627"/>
      <c r="JJ5" s="627"/>
      <c r="JK5" s="363">
        <v>72</v>
      </c>
      <c r="JL5" s="363">
        <v>0</v>
      </c>
      <c r="JM5" s="458">
        <v>0</v>
      </c>
      <c r="JN5" s="363">
        <v>13000</v>
      </c>
      <c r="JO5" s="354">
        <f>JN5*1.24</f>
        <v>16120</v>
      </c>
      <c r="JP5" s="355">
        <f t="shared" si="18"/>
        <v>72</v>
      </c>
      <c r="JQ5" s="354">
        <f t="shared" ref="JQ5:JQ31" si="52">JP5*1.24+JM5</f>
        <v>89.28</v>
      </c>
      <c r="JR5" s="355">
        <f t="shared" ref="JR5:JR31" si="53">JN5+JP5</f>
        <v>13072</v>
      </c>
      <c r="JS5" s="355">
        <f t="shared" ref="JS5:JS31" si="54">JR5*1.24</f>
        <v>16209.28</v>
      </c>
      <c r="JT5" s="354">
        <f t="shared" si="19"/>
        <v>13708.861111111113</v>
      </c>
      <c r="JU5" s="354">
        <f t="shared" si="20"/>
        <v>16450.633333333335</v>
      </c>
      <c r="JV5" s="354">
        <f t="shared" si="21"/>
        <v>8191.0445138888908</v>
      </c>
      <c r="JW5" s="354">
        <f t="shared" si="22"/>
        <v>9829.2534166666683</v>
      </c>
      <c r="JX5" s="354">
        <f>JO5+JQ5</f>
        <v>16209.28</v>
      </c>
      <c r="JY5" s="456">
        <f t="shared" ref="JY5:JY31" si="55">JU5-JO5</f>
        <v>330.63333333333503</v>
      </c>
      <c r="JZ5" s="509">
        <v>24270</v>
      </c>
      <c r="KA5" s="498">
        <v>12.4</v>
      </c>
      <c r="KB5" s="458"/>
      <c r="KC5" s="498"/>
      <c r="KD5" s="458"/>
      <c r="KE5" s="377"/>
      <c r="KF5" s="363">
        <v>0</v>
      </c>
      <c r="KG5" s="363">
        <v>0</v>
      </c>
      <c r="KH5" s="377">
        <v>1.21</v>
      </c>
      <c r="KI5" s="497">
        <v>0</v>
      </c>
      <c r="KJ5" s="456">
        <f t="shared" si="24"/>
        <v>0</v>
      </c>
      <c r="KK5" s="456">
        <f t="shared" ref="KK5:KK31" si="56">KJ5*1.22</f>
        <v>0</v>
      </c>
      <c r="KL5" s="363">
        <v>259.99999999999091</v>
      </c>
      <c r="KM5" s="363">
        <v>150.00000000000568</v>
      </c>
      <c r="KN5" s="377">
        <v>0.80999999999999994</v>
      </c>
      <c r="KO5" s="458">
        <v>0</v>
      </c>
      <c r="KP5" s="432">
        <f t="shared" si="25"/>
        <v>409.99999999999659</v>
      </c>
      <c r="KQ5" s="432">
        <f t="shared" ref="KQ5:KQ31" si="57">KP5*1.4</f>
        <v>573.99999999999523</v>
      </c>
      <c r="KR5" s="458">
        <v>0</v>
      </c>
      <c r="KS5" s="458">
        <v>0</v>
      </c>
      <c r="KT5" s="364">
        <v>10</v>
      </c>
      <c r="KU5" s="433">
        <f t="shared" ref="KU5:KU31" si="58">KT5*15</f>
        <v>150</v>
      </c>
      <c r="KV5" s="496">
        <f t="shared" si="26"/>
        <v>32.683999999999997</v>
      </c>
      <c r="KW5" s="496">
        <f t="shared" si="27"/>
        <v>93.463999999997085</v>
      </c>
      <c r="KX5" s="458">
        <v>488</v>
      </c>
      <c r="KY5" s="650"/>
      <c r="KZ5" s="650"/>
      <c r="LA5" s="364">
        <v>0</v>
      </c>
      <c r="LB5" s="503">
        <v>7</v>
      </c>
      <c r="LC5" s="503">
        <v>2</v>
      </c>
      <c r="LD5" s="503">
        <v>0</v>
      </c>
      <c r="LE5" s="503">
        <v>0</v>
      </c>
      <c r="LF5" s="503">
        <v>67</v>
      </c>
      <c r="LG5" s="503">
        <v>59</v>
      </c>
      <c r="LH5" s="503">
        <v>351</v>
      </c>
      <c r="LI5" s="458">
        <v>505</v>
      </c>
      <c r="LJ5" s="351">
        <v>0</v>
      </c>
      <c r="LK5" s="377">
        <v>1.8018000000000001</v>
      </c>
      <c r="LL5" s="377">
        <v>0.72</v>
      </c>
      <c r="LM5" s="377">
        <v>0.01</v>
      </c>
      <c r="LN5" s="377" t="s">
        <v>43</v>
      </c>
      <c r="LO5" s="377" t="s">
        <v>43</v>
      </c>
      <c r="LP5" s="377" t="s">
        <v>43</v>
      </c>
      <c r="LQ5" s="377" t="s">
        <v>43</v>
      </c>
      <c r="LR5" s="377" t="s">
        <v>43</v>
      </c>
      <c r="LS5" s="503">
        <v>93.6</v>
      </c>
      <c r="LT5" s="503">
        <v>97.4</v>
      </c>
      <c r="LU5" s="503">
        <v>105</v>
      </c>
      <c r="LV5" s="503" t="s">
        <v>43</v>
      </c>
      <c r="LW5" s="503">
        <v>95.07</v>
      </c>
      <c r="LX5" s="503" t="s">
        <v>43</v>
      </c>
      <c r="LY5" s="503" t="s">
        <v>43</v>
      </c>
      <c r="LZ5" s="503" t="s">
        <v>43</v>
      </c>
      <c r="MA5" s="503" t="s">
        <v>43</v>
      </c>
      <c r="MB5" s="364">
        <v>28.39</v>
      </c>
      <c r="MC5" s="364">
        <v>11.06</v>
      </c>
      <c r="MD5" s="364">
        <v>6</v>
      </c>
      <c r="ME5" s="532">
        <v>268180</v>
      </c>
      <c r="MF5" s="532">
        <v>0</v>
      </c>
      <c r="MG5" s="532">
        <v>268180</v>
      </c>
      <c r="MH5" s="532">
        <v>70</v>
      </c>
      <c r="MI5" s="532">
        <v>0</v>
      </c>
      <c r="MJ5" s="532">
        <v>70</v>
      </c>
      <c r="MK5" s="337"/>
      <c r="ML5" s="337"/>
      <c r="MN5" s="460"/>
      <c r="MO5" s="460"/>
      <c r="MP5" s="461"/>
      <c r="MQ5" s="445"/>
      <c r="MR5" s="446"/>
      <c r="MS5" s="510">
        <v>5.3999999999999999E-2</v>
      </c>
      <c r="MT5" s="501">
        <v>0</v>
      </c>
      <c r="MU5" s="501">
        <v>0</v>
      </c>
      <c r="MV5" s="501">
        <v>0.42623999999999984</v>
      </c>
      <c r="MW5" s="501">
        <v>36</v>
      </c>
      <c r="MX5" s="501">
        <v>39.072000000000003</v>
      </c>
      <c r="MY5" s="501">
        <v>10.65</v>
      </c>
      <c r="MZ5" s="501">
        <v>0</v>
      </c>
      <c r="NA5" s="501">
        <v>0.74591999999999969</v>
      </c>
      <c r="NB5" s="501">
        <v>0</v>
      </c>
      <c r="NC5" s="501">
        <v>0</v>
      </c>
      <c r="ND5" s="501">
        <v>0</v>
      </c>
      <c r="NE5" s="501">
        <v>10.875</v>
      </c>
      <c r="NF5" s="501">
        <v>1.08</v>
      </c>
      <c r="NG5" s="501">
        <v>0</v>
      </c>
      <c r="NH5" s="501">
        <v>7.1999999999999995E-2</v>
      </c>
      <c r="NI5" s="501">
        <v>0.9</v>
      </c>
      <c r="NJ5" s="501">
        <v>0.21120000000000003</v>
      </c>
      <c r="NK5" s="501">
        <v>0.54</v>
      </c>
      <c r="NL5" s="501">
        <v>0</v>
      </c>
      <c r="NM5" s="501">
        <v>0.72</v>
      </c>
      <c r="NN5" s="501">
        <v>7.1999999999999995E-2</v>
      </c>
      <c r="NO5" s="501">
        <v>0.9</v>
      </c>
      <c r="NP5" s="501">
        <v>0.10560000000000001</v>
      </c>
      <c r="NQ5" s="501">
        <v>1.32</v>
      </c>
      <c r="NR5" s="501">
        <v>1.425</v>
      </c>
      <c r="NS5" s="501">
        <v>0</v>
      </c>
      <c r="NT5" s="501">
        <v>0</v>
      </c>
      <c r="NU5" s="501">
        <v>0.36</v>
      </c>
      <c r="NV5" s="501">
        <v>0</v>
      </c>
      <c r="NW5" s="501">
        <v>2.3374999999999999</v>
      </c>
      <c r="NX5" s="501">
        <v>0</v>
      </c>
      <c r="OC5" s="354">
        <f t="shared" si="28"/>
        <v>7118</v>
      </c>
      <c r="OD5" s="379"/>
      <c r="OE5" s="379"/>
      <c r="OH5" s="500">
        <v>31.13170336682866</v>
      </c>
      <c r="OI5" s="500">
        <v>4.7966339410939689</v>
      </c>
    </row>
    <row r="6" spans="1:399" ht="17.100000000000001" customHeight="1" x14ac:dyDescent="0.3">
      <c r="A6" s="550" t="s">
        <v>652</v>
      </c>
      <c r="B6" s="458">
        <v>492094</v>
      </c>
      <c r="C6" s="363">
        <v>4.5999999999999996</v>
      </c>
      <c r="D6" s="363">
        <v>22.7</v>
      </c>
      <c r="E6" s="363">
        <v>3.2</v>
      </c>
      <c r="F6" s="363">
        <v>6.6</v>
      </c>
      <c r="G6" s="363">
        <v>176</v>
      </c>
      <c r="H6" s="363">
        <v>320</v>
      </c>
      <c r="I6" s="363">
        <v>132.9</v>
      </c>
      <c r="J6" s="497">
        <v>150</v>
      </c>
      <c r="K6" s="377"/>
      <c r="L6" s="525"/>
      <c r="M6" s="498"/>
      <c r="N6" s="377"/>
      <c r="O6" s="526"/>
      <c r="P6" s="458"/>
      <c r="Q6" s="363"/>
      <c r="R6" s="494"/>
      <c r="S6" s="354">
        <f t="shared" si="0"/>
        <v>492032</v>
      </c>
      <c r="T6" s="363">
        <v>22.5</v>
      </c>
      <c r="U6" s="363">
        <v>3.1</v>
      </c>
      <c r="V6" s="363">
        <v>6.6</v>
      </c>
      <c r="W6" s="363">
        <v>146</v>
      </c>
      <c r="X6" s="363">
        <v>300</v>
      </c>
      <c r="Y6" s="363">
        <v>156</v>
      </c>
      <c r="Z6" s="363" t="s">
        <v>550</v>
      </c>
      <c r="AA6" s="458">
        <v>48</v>
      </c>
      <c r="AB6" s="363">
        <v>22.4</v>
      </c>
      <c r="AC6" s="363">
        <v>2.9</v>
      </c>
      <c r="AD6" s="363">
        <v>6.5</v>
      </c>
      <c r="AE6" s="363">
        <v>190</v>
      </c>
      <c r="AF6" s="363">
        <v>400</v>
      </c>
      <c r="AG6" s="363">
        <v>208</v>
      </c>
      <c r="AH6" s="363" t="s">
        <v>550</v>
      </c>
      <c r="AI6" s="354">
        <f t="shared" si="1"/>
        <v>497631</v>
      </c>
      <c r="AJ6" s="458">
        <v>5661</v>
      </c>
      <c r="AK6" s="499">
        <v>160</v>
      </c>
      <c r="AL6" s="499">
        <v>169</v>
      </c>
      <c r="AM6" s="499">
        <v>420</v>
      </c>
      <c r="AN6" s="500">
        <v>24.03</v>
      </c>
      <c r="AO6" s="359">
        <f t="shared" si="29"/>
        <v>-0.31617859468768261</v>
      </c>
      <c r="AP6" s="359">
        <f t="shared" si="30"/>
        <v>-0.3485057882414152</v>
      </c>
      <c r="AQ6" s="359">
        <f t="shared" si="31"/>
        <v>-0.3485057882414152</v>
      </c>
      <c r="AR6" s="360" t="str">
        <f t="shared" si="32"/>
        <v>-</v>
      </c>
      <c r="AS6" s="351">
        <v>0</v>
      </c>
      <c r="AT6" s="351">
        <v>62</v>
      </c>
      <c r="AU6" s="363">
        <v>1210</v>
      </c>
      <c r="AV6" s="363">
        <v>540</v>
      </c>
      <c r="AW6" s="363">
        <v>1150</v>
      </c>
      <c r="AX6" s="363">
        <v>520</v>
      </c>
      <c r="AY6" s="363">
        <v>0.9</v>
      </c>
      <c r="AZ6" s="363">
        <v>23.2</v>
      </c>
      <c r="BA6" s="363">
        <v>2.5</v>
      </c>
      <c r="BB6" s="363">
        <v>0.8</v>
      </c>
      <c r="BC6" s="363">
        <v>145</v>
      </c>
      <c r="BD6" s="499">
        <v>-25</v>
      </c>
      <c r="BE6" s="363">
        <v>6.1</v>
      </c>
      <c r="BF6" s="363">
        <v>2440</v>
      </c>
      <c r="BG6" s="363">
        <v>3580</v>
      </c>
      <c r="BH6" s="363">
        <v>2100</v>
      </c>
      <c r="BI6" s="363">
        <v>3080</v>
      </c>
      <c r="BJ6" s="363">
        <v>143</v>
      </c>
      <c r="BK6" s="495">
        <f>(102546*raw_data!BF6)/((raw_data!BY6*raw_data!CF6)+((raw_data!AI6-raw_data!AT6)*raw_data!BU6))</f>
        <v>4.4449558795223911</v>
      </c>
      <c r="BL6" s="494">
        <f t="shared" si="2"/>
        <v>0.40370331224175343</v>
      </c>
      <c r="BM6" s="354">
        <f t="shared" si="3"/>
        <v>493383</v>
      </c>
      <c r="BN6" s="354">
        <f t="shared" si="33"/>
        <v>430249</v>
      </c>
      <c r="BO6" s="363">
        <v>30</v>
      </c>
      <c r="BP6" s="363">
        <v>23</v>
      </c>
      <c r="BQ6" s="363">
        <v>4.8</v>
      </c>
      <c r="BR6" s="363">
        <v>6.3</v>
      </c>
      <c r="BS6" s="363">
        <v>15.3</v>
      </c>
      <c r="BT6" s="363">
        <v>36</v>
      </c>
      <c r="BU6" s="363">
        <v>15.6</v>
      </c>
      <c r="BV6" s="363">
        <v>265</v>
      </c>
      <c r="BW6" s="363" t="s">
        <v>550</v>
      </c>
      <c r="BX6" s="363" t="s">
        <v>550</v>
      </c>
      <c r="BY6" s="351">
        <v>4372</v>
      </c>
      <c r="BZ6" s="351">
        <v>91</v>
      </c>
      <c r="CA6" s="359">
        <f t="shared" si="4"/>
        <v>0.91947368421052622</v>
      </c>
      <c r="CB6" s="359">
        <f t="shared" si="5"/>
        <v>0.91</v>
      </c>
      <c r="CC6" s="359">
        <f t="shared" si="6"/>
        <v>0.92500000000000004</v>
      </c>
      <c r="CD6" s="496">
        <f t="shared" si="34"/>
        <v>0.21149414542749961</v>
      </c>
      <c r="CE6" s="351">
        <v>104075</v>
      </c>
      <c r="CF6" s="363">
        <v>11100</v>
      </c>
      <c r="CG6" s="363">
        <v>9267</v>
      </c>
      <c r="CH6" s="458">
        <v>425073</v>
      </c>
      <c r="CI6" s="458">
        <v>341431</v>
      </c>
      <c r="CJ6" s="354">
        <f t="shared" si="35"/>
        <v>383252</v>
      </c>
      <c r="CK6" s="363">
        <v>30</v>
      </c>
      <c r="CL6" s="363">
        <v>23.3</v>
      </c>
      <c r="CM6" s="363">
        <v>4.9000000000000004</v>
      </c>
      <c r="CN6" s="363">
        <v>7.2</v>
      </c>
      <c r="CO6" s="363">
        <v>11.9</v>
      </c>
      <c r="CP6" s="363">
        <v>32</v>
      </c>
      <c r="CQ6" s="363">
        <v>15.2</v>
      </c>
      <c r="CR6" s="377">
        <v>5.79</v>
      </c>
      <c r="CS6" s="498"/>
      <c r="CT6" s="498"/>
      <c r="CU6" s="498"/>
      <c r="CV6" s="501"/>
      <c r="CW6" s="502"/>
      <c r="CX6" s="363"/>
      <c r="CY6" s="498">
        <v>0.63</v>
      </c>
      <c r="CZ6" s="494"/>
      <c r="DA6" s="359">
        <f t="shared" si="7"/>
        <v>0.88562829194883375</v>
      </c>
      <c r="DB6" s="359">
        <f t="shared" si="8"/>
        <v>0.9</v>
      </c>
      <c r="DC6" s="359">
        <f t="shared" si="9"/>
        <v>0.93238636363636362</v>
      </c>
      <c r="DD6" s="359" t="str">
        <f t="shared" si="10"/>
        <v>-</v>
      </c>
      <c r="DE6" s="359" t="str">
        <f t="shared" si="11"/>
        <v>-</v>
      </c>
      <c r="DF6" s="425" t="str">
        <f t="shared" si="12"/>
        <v>-</v>
      </c>
      <c r="DG6" s="359" t="str">
        <f t="shared" si="13"/>
        <v>-</v>
      </c>
      <c r="DH6" s="359" t="str">
        <f t="shared" si="36"/>
        <v>-</v>
      </c>
      <c r="DI6" s="359" t="str">
        <f t="shared" si="14"/>
        <v>-</v>
      </c>
      <c r="DJ6" s="493" t="str">
        <f t="shared" si="15"/>
        <v>-</v>
      </c>
      <c r="DK6" s="359" t="str">
        <f t="shared" si="16"/>
        <v>-</v>
      </c>
      <c r="DL6" s="527">
        <v>100</v>
      </c>
      <c r="DM6" s="527">
        <v>0</v>
      </c>
      <c r="DN6" s="527">
        <v>100</v>
      </c>
      <c r="DO6" s="527">
        <v>0</v>
      </c>
      <c r="DP6" s="351">
        <v>5176</v>
      </c>
      <c r="DQ6" s="363">
        <v>7.1</v>
      </c>
      <c r="DR6" s="363" t="s">
        <v>550</v>
      </c>
      <c r="DS6" s="363">
        <v>24</v>
      </c>
      <c r="DT6" s="363">
        <v>8.5</v>
      </c>
      <c r="DU6" s="427" t="str">
        <f t="shared" si="37"/>
        <v>--</v>
      </c>
      <c r="DV6" s="427">
        <f t="shared" si="38"/>
        <v>25</v>
      </c>
      <c r="DW6" s="427">
        <f t="shared" si="39"/>
        <v>44.078947368421048</v>
      </c>
      <c r="DX6" s="363">
        <v>6.2</v>
      </c>
      <c r="DY6" s="363" t="s">
        <v>550</v>
      </c>
      <c r="DZ6" s="363">
        <v>70</v>
      </c>
      <c r="EA6" s="363">
        <v>36.700000000000003</v>
      </c>
      <c r="EB6" s="355">
        <f t="shared" si="40"/>
        <v>7340.0000000000009</v>
      </c>
      <c r="EC6" s="363">
        <v>4257</v>
      </c>
      <c r="ED6" s="355">
        <f t="shared" si="41"/>
        <v>4257</v>
      </c>
      <c r="EE6" s="355">
        <f t="shared" si="42"/>
        <v>46259.541900000004</v>
      </c>
      <c r="EF6" s="536" t="s">
        <v>621</v>
      </c>
      <c r="EG6" s="363">
        <v>94.453000000006554</v>
      </c>
      <c r="EH6" s="355">
        <f t="shared" si="43"/>
        <v>94453.000000006548</v>
      </c>
      <c r="EI6" s="363">
        <v>6.4</v>
      </c>
      <c r="EJ6" s="363">
        <v>10866.7</v>
      </c>
      <c r="EK6" s="497">
        <v>8833</v>
      </c>
      <c r="EL6" s="355">
        <f t="shared" si="44"/>
        <v>46259.541900000004</v>
      </c>
      <c r="EM6" s="528">
        <v>4</v>
      </c>
      <c r="EN6" s="654" t="s">
        <v>398</v>
      </c>
      <c r="EO6" s="351">
        <v>1085</v>
      </c>
      <c r="EP6" s="363">
        <v>6.2</v>
      </c>
      <c r="EQ6" s="363">
        <v>51700</v>
      </c>
      <c r="ER6" s="355">
        <f t="shared" si="45"/>
        <v>56094.5</v>
      </c>
      <c r="ES6" s="363">
        <v>42800</v>
      </c>
      <c r="ET6" s="355">
        <f t="shared" si="46"/>
        <v>46438</v>
      </c>
      <c r="EU6" s="363">
        <v>220</v>
      </c>
      <c r="EV6" s="363" t="s">
        <v>43</v>
      </c>
      <c r="EW6" s="659" t="s">
        <v>352</v>
      </c>
      <c r="EX6" s="495">
        <f t="shared" si="17"/>
        <v>17.101566820276499</v>
      </c>
      <c r="EY6" s="351">
        <v>1357</v>
      </c>
      <c r="EZ6" s="458">
        <v>3079</v>
      </c>
      <c r="FA6" s="458">
        <v>3938</v>
      </c>
      <c r="FB6" s="458">
        <v>703</v>
      </c>
      <c r="FC6" s="363">
        <v>29</v>
      </c>
      <c r="FD6" s="363">
        <v>29.5</v>
      </c>
      <c r="FE6" s="363">
        <v>72</v>
      </c>
      <c r="FF6" s="363" t="s">
        <v>43</v>
      </c>
      <c r="FG6" s="363">
        <v>6.9</v>
      </c>
      <c r="FH6" s="363">
        <v>42300</v>
      </c>
      <c r="FI6" s="497">
        <v>33300</v>
      </c>
      <c r="FJ6" s="497">
        <v>3060</v>
      </c>
      <c r="FK6" s="363">
        <v>223</v>
      </c>
      <c r="FL6" s="355">
        <f t="shared" ref="FL6:FL31" si="59">IFERROR(FK6*FQ6/1000,0)</f>
        <v>6690</v>
      </c>
      <c r="FM6" s="495">
        <f t="shared" si="47"/>
        <v>99.944333333333333</v>
      </c>
      <c r="FN6" s="363">
        <v>29.317</v>
      </c>
      <c r="FO6" s="355">
        <f t="shared" si="48"/>
        <v>29317</v>
      </c>
      <c r="FP6" s="363">
        <v>7</v>
      </c>
      <c r="FQ6" s="363">
        <v>30000</v>
      </c>
      <c r="FR6" s="356">
        <f t="shared" si="49"/>
        <v>6.69</v>
      </c>
      <c r="FS6" s="363">
        <v>24900</v>
      </c>
      <c r="FT6" s="355">
        <f t="shared" si="50"/>
        <v>5552.7</v>
      </c>
      <c r="FU6" s="363">
        <v>2020</v>
      </c>
      <c r="FV6" s="363" t="s">
        <v>43</v>
      </c>
      <c r="FW6" s="351">
        <v>223</v>
      </c>
      <c r="FX6" s="363">
        <v>7.1</v>
      </c>
      <c r="FY6" s="363" t="s">
        <v>550</v>
      </c>
      <c r="FZ6" s="363">
        <v>60</v>
      </c>
      <c r="GA6" s="363">
        <v>16.7</v>
      </c>
      <c r="GB6" s="458">
        <v>0</v>
      </c>
      <c r="GC6" s="351">
        <v>2000</v>
      </c>
      <c r="GD6" s="431">
        <f t="shared" si="51"/>
        <v>16874.202898550724</v>
      </c>
      <c r="GE6" s="363" t="s">
        <v>43</v>
      </c>
      <c r="GF6" s="503">
        <v>79.3</v>
      </c>
      <c r="GG6" s="528">
        <v>3</v>
      </c>
      <c r="GH6" s="499">
        <v>144</v>
      </c>
      <c r="GI6" s="499">
        <v>161</v>
      </c>
      <c r="GJ6" s="499">
        <v>320</v>
      </c>
      <c r="GK6" s="500">
        <v>11.46</v>
      </c>
      <c r="GL6" s="503">
        <v>14.3</v>
      </c>
      <c r="GM6" s="503" t="s">
        <v>43</v>
      </c>
      <c r="GN6" s="503" t="s">
        <v>43</v>
      </c>
      <c r="GO6" s="503">
        <v>8.8000000000000007</v>
      </c>
      <c r="GP6" s="458">
        <v>22130</v>
      </c>
      <c r="GQ6" s="529"/>
      <c r="GR6" s="458">
        <v>3830</v>
      </c>
      <c r="GS6" s="499">
        <v>387</v>
      </c>
      <c r="GT6" s="499">
        <v>352</v>
      </c>
      <c r="GU6" s="504"/>
      <c r="GV6" s="505"/>
      <c r="GW6" s="499" t="s">
        <v>43</v>
      </c>
      <c r="GX6" s="499">
        <v>75.733333333333334</v>
      </c>
      <c r="GY6" s="530">
        <v>2120</v>
      </c>
      <c r="GZ6" s="499">
        <v>2901</v>
      </c>
      <c r="HA6" s="499">
        <v>102</v>
      </c>
      <c r="HB6" s="499">
        <v>0</v>
      </c>
      <c r="HC6" s="351">
        <v>0</v>
      </c>
      <c r="HD6" s="527">
        <v>34.299999999999997</v>
      </c>
      <c r="HE6" s="527">
        <v>0</v>
      </c>
      <c r="HF6" s="527">
        <v>33.5</v>
      </c>
      <c r="HG6" s="527">
        <v>0</v>
      </c>
      <c r="HH6" s="527">
        <v>37</v>
      </c>
      <c r="HI6" s="527">
        <v>0</v>
      </c>
      <c r="HJ6" s="527">
        <v>38.6</v>
      </c>
      <c r="HK6" s="527">
        <v>0</v>
      </c>
      <c r="HL6" s="519"/>
      <c r="HM6" s="363">
        <v>187323.62000000477</v>
      </c>
      <c r="HN6" s="519"/>
      <c r="HO6" s="627"/>
      <c r="HP6" s="627"/>
      <c r="HQ6" s="627"/>
      <c r="HR6" s="627"/>
      <c r="HS6" s="627"/>
      <c r="HT6" s="627"/>
      <c r="HU6" s="627"/>
      <c r="HV6" s="627"/>
      <c r="HW6" s="627"/>
      <c r="HX6" s="627"/>
      <c r="HY6" s="627"/>
      <c r="HZ6" s="627"/>
      <c r="IA6" s="627"/>
      <c r="IB6" s="627"/>
      <c r="IC6" s="627"/>
      <c r="ID6" s="627"/>
      <c r="IE6" s="627"/>
      <c r="IF6" s="627"/>
      <c r="IG6" s="627"/>
      <c r="IH6" s="627"/>
      <c r="II6" s="627"/>
      <c r="IJ6" s="627"/>
      <c r="IK6" s="627"/>
      <c r="IL6" s="627"/>
      <c r="IM6" s="627"/>
      <c r="IN6" s="627"/>
      <c r="IO6" s="627"/>
      <c r="IP6" s="627"/>
      <c r="IQ6" s="627"/>
      <c r="IR6" s="627"/>
      <c r="IS6" s="627"/>
      <c r="IT6" s="627"/>
      <c r="IU6" s="627"/>
      <c r="IV6" s="627"/>
      <c r="IW6" s="627"/>
      <c r="IX6" s="627"/>
      <c r="IY6" s="627"/>
      <c r="IZ6" s="627"/>
      <c r="JA6" s="627"/>
      <c r="JB6" s="627"/>
      <c r="JC6" s="627"/>
      <c r="JD6" s="627"/>
      <c r="JE6" s="627"/>
      <c r="JF6" s="627"/>
      <c r="JG6" s="627"/>
      <c r="JH6" s="627"/>
      <c r="JI6" s="627"/>
      <c r="JJ6" s="627"/>
      <c r="JK6" s="363">
        <v>72</v>
      </c>
      <c r="JL6" s="363">
        <v>0</v>
      </c>
      <c r="JM6" s="458">
        <v>0</v>
      </c>
      <c r="JN6" s="363">
        <v>13000</v>
      </c>
      <c r="JO6" s="354">
        <f>JN6*1.24</f>
        <v>16120</v>
      </c>
      <c r="JP6" s="355">
        <f t="shared" si="18"/>
        <v>72</v>
      </c>
      <c r="JQ6" s="354">
        <f>JP6*1.24+JM6</f>
        <v>89.28</v>
      </c>
      <c r="JR6" s="355">
        <f t="shared" si="53"/>
        <v>13072</v>
      </c>
      <c r="JS6" s="355">
        <f t="shared" si="54"/>
        <v>16209.28</v>
      </c>
      <c r="JT6" s="354">
        <f t="shared" si="19"/>
        <v>13669.277777777779</v>
      </c>
      <c r="JU6" s="354">
        <f t="shared" si="20"/>
        <v>16403.133333333335</v>
      </c>
      <c r="JV6" s="354">
        <f t="shared" si="21"/>
        <v>8167.3934722222239</v>
      </c>
      <c r="JW6" s="354">
        <f t="shared" si="22"/>
        <v>9800.8721666666679</v>
      </c>
      <c r="JX6" s="354">
        <f t="shared" si="23"/>
        <v>16209.28</v>
      </c>
      <c r="JY6" s="456">
        <f t="shared" si="55"/>
        <v>283.13333333333503</v>
      </c>
      <c r="JZ6" s="509">
        <v>24360</v>
      </c>
      <c r="KA6" s="498">
        <v>12.55</v>
      </c>
      <c r="KB6" s="458"/>
      <c r="KC6" s="498"/>
      <c r="KD6" s="458"/>
      <c r="KE6" s="377"/>
      <c r="KF6" s="363">
        <v>0</v>
      </c>
      <c r="KG6" s="363">
        <v>0</v>
      </c>
      <c r="KH6" s="377">
        <v>1.21</v>
      </c>
      <c r="KI6" s="497">
        <v>0</v>
      </c>
      <c r="KJ6" s="456">
        <f t="shared" si="24"/>
        <v>0</v>
      </c>
      <c r="KK6" s="456">
        <f t="shared" si="56"/>
        <v>0</v>
      </c>
      <c r="KL6" s="363">
        <v>240.00000000000909</v>
      </c>
      <c r="KM6" s="363">
        <v>139.99999999998636</v>
      </c>
      <c r="KN6" s="377">
        <v>0.79999999999999993</v>
      </c>
      <c r="KO6" s="458">
        <v>0</v>
      </c>
      <c r="KP6" s="432">
        <f t="shared" si="25"/>
        <v>379.99999999999545</v>
      </c>
      <c r="KQ6" s="432">
        <f t="shared" si="57"/>
        <v>531.99999999999363</v>
      </c>
      <c r="KR6" s="458">
        <v>0</v>
      </c>
      <c r="KS6" s="458">
        <v>0</v>
      </c>
      <c r="KT6" s="364">
        <v>10</v>
      </c>
      <c r="KU6" s="433">
        <f t="shared" si="58"/>
        <v>150</v>
      </c>
      <c r="KV6" s="496">
        <f t="shared" si="26"/>
        <v>29.317</v>
      </c>
      <c r="KW6" s="496">
        <f t="shared" si="27"/>
        <v>94.453000000006554</v>
      </c>
      <c r="KX6" s="458">
        <v>561</v>
      </c>
      <c r="KY6" s="650"/>
      <c r="KZ6" s="650"/>
      <c r="LA6" s="364">
        <v>0</v>
      </c>
      <c r="LB6" s="503">
        <v>7</v>
      </c>
      <c r="LC6" s="503">
        <v>0</v>
      </c>
      <c r="LD6" s="503">
        <v>0</v>
      </c>
      <c r="LE6" s="503">
        <v>0</v>
      </c>
      <c r="LF6" s="503">
        <v>77</v>
      </c>
      <c r="LG6" s="503">
        <v>25</v>
      </c>
      <c r="LH6" s="503">
        <v>353</v>
      </c>
      <c r="LI6" s="458">
        <v>495</v>
      </c>
      <c r="LJ6" s="351">
        <v>3500</v>
      </c>
      <c r="LK6" s="377">
        <v>1.0087999999999999</v>
      </c>
      <c r="LL6" s="377">
        <v>0.27</v>
      </c>
      <c r="LM6" s="377">
        <v>0.43</v>
      </c>
      <c r="LN6" s="377" t="s">
        <v>43</v>
      </c>
      <c r="LO6" s="377" t="s">
        <v>43</v>
      </c>
      <c r="LP6" s="377" t="s">
        <v>43</v>
      </c>
      <c r="LQ6" s="377" t="s">
        <v>43</v>
      </c>
      <c r="LR6" s="377" t="s">
        <v>43</v>
      </c>
      <c r="LS6" s="503">
        <v>92</v>
      </c>
      <c r="LT6" s="503">
        <v>98</v>
      </c>
      <c r="LU6" s="503">
        <v>100</v>
      </c>
      <c r="LV6" s="503" t="s">
        <v>43</v>
      </c>
      <c r="LW6" s="503">
        <v>99.12</v>
      </c>
      <c r="LX6" s="503" t="s">
        <v>43</v>
      </c>
      <c r="LY6" s="503" t="s">
        <v>43</v>
      </c>
      <c r="LZ6" s="503" t="s">
        <v>43</v>
      </c>
      <c r="MA6" s="503" t="s">
        <v>43</v>
      </c>
      <c r="MB6" s="364">
        <v>27.59</v>
      </c>
      <c r="MC6" s="364">
        <v>8.26</v>
      </c>
      <c r="MD6" s="364">
        <v>6.55</v>
      </c>
      <c r="ME6" s="532">
        <v>262730</v>
      </c>
      <c r="MF6" s="532">
        <v>0</v>
      </c>
      <c r="MG6" s="532">
        <v>262730</v>
      </c>
      <c r="MH6" s="532">
        <v>52</v>
      </c>
      <c r="MI6" s="532">
        <v>0</v>
      </c>
      <c r="MJ6" s="532">
        <v>52</v>
      </c>
      <c r="MK6" s="337"/>
      <c r="ML6" s="337"/>
      <c r="MN6" s="460"/>
      <c r="MO6" s="460"/>
      <c r="MP6" s="461"/>
      <c r="MQ6" s="445"/>
      <c r="MR6" s="446"/>
      <c r="MS6" s="510">
        <v>5.3999999999999999E-2</v>
      </c>
      <c r="MT6" s="501">
        <v>0</v>
      </c>
      <c r="MU6" s="501">
        <v>0</v>
      </c>
      <c r="MV6" s="501">
        <v>0.42623999999999984</v>
      </c>
      <c r="MW6" s="501">
        <v>27</v>
      </c>
      <c r="MX6" s="501">
        <v>30.36</v>
      </c>
      <c r="MY6" s="501">
        <v>10.8</v>
      </c>
      <c r="MZ6" s="501">
        <v>0</v>
      </c>
      <c r="NA6" s="501">
        <v>0.76367999999999969</v>
      </c>
      <c r="NB6" s="501">
        <v>0</v>
      </c>
      <c r="NC6" s="501">
        <v>0</v>
      </c>
      <c r="ND6" s="501">
        <v>0</v>
      </c>
      <c r="NE6" s="501">
        <v>11.25</v>
      </c>
      <c r="NF6" s="501">
        <v>1.08</v>
      </c>
      <c r="NG6" s="501">
        <v>0</v>
      </c>
      <c r="NH6" s="501">
        <v>7.1999999999999995E-2</v>
      </c>
      <c r="NI6" s="501">
        <v>0.9375</v>
      </c>
      <c r="NJ6" s="501">
        <v>0.21120000000000003</v>
      </c>
      <c r="NK6" s="501">
        <v>0.54</v>
      </c>
      <c r="NL6" s="501">
        <v>0</v>
      </c>
      <c r="NM6" s="501">
        <v>0.66</v>
      </c>
      <c r="NN6" s="501">
        <v>6.3E-2</v>
      </c>
      <c r="NO6" s="501">
        <v>0.9</v>
      </c>
      <c r="NP6" s="501">
        <v>0.15840000000000001</v>
      </c>
      <c r="NQ6" s="501">
        <v>1.32</v>
      </c>
      <c r="NR6" s="501">
        <v>2.09</v>
      </c>
      <c r="NS6" s="501">
        <v>0</v>
      </c>
      <c r="NT6" s="501">
        <v>0.03</v>
      </c>
      <c r="NU6" s="501">
        <v>0.36</v>
      </c>
      <c r="NV6" s="501">
        <v>0</v>
      </c>
      <c r="NW6" s="501">
        <v>2.8984999999999999</v>
      </c>
      <c r="NX6" s="501">
        <v>0</v>
      </c>
      <c r="OC6" s="354">
        <f t="shared" si="28"/>
        <v>7017</v>
      </c>
      <c r="OD6" s="379"/>
      <c r="OE6" s="379"/>
      <c r="OH6" s="500">
        <v>27.290799646750685</v>
      </c>
      <c r="OI6" s="500">
        <v>21.455137145513714</v>
      </c>
    </row>
    <row r="7" spans="1:399" ht="17.100000000000001" customHeight="1" x14ac:dyDescent="0.3">
      <c r="A7" s="550" t="s">
        <v>624</v>
      </c>
      <c r="B7" s="458">
        <v>486037</v>
      </c>
      <c r="C7" s="363">
        <v>6</v>
      </c>
      <c r="D7" s="363">
        <v>22.9</v>
      </c>
      <c r="E7" s="363">
        <v>2.8</v>
      </c>
      <c r="F7" s="363">
        <v>6.7</v>
      </c>
      <c r="G7" s="363">
        <v>176.4</v>
      </c>
      <c r="H7" s="363">
        <v>320</v>
      </c>
      <c r="I7" s="363">
        <v>122.5</v>
      </c>
      <c r="J7" s="497">
        <v>150</v>
      </c>
      <c r="K7" s="377"/>
      <c r="L7" s="525"/>
      <c r="M7" s="498"/>
      <c r="N7" s="377"/>
      <c r="O7" s="526"/>
      <c r="P7" s="458"/>
      <c r="Q7" s="363"/>
      <c r="R7" s="494"/>
      <c r="S7" s="354">
        <f t="shared" si="0"/>
        <v>485982</v>
      </c>
      <c r="T7" s="363">
        <v>23.5</v>
      </c>
      <c r="U7" s="363">
        <v>2.2000000000000002</v>
      </c>
      <c r="V7" s="363">
        <v>6.7</v>
      </c>
      <c r="W7" s="363">
        <v>141</v>
      </c>
      <c r="X7" s="363">
        <v>280</v>
      </c>
      <c r="Y7" s="363">
        <v>140</v>
      </c>
      <c r="Z7" s="363" t="s">
        <v>550</v>
      </c>
      <c r="AA7" s="458">
        <v>48</v>
      </c>
      <c r="AB7" s="363">
        <v>23.3</v>
      </c>
      <c r="AC7" s="363">
        <v>2</v>
      </c>
      <c r="AD7" s="363">
        <v>6.7</v>
      </c>
      <c r="AE7" s="363">
        <v>207.6</v>
      </c>
      <c r="AF7" s="363">
        <v>460</v>
      </c>
      <c r="AG7" s="363">
        <v>250</v>
      </c>
      <c r="AH7" s="363" t="s">
        <v>550</v>
      </c>
      <c r="AI7" s="354">
        <f t="shared" si="1"/>
        <v>491872</v>
      </c>
      <c r="AJ7" s="458">
        <v>5945</v>
      </c>
      <c r="AK7" s="499"/>
      <c r="AL7" s="499"/>
      <c r="AM7" s="499"/>
      <c r="AN7" s="500"/>
      <c r="AO7" s="359">
        <f>IFERROR((S7*W7-AI7*AE7)/(S7*W7),"-")</f>
        <v>-0.49018488295293666</v>
      </c>
      <c r="AP7" s="359">
        <f t="shared" si="30"/>
        <v>-0.6627682271595009</v>
      </c>
      <c r="AQ7" s="359">
        <f t="shared" si="31"/>
        <v>-0.80735676865163142</v>
      </c>
      <c r="AR7" s="360" t="str">
        <f t="shared" si="32"/>
        <v>-</v>
      </c>
      <c r="AS7" s="351">
        <v>0</v>
      </c>
      <c r="AT7" s="351">
        <v>55</v>
      </c>
      <c r="AU7" s="363"/>
      <c r="AV7" s="363"/>
      <c r="AW7" s="363"/>
      <c r="AX7" s="363"/>
      <c r="AY7" s="363">
        <v>1</v>
      </c>
      <c r="AZ7" s="363">
        <v>23.6</v>
      </c>
      <c r="BA7" s="363">
        <v>1.7</v>
      </c>
      <c r="BB7" s="363">
        <v>0.2</v>
      </c>
      <c r="BC7" s="363">
        <v>179</v>
      </c>
      <c r="BD7" s="499">
        <v>-50</v>
      </c>
      <c r="BE7" s="363">
        <v>6.7</v>
      </c>
      <c r="BF7" s="363">
        <v>2318</v>
      </c>
      <c r="BG7" s="363">
        <v>3920</v>
      </c>
      <c r="BH7" s="363">
        <v>1938</v>
      </c>
      <c r="BI7" s="363">
        <v>3080</v>
      </c>
      <c r="BJ7" s="363">
        <v>131</v>
      </c>
      <c r="BK7" s="495">
        <f>(102546*raw_data!BF7)/((raw_data!BY7*raw_data!CF7)+((raw_data!AI7-raw_data!AT7)*raw_data!BU7))</f>
        <v>4.2706248897058492</v>
      </c>
      <c r="BL7" s="494">
        <f t="shared" si="2"/>
        <v>0.45763213677802367</v>
      </c>
      <c r="BM7" s="354">
        <f t="shared" si="3"/>
        <v>487650</v>
      </c>
      <c r="BN7" s="354">
        <f t="shared" si="33"/>
        <v>429328</v>
      </c>
      <c r="BO7" s="363">
        <v>30</v>
      </c>
      <c r="BP7" s="363">
        <v>21.8</v>
      </c>
      <c r="BQ7" s="363">
        <v>4.2</v>
      </c>
      <c r="BR7" s="363">
        <v>6.8</v>
      </c>
      <c r="BS7" s="363">
        <v>22.7</v>
      </c>
      <c r="BT7" s="363">
        <v>32</v>
      </c>
      <c r="BU7" s="363">
        <v>14.3</v>
      </c>
      <c r="BV7" s="363">
        <v>175</v>
      </c>
      <c r="BW7" s="363" t="s">
        <v>550</v>
      </c>
      <c r="BX7" s="363" t="s">
        <v>550</v>
      </c>
      <c r="BY7" s="351">
        <v>4332</v>
      </c>
      <c r="BZ7" s="351">
        <v>90</v>
      </c>
      <c r="CA7" s="359">
        <f t="shared" si="4"/>
        <v>0.89065510597302511</v>
      </c>
      <c r="CB7" s="359">
        <f t="shared" si="5"/>
        <v>0.93043478260869561</v>
      </c>
      <c r="CC7" s="359">
        <f t="shared" si="6"/>
        <v>0.94279999999999997</v>
      </c>
      <c r="CD7" s="496">
        <f t="shared" si="34"/>
        <v>0.21216286002917473</v>
      </c>
      <c r="CE7" s="351">
        <v>103119</v>
      </c>
      <c r="CF7" s="363">
        <v>11225</v>
      </c>
      <c r="CG7" s="363">
        <v>9325</v>
      </c>
      <c r="CH7" s="458">
        <v>424802</v>
      </c>
      <c r="CI7" s="458">
        <v>380324</v>
      </c>
      <c r="CJ7" s="354">
        <f t="shared" si="35"/>
        <v>402563</v>
      </c>
      <c r="CK7" s="363">
        <v>30</v>
      </c>
      <c r="CL7" s="363">
        <v>21.9</v>
      </c>
      <c r="CM7" s="363">
        <v>4.9000000000000004</v>
      </c>
      <c r="CN7" s="363">
        <v>6.8</v>
      </c>
      <c r="CO7" s="363">
        <v>20</v>
      </c>
      <c r="CP7" s="363">
        <v>30</v>
      </c>
      <c r="CQ7" s="363">
        <v>17.8</v>
      </c>
      <c r="CR7" s="377"/>
      <c r="CS7" s="498"/>
      <c r="CT7" s="498"/>
      <c r="CU7" s="498"/>
      <c r="CV7" s="501"/>
      <c r="CW7" s="502"/>
      <c r="CX7" s="363"/>
      <c r="CY7" s="498">
        <v>0.55000000000000004</v>
      </c>
      <c r="CZ7" s="494"/>
      <c r="DA7" s="359">
        <f t="shared" si="7"/>
        <v>0.85469387755102044</v>
      </c>
      <c r="DB7" s="359">
        <f t="shared" si="8"/>
        <v>0.90625</v>
      </c>
      <c r="DC7" s="359">
        <f t="shared" si="9"/>
        <v>0.88662131519274379</v>
      </c>
      <c r="DD7" s="359" t="str">
        <f t="shared" si="10"/>
        <v>-</v>
      </c>
      <c r="DE7" s="359" t="str">
        <f t="shared" si="11"/>
        <v>-</v>
      </c>
      <c r="DF7" s="425" t="str">
        <f t="shared" si="12"/>
        <v>-</v>
      </c>
      <c r="DG7" s="359" t="str">
        <f t="shared" si="13"/>
        <v>-</v>
      </c>
      <c r="DH7" s="359" t="str">
        <f t="shared" si="36"/>
        <v>-</v>
      </c>
      <c r="DI7" s="359" t="str">
        <f t="shared" si="14"/>
        <v>-</v>
      </c>
      <c r="DJ7" s="493" t="str">
        <f t="shared" si="15"/>
        <v>-</v>
      </c>
      <c r="DK7" s="359" t="str">
        <f t="shared" si="16"/>
        <v>-</v>
      </c>
      <c r="DL7" s="527">
        <v>100</v>
      </c>
      <c r="DM7" s="527">
        <v>0</v>
      </c>
      <c r="DN7" s="527">
        <v>100</v>
      </c>
      <c r="DO7" s="527">
        <v>0</v>
      </c>
      <c r="DP7" s="351">
        <v>4526</v>
      </c>
      <c r="DQ7" s="363" t="s">
        <v>550</v>
      </c>
      <c r="DR7" s="363" t="s">
        <v>550</v>
      </c>
      <c r="DS7" s="363" t="s">
        <v>550</v>
      </c>
      <c r="DT7" s="363" t="s">
        <v>550</v>
      </c>
      <c r="DU7" s="427" t="str">
        <f t="shared" si="37"/>
        <v>--</v>
      </c>
      <c r="DV7" s="427" t="str">
        <f t="shared" si="38"/>
        <v>--</v>
      </c>
      <c r="DW7" s="427" t="str">
        <f t="shared" si="39"/>
        <v>--</v>
      </c>
      <c r="DX7" s="363" t="s">
        <v>550</v>
      </c>
      <c r="DY7" s="363" t="s">
        <v>550</v>
      </c>
      <c r="DZ7" s="363" t="s">
        <v>550</v>
      </c>
      <c r="EA7" s="363" t="s">
        <v>550</v>
      </c>
      <c r="EB7" s="355" t="str">
        <f t="shared" si="40"/>
        <v>-</v>
      </c>
      <c r="EC7" s="363">
        <v>4413</v>
      </c>
      <c r="ED7" s="355">
        <f t="shared" si="41"/>
        <v>4413</v>
      </c>
      <c r="EE7" s="355">
        <f t="shared" si="42"/>
        <v>50859.824999999997</v>
      </c>
      <c r="EF7" s="495" t="str">
        <f t="shared" ref="EF7:EF33" si="60">IFERROR((EE7*(ER7-EB7))/(ER7*(EE7-EB7))*100,"-")</f>
        <v>-</v>
      </c>
      <c r="EG7" s="363">
        <v>97.379999999997096</v>
      </c>
      <c r="EH7" s="355">
        <f t="shared" si="43"/>
        <v>97379.99999999709</v>
      </c>
      <c r="EI7" s="363">
        <v>6.8</v>
      </c>
      <c r="EJ7" s="363">
        <v>11525</v>
      </c>
      <c r="EK7" s="497">
        <v>8480</v>
      </c>
      <c r="EL7" s="355">
        <f t="shared" si="44"/>
        <v>50859.824999999997</v>
      </c>
      <c r="EM7" s="528">
        <v>4</v>
      </c>
      <c r="EN7" s="654"/>
      <c r="EO7" s="351">
        <v>1065</v>
      </c>
      <c r="EP7" s="363">
        <v>6.5</v>
      </c>
      <c r="EQ7" s="363">
        <v>41050</v>
      </c>
      <c r="ER7" s="355">
        <f t="shared" si="45"/>
        <v>43718.25</v>
      </c>
      <c r="ES7" s="363">
        <v>35850</v>
      </c>
      <c r="ET7" s="355">
        <f t="shared" si="46"/>
        <v>38180.25</v>
      </c>
      <c r="EU7" s="363">
        <v>230</v>
      </c>
      <c r="EV7" s="363" t="s">
        <v>43</v>
      </c>
      <c r="EW7" s="660"/>
      <c r="EX7" s="495">
        <f t="shared" si="17"/>
        <v>17.422723004694838</v>
      </c>
      <c r="EY7" s="351">
        <v>1371</v>
      </c>
      <c r="EZ7" s="458">
        <v>3212</v>
      </c>
      <c r="FA7" s="458">
        <v>4000</v>
      </c>
      <c r="FB7" s="458">
        <v>677</v>
      </c>
      <c r="FC7" s="363">
        <v>29</v>
      </c>
      <c r="FD7" s="363">
        <v>29.5</v>
      </c>
      <c r="FE7" s="363">
        <v>72</v>
      </c>
      <c r="FF7" s="363" t="s">
        <v>43</v>
      </c>
      <c r="FG7" s="363">
        <v>7.4</v>
      </c>
      <c r="FH7" s="363">
        <v>38350</v>
      </c>
      <c r="FI7" s="497">
        <v>33850</v>
      </c>
      <c r="FJ7" s="497">
        <v>3020</v>
      </c>
      <c r="FK7" s="363">
        <v>205</v>
      </c>
      <c r="FL7" s="355">
        <f t="shared" si="59"/>
        <v>5155.75</v>
      </c>
      <c r="FM7" s="495" t="str">
        <f t="shared" si="47"/>
        <v>-</v>
      </c>
      <c r="FN7" s="363">
        <v>30.363</v>
      </c>
      <c r="FO7" s="355">
        <f t="shared" si="48"/>
        <v>30363</v>
      </c>
      <c r="FP7" s="363">
        <v>7.4</v>
      </c>
      <c r="FQ7" s="363">
        <v>25150</v>
      </c>
      <c r="FR7" s="356">
        <f t="shared" si="49"/>
        <v>5.1557500000000003</v>
      </c>
      <c r="FS7" s="363">
        <v>18550</v>
      </c>
      <c r="FT7" s="355">
        <f t="shared" si="50"/>
        <v>3802.75</v>
      </c>
      <c r="FU7" s="363">
        <v>2050</v>
      </c>
      <c r="FV7" s="363" t="s">
        <v>43</v>
      </c>
      <c r="FW7" s="351">
        <v>205</v>
      </c>
      <c r="FX7" s="363" t="s">
        <v>550</v>
      </c>
      <c r="FY7" s="363" t="s">
        <v>550</v>
      </c>
      <c r="FZ7" s="363" t="s">
        <v>550</v>
      </c>
      <c r="GA7" s="363" t="s">
        <v>550</v>
      </c>
      <c r="GB7" s="458">
        <v>0</v>
      </c>
      <c r="GC7" s="351">
        <v>2000</v>
      </c>
      <c r="GD7" s="431">
        <f t="shared" si="51"/>
        <v>15917.320574162675</v>
      </c>
      <c r="GE7" s="363" t="s">
        <v>43</v>
      </c>
      <c r="GF7" s="503">
        <v>79.099999999999994</v>
      </c>
      <c r="GG7" s="528">
        <v>3</v>
      </c>
      <c r="GH7" s="499"/>
      <c r="GI7" s="499"/>
      <c r="GJ7" s="499"/>
      <c r="GK7" s="500"/>
      <c r="GL7" s="503" t="s">
        <v>43</v>
      </c>
      <c r="GM7" s="503" t="s">
        <v>43</v>
      </c>
      <c r="GN7" s="503" t="s">
        <v>43</v>
      </c>
      <c r="GO7" s="503">
        <v>9.6</v>
      </c>
      <c r="GP7" s="458">
        <v>0</v>
      </c>
      <c r="GQ7" s="529"/>
      <c r="GR7" s="458">
        <v>3680</v>
      </c>
      <c r="GS7" s="499">
        <v>388</v>
      </c>
      <c r="GT7" s="499">
        <v>23</v>
      </c>
      <c r="GU7" s="504"/>
      <c r="GV7" s="505"/>
      <c r="GW7" s="499" t="s">
        <v>43</v>
      </c>
      <c r="GX7" s="499">
        <v>75.183333333333351</v>
      </c>
      <c r="GY7" s="530">
        <v>2054</v>
      </c>
      <c r="GZ7" s="499">
        <v>2791</v>
      </c>
      <c r="HA7" s="499">
        <v>100</v>
      </c>
      <c r="HB7" s="499">
        <v>0</v>
      </c>
      <c r="HC7" s="351">
        <v>0</v>
      </c>
      <c r="HD7" s="527">
        <v>34.4</v>
      </c>
      <c r="HE7" s="527">
        <v>0</v>
      </c>
      <c r="HF7" s="527">
        <v>33.799999999999997</v>
      </c>
      <c r="HG7" s="527">
        <v>0</v>
      </c>
      <c r="HH7" s="527">
        <v>36.9</v>
      </c>
      <c r="HI7" s="527">
        <v>0</v>
      </c>
      <c r="HJ7" s="527">
        <v>35.9</v>
      </c>
      <c r="HK7" s="527">
        <v>0</v>
      </c>
      <c r="HL7" s="519"/>
      <c r="HM7" s="363">
        <v>213415.46299999952</v>
      </c>
      <c r="HN7" s="519"/>
      <c r="HO7" s="627"/>
      <c r="HP7" s="627"/>
      <c r="HQ7" s="627"/>
      <c r="HR7" s="627"/>
      <c r="HS7" s="627"/>
      <c r="HT7" s="627"/>
      <c r="HU7" s="627"/>
      <c r="HV7" s="627"/>
      <c r="HW7" s="627"/>
      <c r="HX7" s="627"/>
      <c r="HY7" s="627"/>
      <c r="HZ7" s="627"/>
      <c r="IA7" s="627"/>
      <c r="IB7" s="627"/>
      <c r="IC7" s="627"/>
      <c r="ID7" s="627"/>
      <c r="IE7" s="627"/>
      <c r="IF7" s="627"/>
      <c r="IG7" s="627"/>
      <c r="IH7" s="627"/>
      <c r="II7" s="627"/>
      <c r="IJ7" s="627"/>
      <c r="IK7" s="627"/>
      <c r="IL7" s="627"/>
      <c r="IM7" s="627"/>
      <c r="IN7" s="627"/>
      <c r="IO7" s="627"/>
      <c r="IP7" s="627"/>
      <c r="IQ7" s="627"/>
      <c r="IR7" s="627"/>
      <c r="IS7" s="627"/>
      <c r="IT7" s="627"/>
      <c r="IU7" s="627"/>
      <c r="IV7" s="627"/>
      <c r="IW7" s="627"/>
      <c r="IX7" s="627"/>
      <c r="IY7" s="627"/>
      <c r="IZ7" s="627"/>
      <c r="JA7" s="627"/>
      <c r="JB7" s="627"/>
      <c r="JC7" s="627"/>
      <c r="JD7" s="627"/>
      <c r="JE7" s="627"/>
      <c r="JF7" s="627"/>
      <c r="JG7" s="627"/>
      <c r="JH7" s="627"/>
      <c r="JI7" s="627"/>
      <c r="JJ7" s="627"/>
      <c r="JK7" s="363">
        <v>72</v>
      </c>
      <c r="JL7" s="363">
        <v>0</v>
      </c>
      <c r="JM7" s="458">
        <v>0</v>
      </c>
      <c r="JN7" s="363">
        <v>4097</v>
      </c>
      <c r="JO7" s="354">
        <f t="shared" ref="JO7:JO31" si="61">JN7*1.24</f>
        <v>5080.28</v>
      </c>
      <c r="JP7" s="355">
        <f t="shared" si="18"/>
        <v>72</v>
      </c>
      <c r="JQ7" s="354">
        <f t="shared" si="52"/>
        <v>89.28</v>
      </c>
      <c r="JR7" s="355">
        <f t="shared" si="53"/>
        <v>4169</v>
      </c>
      <c r="JS7" s="355">
        <f t="shared" si="54"/>
        <v>5169.5600000000004</v>
      </c>
      <c r="JT7" s="354">
        <f t="shared" si="19"/>
        <v>13501.027777777779</v>
      </c>
      <c r="JU7" s="354">
        <f t="shared" si="20"/>
        <v>16201.233333333334</v>
      </c>
      <c r="JV7" s="354">
        <f t="shared" si="21"/>
        <v>8066.8640972222238</v>
      </c>
      <c r="JW7" s="354">
        <f t="shared" si="22"/>
        <v>9680.2369166666685</v>
      </c>
      <c r="JX7" s="354">
        <f t="shared" si="23"/>
        <v>5169.5599999999995</v>
      </c>
      <c r="JY7" s="456">
        <f t="shared" si="55"/>
        <v>11120.953333333335</v>
      </c>
      <c r="JZ7" s="509">
        <v>24310</v>
      </c>
      <c r="KA7" s="498">
        <v>12.4</v>
      </c>
      <c r="KB7" s="458"/>
      <c r="KC7" s="498"/>
      <c r="KD7" s="458"/>
      <c r="KE7" s="377"/>
      <c r="KF7" s="363">
        <v>0</v>
      </c>
      <c r="KG7" s="363">
        <v>0</v>
      </c>
      <c r="KH7" s="377">
        <v>1.21</v>
      </c>
      <c r="KI7" s="497">
        <v>0</v>
      </c>
      <c r="KJ7" s="456">
        <f t="shared" si="24"/>
        <v>0</v>
      </c>
      <c r="KK7" s="456">
        <f t="shared" si="56"/>
        <v>0</v>
      </c>
      <c r="KL7" s="363">
        <v>259.99999999999091</v>
      </c>
      <c r="KM7" s="363">
        <v>140.00000000001478</v>
      </c>
      <c r="KN7" s="377">
        <v>0.78999999999999992</v>
      </c>
      <c r="KO7" s="458">
        <v>0</v>
      </c>
      <c r="KP7" s="432">
        <f t="shared" si="25"/>
        <v>400.00000000000568</v>
      </c>
      <c r="KQ7" s="432">
        <f t="shared" si="57"/>
        <v>560.00000000000796</v>
      </c>
      <c r="KR7" s="458">
        <v>0</v>
      </c>
      <c r="KS7" s="458">
        <v>0</v>
      </c>
      <c r="KT7" s="364">
        <v>9</v>
      </c>
      <c r="KU7" s="433">
        <f t="shared" si="58"/>
        <v>135</v>
      </c>
      <c r="KV7" s="496">
        <f t="shared" si="26"/>
        <v>30.363</v>
      </c>
      <c r="KW7" s="496">
        <f t="shared" si="27"/>
        <v>97.379999999997096</v>
      </c>
      <c r="KX7" s="458">
        <v>506</v>
      </c>
      <c r="KY7" s="650"/>
      <c r="KZ7" s="650"/>
      <c r="LA7" s="503">
        <v>0</v>
      </c>
      <c r="LB7" s="503">
        <v>6</v>
      </c>
      <c r="LC7" s="503">
        <v>0</v>
      </c>
      <c r="LD7" s="503">
        <v>0</v>
      </c>
      <c r="LE7" s="503">
        <v>0</v>
      </c>
      <c r="LF7" s="503">
        <v>82</v>
      </c>
      <c r="LG7" s="503">
        <v>30</v>
      </c>
      <c r="LH7" s="503">
        <v>378</v>
      </c>
      <c r="LI7" s="458">
        <v>500</v>
      </c>
      <c r="LJ7" s="351">
        <v>0</v>
      </c>
      <c r="LK7" s="377">
        <v>1.9504999999999999</v>
      </c>
      <c r="LL7" s="377">
        <v>0.47</v>
      </c>
      <c r="LM7" s="377" t="s">
        <v>43</v>
      </c>
      <c r="LN7" s="377" t="s">
        <v>43</v>
      </c>
      <c r="LO7" s="377" t="s">
        <v>43</v>
      </c>
      <c r="LP7" s="377" t="s">
        <v>43</v>
      </c>
      <c r="LQ7" s="377" t="s">
        <v>43</v>
      </c>
      <c r="LR7" s="377" t="s">
        <v>43</v>
      </c>
      <c r="LS7" s="503">
        <v>100</v>
      </c>
      <c r="LT7" s="503">
        <v>91.1</v>
      </c>
      <c r="LU7" s="503">
        <v>100</v>
      </c>
      <c r="LV7" s="503" t="s">
        <v>43</v>
      </c>
      <c r="LW7" s="503" t="s">
        <v>43</v>
      </c>
      <c r="LX7" s="503" t="s">
        <v>43</v>
      </c>
      <c r="LY7" s="503" t="s">
        <v>43</v>
      </c>
      <c r="LZ7" s="503" t="s">
        <v>43</v>
      </c>
      <c r="MA7" s="503" t="s">
        <v>43</v>
      </c>
      <c r="MB7" s="364">
        <v>27.67</v>
      </c>
      <c r="MC7" s="364">
        <v>8.86</v>
      </c>
      <c r="MD7" s="364">
        <v>6.83</v>
      </c>
      <c r="ME7" s="532">
        <v>186590</v>
      </c>
      <c r="MF7" s="532">
        <v>0</v>
      </c>
      <c r="MG7" s="532">
        <v>186590</v>
      </c>
      <c r="MH7" s="532">
        <v>50</v>
      </c>
      <c r="MI7" s="532">
        <v>0</v>
      </c>
      <c r="MJ7" s="532">
        <v>50</v>
      </c>
      <c r="MK7" s="337"/>
      <c r="ML7" s="337"/>
      <c r="MN7" s="460"/>
      <c r="MO7" s="460"/>
      <c r="MP7" s="461"/>
      <c r="MQ7" s="445"/>
      <c r="MR7" s="446"/>
      <c r="MS7" s="510">
        <v>5.3999999999999999E-2</v>
      </c>
      <c r="MT7" s="501">
        <v>0</v>
      </c>
      <c r="MU7" s="501">
        <v>0</v>
      </c>
      <c r="MV7" s="501">
        <v>0.42623999999999984</v>
      </c>
      <c r="MW7" s="501">
        <v>36</v>
      </c>
      <c r="MX7" s="501">
        <v>38.28</v>
      </c>
      <c r="MY7" s="501">
        <v>10.65</v>
      </c>
      <c r="MZ7" s="501">
        <v>0</v>
      </c>
      <c r="NA7" s="501">
        <v>0.74591999999999969</v>
      </c>
      <c r="NB7" s="501">
        <v>0</v>
      </c>
      <c r="NC7" s="501">
        <v>0</v>
      </c>
      <c r="ND7" s="501">
        <v>0</v>
      </c>
      <c r="NE7" s="501">
        <v>10.875</v>
      </c>
      <c r="NF7" s="501">
        <v>1.08</v>
      </c>
      <c r="NG7" s="501">
        <v>0</v>
      </c>
      <c r="NH7" s="501">
        <v>7.1999999999999995E-2</v>
      </c>
      <c r="NI7" s="501">
        <v>0.86250000000000004</v>
      </c>
      <c r="NJ7" s="501">
        <v>0.21120000000000003</v>
      </c>
      <c r="NK7" s="501">
        <v>0.56999999999999995</v>
      </c>
      <c r="NL7" s="501">
        <v>0</v>
      </c>
      <c r="NM7" s="501">
        <v>0.72</v>
      </c>
      <c r="NN7" s="501">
        <v>7.1999999999999995E-2</v>
      </c>
      <c r="NO7" s="501">
        <v>0.9</v>
      </c>
      <c r="NP7" s="501">
        <v>0.15840000000000001</v>
      </c>
      <c r="NQ7" s="501">
        <v>1.32</v>
      </c>
      <c r="NR7" s="501">
        <v>1.2350000000000001</v>
      </c>
      <c r="NS7" s="501">
        <v>0</v>
      </c>
      <c r="NT7" s="501">
        <v>0</v>
      </c>
      <c r="NU7" s="501">
        <v>0.36</v>
      </c>
      <c r="NV7" s="501">
        <v>0</v>
      </c>
      <c r="NW7" s="501">
        <v>2.2440000000000002</v>
      </c>
      <c r="NX7" s="501">
        <v>0</v>
      </c>
      <c r="OC7" s="354">
        <f t="shared" si="28"/>
        <v>7212</v>
      </c>
      <c r="OD7" s="379"/>
      <c r="OE7" s="379"/>
      <c r="OH7" s="500" t="s">
        <v>43</v>
      </c>
      <c r="OI7" s="500" t="s">
        <v>43</v>
      </c>
    </row>
    <row r="8" spans="1:399" ht="17.100000000000001" customHeight="1" x14ac:dyDescent="0.3">
      <c r="A8" s="357" t="s">
        <v>625</v>
      </c>
      <c r="B8" s="458">
        <v>503690</v>
      </c>
      <c r="C8" s="363">
        <v>4.8</v>
      </c>
      <c r="D8" s="363">
        <v>23.3</v>
      </c>
      <c r="E8" s="363">
        <v>3.1</v>
      </c>
      <c r="F8" s="363">
        <v>6.8</v>
      </c>
      <c r="G8" s="363">
        <v>98</v>
      </c>
      <c r="H8" s="363">
        <v>160</v>
      </c>
      <c r="I8" s="363">
        <v>101</v>
      </c>
      <c r="J8" s="497">
        <v>150</v>
      </c>
      <c r="K8" s="377"/>
      <c r="L8" s="525"/>
      <c r="M8" s="498"/>
      <c r="N8" s="377"/>
      <c r="O8" s="526"/>
      <c r="P8" s="458"/>
      <c r="Q8" s="363"/>
      <c r="R8" s="494"/>
      <c r="S8" s="354">
        <f t="shared" si="0"/>
        <v>503621</v>
      </c>
      <c r="T8" s="363">
        <v>23.5</v>
      </c>
      <c r="U8" s="363">
        <v>2.8</v>
      </c>
      <c r="V8" s="363">
        <v>6.7</v>
      </c>
      <c r="W8" s="363">
        <v>217</v>
      </c>
      <c r="X8" s="363">
        <v>300</v>
      </c>
      <c r="Y8" s="363">
        <v>148</v>
      </c>
      <c r="Z8" s="363" t="s">
        <v>550</v>
      </c>
      <c r="AA8" s="458">
        <v>48</v>
      </c>
      <c r="AB8" s="363">
        <v>23.5</v>
      </c>
      <c r="AC8" s="363">
        <v>2.6</v>
      </c>
      <c r="AD8" s="363">
        <v>6.6</v>
      </c>
      <c r="AE8" s="363">
        <v>225</v>
      </c>
      <c r="AF8" s="363">
        <v>320</v>
      </c>
      <c r="AG8" s="363">
        <v>184</v>
      </c>
      <c r="AH8" s="363" t="s">
        <v>550</v>
      </c>
      <c r="AI8" s="354">
        <f t="shared" si="1"/>
        <v>509435</v>
      </c>
      <c r="AJ8" s="458">
        <v>5883</v>
      </c>
      <c r="AK8" s="499"/>
      <c r="AL8" s="499"/>
      <c r="AM8" s="499"/>
      <c r="AN8" s="500"/>
      <c r="AO8" s="359">
        <f t="shared" si="29"/>
        <v>-4.8836354768535852E-2</v>
      </c>
      <c r="AP8" s="359">
        <f t="shared" si="30"/>
        <v>-7.8980688520401909E-2</v>
      </c>
      <c r="AQ8" s="359">
        <f t="shared" si="31"/>
        <v>-0.25759573493087384</v>
      </c>
      <c r="AR8" s="360" t="str">
        <f t="shared" si="32"/>
        <v>-</v>
      </c>
      <c r="AS8" s="351">
        <v>0</v>
      </c>
      <c r="AT8" s="351">
        <v>69</v>
      </c>
      <c r="AU8" s="363"/>
      <c r="AV8" s="363"/>
      <c r="AW8" s="363"/>
      <c r="AX8" s="363"/>
      <c r="AY8" s="363">
        <v>1.1000000000000001</v>
      </c>
      <c r="AZ8" s="363">
        <v>23.8</v>
      </c>
      <c r="BA8" s="363">
        <v>2.2000000000000002</v>
      </c>
      <c r="BB8" s="363">
        <v>0.6</v>
      </c>
      <c r="BC8" s="363">
        <v>129</v>
      </c>
      <c r="BD8" s="499">
        <v>-16</v>
      </c>
      <c r="BE8" s="363">
        <v>6.8</v>
      </c>
      <c r="BF8" s="363">
        <v>2320</v>
      </c>
      <c r="BG8" s="363">
        <v>3460</v>
      </c>
      <c r="BH8" s="363">
        <v>1940</v>
      </c>
      <c r="BI8" s="363">
        <v>2900</v>
      </c>
      <c r="BJ8" s="363">
        <v>126</v>
      </c>
      <c r="BK8" s="495">
        <f>(102546*raw_data!BF8)/((raw_data!BY8*raw_data!CF8)+((raw_data!AI8-raw_data!AT8)*raw_data!BU8))</f>
        <v>3.8406323061667527</v>
      </c>
      <c r="BL8" s="494">
        <f t="shared" si="2"/>
        <v>0.54236827787217845</v>
      </c>
      <c r="BM8" s="354">
        <f t="shared" si="3"/>
        <v>505231</v>
      </c>
      <c r="BN8" s="354">
        <f t="shared" si="33"/>
        <v>441052</v>
      </c>
      <c r="BO8" s="363">
        <v>30</v>
      </c>
      <c r="BP8" s="363">
        <v>22.3</v>
      </c>
      <c r="BQ8" s="363">
        <v>4.2</v>
      </c>
      <c r="BR8" s="363">
        <v>6.6</v>
      </c>
      <c r="BS8" s="363">
        <v>13.2</v>
      </c>
      <c r="BT8" s="363">
        <v>32</v>
      </c>
      <c r="BU8" s="363">
        <v>12.5</v>
      </c>
      <c r="BV8" s="363">
        <v>295</v>
      </c>
      <c r="BW8" s="363" t="s">
        <v>550</v>
      </c>
      <c r="BX8" s="363" t="s">
        <v>550</v>
      </c>
      <c r="BY8" s="351">
        <v>4342</v>
      </c>
      <c r="BZ8" s="351">
        <v>87</v>
      </c>
      <c r="CA8" s="359">
        <f t="shared" si="4"/>
        <v>0.94133333333333336</v>
      </c>
      <c r="CB8" s="359">
        <f t="shared" si="5"/>
        <v>0.9</v>
      </c>
      <c r="CC8" s="359">
        <f t="shared" si="6"/>
        <v>0.93206521739130432</v>
      </c>
      <c r="CD8" s="496">
        <f t="shared" si="34"/>
        <v>0.20071273997895531</v>
      </c>
      <c r="CE8" s="351">
        <v>101097</v>
      </c>
      <c r="CF8" s="363">
        <v>12800</v>
      </c>
      <c r="CG8" s="363">
        <v>10700</v>
      </c>
      <c r="CH8" s="458">
        <v>435514</v>
      </c>
      <c r="CI8" s="458">
        <v>376053</v>
      </c>
      <c r="CJ8" s="354">
        <f t="shared" si="35"/>
        <v>405784</v>
      </c>
      <c r="CK8" s="363">
        <v>30</v>
      </c>
      <c r="CL8" s="363">
        <v>22.3</v>
      </c>
      <c r="CM8" s="363">
        <v>4.3</v>
      </c>
      <c r="CN8" s="363">
        <v>6.6</v>
      </c>
      <c r="CO8" s="363">
        <v>9.9</v>
      </c>
      <c r="CP8" s="363">
        <v>30</v>
      </c>
      <c r="CQ8" s="363">
        <v>9.4</v>
      </c>
      <c r="CR8" s="377"/>
      <c r="CS8" s="498"/>
      <c r="CT8" s="498"/>
      <c r="CU8" s="498"/>
      <c r="CV8" s="501"/>
      <c r="CW8" s="502"/>
      <c r="CX8" s="363"/>
      <c r="CY8" s="498">
        <v>0.77</v>
      </c>
      <c r="CZ8" s="494"/>
      <c r="DA8" s="359">
        <f t="shared" si="7"/>
        <v>0.90693069306930685</v>
      </c>
      <c r="DB8" s="359">
        <f t="shared" si="8"/>
        <v>0.8125</v>
      </c>
      <c r="DC8" s="359">
        <f t="shared" si="9"/>
        <v>0.89897959183673459</v>
      </c>
      <c r="DD8" s="359" t="str">
        <f t="shared" si="10"/>
        <v>-</v>
      </c>
      <c r="DE8" s="359" t="str">
        <f t="shared" si="11"/>
        <v>-</v>
      </c>
      <c r="DF8" s="425" t="str">
        <f t="shared" si="12"/>
        <v>-</v>
      </c>
      <c r="DG8" s="359" t="str">
        <f t="shared" si="13"/>
        <v>-</v>
      </c>
      <c r="DH8" s="359" t="str">
        <f t="shared" si="36"/>
        <v>-</v>
      </c>
      <c r="DI8" s="359" t="str">
        <f t="shared" si="14"/>
        <v>-</v>
      </c>
      <c r="DJ8" s="493" t="str">
        <f t="shared" si="15"/>
        <v>-</v>
      </c>
      <c r="DK8" s="359" t="str">
        <f t="shared" si="16"/>
        <v>-</v>
      </c>
      <c r="DL8" s="527">
        <v>100</v>
      </c>
      <c r="DM8" s="527">
        <v>0</v>
      </c>
      <c r="DN8" s="527">
        <v>100</v>
      </c>
      <c r="DO8" s="527">
        <v>0</v>
      </c>
      <c r="DP8" s="351">
        <v>5538</v>
      </c>
      <c r="DQ8" s="363" t="s">
        <v>550</v>
      </c>
      <c r="DR8" s="363" t="s">
        <v>550</v>
      </c>
      <c r="DS8" s="363" t="s">
        <v>550</v>
      </c>
      <c r="DT8" s="363" t="s">
        <v>550</v>
      </c>
      <c r="DU8" s="427" t="str">
        <f t="shared" si="37"/>
        <v>--</v>
      </c>
      <c r="DV8" s="427" t="str">
        <f t="shared" si="38"/>
        <v>--</v>
      </c>
      <c r="DW8" s="427" t="str">
        <f t="shared" si="39"/>
        <v>--</v>
      </c>
      <c r="DX8" s="363" t="s">
        <v>550</v>
      </c>
      <c r="DY8" s="363" t="s">
        <v>550</v>
      </c>
      <c r="DZ8" s="363" t="s">
        <v>550</v>
      </c>
      <c r="EA8" s="363" t="s">
        <v>550</v>
      </c>
      <c r="EB8" s="355" t="str">
        <f t="shared" si="40"/>
        <v>-</v>
      </c>
      <c r="EC8" s="363">
        <v>4596</v>
      </c>
      <c r="ED8" s="355">
        <f t="shared" si="41"/>
        <v>4596</v>
      </c>
      <c r="EE8" s="355">
        <f t="shared" si="42"/>
        <v>55611.6</v>
      </c>
      <c r="EF8" s="495" t="str">
        <f t="shared" si="60"/>
        <v>-</v>
      </c>
      <c r="EG8" s="363">
        <v>103.58599999999782</v>
      </c>
      <c r="EH8" s="355">
        <f t="shared" si="43"/>
        <v>103585.99999999782</v>
      </c>
      <c r="EI8" s="363">
        <v>6.3</v>
      </c>
      <c r="EJ8" s="363">
        <v>12100</v>
      </c>
      <c r="EK8" s="497">
        <v>9700</v>
      </c>
      <c r="EL8" s="355">
        <f t="shared" si="44"/>
        <v>55611.6</v>
      </c>
      <c r="EM8" s="528">
        <v>4</v>
      </c>
      <c r="EN8" s="654"/>
      <c r="EO8" s="351">
        <v>1074</v>
      </c>
      <c r="EP8" s="363">
        <v>6.2</v>
      </c>
      <c r="EQ8" s="363">
        <v>45200</v>
      </c>
      <c r="ER8" s="355">
        <f t="shared" si="45"/>
        <v>48544.800000000003</v>
      </c>
      <c r="ES8" s="363">
        <v>38300</v>
      </c>
      <c r="ET8" s="355">
        <f t="shared" si="46"/>
        <v>41134.199999999997</v>
      </c>
      <c r="EU8" s="363">
        <v>360</v>
      </c>
      <c r="EV8" s="363" t="s">
        <v>43</v>
      </c>
      <c r="EW8" s="660"/>
      <c r="EX8" s="495">
        <f t="shared" si="17"/>
        <v>17.276722532588455</v>
      </c>
      <c r="EY8" s="351">
        <v>1280</v>
      </c>
      <c r="EZ8" s="458">
        <v>3079</v>
      </c>
      <c r="FA8" s="458">
        <v>3999</v>
      </c>
      <c r="FB8" s="458">
        <v>702</v>
      </c>
      <c r="FC8" s="363">
        <v>29.5</v>
      </c>
      <c r="FD8" s="363">
        <v>30</v>
      </c>
      <c r="FE8" s="363">
        <v>71</v>
      </c>
      <c r="FF8" s="363" t="s">
        <v>43</v>
      </c>
      <c r="FG8" s="363">
        <v>7</v>
      </c>
      <c r="FH8" s="363">
        <v>34100</v>
      </c>
      <c r="FI8" s="497">
        <v>27800</v>
      </c>
      <c r="FJ8" s="497">
        <v>2960</v>
      </c>
      <c r="FK8" s="363">
        <v>226</v>
      </c>
      <c r="FL8" s="355">
        <f t="shared" si="59"/>
        <v>7254.6</v>
      </c>
      <c r="FM8" s="495" t="str">
        <f t="shared" si="47"/>
        <v>-</v>
      </c>
      <c r="FN8" s="363">
        <v>42.795999999999999</v>
      </c>
      <c r="FO8" s="355">
        <f t="shared" si="48"/>
        <v>42796</v>
      </c>
      <c r="FP8" s="363">
        <v>7.1</v>
      </c>
      <c r="FQ8" s="363">
        <v>32100</v>
      </c>
      <c r="FR8" s="356">
        <f t="shared" si="49"/>
        <v>7.2545999999999999</v>
      </c>
      <c r="FS8" s="363">
        <v>21350</v>
      </c>
      <c r="FT8" s="355">
        <f t="shared" si="50"/>
        <v>4825.1000000000004</v>
      </c>
      <c r="FU8" s="363">
        <v>1780</v>
      </c>
      <c r="FV8" s="363" t="s">
        <v>43</v>
      </c>
      <c r="FW8" s="351">
        <v>226</v>
      </c>
      <c r="FX8" s="363" t="s">
        <v>550</v>
      </c>
      <c r="FY8" s="363" t="s">
        <v>550</v>
      </c>
      <c r="FZ8" s="363" t="s">
        <v>550</v>
      </c>
      <c r="GA8" s="363" t="s">
        <v>550</v>
      </c>
      <c r="GB8" s="458">
        <v>0</v>
      </c>
      <c r="GC8" s="351">
        <v>0</v>
      </c>
      <c r="GD8" s="431">
        <f t="shared" si="51"/>
        <v>19954.714285714286</v>
      </c>
      <c r="GE8" s="363" t="s">
        <v>43</v>
      </c>
      <c r="GF8" s="503">
        <v>79</v>
      </c>
      <c r="GG8" s="528">
        <v>3</v>
      </c>
      <c r="GH8" s="499"/>
      <c r="GI8" s="499"/>
      <c r="GJ8" s="499"/>
      <c r="GK8" s="500"/>
      <c r="GL8" s="503" t="s">
        <v>43</v>
      </c>
      <c r="GM8" s="503" t="s">
        <v>43</v>
      </c>
      <c r="GN8" s="503" t="s">
        <v>43</v>
      </c>
      <c r="GO8" s="503">
        <v>9.1</v>
      </c>
      <c r="GP8" s="458">
        <v>0</v>
      </c>
      <c r="GQ8" s="529"/>
      <c r="GR8" s="458">
        <v>4610</v>
      </c>
      <c r="GS8" s="499">
        <v>395</v>
      </c>
      <c r="GT8" s="499">
        <v>439</v>
      </c>
      <c r="GU8" s="504"/>
      <c r="GV8" s="505"/>
      <c r="GW8" s="499" t="s">
        <v>43</v>
      </c>
      <c r="GX8" s="499">
        <v>68.924999999999997</v>
      </c>
      <c r="GY8" s="530">
        <v>2040</v>
      </c>
      <c r="GZ8" s="499">
        <v>2835</v>
      </c>
      <c r="HA8" s="499">
        <v>102</v>
      </c>
      <c r="HB8" s="499">
        <v>0</v>
      </c>
      <c r="HC8" s="351">
        <v>0</v>
      </c>
      <c r="HD8" s="527">
        <v>34.1</v>
      </c>
      <c r="HE8" s="527">
        <v>0</v>
      </c>
      <c r="HF8" s="527">
        <v>33.4</v>
      </c>
      <c r="HG8" s="527">
        <v>0</v>
      </c>
      <c r="HH8" s="527">
        <v>33.1</v>
      </c>
      <c r="HI8" s="527">
        <v>0</v>
      </c>
      <c r="HJ8" s="527">
        <v>31.3</v>
      </c>
      <c r="HK8" s="527">
        <v>0</v>
      </c>
      <c r="HL8" s="519"/>
      <c r="HM8" s="363">
        <v>203738.03600001335</v>
      </c>
      <c r="HN8" s="519"/>
      <c r="HO8" s="627"/>
      <c r="HP8" s="627"/>
      <c r="HQ8" s="627"/>
      <c r="HR8" s="627"/>
      <c r="HS8" s="627"/>
      <c r="HT8" s="627"/>
      <c r="HU8" s="627"/>
      <c r="HV8" s="627"/>
      <c r="HW8" s="627"/>
      <c r="HX8" s="627"/>
      <c r="HY8" s="627"/>
      <c r="HZ8" s="627"/>
      <c r="IA8" s="627"/>
      <c r="IB8" s="627"/>
      <c r="IC8" s="627"/>
      <c r="ID8" s="627"/>
      <c r="IE8" s="627"/>
      <c r="IF8" s="627"/>
      <c r="IG8" s="627"/>
      <c r="IH8" s="627"/>
      <c r="II8" s="627"/>
      <c r="IJ8" s="627"/>
      <c r="IK8" s="627"/>
      <c r="IL8" s="627"/>
      <c r="IM8" s="627"/>
      <c r="IN8" s="627"/>
      <c r="IO8" s="627"/>
      <c r="IP8" s="627"/>
      <c r="IQ8" s="627"/>
      <c r="IR8" s="627"/>
      <c r="IS8" s="627"/>
      <c r="IT8" s="627"/>
      <c r="IU8" s="627"/>
      <c r="IV8" s="627"/>
      <c r="IW8" s="627"/>
      <c r="IX8" s="627"/>
      <c r="IY8" s="627"/>
      <c r="IZ8" s="627"/>
      <c r="JA8" s="627"/>
      <c r="JB8" s="627"/>
      <c r="JC8" s="627"/>
      <c r="JD8" s="627"/>
      <c r="JE8" s="627"/>
      <c r="JF8" s="627"/>
      <c r="JG8" s="627"/>
      <c r="JH8" s="627"/>
      <c r="JI8" s="627"/>
      <c r="JJ8" s="627"/>
      <c r="JK8" s="363">
        <v>72</v>
      </c>
      <c r="JL8" s="363">
        <v>0</v>
      </c>
      <c r="JM8" s="458">
        <v>0</v>
      </c>
      <c r="JN8" s="363">
        <v>13000</v>
      </c>
      <c r="JO8" s="354">
        <f t="shared" si="61"/>
        <v>16120</v>
      </c>
      <c r="JP8" s="355">
        <f t="shared" si="18"/>
        <v>72</v>
      </c>
      <c r="JQ8" s="354">
        <f t="shared" si="52"/>
        <v>89.28</v>
      </c>
      <c r="JR8" s="355">
        <f t="shared" si="53"/>
        <v>13072</v>
      </c>
      <c r="JS8" s="355">
        <f t="shared" si="54"/>
        <v>16209.28</v>
      </c>
      <c r="JT8" s="354">
        <f t="shared" si="19"/>
        <v>13991.388888888891</v>
      </c>
      <c r="JU8" s="354">
        <f t="shared" si="20"/>
        <v>16789.666666666668</v>
      </c>
      <c r="JV8" s="354">
        <f t="shared" si="21"/>
        <v>8359.8548611111128</v>
      </c>
      <c r="JW8" s="354">
        <f t="shared" si="22"/>
        <v>10031.825833333334</v>
      </c>
      <c r="JX8" s="354">
        <f t="shared" si="23"/>
        <v>16209.28</v>
      </c>
      <c r="JY8" s="456">
        <f t="shared" si="55"/>
        <v>669.66666666666788</v>
      </c>
      <c r="JZ8" s="509"/>
      <c r="KA8" s="498"/>
      <c r="KB8" s="458"/>
      <c r="KC8" s="498"/>
      <c r="KD8" s="458"/>
      <c r="KE8" s="377"/>
      <c r="KF8" s="363">
        <v>0</v>
      </c>
      <c r="KG8" s="363">
        <v>0</v>
      </c>
      <c r="KH8" s="377">
        <v>1.21</v>
      </c>
      <c r="KI8" s="497">
        <v>0</v>
      </c>
      <c r="KJ8" s="456">
        <f t="shared" si="24"/>
        <v>0</v>
      </c>
      <c r="KK8" s="456">
        <f t="shared" si="56"/>
        <v>0</v>
      </c>
      <c r="KL8" s="363">
        <v>250</v>
      </c>
      <c r="KM8" s="363">
        <v>129.99999999999545</v>
      </c>
      <c r="KN8" s="377">
        <v>0.77999999999999992</v>
      </c>
      <c r="KO8" s="458">
        <v>0</v>
      </c>
      <c r="KP8" s="432">
        <f t="shared" si="25"/>
        <v>379.99999999999545</v>
      </c>
      <c r="KQ8" s="432">
        <f t="shared" si="57"/>
        <v>531.99999999999363</v>
      </c>
      <c r="KR8" s="458">
        <v>0</v>
      </c>
      <c r="KS8" s="458">
        <v>0</v>
      </c>
      <c r="KT8" s="364">
        <v>10</v>
      </c>
      <c r="KU8" s="433">
        <f t="shared" si="58"/>
        <v>150</v>
      </c>
      <c r="KV8" s="496">
        <f t="shared" si="26"/>
        <v>42.795999999999999</v>
      </c>
      <c r="KW8" s="496">
        <f t="shared" si="27"/>
        <v>103.58599999999782</v>
      </c>
      <c r="KX8" s="458">
        <v>511</v>
      </c>
      <c r="KY8" s="650"/>
      <c r="KZ8" s="650"/>
      <c r="LA8" s="503">
        <v>0</v>
      </c>
      <c r="LB8" s="503">
        <v>7</v>
      </c>
      <c r="LC8" s="503">
        <v>0</v>
      </c>
      <c r="LD8" s="503">
        <v>0</v>
      </c>
      <c r="LE8" s="503">
        <v>0</v>
      </c>
      <c r="LF8" s="503">
        <v>92</v>
      </c>
      <c r="LG8" s="503">
        <v>42</v>
      </c>
      <c r="LH8" s="503">
        <v>363</v>
      </c>
      <c r="LI8" s="458">
        <v>501</v>
      </c>
      <c r="LJ8" s="351">
        <v>4500</v>
      </c>
      <c r="LK8" s="377">
        <v>2.5699000000000001</v>
      </c>
      <c r="LL8" s="377">
        <v>0.33</v>
      </c>
      <c r="LM8" s="377" t="s">
        <v>43</v>
      </c>
      <c r="LN8" s="377" t="s">
        <v>43</v>
      </c>
      <c r="LO8" s="377" t="s">
        <v>43</v>
      </c>
      <c r="LP8" s="377" t="s">
        <v>43</v>
      </c>
      <c r="LQ8" s="377" t="s">
        <v>43</v>
      </c>
      <c r="LR8" s="377" t="s">
        <v>43</v>
      </c>
      <c r="LS8" s="503">
        <v>92</v>
      </c>
      <c r="LT8" s="503">
        <v>96.5</v>
      </c>
      <c r="LU8" s="503">
        <v>100</v>
      </c>
      <c r="LV8" s="503" t="s">
        <v>43</v>
      </c>
      <c r="LW8" s="503" t="s">
        <v>43</v>
      </c>
      <c r="LX8" s="503" t="s">
        <v>43</v>
      </c>
      <c r="LY8" s="503" t="s">
        <v>43</v>
      </c>
      <c r="LZ8" s="503" t="s">
        <v>43</v>
      </c>
      <c r="MA8" s="503" t="s">
        <v>43</v>
      </c>
      <c r="MB8" s="364">
        <v>27.75</v>
      </c>
      <c r="MC8" s="364">
        <v>7.51</v>
      </c>
      <c r="MD8" s="364">
        <v>5.77</v>
      </c>
      <c r="ME8" s="532">
        <v>227260</v>
      </c>
      <c r="MF8" s="532">
        <v>0</v>
      </c>
      <c r="MG8" s="532">
        <v>227260</v>
      </c>
      <c r="MH8" s="532">
        <v>56</v>
      </c>
      <c r="MI8" s="532">
        <v>0</v>
      </c>
      <c r="MJ8" s="532">
        <v>56</v>
      </c>
      <c r="MK8" s="337"/>
      <c r="ML8" s="337"/>
      <c r="MN8" s="460"/>
      <c r="MO8" s="460"/>
      <c r="MP8" s="461"/>
      <c r="MQ8" s="445"/>
      <c r="MR8" s="446"/>
      <c r="MS8" s="510">
        <v>5.3999999999999999E-2</v>
      </c>
      <c r="MT8" s="501">
        <v>0</v>
      </c>
      <c r="MU8" s="501">
        <v>0</v>
      </c>
      <c r="MV8" s="501">
        <v>0.41735999999999984</v>
      </c>
      <c r="MW8" s="501">
        <v>36</v>
      </c>
      <c r="MX8" s="501">
        <v>38.28</v>
      </c>
      <c r="MY8" s="501">
        <v>10.8</v>
      </c>
      <c r="MZ8" s="501">
        <v>0</v>
      </c>
      <c r="NA8" s="501">
        <v>0.7370399999999997</v>
      </c>
      <c r="NB8" s="501">
        <v>0</v>
      </c>
      <c r="NC8" s="501">
        <v>0</v>
      </c>
      <c r="ND8" s="501">
        <v>0</v>
      </c>
      <c r="NE8" s="501">
        <v>11.625</v>
      </c>
      <c r="NF8" s="501">
        <v>1.08</v>
      </c>
      <c r="NG8" s="501">
        <v>0</v>
      </c>
      <c r="NH8" s="501">
        <v>7.1999999999999995E-2</v>
      </c>
      <c r="NI8" s="501">
        <v>0.9</v>
      </c>
      <c r="NJ8" s="501">
        <v>0.21120000000000003</v>
      </c>
      <c r="NK8" s="501">
        <v>0.6</v>
      </c>
      <c r="NL8" s="501">
        <v>0</v>
      </c>
      <c r="NM8" s="501">
        <v>0.72</v>
      </c>
      <c r="NN8" s="501">
        <v>7.1999999999999995E-2</v>
      </c>
      <c r="NO8" s="501">
        <v>0.9</v>
      </c>
      <c r="NP8" s="501">
        <v>0.15840000000000001</v>
      </c>
      <c r="NQ8" s="501">
        <v>1.32</v>
      </c>
      <c r="NR8" s="501">
        <v>0.47499999999999998</v>
      </c>
      <c r="NS8" s="501">
        <v>0</v>
      </c>
      <c r="NT8" s="501">
        <v>0.03</v>
      </c>
      <c r="NU8" s="501">
        <v>0.36</v>
      </c>
      <c r="NV8" s="501">
        <v>0</v>
      </c>
      <c r="NW8" s="501">
        <v>2.2440000000000002</v>
      </c>
      <c r="NX8" s="501">
        <v>0</v>
      </c>
      <c r="OC8" s="354">
        <f t="shared" si="28"/>
        <v>7078</v>
      </c>
      <c r="OD8" s="379"/>
      <c r="OE8" s="379"/>
      <c r="OH8" s="500">
        <v>21.95674836109734</v>
      </c>
      <c r="OI8" s="500">
        <v>26.896194667356976</v>
      </c>
    </row>
    <row r="9" spans="1:399" ht="17.100000000000001" customHeight="1" x14ac:dyDescent="0.3">
      <c r="A9" s="550" t="s">
        <v>623</v>
      </c>
      <c r="B9" s="458">
        <v>505520</v>
      </c>
      <c r="C9" s="363">
        <v>5.6</v>
      </c>
      <c r="D9" s="363">
        <v>23.1</v>
      </c>
      <c r="E9" s="363">
        <v>3.1</v>
      </c>
      <c r="F9" s="363">
        <v>6.9</v>
      </c>
      <c r="G9" s="363">
        <v>102</v>
      </c>
      <c r="H9" s="363">
        <v>180</v>
      </c>
      <c r="I9" s="363">
        <v>104</v>
      </c>
      <c r="J9" s="497">
        <v>150</v>
      </c>
      <c r="K9" s="377">
        <v>15.51</v>
      </c>
      <c r="L9" s="525">
        <v>0.17</v>
      </c>
      <c r="M9" s="498">
        <v>0.01</v>
      </c>
      <c r="N9" s="377">
        <v>12.58</v>
      </c>
      <c r="O9" s="526">
        <v>2.64</v>
      </c>
      <c r="P9" s="458">
        <v>3727273</v>
      </c>
      <c r="Q9" s="363">
        <v>27.1</v>
      </c>
      <c r="R9" s="494">
        <f t="shared" ref="R9:R30" si="62">IF(SUM(K9:N9)=0,"",SUM(K9:N9))</f>
        <v>28.27</v>
      </c>
      <c r="S9" s="354">
        <f t="shared" si="0"/>
        <v>505456</v>
      </c>
      <c r="T9" s="363">
        <v>23.5</v>
      </c>
      <c r="U9" s="363">
        <v>2.9</v>
      </c>
      <c r="V9" s="363">
        <v>6.8</v>
      </c>
      <c r="W9" s="363">
        <v>142</v>
      </c>
      <c r="X9" s="363">
        <v>260</v>
      </c>
      <c r="Y9" s="363">
        <v>131</v>
      </c>
      <c r="Z9" s="363">
        <v>22.8</v>
      </c>
      <c r="AA9" s="458">
        <v>48</v>
      </c>
      <c r="AB9" s="363">
        <v>23.6</v>
      </c>
      <c r="AC9" s="363">
        <v>2.7</v>
      </c>
      <c r="AD9" s="363">
        <v>6.6</v>
      </c>
      <c r="AE9" s="363">
        <v>173</v>
      </c>
      <c r="AF9" s="363">
        <v>280</v>
      </c>
      <c r="AG9" s="363">
        <v>182</v>
      </c>
      <c r="AH9" s="363">
        <v>20.3</v>
      </c>
      <c r="AI9" s="354">
        <f t="shared" si="1"/>
        <v>511152</v>
      </c>
      <c r="AJ9" s="458">
        <v>5760</v>
      </c>
      <c r="AK9" s="499">
        <v>80.5</v>
      </c>
      <c r="AL9" s="499">
        <v>40.700000000000003</v>
      </c>
      <c r="AM9" s="499">
        <v>80</v>
      </c>
      <c r="AN9" s="500">
        <v>17.38</v>
      </c>
      <c r="AO9" s="359">
        <f t="shared" si="29"/>
        <v>-0.23203903233270662</v>
      </c>
      <c r="AP9" s="359">
        <f t="shared" si="30"/>
        <v>-8.9058957882356946E-2</v>
      </c>
      <c r="AQ9" s="359">
        <f t="shared" si="31"/>
        <v>-0.40496918993983455</v>
      </c>
      <c r="AR9" s="360">
        <f t="shared" si="32"/>
        <v>9.9615729996384808</v>
      </c>
      <c r="AS9" s="351">
        <v>0</v>
      </c>
      <c r="AT9" s="351">
        <v>64</v>
      </c>
      <c r="AU9" s="363">
        <v>570</v>
      </c>
      <c r="AV9" s="363">
        <v>195</v>
      </c>
      <c r="AW9" s="363">
        <v>400</v>
      </c>
      <c r="AX9" s="363">
        <v>140</v>
      </c>
      <c r="AY9" s="363">
        <v>1.5</v>
      </c>
      <c r="AZ9" s="363">
        <v>23.9</v>
      </c>
      <c r="BA9" s="363">
        <v>2.4</v>
      </c>
      <c r="BB9" s="363">
        <v>0.2</v>
      </c>
      <c r="BC9" s="363">
        <v>153</v>
      </c>
      <c r="BD9" s="499">
        <v>-12</v>
      </c>
      <c r="BE9" s="363">
        <v>6.7</v>
      </c>
      <c r="BF9" s="363">
        <v>1940</v>
      </c>
      <c r="BG9" s="363">
        <v>2616.6999999999998</v>
      </c>
      <c r="BH9" s="363">
        <v>1660</v>
      </c>
      <c r="BI9" s="363">
        <v>2117</v>
      </c>
      <c r="BJ9" s="363">
        <v>125</v>
      </c>
      <c r="BK9" s="495">
        <f>(102546*raw_data!BF9)/((raw_data!BY9*raw_data!CF9)+((raw_data!AI9-raw_data!AT9)*raw_data!BU9))</f>
        <v>3.051058104981093</v>
      </c>
      <c r="BL9" s="494">
        <f t="shared" si="2"/>
        <v>0.46122672892729422</v>
      </c>
      <c r="BM9" s="354">
        <f t="shared" si="3"/>
        <v>506846</v>
      </c>
      <c r="BN9" s="354">
        <f t="shared" si="33"/>
        <v>482167</v>
      </c>
      <c r="BO9" s="363">
        <v>30</v>
      </c>
      <c r="BP9" s="363">
        <v>22.5</v>
      </c>
      <c r="BQ9" s="363">
        <v>4.4000000000000004</v>
      </c>
      <c r="BR9" s="363">
        <v>6.4</v>
      </c>
      <c r="BS9" s="363">
        <v>19.399999999999999</v>
      </c>
      <c r="BT9" s="363">
        <v>40</v>
      </c>
      <c r="BU9" s="363">
        <v>20</v>
      </c>
      <c r="BV9" s="363">
        <v>235</v>
      </c>
      <c r="BW9" s="363">
        <v>19091</v>
      </c>
      <c r="BX9" s="363">
        <v>4.3</v>
      </c>
      <c r="BY9" s="351">
        <v>4434</v>
      </c>
      <c r="BZ9" s="351">
        <v>86</v>
      </c>
      <c r="CA9" s="359">
        <f t="shared" si="4"/>
        <v>0.88786127167630058</v>
      </c>
      <c r="CB9" s="359">
        <f t="shared" si="5"/>
        <v>0.8571428571428571</v>
      </c>
      <c r="CC9" s="359">
        <f t="shared" si="6"/>
        <v>0.89010989010989006</v>
      </c>
      <c r="CD9" s="496">
        <f t="shared" si="34"/>
        <v>0.20444690615603736</v>
      </c>
      <c r="CE9" s="351">
        <v>103352</v>
      </c>
      <c r="CF9" s="363">
        <v>12400</v>
      </c>
      <c r="CG9" s="363">
        <v>10600</v>
      </c>
      <c r="CH9" s="458">
        <v>477061</v>
      </c>
      <c r="CI9" s="458">
        <v>384507</v>
      </c>
      <c r="CJ9" s="354">
        <f t="shared" si="35"/>
        <v>430784</v>
      </c>
      <c r="CK9" s="363">
        <v>30</v>
      </c>
      <c r="CL9" s="363">
        <v>22.4</v>
      </c>
      <c r="CM9" s="363">
        <v>4.8</v>
      </c>
      <c r="CN9" s="363">
        <v>6.5</v>
      </c>
      <c r="CO9" s="363">
        <v>18.8</v>
      </c>
      <c r="CP9" s="363">
        <v>36</v>
      </c>
      <c r="CQ9" s="363">
        <v>16.7</v>
      </c>
      <c r="CR9" s="377">
        <v>6.28</v>
      </c>
      <c r="CS9" s="498">
        <v>3.39</v>
      </c>
      <c r="CT9" s="498">
        <v>0.62</v>
      </c>
      <c r="CU9" s="498">
        <v>3</v>
      </c>
      <c r="CV9" s="501">
        <v>0.995</v>
      </c>
      <c r="CW9" s="502">
        <v>14</v>
      </c>
      <c r="CX9" s="363">
        <v>8.8000000000000007</v>
      </c>
      <c r="CY9" s="498">
        <v>0.61</v>
      </c>
      <c r="CZ9" s="494">
        <f t="shared" ref="CZ9:CZ30" si="63">IF(SUM(CR9:CU9)=0,"",SUM(CR9:CU9))</f>
        <v>13.29</v>
      </c>
      <c r="DA9" s="359">
        <f t="shared" si="7"/>
        <v>0.83942307692307694</v>
      </c>
      <c r="DB9" s="359">
        <f t="shared" si="8"/>
        <v>0.8</v>
      </c>
      <c r="DC9" s="359">
        <f t="shared" si="9"/>
        <v>0.81568627450980391</v>
      </c>
      <c r="DD9" s="359">
        <f t="shared" si="10"/>
        <v>0.59509993552546747</v>
      </c>
      <c r="DE9" s="359">
        <f t="shared" si="11"/>
        <v>-18.941176470588236</v>
      </c>
      <c r="DF9" s="425">
        <f t="shared" si="12"/>
        <v>-61</v>
      </c>
      <c r="DG9" s="359">
        <f t="shared" si="13"/>
        <v>0.76152623211446746</v>
      </c>
      <c r="DH9" s="359">
        <f t="shared" si="36"/>
        <v>0.52989034311991512</v>
      </c>
      <c r="DI9" s="359">
        <f t="shared" si="14"/>
        <v>0.62310606060606055</v>
      </c>
      <c r="DJ9" s="535">
        <v>0.999</v>
      </c>
      <c r="DK9" s="359">
        <f t="shared" si="16"/>
        <v>0.67527675276752763</v>
      </c>
      <c r="DL9" s="527">
        <v>100</v>
      </c>
      <c r="DM9" s="527">
        <v>0</v>
      </c>
      <c r="DN9" s="527">
        <v>100</v>
      </c>
      <c r="DO9" s="527">
        <v>100</v>
      </c>
      <c r="DP9" s="351">
        <v>5106</v>
      </c>
      <c r="DQ9" s="363">
        <v>6.6</v>
      </c>
      <c r="DR9" s="363">
        <v>9.5</v>
      </c>
      <c r="DS9" s="363">
        <v>32</v>
      </c>
      <c r="DT9" s="363">
        <v>8.6999999999999993</v>
      </c>
      <c r="DU9" s="427">
        <f t="shared" si="37"/>
        <v>49.468085106382979</v>
      </c>
      <c r="DV9" s="427">
        <f t="shared" si="38"/>
        <v>11.111111111111111</v>
      </c>
      <c r="DW9" s="427">
        <f t="shared" si="39"/>
        <v>47.904191616766468</v>
      </c>
      <c r="DX9" s="363">
        <v>6.6</v>
      </c>
      <c r="DY9" s="363">
        <v>166</v>
      </c>
      <c r="DZ9" s="363">
        <v>320</v>
      </c>
      <c r="EA9" s="363">
        <v>305</v>
      </c>
      <c r="EB9" s="355">
        <f t="shared" si="40"/>
        <v>61000</v>
      </c>
      <c r="EC9" s="363">
        <v>4374</v>
      </c>
      <c r="ED9" s="355">
        <f t="shared" si="41"/>
        <v>4374</v>
      </c>
      <c r="EE9" s="355">
        <f t="shared" si="42"/>
        <v>55112.4</v>
      </c>
      <c r="EF9" s="536" t="s">
        <v>621</v>
      </c>
      <c r="EG9" s="363">
        <v>98.743000000004372</v>
      </c>
      <c r="EH9" s="355">
        <f t="shared" si="43"/>
        <v>98743.000000004366</v>
      </c>
      <c r="EI9" s="363">
        <v>6.2</v>
      </c>
      <c r="EJ9" s="363">
        <v>12600</v>
      </c>
      <c r="EK9" s="497">
        <v>10300</v>
      </c>
      <c r="EL9" s="355">
        <f t="shared" si="44"/>
        <v>55112.4</v>
      </c>
      <c r="EM9" s="528">
        <v>4</v>
      </c>
      <c r="EN9" s="654"/>
      <c r="EO9" s="351">
        <v>1113</v>
      </c>
      <c r="EP9" s="363">
        <v>6.2</v>
      </c>
      <c r="EQ9" s="363">
        <v>46900</v>
      </c>
      <c r="ER9" s="355">
        <f t="shared" si="45"/>
        <v>52199.7</v>
      </c>
      <c r="ES9" s="363">
        <v>39300</v>
      </c>
      <c r="ET9" s="355">
        <f t="shared" si="46"/>
        <v>43740.9</v>
      </c>
      <c r="EU9" s="363">
        <v>200</v>
      </c>
      <c r="EV9" s="363" t="s">
        <v>43</v>
      </c>
      <c r="EW9" s="660"/>
      <c r="EX9" s="495">
        <f t="shared" si="17"/>
        <v>16.671338724168912</v>
      </c>
      <c r="EY9" s="351">
        <v>1552</v>
      </c>
      <c r="EZ9" s="458">
        <v>3121</v>
      </c>
      <c r="FA9" s="458">
        <v>3912</v>
      </c>
      <c r="FB9" s="458">
        <v>660</v>
      </c>
      <c r="FC9" s="363">
        <v>29.5</v>
      </c>
      <c r="FD9" s="363">
        <v>30</v>
      </c>
      <c r="FE9" s="363">
        <v>71</v>
      </c>
      <c r="FF9" s="363" t="s">
        <v>43</v>
      </c>
      <c r="FG9" s="363">
        <v>7</v>
      </c>
      <c r="FH9" s="363">
        <v>36200</v>
      </c>
      <c r="FI9" s="497">
        <v>28800</v>
      </c>
      <c r="FJ9" s="497">
        <v>2880</v>
      </c>
      <c r="FK9" s="363">
        <v>207</v>
      </c>
      <c r="FL9" s="355">
        <f t="shared" si="59"/>
        <v>6127.2</v>
      </c>
      <c r="FM9" s="495">
        <f t="shared" si="47"/>
        <v>99.758445945945951</v>
      </c>
      <c r="FN9" s="363">
        <v>36.362000000000002</v>
      </c>
      <c r="FO9" s="355">
        <f t="shared" si="48"/>
        <v>36362</v>
      </c>
      <c r="FP9" s="363">
        <v>7</v>
      </c>
      <c r="FQ9" s="363">
        <v>29600</v>
      </c>
      <c r="FR9" s="356">
        <f t="shared" si="49"/>
        <v>6.1272000000000002</v>
      </c>
      <c r="FS9" s="363">
        <v>24600</v>
      </c>
      <c r="FT9" s="355">
        <f t="shared" si="50"/>
        <v>5092.2</v>
      </c>
      <c r="FU9" s="363">
        <v>1890</v>
      </c>
      <c r="FV9" s="363" t="s">
        <v>43</v>
      </c>
      <c r="FW9" s="351">
        <v>207</v>
      </c>
      <c r="FX9" s="363">
        <v>7.1</v>
      </c>
      <c r="FY9" s="363">
        <v>26.5</v>
      </c>
      <c r="FZ9" s="363">
        <v>70</v>
      </c>
      <c r="GA9" s="363">
        <v>71.5</v>
      </c>
      <c r="GB9" s="458">
        <v>0</v>
      </c>
      <c r="GC9" s="351">
        <v>1000</v>
      </c>
      <c r="GD9" s="431">
        <f t="shared" si="51"/>
        <v>20008.866995073895</v>
      </c>
      <c r="GE9" s="363" t="s">
        <v>43</v>
      </c>
      <c r="GF9" s="503">
        <v>79.7</v>
      </c>
      <c r="GG9" s="528">
        <v>3</v>
      </c>
      <c r="GH9" s="499">
        <v>3250</v>
      </c>
      <c r="GI9" s="499">
        <v>1902</v>
      </c>
      <c r="GJ9" s="499">
        <v>3199.9</v>
      </c>
      <c r="GK9" s="500">
        <v>67.150000000000006</v>
      </c>
      <c r="GL9" s="503" t="s">
        <v>43</v>
      </c>
      <c r="GM9" s="503" t="s">
        <v>43</v>
      </c>
      <c r="GN9" s="503" t="s">
        <v>43</v>
      </c>
      <c r="GO9" s="503">
        <v>11.7</v>
      </c>
      <c r="GP9" s="458">
        <v>0</v>
      </c>
      <c r="GQ9" s="529"/>
      <c r="GR9" s="458">
        <v>4600</v>
      </c>
      <c r="GS9" s="499">
        <v>404</v>
      </c>
      <c r="GT9" s="499">
        <v>489</v>
      </c>
      <c r="GU9" s="504"/>
      <c r="GV9" s="505"/>
      <c r="GW9" s="499" t="s">
        <v>43</v>
      </c>
      <c r="GX9" s="499">
        <v>69.774999999999991</v>
      </c>
      <c r="GY9" s="530">
        <v>2101</v>
      </c>
      <c r="GZ9" s="499">
        <v>2798</v>
      </c>
      <c r="HA9" s="499">
        <v>100</v>
      </c>
      <c r="HB9" s="499">
        <v>0</v>
      </c>
      <c r="HC9" s="351">
        <v>0</v>
      </c>
      <c r="HD9" s="527">
        <v>34.5</v>
      </c>
      <c r="HE9" s="527">
        <v>0</v>
      </c>
      <c r="HF9" s="527">
        <v>34.299999999999997</v>
      </c>
      <c r="HG9" s="527">
        <v>34.6</v>
      </c>
      <c r="HH9" s="527">
        <v>33.1</v>
      </c>
      <c r="HI9" s="527">
        <v>0</v>
      </c>
      <c r="HJ9" s="527">
        <v>33.799999999999997</v>
      </c>
      <c r="HK9" s="527">
        <v>31.7</v>
      </c>
      <c r="HL9" s="519"/>
      <c r="HM9" s="363">
        <v>218181.99199998379</v>
      </c>
      <c r="HN9" s="519"/>
      <c r="HO9" s="627"/>
      <c r="HP9" s="627"/>
      <c r="HQ9" s="627"/>
      <c r="HR9" s="627"/>
      <c r="HS9" s="627"/>
      <c r="HT9" s="627"/>
      <c r="HU9" s="627"/>
      <c r="HV9" s="627"/>
      <c r="HW9" s="627"/>
      <c r="HX9" s="627"/>
      <c r="HY9" s="627"/>
      <c r="HZ9" s="627"/>
      <c r="IA9" s="627"/>
      <c r="IB9" s="627"/>
      <c r="IC9" s="627"/>
      <c r="ID9" s="627"/>
      <c r="IE9" s="627"/>
      <c r="IF9" s="627"/>
      <c r="IG9" s="627"/>
      <c r="IH9" s="627"/>
      <c r="II9" s="627"/>
      <c r="IJ9" s="627"/>
      <c r="IK9" s="627"/>
      <c r="IL9" s="627"/>
      <c r="IM9" s="627"/>
      <c r="IN9" s="627"/>
      <c r="IO9" s="627"/>
      <c r="IP9" s="627"/>
      <c r="IQ9" s="627"/>
      <c r="IR9" s="627"/>
      <c r="IS9" s="627"/>
      <c r="IT9" s="627"/>
      <c r="IU9" s="627"/>
      <c r="IV9" s="627"/>
      <c r="IW9" s="627"/>
      <c r="IX9" s="627"/>
      <c r="IY9" s="627"/>
      <c r="IZ9" s="627"/>
      <c r="JA9" s="627"/>
      <c r="JB9" s="627"/>
      <c r="JC9" s="627"/>
      <c r="JD9" s="627"/>
      <c r="JE9" s="627"/>
      <c r="JF9" s="627"/>
      <c r="JG9" s="627"/>
      <c r="JH9" s="627"/>
      <c r="JI9" s="627"/>
      <c r="JJ9" s="627"/>
      <c r="JK9" s="363">
        <v>72</v>
      </c>
      <c r="JL9" s="363">
        <v>0</v>
      </c>
      <c r="JM9" s="458">
        <v>0</v>
      </c>
      <c r="JN9" s="363">
        <v>12000</v>
      </c>
      <c r="JO9" s="354">
        <f t="shared" si="61"/>
        <v>14880</v>
      </c>
      <c r="JP9" s="355">
        <f t="shared" si="18"/>
        <v>72</v>
      </c>
      <c r="JQ9" s="354">
        <f t="shared" si="52"/>
        <v>89.28</v>
      </c>
      <c r="JR9" s="355">
        <f t="shared" si="53"/>
        <v>12072</v>
      </c>
      <c r="JS9" s="355">
        <f t="shared" si="54"/>
        <v>14969.28</v>
      </c>
      <c r="JT9" s="354">
        <f t="shared" si="19"/>
        <v>14042.222222222224</v>
      </c>
      <c r="JU9" s="354">
        <f t="shared" si="20"/>
        <v>16850.666666666668</v>
      </c>
      <c r="JV9" s="354">
        <f t="shared" si="21"/>
        <v>8390.2277777777799</v>
      </c>
      <c r="JW9" s="354">
        <f t="shared" si="22"/>
        <v>10068.273333333334</v>
      </c>
      <c r="JX9" s="354">
        <f t="shared" si="23"/>
        <v>14969.28</v>
      </c>
      <c r="JY9" s="456">
        <f>JU9-JO9</f>
        <v>1970.6666666666679</v>
      </c>
      <c r="JZ9" s="509">
        <v>25110</v>
      </c>
      <c r="KA9" s="498">
        <v>12.06</v>
      </c>
      <c r="KB9" s="458"/>
      <c r="KC9" s="498"/>
      <c r="KD9" s="458"/>
      <c r="KE9" s="377"/>
      <c r="KF9" s="363">
        <v>0</v>
      </c>
      <c r="KG9" s="363">
        <v>0</v>
      </c>
      <c r="KH9" s="377">
        <v>1.21</v>
      </c>
      <c r="KI9" s="497">
        <v>0</v>
      </c>
      <c r="KJ9" s="456">
        <f t="shared" si="24"/>
        <v>0</v>
      </c>
      <c r="KK9" s="456">
        <f t="shared" si="56"/>
        <v>0</v>
      </c>
      <c r="KL9" s="363">
        <v>230.00000000000398</v>
      </c>
      <c r="KM9" s="363">
        <v>110.00000000001364</v>
      </c>
      <c r="KN9" s="377">
        <v>0.76999999999999991</v>
      </c>
      <c r="KO9" s="458">
        <v>0</v>
      </c>
      <c r="KP9" s="432">
        <f t="shared" si="25"/>
        <v>340.00000000001762</v>
      </c>
      <c r="KQ9" s="432">
        <f t="shared" si="57"/>
        <v>476.00000000002461</v>
      </c>
      <c r="KR9" s="458">
        <v>0</v>
      </c>
      <c r="KS9" s="458">
        <v>0</v>
      </c>
      <c r="KT9" s="364">
        <v>10</v>
      </c>
      <c r="KU9" s="433">
        <f t="shared" si="58"/>
        <v>150</v>
      </c>
      <c r="KV9" s="496">
        <f t="shared" si="26"/>
        <v>36.362000000000002</v>
      </c>
      <c r="KW9" s="496">
        <f t="shared" si="27"/>
        <v>98.743000000004372</v>
      </c>
      <c r="KX9" s="458">
        <v>584</v>
      </c>
      <c r="KY9" s="650"/>
      <c r="KZ9" s="650"/>
      <c r="LA9" s="503">
        <v>0</v>
      </c>
      <c r="LB9" s="503">
        <v>6</v>
      </c>
      <c r="LC9" s="503">
        <v>0</v>
      </c>
      <c r="LD9" s="503">
        <v>0</v>
      </c>
      <c r="LE9" s="503">
        <v>0</v>
      </c>
      <c r="LF9" s="503">
        <v>73</v>
      </c>
      <c r="LG9" s="503">
        <v>33</v>
      </c>
      <c r="LH9" s="503">
        <v>380</v>
      </c>
      <c r="LI9" s="458">
        <v>507</v>
      </c>
      <c r="LJ9" s="351">
        <v>4300</v>
      </c>
      <c r="LK9" s="377">
        <v>2.2364000000000002</v>
      </c>
      <c r="LL9" s="377">
        <v>0.68</v>
      </c>
      <c r="LM9" s="377">
        <v>0.32</v>
      </c>
      <c r="LN9" s="377">
        <v>0.08</v>
      </c>
      <c r="LO9" s="377">
        <v>0.02</v>
      </c>
      <c r="LP9" s="377">
        <v>0.14000000000000001</v>
      </c>
      <c r="LQ9" s="377">
        <v>0.4</v>
      </c>
      <c r="LR9" s="377">
        <v>0.2</v>
      </c>
      <c r="LS9" s="503">
        <v>92</v>
      </c>
      <c r="LT9" s="503">
        <v>96.5</v>
      </c>
      <c r="LU9" s="503">
        <v>100</v>
      </c>
      <c r="LV9" s="503">
        <v>97.25</v>
      </c>
      <c r="LW9" s="503">
        <v>96.22</v>
      </c>
      <c r="LX9" s="503">
        <v>102.38</v>
      </c>
      <c r="LY9" s="503">
        <v>102.3</v>
      </c>
      <c r="LZ9" s="503">
        <v>98.45</v>
      </c>
      <c r="MA9" s="503">
        <v>100</v>
      </c>
      <c r="MB9" s="364">
        <v>28.26</v>
      </c>
      <c r="MC9" s="364">
        <v>5.28</v>
      </c>
      <c r="MD9" s="364">
        <v>5.85</v>
      </c>
      <c r="ME9" s="532">
        <v>48720</v>
      </c>
      <c r="MF9" s="532">
        <v>0</v>
      </c>
      <c r="MG9" s="532">
        <v>48720</v>
      </c>
      <c r="MH9" s="532">
        <v>13</v>
      </c>
      <c r="MI9" s="532">
        <v>0</v>
      </c>
      <c r="MJ9" s="532">
        <v>13</v>
      </c>
      <c r="MK9" s="337"/>
      <c r="ML9" s="337"/>
      <c r="MN9" s="460"/>
      <c r="MO9" s="460"/>
      <c r="MP9" s="461"/>
      <c r="MQ9" s="449"/>
      <c r="MR9" s="450"/>
      <c r="MS9" s="510">
        <v>5.3999999999999999E-2</v>
      </c>
      <c r="MT9" s="501">
        <v>0</v>
      </c>
      <c r="MU9" s="501">
        <v>0</v>
      </c>
      <c r="MV9" s="501">
        <v>0.42623999999999984</v>
      </c>
      <c r="MW9" s="501">
        <v>36</v>
      </c>
      <c r="MX9" s="501">
        <v>39.072000000000003</v>
      </c>
      <c r="MY9" s="501">
        <v>10.8</v>
      </c>
      <c r="MZ9" s="501">
        <v>0</v>
      </c>
      <c r="NA9" s="501">
        <v>0.75479999999999969</v>
      </c>
      <c r="NB9" s="501">
        <v>0</v>
      </c>
      <c r="NC9" s="501">
        <v>0</v>
      </c>
      <c r="ND9" s="501">
        <v>0</v>
      </c>
      <c r="NE9" s="501">
        <v>13.5</v>
      </c>
      <c r="NF9" s="501">
        <v>1.0349999999999999</v>
      </c>
      <c r="NG9" s="501">
        <v>0</v>
      </c>
      <c r="NH9" s="501">
        <v>6.9000000000000006E-2</v>
      </c>
      <c r="NI9" s="501">
        <v>0.86250000000000004</v>
      </c>
      <c r="NJ9" s="501">
        <v>0.17599999999999999</v>
      </c>
      <c r="NK9" s="501">
        <v>0.54</v>
      </c>
      <c r="NL9" s="501">
        <v>0</v>
      </c>
      <c r="NM9" s="501">
        <v>0.66</v>
      </c>
      <c r="NN9" s="501">
        <v>6.6000000000000003E-2</v>
      </c>
      <c r="NO9" s="501">
        <v>0.82499999999999996</v>
      </c>
      <c r="NP9" s="501">
        <v>0.1144</v>
      </c>
      <c r="NQ9" s="501">
        <v>1.32</v>
      </c>
      <c r="NR9" s="501">
        <v>1.71</v>
      </c>
      <c r="NS9" s="501">
        <v>0</v>
      </c>
      <c r="NT9" s="501">
        <v>0.03</v>
      </c>
      <c r="NU9" s="501">
        <v>0.36</v>
      </c>
      <c r="NV9" s="501">
        <v>0</v>
      </c>
      <c r="NW9" s="501">
        <v>2.2440000000000002</v>
      </c>
      <c r="NX9" s="501">
        <v>0</v>
      </c>
      <c r="OC9" s="354">
        <f t="shared" si="28"/>
        <v>7033</v>
      </c>
      <c r="OD9" s="379"/>
      <c r="OE9" s="379"/>
      <c r="OH9" s="500">
        <v>21.364848166904984</v>
      </c>
      <c r="OI9" s="500">
        <v>23.585134806898228</v>
      </c>
    </row>
    <row r="10" spans="1:399" ht="17.100000000000001" customHeight="1" x14ac:dyDescent="0.3">
      <c r="A10" s="357" t="s">
        <v>626</v>
      </c>
      <c r="B10" s="458">
        <v>489685</v>
      </c>
      <c r="C10" s="363">
        <v>5.2</v>
      </c>
      <c r="D10" s="363">
        <v>23</v>
      </c>
      <c r="E10" s="363">
        <v>3</v>
      </c>
      <c r="F10" s="363">
        <v>6.8</v>
      </c>
      <c r="G10" s="363">
        <v>105</v>
      </c>
      <c r="H10" s="363">
        <v>220</v>
      </c>
      <c r="I10" s="363">
        <v>110</v>
      </c>
      <c r="J10" s="497">
        <v>130</v>
      </c>
      <c r="K10" s="377"/>
      <c r="L10" s="525"/>
      <c r="M10" s="498"/>
      <c r="N10" s="377"/>
      <c r="O10" s="526"/>
      <c r="P10" s="458"/>
      <c r="Q10" s="363"/>
      <c r="R10" s="494"/>
      <c r="S10" s="354">
        <f t="shared" si="0"/>
        <v>489623</v>
      </c>
      <c r="T10" s="363">
        <v>23.1</v>
      </c>
      <c r="U10" s="363">
        <v>2.5</v>
      </c>
      <c r="V10" s="363">
        <v>6.6</v>
      </c>
      <c r="W10" s="363">
        <v>144</v>
      </c>
      <c r="X10" s="363">
        <v>300</v>
      </c>
      <c r="Y10" s="363">
        <v>147.5</v>
      </c>
      <c r="Z10" s="363" t="s">
        <v>550</v>
      </c>
      <c r="AA10" s="458">
        <v>48</v>
      </c>
      <c r="AB10" s="363">
        <v>23.5</v>
      </c>
      <c r="AC10" s="363">
        <v>2.2999999999999998</v>
      </c>
      <c r="AD10" s="363">
        <v>6.6</v>
      </c>
      <c r="AE10" s="363">
        <v>229.5</v>
      </c>
      <c r="AF10" s="363">
        <v>480</v>
      </c>
      <c r="AG10" s="363">
        <v>175</v>
      </c>
      <c r="AH10" s="363" t="s">
        <v>550</v>
      </c>
      <c r="AI10" s="354">
        <f t="shared" si="1"/>
        <v>495643</v>
      </c>
      <c r="AJ10" s="458">
        <v>6082</v>
      </c>
      <c r="AK10" s="499"/>
      <c r="AL10" s="499"/>
      <c r="AM10" s="499"/>
      <c r="AN10" s="500"/>
      <c r="AO10" s="359">
        <f t="shared" si="29"/>
        <v>-0.61334543362954763</v>
      </c>
      <c r="AP10" s="359">
        <f t="shared" si="30"/>
        <v>-0.61967227846731054</v>
      </c>
      <c r="AQ10" s="359">
        <f t="shared" si="31"/>
        <v>-0.20102817259228536</v>
      </c>
      <c r="AR10" s="360" t="str">
        <f t="shared" si="32"/>
        <v>-</v>
      </c>
      <c r="AS10" s="351">
        <v>0</v>
      </c>
      <c r="AT10" s="351">
        <v>62</v>
      </c>
      <c r="AU10" s="363"/>
      <c r="AV10" s="363"/>
      <c r="AW10" s="363"/>
      <c r="AX10" s="363"/>
      <c r="AY10" s="363">
        <v>1.2</v>
      </c>
      <c r="AZ10" s="363">
        <v>23.8</v>
      </c>
      <c r="BA10" s="363">
        <v>1.9</v>
      </c>
      <c r="BB10" s="363">
        <v>0.4</v>
      </c>
      <c r="BC10" s="363">
        <v>143</v>
      </c>
      <c r="BD10" s="499">
        <v>-45</v>
      </c>
      <c r="BE10" s="363">
        <v>6.6</v>
      </c>
      <c r="BF10" s="363">
        <v>2500</v>
      </c>
      <c r="BG10" s="363">
        <v>2940</v>
      </c>
      <c r="BH10" s="363">
        <v>2160</v>
      </c>
      <c r="BI10" s="363">
        <v>2520</v>
      </c>
      <c r="BJ10" s="363">
        <v>122</v>
      </c>
      <c r="BK10" s="495">
        <f>(102546*raw_data!BF10)/((raw_data!BY10*raw_data!CF10)+((raw_data!AI10-raw_data!AT10)*raw_data!BU10))</f>
        <v>4.475655427671148</v>
      </c>
      <c r="BL10" s="494">
        <f t="shared" si="2"/>
        <v>0.48356100125977791</v>
      </c>
      <c r="BM10" s="354">
        <f t="shared" si="3"/>
        <v>491845</v>
      </c>
      <c r="BN10" s="354">
        <f t="shared" si="33"/>
        <v>431587</v>
      </c>
      <c r="BO10" s="363">
        <v>30</v>
      </c>
      <c r="BP10" s="363">
        <v>23</v>
      </c>
      <c r="BQ10" s="363">
        <v>4.9000000000000004</v>
      </c>
      <c r="BR10" s="363">
        <v>6.6</v>
      </c>
      <c r="BS10" s="363">
        <v>13.4</v>
      </c>
      <c r="BT10" s="363">
        <v>28</v>
      </c>
      <c r="BU10" s="363">
        <v>12.7</v>
      </c>
      <c r="BV10" s="363">
        <v>295</v>
      </c>
      <c r="BW10" s="363" t="s">
        <v>550</v>
      </c>
      <c r="BX10" s="363" t="s">
        <v>550</v>
      </c>
      <c r="BY10" s="351">
        <v>3922</v>
      </c>
      <c r="BZ10" s="351">
        <v>89</v>
      </c>
      <c r="CA10" s="359">
        <f t="shared" si="4"/>
        <v>0.9416122004357298</v>
      </c>
      <c r="CB10" s="359">
        <f t="shared" si="5"/>
        <v>0.94166666666666665</v>
      </c>
      <c r="CC10" s="359">
        <f t="shared" si="6"/>
        <v>0.92742857142857149</v>
      </c>
      <c r="CD10" s="496">
        <f t="shared" si="34"/>
        <v>0.19617100789282907</v>
      </c>
      <c r="CE10" s="351">
        <v>96062</v>
      </c>
      <c r="CF10" s="363">
        <v>13000</v>
      </c>
      <c r="CG10" s="363">
        <v>11100</v>
      </c>
      <c r="CH10" s="458">
        <v>426777</v>
      </c>
      <c r="CI10" s="458">
        <v>401479</v>
      </c>
      <c r="CJ10" s="354">
        <f t="shared" si="35"/>
        <v>414128</v>
      </c>
      <c r="CK10" s="363">
        <v>30</v>
      </c>
      <c r="CL10" s="363">
        <v>23</v>
      </c>
      <c r="CM10" s="363">
        <v>4.4000000000000004</v>
      </c>
      <c r="CN10" s="363">
        <v>6.7</v>
      </c>
      <c r="CO10" s="363">
        <v>13.4</v>
      </c>
      <c r="CP10" s="363">
        <v>28</v>
      </c>
      <c r="CQ10" s="363">
        <v>10</v>
      </c>
      <c r="CR10" s="377">
        <v>3.28</v>
      </c>
      <c r="CS10" s="498"/>
      <c r="CT10" s="498"/>
      <c r="CU10" s="498"/>
      <c r="CV10" s="501"/>
      <c r="CW10" s="502"/>
      <c r="CX10" s="363"/>
      <c r="CY10" s="498">
        <v>0.6</v>
      </c>
      <c r="CZ10" s="494"/>
      <c r="DA10" s="359">
        <f t="shared" si="7"/>
        <v>0.90909090909090906</v>
      </c>
      <c r="DB10" s="359">
        <f t="shared" si="8"/>
        <v>0.87272727272727268</v>
      </c>
      <c r="DC10" s="359">
        <f t="shared" si="9"/>
        <v>0.87238095238095237</v>
      </c>
      <c r="DD10" s="359" t="str">
        <f t="shared" si="10"/>
        <v>-</v>
      </c>
      <c r="DE10" s="359" t="str">
        <f t="shared" si="11"/>
        <v>-</v>
      </c>
      <c r="DF10" s="425" t="str">
        <f t="shared" si="12"/>
        <v>-</v>
      </c>
      <c r="DG10" s="359" t="str">
        <f t="shared" si="13"/>
        <v>-</v>
      </c>
      <c r="DH10" s="359" t="str">
        <f t="shared" si="36"/>
        <v>-</v>
      </c>
      <c r="DI10" s="359" t="str">
        <f t="shared" si="14"/>
        <v>-</v>
      </c>
      <c r="DJ10" s="493" t="str">
        <f t="shared" si="15"/>
        <v>-</v>
      </c>
      <c r="DK10" s="359" t="str">
        <f t="shared" si="16"/>
        <v>-</v>
      </c>
      <c r="DL10" s="527">
        <v>100</v>
      </c>
      <c r="DM10" s="527">
        <v>0</v>
      </c>
      <c r="DN10" s="527">
        <v>100</v>
      </c>
      <c r="DO10" s="527">
        <v>0</v>
      </c>
      <c r="DP10" s="351">
        <v>4810</v>
      </c>
      <c r="DQ10" s="363" t="s">
        <v>550</v>
      </c>
      <c r="DR10" s="363" t="s">
        <v>550</v>
      </c>
      <c r="DS10" s="363" t="s">
        <v>550</v>
      </c>
      <c r="DT10" s="363" t="s">
        <v>550</v>
      </c>
      <c r="DU10" s="427" t="str">
        <f t="shared" si="37"/>
        <v>--</v>
      </c>
      <c r="DV10" s="427" t="str">
        <f t="shared" si="38"/>
        <v>--</v>
      </c>
      <c r="DW10" s="427" t="str">
        <f t="shared" si="39"/>
        <v>--</v>
      </c>
      <c r="DX10" s="363" t="s">
        <v>550</v>
      </c>
      <c r="DY10" s="363" t="s">
        <v>550</v>
      </c>
      <c r="DZ10" s="363" t="s">
        <v>550</v>
      </c>
      <c r="EA10" s="363" t="s">
        <v>550</v>
      </c>
      <c r="EB10" s="355" t="str">
        <f t="shared" si="40"/>
        <v>-</v>
      </c>
      <c r="EC10" s="363">
        <v>4136</v>
      </c>
      <c r="ED10" s="355">
        <f t="shared" si="41"/>
        <v>4136</v>
      </c>
      <c r="EE10" s="355">
        <f t="shared" si="42"/>
        <v>52527.199999999997</v>
      </c>
      <c r="EF10" s="495" t="str">
        <f t="shared" si="60"/>
        <v>-</v>
      </c>
      <c r="EG10" s="363">
        <v>100.70900000000073</v>
      </c>
      <c r="EH10" s="355">
        <f t="shared" si="43"/>
        <v>100709.00000000073</v>
      </c>
      <c r="EI10" s="363">
        <v>6.3</v>
      </c>
      <c r="EJ10" s="363">
        <v>12700</v>
      </c>
      <c r="EK10" s="497">
        <v>9700</v>
      </c>
      <c r="EL10" s="355">
        <f t="shared" si="44"/>
        <v>52527.199999999997</v>
      </c>
      <c r="EM10" s="528">
        <v>4</v>
      </c>
      <c r="EN10" s="524"/>
      <c r="EO10" s="351">
        <v>1050</v>
      </c>
      <c r="EP10" s="363">
        <v>6.2</v>
      </c>
      <c r="EQ10" s="363">
        <v>43900</v>
      </c>
      <c r="ER10" s="355">
        <f t="shared" si="45"/>
        <v>46095</v>
      </c>
      <c r="ES10" s="363">
        <v>36800</v>
      </c>
      <c r="ET10" s="355">
        <f t="shared" si="46"/>
        <v>38640</v>
      </c>
      <c r="EU10" s="363">
        <v>250</v>
      </c>
      <c r="EV10" s="363" t="s">
        <v>43</v>
      </c>
      <c r="EW10" s="489"/>
      <c r="EX10" s="495">
        <f t="shared" si="17"/>
        <v>17.67161904761905</v>
      </c>
      <c r="EY10" s="351">
        <v>1266</v>
      </c>
      <c r="EZ10" s="458">
        <v>3086</v>
      </c>
      <c r="FA10" s="458">
        <v>4083</v>
      </c>
      <c r="FB10" s="458">
        <v>675</v>
      </c>
      <c r="FC10" s="363">
        <v>29.5</v>
      </c>
      <c r="FD10" s="363">
        <v>30</v>
      </c>
      <c r="FE10" s="363">
        <v>71</v>
      </c>
      <c r="FF10" s="363" t="s">
        <v>43</v>
      </c>
      <c r="FG10" s="363">
        <v>6.9</v>
      </c>
      <c r="FH10" s="363">
        <v>35600</v>
      </c>
      <c r="FI10" s="497">
        <v>28000</v>
      </c>
      <c r="FJ10" s="497">
        <v>3200</v>
      </c>
      <c r="FK10" s="363">
        <v>276</v>
      </c>
      <c r="FL10" s="355">
        <f t="shared" si="59"/>
        <v>9439.2000000000007</v>
      </c>
      <c r="FM10" s="495" t="str">
        <f t="shared" si="47"/>
        <v>-</v>
      </c>
      <c r="FN10" s="363">
        <v>42.542000000000002</v>
      </c>
      <c r="FO10" s="355">
        <f t="shared" si="48"/>
        <v>42542</v>
      </c>
      <c r="FP10" s="363">
        <v>6.9</v>
      </c>
      <c r="FQ10" s="363">
        <v>34200</v>
      </c>
      <c r="FR10" s="356">
        <f t="shared" si="49"/>
        <v>9.4391999999999996</v>
      </c>
      <c r="FS10" s="363">
        <v>21300</v>
      </c>
      <c r="FT10" s="355">
        <f t="shared" si="50"/>
        <v>5878.8</v>
      </c>
      <c r="FU10" s="363">
        <v>1810</v>
      </c>
      <c r="FV10" s="363" t="s">
        <v>43</v>
      </c>
      <c r="FW10" s="351">
        <v>276</v>
      </c>
      <c r="FX10" s="363" t="s">
        <v>550</v>
      </c>
      <c r="FY10" s="363" t="s">
        <v>550</v>
      </c>
      <c r="FZ10" s="363" t="s">
        <v>550</v>
      </c>
      <c r="GA10" s="363" t="s">
        <v>550</v>
      </c>
      <c r="GB10" s="458">
        <v>0</v>
      </c>
      <c r="GC10" s="351">
        <v>810</v>
      </c>
      <c r="GD10" s="431">
        <f t="shared" si="51"/>
        <v>16097.533632286997</v>
      </c>
      <c r="GE10" s="363" t="s">
        <v>43</v>
      </c>
      <c r="GF10" s="503">
        <v>77.7</v>
      </c>
      <c r="GG10" s="528">
        <v>3</v>
      </c>
      <c r="GH10" s="499"/>
      <c r="GI10" s="499"/>
      <c r="GJ10" s="499"/>
      <c r="GK10" s="500"/>
      <c r="GL10" s="503" t="s">
        <v>43</v>
      </c>
      <c r="GM10" s="503" t="s">
        <v>43</v>
      </c>
      <c r="GN10" s="503" t="s">
        <v>43</v>
      </c>
      <c r="GO10" s="503">
        <v>13.5</v>
      </c>
      <c r="GP10" s="458">
        <v>0</v>
      </c>
      <c r="GQ10" s="529"/>
      <c r="GR10" s="458">
        <v>4150</v>
      </c>
      <c r="GS10" s="499">
        <v>400</v>
      </c>
      <c r="GT10" s="499">
        <v>311</v>
      </c>
      <c r="GU10" s="504"/>
      <c r="GV10" s="505"/>
      <c r="GW10" s="499" t="s">
        <v>43</v>
      </c>
      <c r="GX10" s="499">
        <v>71.133333333333326</v>
      </c>
      <c r="GY10" s="530">
        <v>2102</v>
      </c>
      <c r="GZ10" s="499">
        <v>2799</v>
      </c>
      <c r="HA10" s="499">
        <v>99</v>
      </c>
      <c r="HB10" s="499">
        <v>0</v>
      </c>
      <c r="HC10" s="351">
        <v>0</v>
      </c>
      <c r="HD10" s="527">
        <v>34.700000000000003</v>
      </c>
      <c r="HE10" s="527">
        <v>0</v>
      </c>
      <c r="HF10" s="527">
        <v>33.799999999999997</v>
      </c>
      <c r="HG10" s="527">
        <v>0</v>
      </c>
      <c r="HH10" s="527">
        <v>35.1</v>
      </c>
      <c r="HI10" s="527">
        <v>0</v>
      </c>
      <c r="HJ10" s="527">
        <v>37.700000000000003</v>
      </c>
      <c r="HK10" s="527">
        <v>0</v>
      </c>
      <c r="HL10" s="519"/>
      <c r="HM10" s="363">
        <v>223275.09900000691</v>
      </c>
      <c r="HN10" s="519"/>
      <c r="HO10" s="627"/>
      <c r="HP10" s="627"/>
      <c r="HQ10" s="627"/>
      <c r="HR10" s="627"/>
      <c r="HS10" s="627"/>
      <c r="HT10" s="627"/>
      <c r="HU10" s="627"/>
      <c r="HV10" s="627"/>
      <c r="HW10" s="627"/>
      <c r="HX10" s="627"/>
      <c r="HY10" s="627"/>
      <c r="HZ10" s="627"/>
      <c r="IA10" s="627"/>
      <c r="IB10" s="627"/>
      <c r="IC10" s="627"/>
      <c r="ID10" s="627"/>
      <c r="IE10" s="627"/>
      <c r="IF10" s="627"/>
      <c r="IG10" s="627"/>
      <c r="IH10" s="627"/>
      <c r="II10" s="627"/>
      <c r="IJ10" s="627"/>
      <c r="IK10" s="627"/>
      <c r="IL10" s="627"/>
      <c r="IM10" s="627"/>
      <c r="IN10" s="627"/>
      <c r="IO10" s="627"/>
      <c r="IP10" s="627"/>
      <c r="IQ10" s="627"/>
      <c r="IR10" s="627"/>
      <c r="IS10" s="627"/>
      <c r="IT10" s="627"/>
      <c r="IU10" s="627"/>
      <c r="IV10" s="627"/>
      <c r="IW10" s="627"/>
      <c r="IX10" s="627"/>
      <c r="IY10" s="627"/>
      <c r="IZ10" s="627"/>
      <c r="JA10" s="627"/>
      <c r="JB10" s="627"/>
      <c r="JC10" s="627"/>
      <c r="JD10" s="627"/>
      <c r="JE10" s="627"/>
      <c r="JF10" s="627"/>
      <c r="JG10" s="627"/>
      <c r="JH10" s="627"/>
      <c r="JI10" s="627"/>
      <c r="JJ10" s="627"/>
      <c r="JK10" s="363">
        <v>72</v>
      </c>
      <c r="JL10" s="363">
        <v>500</v>
      </c>
      <c r="JM10" s="458">
        <v>1430</v>
      </c>
      <c r="JN10" s="363">
        <v>12000</v>
      </c>
      <c r="JO10" s="354">
        <f t="shared" si="61"/>
        <v>14880</v>
      </c>
      <c r="JP10" s="355">
        <f t="shared" si="18"/>
        <v>572</v>
      </c>
      <c r="JQ10" s="354">
        <f t="shared" si="52"/>
        <v>2139.2799999999997</v>
      </c>
      <c r="JR10" s="355">
        <f t="shared" si="53"/>
        <v>12572</v>
      </c>
      <c r="JS10" s="355">
        <f t="shared" si="54"/>
        <v>15589.28</v>
      </c>
      <c r="JT10" s="354">
        <f t="shared" si="19"/>
        <v>13602.361111111111</v>
      </c>
      <c r="JU10" s="354">
        <f t="shared" si="20"/>
        <v>16322.833333333334</v>
      </c>
      <c r="JV10" s="354">
        <f t="shared" si="21"/>
        <v>8127.41076388889</v>
      </c>
      <c r="JW10" s="354">
        <f t="shared" si="22"/>
        <v>9752.8929166666676</v>
      </c>
      <c r="JX10" s="354">
        <f t="shared" si="23"/>
        <v>17019.28</v>
      </c>
      <c r="JY10" s="456">
        <f t="shared" si="55"/>
        <v>1442.8333333333339</v>
      </c>
      <c r="JZ10" s="509">
        <v>24270</v>
      </c>
      <c r="KA10" s="498">
        <v>12.39</v>
      </c>
      <c r="KB10" s="458"/>
      <c r="KC10" s="498"/>
      <c r="KD10" s="458"/>
      <c r="KE10" s="377"/>
      <c r="KF10" s="363">
        <v>0</v>
      </c>
      <c r="KG10" s="363">
        <v>0</v>
      </c>
      <c r="KH10" s="377">
        <v>1.21</v>
      </c>
      <c r="KI10" s="497">
        <v>0</v>
      </c>
      <c r="KJ10" s="456">
        <f t="shared" si="24"/>
        <v>0</v>
      </c>
      <c r="KK10" s="456">
        <f t="shared" si="56"/>
        <v>0</v>
      </c>
      <c r="KL10" s="363">
        <v>250</v>
      </c>
      <c r="KM10" s="363">
        <v>129.99999999999545</v>
      </c>
      <c r="KN10" s="377">
        <v>0.7599999999999999</v>
      </c>
      <c r="KO10" s="458">
        <v>0</v>
      </c>
      <c r="KP10" s="432">
        <f t="shared" si="25"/>
        <v>379.99999999999545</v>
      </c>
      <c r="KQ10" s="432">
        <f t="shared" si="57"/>
        <v>531.99999999999363</v>
      </c>
      <c r="KR10" s="458">
        <v>0</v>
      </c>
      <c r="KS10" s="458">
        <v>0</v>
      </c>
      <c r="KT10" s="364">
        <v>11</v>
      </c>
      <c r="KU10" s="433">
        <f t="shared" si="58"/>
        <v>165</v>
      </c>
      <c r="KV10" s="496">
        <f t="shared" si="26"/>
        <v>42.542000000000002</v>
      </c>
      <c r="KW10" s="496">
        <f t="shared" si="27"/>
        <v>100.70900000000073</v>
      </c>
      <c r="KX10" s="458">
        <v>582</v>
      </c>
      <c r="KY10" s="650"/>
      <c r="KZ10" s="650"/>
      <c r="LA10" s="503">
        <v>0</v>
      </c>
      <c r="LB10" s="503">
        <v>7</v>
      </c>
      <c r="LC10" s="503">
        <v>0</v>
      </c>
      <c r="LD10" s="503">
        <v>0</v>
      </c>
      <c r="LE10" s="503">
        <v>0</v>
      </c>
      <c r="LF10" s="503">
        <v>81</v>
      </c>
      <c r="LG10" s="503">
        <v>38</v>
      </c>
      <c r="LH10" s="503">
        <v>392</v>
      </c>
      <c r="LI10" s="458">
        <v>504</v>
      </c>
      <c r="LJ10" s="351">
        <v>2900</v>
      </c>
      <c r="LK10" s="377">
        <v>0.44940000000000002</v>
      </c>
      <c r="LL10" s="377">
        <v>0.28999999999999998</v>
      </c>
      <c r="LM10" s="377">
        <v>1.58</v>
      </c>
      <c r="LN10" s="377" t="s">
        <v>43</v>
      </c>
      <c r="LO10" s="377" t="s">
        <v>43</v>
      </c>
      <c r="LP10" s="377" t="s">
        <v>43</v>
      </c>
      <c r="LQ10" s="377" t="s">
        <v>43</v>
      </c>
      <c r="LR10" s="377" t="s">
        <v>43</v>
      </c>
      <c r="LS10" s="503">
        <v>92</v>
      </c>
      <c r="LT10" s="503">
        <v>92.3</v>
      </c>
      <c r="LU10" s="503">
        <v>95</v>
      </c>
      <c r="LV10" s="503" t="s">
        <v>43</v>
      </c>
      <c r="LW10" s="503">
        <v>90.41</v>
      </c>
      <c r="LX10" s="503" t="s">
        <v>43</v>
      </c>
      <c r="LY10" s="503" t="s">
        <v>43</v>
      </c>
      <c r="LZ10" s="503" t="s">
        <v>43</v>
      </c>
      <c r="MA10" s="503" t="s">
        <v>43</v>
      </c>
      <c r="MB10" s="364">
        <v>29.22</v>
      </c>
      <c r="MC10" s="364">
        <v>9.26</v>
      </c>
      <c r="MD10" s="364">
        <v>4.4000000000000004</v>
      </c>
      <c r="ME10" s="532">
        <v>44530</v>
      </c>
      <c r="MF10" s="532">
        <v>0</v>
      </c>
      <c r="MG10" s="532">
        <v>44530</v>
      </c>
      <c r="MH10" s="532">
        <v>13</v>
      </c>
      <c r="MI10" s="532">
        <v>0</v>
      </c>
      <c r="MJ10" s="532">
        <v>13</v>
      </c>
      <c r="MK10" s="337"/>
      <c r="ML10" s="337"/>
      <c r="MN10" s="471"/>
      <c r="MO10" s="471"/>
      <c r="MP10" s="472"/>
      <c r="MQ10" s="473"/>
      <c r="MR10" s="448"/>
      <c r="MS10" s="510">
        <v>5.3999999999999999E-2</v>
      </c>
      <c r="MT10" s="501">
        <v>0</v>
      </c>
      <c r="MU10" s="501">
        <v>0</v>
      </c>
      <c r="MV10" s="501">
        <v>0.42623999999999984</v>
      </c>
      <c r="MW10" s="501">
        <v>36</v>
      </c>
      <c r="MX10" s="501">
        <v>38.543999999999997</v>
      </c>
      <c r="MY10" s="501">
        <v>10.8</v>
      </c>
      <c r="MZ10" s="501">
        <v>0</v>
      </c>
      <c r="NA10" s="501">
        <v>0.76367999999999969</v>
      </c>
      <c r="NB10" s="501">
        <v>0</v>
      </c>
      <c r="NC10" s="501">
        <v>0</v>
      </c>
      <c r="ND10" s="501">
        <v>0</v>
      </c>
      <c r="NE10" s="501">
        <v>10.875</v>
      </c>
      <c r="NF10" s="501">
        <v>1.08</v>
      </c>
      <c r="NG10" s="501">
        <v>0</v>
      </c>
      <c r="NH10" s="501">
        <v>7.1999999999999995E-2</v>
      </c>
      <c r="NI10" s="501">
        <v>0.9</v>
      </c>
      <c r="NJ10" s="501">
        <v>0.21120000000000003</v>
      </c>
      <c r="NK10" s="501">
        <v>0.56999999999999995</v>
      </c>
      <c r="NL10" s="501">
        <v>0</v>
      </c>
      <c r="NM10" s="501">
        <v>0.72</v>
      </c>
      <c r="NN10" s="501">
        <v>7.1999999999999995E-2</v>
      </c>
      <c r="NO10" s="501">
        <v>0.9</v>
      </c>
      <c r="NP10" s="501">
        <v>0.15840000000000001</v>
      </c>
      <c r="NQ10" s="501">
        <v>1.32</v>
      </c>
      <c r="NR10" s="501">
        <v>1.425</v>
      </c>
      <c r="NS10" s="501">
        <v>0</v>
      </c>
      <c r="NT10" s="501">
        <v>0</v>
      </c>
      <c r="NU10" s="501">
        <v>0.36</v>
      </c>
      <c r="NV10" s="501">
        <v>0</v>
      </c>
      <c r="NW10" s="501">
        <v>2.2440000000000002</v>
      </c>
      <c r="NX10" s="501">
        <v>0</v>
      </c>
      <c r="OC10" s="354">
        <f t="shared" si="28"/>
        <v>7169</v>
      </c>
      <c r="OD10" s="379"/>
      <c r="OE10" s="379"/>
      <c r="OH10" s="500">
        <v>29.279771254663245</v>
      </c>
      <c r="OI10" s="500">
        <v>16.576673866090712</v>
      </c>
    </row>
    <row r="11" spans="1:399" ht="17.100000000000001" customHeight="1" x14ac:dyDescent="0.3">
      <c r="A11" s="550" t="s">
        <v>627</v>
      </c>
      <c r="B11" s="458">
        <v>521378</v>
      </c>
      <c r="C11" s="363">
        <v>5</v>
      </c>
      <c r="D11" s="363">
        <v>23.6</v>
      </c>
      <c r="E11" s="363">
        <v>2.8</v>
      </c>
      <c r="F11" s="363">
        <v>6.9</v>
      </c>
      <c r="G11" s="363">
        <v>111</v>
      </c>
      <c r="H11" s="363">
        <v>227.8</v>
      </c>
      <c r="I11" s="363">
        <v>111</v>
      </c>
      <c r="J11" s="497">
        <v>130</v>
      </c>
      <c r="K11" s="377"/>
      <c r="L11" s="525"/>
      <c r="M11" s="498"/>
      <c r="N11" s="377"/>
      <c r="O11" s="526"/>
      <c r="P11" s="458"/>
      <c r="Q11" s="363"/>
      <c r="R11" s="494"/>
      <c r="S11" s="354">
        <f t="shared" si="0"/>
        <v>521324</v>
      </c>
      <c r="T11" s="363">
        <v>23.7</v>
      </c>
      <c r="U11" s="363">
        <v>2.7</v>
      </c>
      <c r="V11" s="363">
        <v>6.8</v>
      </c>
      <c r="W11" s="363">
        <v>123</v>
      </c>
      <c r="X11" s="363">
        <v>252.2</v>
      </c>
      <c r="Y11" s="363">
        <v>144</v>
      </c>
      <c r="Z11" s="363" t="s">
        <v>550</v>
      </c>
      <c r="AA11" s="458">
        <v>48</v>
      </c>
      <c r="AB11" s="363">
        <v>23.8</v>
      </c>
      <c r="AC11" s="363">
        <v>2.5</v>
      </c>
      <c r="AD11" s="363">
        <v>6.6</v>
      </c>
      <c r="AE11" s="363">
        <v>238.5</v>
      </c>
      <c r="AF11" s="363">
        <v>488.1</v>
      </c>
      <c r="AG11" s="363">
        <v>218.8</v>
      </c>
      <c r="AH11" s="363" t="s">
        <v>550</v>
      </c>
      <c r="AI11" s="354">
        <f t="shared" si="1"/>
        <v>527192</v>
      </c>
      <c r="AJ11" s="458">
        <v>5922</v>
      </c>
      <c r="AK11" s="499">
        <v>455</v>
      </c>
      <c r="AL11" s="499">
        <v>217.5</v>
      </c>
      <c r="AM11" s="499">
        <v>467.8</v>
      </c>
      <c r="AN11" s="500">
        <v>20.84</v>
      </c>
      <c r="AO11" s="359">
        <f t="shared" si="29"/>
        <v>-0.96084996344205031</v>
      </c>
      <c r="AP11" s="359">
        <f t="shared" si="30"/>
        <v>-0.95715318048462372</v>
      </c>
      <c r="AQ11" s="359">
        <f t="shared" si="31"/>
        <v>-0.53654724423881428</v>
      </c>
      <c r="AR11" s="360" t="str">
        <f t="shared" si="32"/>
        <v>-</v>
      </c>
      <c r="AS11" s="351">
        <v>0</v>
      </c>
      <c r="AT11" s="351">
        <v>54</v>
      </c>
      <c r="AU11" s="363">
        <v>193.3</v>
      </c>
      <c r="AV11" s="363">
        <v>60</v>
      </c>
      <c r="AW11" s="363">
        <v>475</v>
      </c>
      <c r="AX11" s="363">
        <v>130</v>
      </c>
      <c r="AY11" s="363">
        <v>1.2</v>
      </c>
      <c r="AZ11" s="363">
        <v>22.4</v>
      </c>
      <c r="BA11" s="363">
        <v>1.5</v>
      </c>
      <c r="BB11" s="363">
        <v>0.2</v>
      </c>
      <c r="BC11" s="363">
        <v>184</v>
      </c>
      <c r="BD11" s="499">
        <v>-25</v>
      </c>
      <c r="BE11" s="363">
        <v>6.8</v>
      </c>
      <c r="BF11" s="363">
        <v>2320</v>
      </c>
      <c r="BG11" s="363">
        <v>3580</v>
      </c>
      <c r="BH11" s="363">
        <v>1980</v>
      </c>
      <c r="BI11" s="363">
        <v>3060</v>
      </c>
      <c r="BJ11" s="363">
        <v>126</v>
      </c>
      <c r="BK11" s="495">
        <f>(102546*raw_data!BF11)/((raw_data!BY11*raw_data!CF11)+((raw_data!AI11-raw_data!AT11)*raw_data!BU11))</f>
        <v>4.0603582599178489</v>
      </c>
      <c r="BL11" s="494">
        <f t="shared" si="2"/>
        <v>0.57797633464124598</v>
      </c>
      <c r="BM11" s="354">
        <f t="shared" si="3"/>
        <v>522487</v>
      </c>
      <c r="BN11" s="354">
        <f t="shared" si="33"/>
        <v>460995</v>
      </c>
      <c r="BO11" s="363">
        <v>30</v>
      </c>
      <c r="BP11" s="363">
        <v>22.8</v>
      </c>
      <c r="BQ11" s="363">
        <v>4.9000000000000004</v>
      </c>
      <c r="BR11" s="363">
        <v>6.4</v>
      </c>
      <c r="BS11" s="363">
        <v>15.9</v>
      </c>
      <c r="BT11" s="363">
        <v>32.5</v>
      </c>
      <c r="BU11" s="363">
        <v>13</v>
      </c>
      <c r="BV11" s="363">
        <v>265</v>
      </c>
      <c r="BW11" s="363" t="s">
        <v>550</v>
      </c>
      <c r="BX11" s="363" t="s">
        <v>550</v>
      </c>
      <c r="BY11" s="351">
        <v>4813</v>
      </c>
      <c r="BZ11" s="351">
        <v>90</v>
      </c>
      <c r="CA11" s="359">
        <f t="shared" si="4"/>
        <v>0.93333333333333335</v>
      </c>
      <c r="CB11" s="359">
        <f t="shared" si="5"/>
        <v>0.93341528375332927</v>
      </c>
      <c r="CC11" s="359">
        <f t="shared" si="6"/>
        <v>0.94058500914076781</v>
      </c>
      <c r="CD11" s="496">
        <f t="shared" si="34"/>
        <v>0.19124128751117231</v>
      </c>
      <c r="CE11" s="351">
        <v>99709</v>
      </c>
      <c r="CF11" s="363">
        <v>10750</v>
      </c>
      <c r="CG11" s="363">
        <v>9150</v>
      </c>
      <c r="CH11" s="458">
        <v>455993</v>
      </c>
      <c r="CI11" s="458">
        <v>436417</v>
      </c>
      <c r="CJ11" s="354">
        <f t="shared" si="35"/>
        <v>446205</v>
      </c>
      <c r="CK11" s="363">
        <v>30</v>
      </c>
      <c r="CL11" s="363">
        <v>22.8</v>
      </c>
      <c r="CM11" s="363">
        <v>4.5</v>
      </c>
      <c r="CN11" s="363">
        <v>6.5</v>
      </c>
      <c r="CO11" s="363">
        <v>15.2</v>
      </c>
      <c r="CP11" s="363">
        <v>30.5</v>
      </c>
      <c r="CQ11" s="363">
        <v>13</v>
      </c>
      <c r="CR11" s="377">
        <v>3.7</v>
      </c>
      <c r="CS11" s="498"/>
      <c r="CT11" s="498"/>
      <c r="CU11" s="498"/>
      <c r="CV11" s="501"/>
      <c r="CW11" s="502"/>
      <c r="CX11" s="363"/>
      <c r="CY11" s="498">
        <v>0.77</v>
      </c>
      <c r="CZ11" s="494"/>
      <c r="DA11" s="359">
        <f t="shared" si="7"/>
        <v>0.88288288288288286</v>
      </c>
      <c r="DB11" s="359">
        <f t="shared" si="8"/>
        <v>0.86611062335381916</v>
      </c>
      <c r="DC11" s="359">
        <f t="shared" si="9"/>
        <v>0.86306306306306302</v>
      </c>
      <c r="DD11" s="359" t="str">
        <f t="shared" si="10"/>
        <v>-</v>
      </c>
      <c r="DE11" s="359" t="str">
        <f t="shared" si="11"/>
        <v>-</v>
      </c>
      <c r="DF11" s="425" t="str">
        <f t="shared" si="12"/>
        <v>-</v>
      </c>
      <c r="DG11" s="359" t="str">
        <f t="shared" si="13"/>
        <v>-</v>
      </c>
      <c r="DH11" s="359" t="str">
        <f t="shared" si="36"/>
        <v>-</v>
      </c>
      <c r="DI11" s="359" t="str">
        <f t="shared" si="14"/>
        <v>-</v>
      </c>
      <c r="DJ11" s="493" t="str">
        <f t="shared" si="15"/>
        <v>-</v>
      </c>
      <c r="DK11" s="359" t="str">
        <f t="shared" si="16"/>
        <v>-</v>
      </c>
      <c r="DL11" s="527">
        <v>100</v>
      </c>
      <c r="DM11" s="527">
        <v>0</v>
      </c>
      <c r="DN11" s="527">
        <v>100</v>
      </c>
      <c r="DO11" s="527">
        <v>0</v>
      </c>
      <c r="DP11" s="351">
        <v>5002</v>
      </c>
      <c r="DQ11" s="363">
        <v>6.6</v>
      </c>
      <c r="DR11" s="363" t="s">
        <v>550</v>
      </c>
      <c r="DS11" s="363">
        <v>24.4</v>
      </c>
      <c r="DT11" s="363">
        <v>9</v>
      </c>
      <c r="DU11" s="427" t="str">
        <f t="shared" si="37"/>
        <v>--</v>
      </c>
      <c r="DV11" s="427">
        <f t="shared" si="38"/>
        <v>20.000000000000004</v>
      </c>
      <c r="DW11" s="427">
        <f t="shared" si="39"/>
        <v>30.76923076923077</v>
      </c>
      <c r="DX11" s="363">
        <v>6.7</v>
      </c>
      <c r="DY11" s="363" t="s">
        <v>550</v>
      </c>
      <c r="DZ11" s="363">
        <v>386.4</v>
      </c>
      <c r="EA11" s="363">
        <v>373.3</v>
      </c>
      <c r="EB11" s="355">
        <f t="shared" si="40"/>
        <v>74660</v>
      </c>
      <c r="EC11" s="363">
        <v>3825</v>
      </c>
      <c r="ED11" s="355">
        <f t="shared" si="41"/>
        <v>3825</v>
      </c>
      <c r="EE11" s="355">
        <f t="shared" si="42"/>
        <v>45900</v>
      </c>
      <c r="EF11" s="536" t="s">
        <v>621</v>
      </c>
      <c r="EG11" s="363">
        <v>87.298000000000727</v>
      </c>
      <c r="EH11" s="355">
        <f t="shared" si="43"/>
        <v>87298.000000000728</v>
      </c>
      <c r="EI11" s="363">
        <v>6.1</v>
      </c>
      <c r="EJ11" s="363">
        <v>12000</v>
      </c>
      <c r="EK11" s="497">
        <v>10200</v>
      </c>
      <c r="EL11" s="355">
        <f t="shared" si="44"/>
        <v>45900</v>
      </c>
      <c r="EM11" s="528">
        <v>4</v>
      </c>
      <c r="EN11" s="524">
        <v>34</v>
      </c>
      <c r="EO11" s="351">
        <v>1116</v>
      </c>
      <c r="EP11" s="363">
        <v>6.1</v>
      </c>
      <c r="EQ11" s="363">
        <v>47800</v>
      </c>
      <c r="ER11" s="355">
        <f t="shared" si="45"/>
        <v>53344.800000000003</v>
      </c>
      <c r="ES11" s="363">
        <v>40100</v>
      </c>
      <c r="ET11" s="355">
        <f t="shared" si="46"/>
        <v>44751.6</v>
      </c>
      <c r="EU11" s="363">
        <v>210</v>
      </c>
      <c r="EV11" s="363" t="s">
        <v>43</v>
      </c>
      <c r="EW11" s="489">
        <f>EW4*0.8</f>
        <v>9277.6</v>
      </c>
      <c r="EX11" s="495">
        <f t="shared" si="17"/>
        <v>16.62652329749104</v>
      </c>
      <c r="EY11" s="351">
        <v>1475</v>
      </c>
      <c r="EZ11" s="458">
        <v>3112</v>
      </c>
      <c r="FA11" s="458">
        <v>4004</v>
      </c>
      <c r="FB11" s="458">
        <v>683</v>
      </c>
      <c r="FC11" s="363">
        <v>29</v>
      </c>
      <c r="FD11" s="363">
        <v>29.5</v>
      </c>
      <c r="FE11" s="363">
        <v>71</v>
      </c>
      <c r="FF11" s="363" t="s">
        <v>43</v>
      </c>
      <c r="FG11" s="363">
        <v>7</v>
      </c>
      <c r="FH11" s="363">
        <v>33300</v>
      </c>
      <c r="FI11" s="497">
        <v>26700</v>
      </c>
      <c r="FJ11" s="497">
        <v>2850</v>
      </c>
      <c r="FK11" s="363">
        <v>153</v>
      </c>
      <c r="FL11" s="355">
        <f t="shared" si="59"/>
        <v>4222.8</v>
      </c>
      <c r="FM11" s="495">
        <f t="shared" si="47"/>
        <v>99.402173913043484</v>
      </c>
      <c r="FN11" s="363">
        <v>23.071000000000002</v>
      </c>
      <c r="FO11" s="355">
        <f t="shared" si="48"/>
        <v>23071</v>
      </c>
      <c r="FP11" s="363">
        <v>6.9</v>
      </c>
      <c r="FQ11" s="363">
        <v>27600</v>
      </c>
      <c r="FR11" s="356">
        <f t="shared" si="49"/>
        <v>4.2228000000000003</v>
      </c>
      <c r="FS11" s="363">
        <v>21500</v>
      </c>
      <c r="FT11" s="355">
        <f t="shared" si="50"/>
        <v>3289.5</v>
      </c>
      <c r="FU11" s="363">
        <v>1790</v>
      </c>
      <c r="FV11" s="363" t="s">
        <v>43</v>
      </c>
      <c r="FW11" s="351">
        <v>153</v>
      </c>
      <c r="FX11" s="363">
        <v>7</v>
      </c>
      <c r="FY11" s="363" t="s">
        <v>550</v>
      </c>
      <c r="FZ11" s="363">
        <v>162.69999999999999</v>
      </c>
      <c r="GA11" s="363">
        <v>165</v>
      </c>
      <c r="GB11" s="458">
        <v>0</v>
      </c>
      <c r="GC11" s="351">
        <v>3280</v>
      </c>
      <c r="GD11" s="431">
        <f t="shared" si="51"/>
        <v>11146.411483253583</v>
      </c>
      <c r="GE11" s="363" t="s">
        <v>43</v>
      </c>
      <c r="GF11" s="503">
        <v>79.099999999999994</v>
      </c>
      <c r="GG11" s="528">
        <v>3</v>
      </c>
      <c r="GH11" s="499">
        <v>5550</v>
      </c>
      <c r="GI11" s="499">
        <v>2442</v>
      </c>
      <c r="GJ11" s="499">
        <v>5694.7</v>
      </c>
      <c r="GK11" s="500">
        <v>57.95</v>
      </c>
      <c r="GL11" s="503">
        <v>9.1</v>
      </c>
      <c r="GM11" s="503" t="s">
        <v>43</v>
      </c>
      <c r="GN11" s="503" t="s">
        <v>43</v>
      </c>
      <c r="GO11" s="503">
        <v>10.4</v>
      </c>
      <c r="GP11" s="458">
        <v>21030</v>
      </c>
      <c r="GQ11" s="529"/>
      <c r="GR11" s="458">
        <v>2600</v>
      </c>
      <c r="GS11" s="499">
        <v>407</v>
      </c>
      <c r="GT11" s="499">
        <v>104</v>
      </c>
      <c r="GU11" s="504"/>
      <c r="GV11" s="505"/>
      <c r="GW11" s="499" t="s">
        <v>43</v>
      </c>
      <c r="GX11" s="499">
        <v>84.360000000000014</v>
      </c>
      <c r="GY11" s="530">
        <v>1933</v>
      </c>
      <c r="GZ11" s="499">
        <v>2806</v>
      </c>
      <c r="HA11" s="499">
        <v>100</v>
      </c>
      <c r="HB11" s="499">
        <v>0</v>
      </c>
      <c r="HC11" s="351">
        <v>0</v>
      </c>
      <c r="HD11" s="527">
        <v>34.1</v>
      </c>
      <c r="HE11" s="527">
        <v>0</v>
      </c>
      <c r="HF11" s="527">
        <v>33.5</v>
      </c>
      <c r="HG11" s="527">
        <v>0</v>
      </c>
      <c r="HH11" s="527">
        <v>33.799999999999997</v>
      </c>
      <c r="HI11" s="527">
        <v>0</v>
      </c>
      <c r="HJ11" s="527">
        <v>36.1</v>
      </c>
      <c r="HK11" s="527">
        <v>0</v>
      </c>
      <c r="HL11" s="519"/>
      <c r="HM11" s="363">
        <v>233670.50900000334</v>
      </c>
      <c r="HN11" s="519"/>
      <c r="HO11" s="627"/>
      <c r="HP11" s="627"/>
      <c r="HQ11" s="627"/>
      <c r="HR11" s="627"/>
      <c r="HS11" s="627"/>
      <c r="HT11" s="627"/>
      <c r="HU11" s="627"/>
      <c r="HV11" s="627"/>
      <c r="HW11" s="627"/>
      <c r="HX11" s="627"/>
      <c r="HY11" s="627"/>
      <c r="HZ11" s="627"/>
      <c r="IA11" s="627"/>
      <c r="IB11" s="627"/>
      <c r="IC11" s="627"/>
      <c r="ID11" s="627"/>
      <c r="IE11" s="627"/>
      <c r="IF11" s="627"/>
      <c r="IG11" s="627"/>
      <c r="IH11" s="627"/>
      <c r="II11" s="627"/>
      <c r="IJ11" s="627"/>
      <c r="IK11" s="627"/>
      <c r="IL11" s="627"/>
      <c r="IM11" s="627"/>
      <c r="IN11" s="627"/>
      <c r="IO11" s="627"/>
      <c r="IP11" s="627"/>
      <c r="IQ11" s="627"/>
      <c r="IR11" s="627"/>
      <c r="IS11" s="627"/>
      <c r="IT11" s="627"/>
      <c r="IU11" s="627"/>
      <c r="IV11" s="627"/>
      <c r="IW11" s="627"/>
      <c r="IX11" s="627"/>
      <c r="IY11" s="627"/>
      <c r="IZ11" s="627"/>
      <c r="JA11" s="627"/>
      <c r="JB11" s="627"/>
      <c r="JC11" s="627"/>
      <c r="JD11" s="627"/>
      <c r="JE11" s="627"/>
      <c r="JF11" s="627"/>
      <c r="JG11" s="627"/>
      <c r="JH11" s="627"/>
      <c r="JI11" s="627"/>
      <c r="JJ11" s="627"/>
      <c r="JK11" s="363">
        <v>72</v>
      </c>
      <c r="JL11" s="363">
        <v>199.9999999998181</v>
      </c>
      <c r="JM11" s="458">
        <v>0</v>
      </c>
      <c r="JN11" s="363">
        <v>12000</v>
      </c>
      <c r="JO11" s="354">
        <f t="shared" si="61"/>
        <v>14880</v>
      </c>
      <c r="JP11" s="355">
        <f t="shared" si="18"/>
        <v>271.9999999998181</v>
      </c>
      <c r="JQ11" s="354">
        <f t="shared" si="52"/>
        <v>337.27999999977442</v>
      </c>
      <c r="JR11" s="355">
        <f t="shared" si="53"/>
        <v>12271.999999999818</v>
      </c>
      <c r="JS11" s="355">
        <f t="shared" si="54"/>
        <v>15217.279999999775</v>
      </c>
      <c r="JT11" s="354">
        <f t="shared" si="19"/>
        <v>14482.722222222223</v>
      </c>
      <c r="JU11" s="354">
        <f t="shared" si="20"/>
        <v>17379.266666666666</v>
      </c>
      <c r="JV11" s="354">
        <f t="shared" si="21"/>
        <v>8653.4265277777813</v>
      </c>
      <c r="JW11" s="354">
        <f t="shared" si="22"/>
        <v>10384.111833333336</v>
      </c>
      <c r="JX11" s="354">
        <f t="shared" si="23"/>
        <v>15217.279999999775</v>
      </c>
      <c r="JY11" s="456">
        <f t="shared" si="55"/>
        <v>2499.2666666666664</v>
      </c>
      <c r="JZ11" s="509">
        <v>24210</v>
      </c>
      <c r="KA11" s="498">
        <v>12.18</v>
      </c>
      <c r="KB11" s="458"/>
      <c r="KC11" s="498"/>
      <c r="KD11" s="458"/>
      <c r="KE11" s="377"/>
      <c r="KF11" s="363">
        <v>0</v>
      </c>
      <c r="KG11" s="363">
        <v>0</v>
      </c>
      <c r="KH11" s="377">
        <v>1.21</v>
      </c>
      <c r="KI11" s="497">
        <v>0</v>
      </c>
      <c r="KJ11" s="456">
        <f t="shared" si="24"/>
        <v>0</v>
      </c>
      <c r="KK11" s="456">
        <f t="shared" si="56"/>
        <v>0</v>
      </c>
      <c r="KL11" s="363">
        <v>189.99999999999773</v>
      </c>
      <c r="KM11" s="363">
        <v>99.999999999994316</v>
      </c>
      <c r="KN11" s="377">
        <v>0.74999999999999989</v>
      </c>
      <c r="KO11" s="458">
        <v>0</v>
      </c>
      <c r="KP11" s="432">
        <f t="shared" si="25"/>
        <v>289.99999999999204</v>
      </c>
      <c r="KQ11" s="432">
        <f t="shared" si="57"/>
        <v>405.99999999998886</v>
      </c>
      <c r="KR11" s="458">
        <v>0</v>
      </c>
      <c r="KS11" s="458">
        <v>0</v>
      </c>
      <c r="KT11" s="364">
        <v>9</v>
      </c>
      <c r="KU11" s="433">
        <f t="shared" si="58"/>
        <v>135</v>
      </c>
      <c r="KV11" s="496">
        <f t="shared" si="26"/>
        <v>23.071000000000002</v>
      </c>
      <c r="KW11" s="496">
        <f t="shared" si="27"/>
        <v>87.298000000000727</v>
      </c>
      <c r="KX11" s="458">
        <v>493</v>
      </c>
      <c r="KY11" s="650"/>
      <c r="KZ11" s="650"/>
      <c r="LA11" s="503">
        <v>0</v>
      </c>
      <c r="LB11" s="503">
        <v>7</v>
      </c>
      <c r="LC11" s="503">
        <v>0</v>
      </c>
      <c r="LD11" s="503">
        <v>0</v>
      </c>
      <c r="LE11" s="503">
        <v>0</v>
      </c>
      <c r="LF11" s="503">
        <v>76</v>
      </c>
      <c r="LG11" s="503">
        <v>25</v>
      </c>
      <c r="LH11" s="503">
        <v>327</v>
      </c>
      <c r="LI11" s="458">
        <v>496</v>
      </c>
      <c r="LJ11" s="351">
        <v>0</v>
      </c>
      <c r="LK11" s="377">
        <v>2.7667999999999999</v>
      </c>
      <c r="LL11" s="377">
        <v>0.95</v>
      </c>
      <c r="LM11" s="377">
        <v>0.62</v>
      </c>
      <c r="LN11" s="377" t="s">
        <v>43</v>
      </c>
      <c r="LO11" s="377" t="s">
        <v>43</v>
      </c>
      <c r="LP11" s="377" t="s">
        <v>43</v>
      </c>
      <c r="LQ11" s="377" t="s">
        <v>43</v>
      </c>
      <c r="LR11" s="377" t="s">
        <v>43</v>
      </c>
      <c r="LS11" s="503">
        <v>93.6</v>
      </c>
      <c r="LT11" s="503">
        <v>92.1</v>
      </c>
      <c r="LU11" s="503">
        <v>105</v>
      </c>
      <c r="LV11" s="503" t="s">
        <v>43</v>
      </c>
      <c r="LW11" s="503">
        <v>96.74</v>
      </c>
      <c r="LX11" s="503" t="s">
        <v>43</v>
      </c>
      <c r="LY11" s="503" t="s">
        <v>43</v>
      </c>
      <c r="LZ11" s="503" t="s">
        <v>43</v>
      </c>
      <c r="MA11" s="503" t="s">
        <v>43</v>
      </c>
      <c r="MB11" s="364">
        <v>30.69</v>
      </c>
      <c r="MC11" s="364">
        <v>9.39</v>
      </c>
      <c r="MD11" s="364">
        <v>3.53</v>
      </c>
      <c r="ME11" s="532">
        <v>293050</v>
      </c>
      <c r="MF11" s="532">
        <v>0</v>
      </c>
      <c r="MG11" s="532">
        <v>293050</v>
      </c>
      <c r="MH11" s="532">
        <v>59</v>
      </c>
      <c r="MI11" s="532">
        <v>0</v>
      </c>
      <c r="MJ11" s="532">
        <v>59</v>
      </c>
      <c r="MK11" s="337"/>
      <c r="ML11" s="337"/>
      <c r="MN11" s="471"/>
      <c r="MO11" s="471"/>
      <c r="MP11" s="472"/>
      <c r="MQ11" s="473"/>
      <c r="MR11" s="446"/>
      <c r="MS11" s="510">
        <v>5.3999999999999999E-2</v>
      </c>
      <c r="MT11" s="501">
        <v>0</v>
      </c>
      <c r="MU11" s="501">
        <v>0</v>
      </c>
      <c r="MV11" s="501">
        <v>0.42623999999999984</v>
      </c>
      <c r="MW11" s="501">
        <v>36</v>
      </c>
      <c r="MX11" s="501">
        <v>30.623999999999999</v>
      </c>
      <c r="MY11" s="501">
        <v>10.8</v>
      </c>
      <c r="MZ11" s="501">
        <v>0</v>
      </c>
      <c r="NA11" s="501">
        <v>0.77255999999999969</v>
      </c>
      <c r="NB11" s="501">
        <v>0</v>
      </c>
      <c r="NC11" s="501">
        <v>0</v>
      </c>
      <c r="ND11" s="501">
        <v>0</v>
      </c>
      <c r="NE11" s="501">
        <v>12</v>
      </c>
      <c r="NF11" s="501">
        <v>1.08</v>
      </c>
      <c r="NG11" s="501">
        <v>0</v>
      </c>
      <c r="NH11" s="501">
        <v>7.1999999999999995E-2</v>
      </c>
      <c r="NI11" s="501">
        <v>0.9</v>
      </c>
      <c r="NJ11" s="501">
        <v>0.21120000000000003</v>
      </c>
      <c r="NK11" s="501">
        <v>0.54</v>
      </c>
      <c r="NL11" s="501">
        <v>0</v>
      </c>
      <c r="NM11" s="501">
        <v>0.72</v>
      </c>
      <c r="NN11" s="501">
        <v>6.6000000000000003E-2</v>
      </c>
      <c r="NO11" s="501">
        <v>0.86250000000000004</v>
      </c>
      <c r="NP11" s="501">
        <v>0.1144</v>
      </c>
      <c r="NQ11" s="501">
        <v>1.32</v>
      </c>
      <c r="NR11" s="501">
        <v>1.71</v>
      </c>
      <c r="NS11" s="501">
        <v>0</v>
      </c>
      <c r="NT11" s="501">
        <v>0</v>
      </c>
      <c r="NU11" s="501">
        <v>0.36</v>
      </c>
      <c r="NV11" s="501">
        <v>0</v>
      </c>
      <c r="NW11" s="501">
        <v>2.2440000000000002</v>
      </c>
      <c r="NX11" s="501">
        <v>0</v>
      </c>
      <c r="OC11" s="354">
        <f t="shared" si="28"/>
        <v>7116</v>
      </c>
      <c r="OD11" s="379"/>
      <c r="OE11" s="379"/>
      <c r="OH11" s="500">
        <v>26.432206208077908</v>
      </c>
      <c r="OI11" s="500">
        <v>26.056860321384423</v>
      </c>
    </row>
    <row r="12" spans="1:399" ht="17.100000000000001" customHeight="1" x14ac:dyDescent="0.3">
      <c r="A12" s="357" t="s">
        <v>628</v>
      </c>
      <c r="B12" s="458">
        <v>503217</v>
      </c>
      <c r="C12" s="363">
        <v>5.8</v>
      </c>
      <c r="D12" s="363">
        <v>23.8</v>
      </c>
      <c r="E12" s="363">
        <v>3.1</v>
      </c>
      <c r="F12" s="363">
        <v>6.8</v>
      </c>
      <c r="G12" s="363">
        <v>98</v>
      </c>
      <c r="H12" s="363">
        <v>205</v>
      </c>
      <c r="I12" s="363">
        <v>93.3</v>
      </c>
      <c r="J12" s="497">
        <v>130</v>
      </c>
      <c r="K12" s="377"/>
      <c r="L12" s="525"/>
      <c r="M12" s="498"/>
      <c r="N12" s="377"/>
      <c r="O12" s="526"/>
      <c r="P12" s="458"/>
      <c r="Q12" s="363"/>
      <c r="R12" s="494"/>
      <c r="S12" s="354">
        <f t="shared" si="0"/>
        <v>503165</v>
      </c>
      <c r="T12" s="363">
        <v>23.8</v>
      </c>
      <c r="U12" s="363">
        <v>2.9</v>
      </c>
      <c r="V12" s="363">
        <v>6.8</v>
      </c>
      <c r="W12" s="363">
        <v>127</v>
      </c>
      <c r="X12" s="363">
        <v>265</v>
      </c>
      <c r="Y12" s="363">
        <v>165</v>
      </c>
      <c r="Z12" s="363" t="s">
        <v>550</v>
      </c>
      <c r="AA12" s="458">
        <v>48</v>
      </c>
      <c r="AB12" s="363">
        <v>23.9</v>
      </c>
      <c r="AC12" s="363">
        <v>2.6</v>
      </c>
      <c r="AD12" s="363">
        <v>6.6</v>
      </c>
      <c r="AE12" s="363">
        <v>195</v>
      </c>
      <c r="AF12" s="363">
        <v>410</v>
      </c>
      <c r="AG12" s="363">
        <v>170</v>
      </c>
      <c r="AH12" s="363" t="s">
        <v>550</v>
      </c>
      <c r="AI12" s="354">
        <f t="shared" si="1"/>
        <v>505204</v>
      </c>
      <c r="AJ12" s="458">
        <v>2091</v>
      </c>
      <c r="AK12" s="499"/>
      <c r="AL12" s="499"/>
      <c r="AM12" s="499"/>
      <c r="AN12" s="500"/>
      <c r="AO12" s="359">
        <f t="shared" si="29"/>
        <v>-0.5416551809721627</v>
      </c>
      <c r="AP12" s="359">
        <f>IFERROR((S12*X12-AI12*AF12)/(S12*X12)*100,"-")</f>
        <v>-55.343948279091457</v>
      </c>
      <c r="AQ12" s="359">
        <f t="shared" si="31"/>
        <v>-3.4478177379611299E-2</v>
      </c>
      <c r="AR12" s="360" t="str">
        <f t="shared" si="32"/>
        <v>-</v>
      </c>
      <c r="AS12" s="351">
        <v>0</v>
      </c>
      <c r="AT12" s="351">
        <v>52</v>
      </c>
      <c r="AU12" s="363"/>
      <c r="AV12" s="363"/>
      <c r="AW12" s="363"/>
      <c r="AX12" s="363"/>
      <c r="AY12" s="363">
        <v>1.1000000000000001</v>
      </c>
      <c r="AZ12" s="363">
        <v>24.3</v>
      </c>
      <c r="BA12" s="363">
        <v>2</v>
      </c>
      <c r="BB12" s="363">
        <v>0.1</v>
      </c>
      <c r="BC12" s="363">
        <v>160</v>
      </c>
      <c r="BD12" s="499">
        <v>-29</v>
      </c>
      <c r="BE12" s="363">
        <v>6.3</v>
      </c>
      <c r="BF12" s="363">
        <v>2160</v>
      </c>
      <c r="BG12" s="363">
        <v>3283.3</v>
      </c>
      <c r="BH12" s="363">
        <v>1840</v>
      </c>
      <c r="BI12" s="363">
        <v>2850</v>
      </c>
      <c r="BJ12" s="363">
        <v>142</v>
      </c>
      <c r="BK12" s="495">
        <f>(102546*raw_data!BF12)/((raw_data!BY12*raw_data!CF12)+((raw_data!AI12-raw_data!AT12)*raw_data!BU12))</f>
        <v>9.2830506980589309</v>
      </c>
      <c r="BL12" s="494">
        <f t="shared" si="2"/>
        <v>0.4843605902420039</v>
      </c>
      <c r="BM12" s="354">
        <f t="shared" si="3"/>
        <v>503791</v>
      </c>
      <c r="BN12" s="354">
        <f t="shared" si="33"/>
        <v>446170</v>
      </c>
      <c r="BO12" s="363">
        <v>30</v>
      </c>
      <c r="BP12" s="363">
        <v>23.2</v>
      </c>
      <c r="BQ12" s="363">
        <v>4.5</v>
      </c>
      <c r="BR12" s="363">
        <v>6.5</v>
      </c>
      <c r="BS12" s="363">
        <v>14.1</v>
      </c>
      <c r="BT12" s="363">
        <v>30</v>
      </c>
      <c r="BU12" s="363">
        <v>13.3</v>
      </c>
      <c r="BV12" s="363">
        <v>235</v>
      </c>
      <c r="BW12" s="363" t="s">
        <v>550</v>
      </c>
      <c r="BX12" s="363" t="s">
        <v>550</v>
      </c>
      <c r="BY12" s="351">
        <v>1517</v>
      </c>
      <c r="BZ12" s="351">
        <v>90</v>
      </c>
      <c r="CA12" s="359">
        <f t="shared" si="4"/>
        <v>0.9276923076923077</v>
      </c>
      <c r="CB12" s="359">
        <f t="shared" si="5"/>
        <v>0.92682926829268297</v>
      </c>
      <c r="CC12" s="359">
        <f t="shared" si="6"/>
        <v>0.92176470588235282</v>
      </c>
      <c r="CD12" s="496">
        <f t="shared" si="34"/>
        <v>0.19615593272882276</v>
      </c>
      <c r="CE12" s="351">
        <v>98709</v>
      </c>
      <c r="CF12" s="363">
        <v>11300</v>
      </c>
      <c r="CG12" s="363">
        <v>9600</v>
      </c>
      <c r="CH12" s="458">
        <v>444982</v>
      </c>
      <c r="CI12" s="458">
        <v>436583</v>
      </c>
      <c r="CJ12" s="354">
        <f t="shared" si="35"/>
        <v>440783</v>
      </c>
      <c r="CK12" s="363">
        <v>30</v>
      </c>
      <c r="CL12" s="363">
        <v>23.2</v>
      </c>
      <c r="CM12" s="363">
        <v>4.7</v>
      </c>
      <c r="CN12" s="363">
        <v>6.9</v>
      </c>
      <c r="CO12" s="363">
        <v>12.2</v>
      </c>
      <c r="CP12" s="363">
        <v>26</v>
      </c>
      <c r="CQ12" s="363">
        <v>8.8000000000000007</v>
      </c>
      <c r="CR12" s="377">
        <v>5.29</v>
      </c>
      <c r="CS12" s="498"/>
      <c r="CT12" s="498"/>
      <c r="CU12" s="498"/>
      <c r="CV12" s="501"/>
      <c r="CW12" s="502"/>
      <c r="CX12" s="363"/>
      <c r="CY12" s="498">
        <v>0.56999999999999995</v>
      </c>
      <c r="CZ12" s="494"/>
      <c r="DA12" s="359">
        <f t="shared" si="7"/>
        <v>0.90568060021436225</v>
      </c>
      <c r="DB12" s="359">
        <f t="shared" si="8"/>
        <v>0.87317073170731707</v>
      </c>
      <c r="DC12" s="359">
        <f t="shared" si="9"/>
        <v>0.8755102040816326</v>
      </c>
      <c r="DD12" s="359" t="str">
        <f t="shared" si="10"/>
        <v>-</v>
      </c>
      <c r="DE12" s="359" t="str">
        <f t="shared" si="11"/>
        <v>-</v>
      </c>
      <c r="DF12" s="425" t="str">
        <f t="shared" si="12"/>
        <v>-</v>
      </c>
      <c r="DG12" s="359" t="str">
        <f t="shared" si="13"/>
        <v>-</v>
      </c>
      <c r="DH12" s="359" t="str">
        <f t="shared" si="36"/>
        <v>-</v>
      </c>
      <c r="DI12" s="359" t="str">
        <f t="shared" si="14"/>
        <v>-</v>
      </c>
      <c r="DJ12" s="493" t="str">
        <f t="shared" si="15"/>
        <v>-</v>
      </c>
      <c r="DK12" s="359" t="str">
        <f t="shared" si="16"/>
        <v>-</v>
      </c>
      <c r="DL12" s="527">
        <v>100</v>
      </c>
      <c r="DM12" s="527">
        <v>0</v>
      </c>
      <c r="DN12" s="527">
        <v>100</v>
      </c>
      <c r="DO12" s="527">
        <v>0</v>
      </c>
      <c r="DP12" s="351">
        <v>1188</v>
      </c>
      <c r="DQ12" s="363" t="s">
        <v>550</v>
      </c>
      <c r="DR12" s="363" t="s">
        <v>550</v>
      </c>
      <c r="DS12" s="363" t="s">
        <v>550</v>
      </c>
      <c r="DT12" s="363" t="s">
        <v>550</v>
      </c>
      <c r="DU12" s="427" t="str">
        <f t="shared" si="37"/>
        <v>--</v>
      </c>
      <c r="DV12" s="427" t="str">
        <f t="shared" si="38"/>
        <v>--</v>
      </c>
      <c r="DW12" s="427" t="str">
        <f t="shared" si="39"/>
        <v>--</v>
      </c>
      <c r="DX12" s="363" t="s">
        <v>550</v>
      </c>
      <c r="DY12" s="363" t="s">
        <v>550</v>
      </c>
      <c r="DZ12" s="363" t="s">
        <v>550</v>
      </c>
      <c r="EA12" s="363" t="s">
        <v>550</v>
      </c>
      <c r="EB12" s="355" t="str">
        <f t="shared" si="40"/>
        <v>-</v>
      </c>
      <c r="EC12" s="363">
        <v>921</v>
      </c>
      <c r="ED12" s="355">
        <f t="shared" si="41"/>
        <v>921</v>
      </c>
      <c r="EE12" s="355">
        <f t="shared" si="42"/>
        <v>11788.8</v>
      </c>
      <c r="EF12" s="495" t="str">
        <f t="shared" si="60"/>
        <v>-</v>
      </c>
      <c r="EG12" s="363">
        <v>19.710999999999274</v>
      </c>
      <c r="EH12" s="355">
        <f t="shared" si="43"/>
        <v>19710.999999999272</v>
      </c>
      <c r="EI12" s="363">
        <v>6.1</v>
      </c>
      <c r="EJ12" s="363">
        <v>12800</v>
      </c>
      <c r="EK12" s="497">
        <v>10600</v>
      </c>
      <c r="EL12" s="355">
        <f t="shared" si="44"/>
        <v>11788.8</v>
      </c>
      <c r="EM12" s="528">
        <v>0</v>
      </c>
      <c r="EN12" s="524"/>
      <c r="EO12" s="351">
        <v>147</v>
      </c>
      <c r="EP12" s="363">
        <v>6.1</v>
      </c>
      <c r="EQ12" s="363">
        <v>51600</v>
      </c>
      <c r="ER12" s="355">
        <f t="shared" si="45"/>
        <v>7585.2</v>
      </c>
      <c r="ES12" s="363">
        <v>43200</v>
      </c>
      <c r="ET12" s="355">
        <f t="shared" si="46"/>
        <v>6350.4</v>
      </c>
      <c r="EU12" s="363">
        <v>230</v>
      </c>
      <c r="EV12" s="363" t="s">
        <v>43</v>
      </c>
      <c r="EW12" s="489"/>
      <c r="EX12" s="495">
        <f t="shared" si="17"/>
        <v>126.22585034013606</v>
      </c>
      <c r="EY12" s="351">
        <v>252</v>
      </c>
      <c r="EZ12" s="458">
        <v>3114</v>
      </c>
      <c r="FA12" s="458">
        <v>4096</v>
      </c>
      <c r="FB12" s="458">
        <v>461</v>
      </c>
      <c r="FC12" s="363">
        <v>29</v>
      </c>
      <c r="FD12" s="363">
        <v>29.5</v>
      </c>
      <c r="FE12" s="363">
        <v>70</v>
      </c>
      <c r="FF12" s="363" t="s">
        <v>43</v>
      </c>
      <c r="FG12" s="363">
        <v>6.8</v>
      </c>
      <c r="FH12" s="363">
        <v>33600</v>
      </c>
      <c r="FI12" s="497">
        <v>26900</v>
      </c>
      <c r="FJ12" s="497">
        <v>3530</v>
      </c>
      <c r="FK12" s="363">
        <v>20</v>
      </c>
      <c r="FL12" s="355">
        <f t="shared" si="59"/>
        <v>640.70000000000005</v>
      </c>
      <c r="FM12" s="495" t="str">
        <f t="shared" si="47"/>
        <v>-</v>
      </c>
      <c r="FN12" s="363">
        <v>2.0720000000000001</v>
      </c>
      <c r="FO12" s="355">
        <f t="shared" si="48"/>
        <v>2072</v>
      </c>
      <c r="FP12" s="363">
        <v>6.9</v>
      </c>
      <c r="FQ12" s="363">
        <v>32035</v>
      </c>
      <c r="FR12" s="356">
        <f t="shared" si="49"/>
        <v>0.64070000000000005</v>
      </c>
      <c r="FS12" s="363">
        <v>23750</v>
      </c>
      <c r="FT12" s="355">
        <f t="shared" si="50"/>
        <v>475</v>
      </c>
      <c r="FU12" s="363">
        <v>1880</v>
      </c>
      <c r="FV12" s="363" t="s">
        <v>43</v>
      </c>
      <c r="FW12" s="351">
        <v>20</v>
      </c>
      <c r="FX12" s="363" t="s">
        <v>550</v>
      </c>
      <c r="FY12" s="363" t="s">
        <v>550</v>
      </c>
      <c r="FZ12" s="363" t="s">
        <v>550</v>
      </c>
      <c r="GA12" s="363" t="s">
        <v>550</v>
      </c>
      <c r="GB12" s="458">
        <v>0</v>
      </c>
      <c r="GC12" s="351">
        <v>4540</v>
      </c>
      <c r="GD12" s="431">
        <f t="shared" si="51"/>
        <v>0</v>
      </c>
      <c r="GE12" s="363" t="s">
        <v>43</v>
      </c>
      <c r="GF12" s="503" t="s">
        <v>605</v>
      </c>
      <c r="GG12" s="528">
        <v>0</v>
      </c>
      <c r="GH12" s="499"/>
      <c r="GI12" s="499"/>
      <c r="GJ12" s="499"/>
      <c r="GK12" s="500"/>
      <c r="GL12" s="503" t="s">
        <v>43</v>
      </c>
      <c r="GM12" s="503" t="s">
        <v>43</v>
      </c>
      <c r="GN12" s="503" t="s">
        <v>43</v>
      </c>
      <c r="GO12" s="503" t="s">
        <v>605</v>
      </c>
      <c r="GP12" s="458">
        <v>0</v>
      </c>
      <c r="GQ12" s="529"/>
      <c r="GR12" s="458">
        <v>0</v>
      </c>
      <c r="GS12" s="499">
        <v>482</v>
      </c>
      <c r="GT12" s="499">
        <v>0</v>
      </c>
      <c r="GU12" s="504"/>
      <c r="GV12" s="505"/>
      <c r="GW12" s="499" t="s">
        <v>43</v>
      </c>
      <c r="GX12" s="499" t="s">
        <v>43</v>
      </c>
      <c r="GY12" s="530">
        <v>407</v>
      </c>
      <c r="GZ12" s="499">
        <v>294</v>
      </c>
      <c r="HA12" s="499">
        <v>11</v>
      </c>
      <c r="HB12" s="499">
        <v>0</v>
      </c>
      <c r="HC12" s="351">
        <v>0</v>
      </c>
      <c r="HD12" s="527">
        <v>33.799999999999997</v>
      </c>
      <c r="HE12" s="527">
        <v>0</v>
      </c>
      <c r="HF12" s="527">
        <v>34.200000000000003</v>
      </c>
      <c r="HG12" s="527">
        <v>0</v>
      </c>
      <c r="HH12" s="527">
        <v>34.6</v>
      </c>
      <c r="HI12" s="527">
        <v>0</v>
      </c>
      <c r="HJ12" s="527">
        <v>34.700000000000003</v>
      </c>
      <c r="HK12" s="527">
        <v>0</v>
      </c>
      <c r="HL12" s="519"/>
      <c r="HM12" s="363">
        <v>227242.15500000119</v>
      </c>
      <c r="HN12" s="519"/>
      <c r="HO12" s="627"/>
      <c r="HP12" s="627"/>
      <c r="HQ12" s="627"/>
      <c r="HR12" s="627"/>
      <c r="HS12" s="627"/>
      <c r="HT12" s="627"/>
      <c r="HU12" s="627"/>
      <c r="HV12" s="627"/>
      <c r="HW12" s="627"/>
      <c r="HX12" s="627"/>
      <c r="HY12" s="627"/>
      <c r="HZ12" s="627"/>
      <c r="IA12" s="627"/>
      <c r="IB12" s="627"/>
      <c r="IC12" s="627"/>
      <c r="ID12" s="627"/>
      <c r="IE12" s="627"/>
      <c r="IF12" s="627"/>
      <c r="IG12" s="627"/>
      <c r="IH12" s="627"/>
      <c r="II12" s="627"/>
      <c r="IJ12" s="627"/>
      <c r="IK12" s="627"/>
      <c r="IL12" s="627"/>
      <c r="IM12" s="627"/>
      <c r="IN12" s="627"/>
      <c r="IO12" s="627"/>
      <c r="IP12" s="627"/>
      <c r="IQ12" s="627"/>
      <c r="IR12" s="627"/>
      <c r="IS12" s="627"/>
      <c r="IT12" s="627"/>
      <c r="IU12" s="627"/>
      <c r="IV12" s="627"/>
      <c r="IW12" s="627"/>
      <c r="IX12" s="627"/>
      <c r="IY12" s="627"/>
      <c r="IZ12" s="627"/>
      <c r="JA12" s="627"/>
      <c r="JB12" s="627"/>
      <c r="JC12" s="627"/>
      <c r="JD12" s="627"/>
      <c r="JE12" s="627"/>
      <c r="JF12" s="627"/>
      <c r="JG12" s="627"/>
      <c r="JH12" s="627"/>
      <c r="JI12" s="627"/>
      <c r="JJ12" s="627"/>
      <c r="JK12" s="363">
        <v>72</v>
      </c>
      <c r="JL12" s="363">
        <v>0</v>
      </c>
      <c r="JM12" s="458">
        <v>0</v>
      </c>
      <c r="JN12" s="363">
        <v>11001</v>
      </c>
      <c r="JO12" s="354">
        <f t="shared" si="61"/>
        <v>13641.24</v>
      </c>
      <c r="JP12" s="355">
        <f t="shared" si="18"/>
        <v>72</v>
      </c>
      <c r="JQ12" s="354">
        <f t="shared" si="52"/>
        <v>89.28</v>
      </c>
      <c r="JR12" s="355">
        <f t="shared" si="53"/>
        <v>11073</v>
      </c>
      <c r="JS12" s="355">
        <f t="shared" si="54"/>
        <v>13730.52</v>
      </c>
      <c r="JT12" s="354">
        <f t="shared" si="19"/>
        <v>13978.250000000002</v>
      </c>
      <c r="JU12" s="354">
        <f t="shared" si="20"/>
        <v>16773.900000000001</v>
      </c>
      <c r="JV12" s="354">
        <f t="shared" si="21"/>
        <v>8352.0043750000023</v>
      </c>
      <c r="JW12" s="354">
        <f t="shared" si="22"/>
        <v>10022.405250000002</v>
      </c>
      <c r="JX12" s="354">
        <f t="shared" si="23"/>
        <v>13730.52</v>
      </c>
      <c r="JY12" s="456">
        <f t="shared" si="55"/>
        <v>3132.6600000000017</v>
      </c>
      <c r="JZ12" s="509"/>
      <c r="KA12" s="498"/>
      <c r="KB12" s="458"/>
      <c r="KC12" s="498"/>
      <c r="KD12" s="458"/>
      <c r="KE12" s="377"/>
      <c r="KF12" s="363">
        <v>0</v>
      </c>
      <c r="KG12" s="363">
        <v>0</v>
      </c>
      <c r="KH12" s="377">
        <v>1.21</v>
      </c>
      <c r="KI12" s="497">
        <v>0</v>
      </c>
      <c r="KJ12" s="456">
        <f>KF12+KG12</f>
        <v>0</v>
      </c>
      <c r="KK12" s="456">
        <f>KJ12*1.22</f>
        <v>0</v>
      </c>
      <c r="KL12" s="363">
        <v>280.00000000000114</v>
      </c>
      <c r="KM12" s="363">
        <v>159.99999999999659</v>
      </c>
      <c r="KN12" s="377">
        <v>0.73999999999999988</v>
      </c>
      <c r="KO12" s="458">
        <v>0</v>
      </c>
      <c r="KP12" s="432">
        <f t="shared" si="25"/>
        <v>439.99999999999773</v>
      </c>
      <c r="KQ12" s="432">
        <f t="shared" si="57"/>
        <v>615.99999999999682</v>
      </c>
      <c r="KR12" s="458">
        <v>0</v>
      </c>
      <c r="KS12" s="458">
        <v>0</v>
      </c>
      <c r="KT12" s="364">
        <v>2</v>
      </c>
      <c r="KU12" s="433">
        <f t="shared" si="58"/>
        <v>30</v>
      </c>
      <c r="KV12" s="537" t="s">
        <v>621</v>
      </c>
      <c r="KW12" s="496">
        <f t="shared" si="27"/>
        <v>19.710999999999274</v>
      </c>
      <c r="KX12" s="458">
        <v>302</v>
      </c>
      <c r="KY12" s="650"/>
      <c r="KZ12" s="650"/>
      <c r="LA12" s="503">
        <v>0</v>
      </c>
      <c r="LB12" s="503">
        <v>7</v>
      </c>
      <c r="LC12" s="503">
        <v>0</v>
      </c>
      <c r="LD12" s="503">
        <v>0</v>
      </c>
      <c r="LE12" s="503">
        <v>0</v>
      </c>
      <c r="LF12" s="503">
        <v>13</v>
      </c>
      <c r="LG12" s="503">
        <v>4</v>
      </c>
      <c r="LH12" s="503">
        <v>112</v>
      </c>
      <c r="LI12" s="458">
        <v>459</v>
      </c>
      <c r="LJ12" s="351">
        <v>0</v>
      </c>
      <c r="LK12" s="377">
        <v>1.4797</v>
      </c>
      <c r="LL12" s="377">
        <v>3.02</v>
      </c>
      <c r="LM12" s="377">
        <v>2.84</v>
      </c>
      <c r="LN12" s="377" t="s">
        <v>43</v>
      </c>
      <c r="LO12" s="377" t="s">
        <v>43</v>
      </c>
      <c r="LP12" s="377" t="s">
        <v>43</v>
      </c>
      <c r="LQ12" s="377" t="s">
        <v>43</v>
      </c>
      <c r="LR12" s="377" t="s">
        <v>43</v>
      </c>
      <c r="LS12" s="503">
        <v>90</v>
      </c>
      <c r="LT12" s="503">
        <v>94.9</v>
      </c>
      <c r="LU12" s="503">
        <v>105</v>
      </c>
      <c r="LV12" s="503" t="s">
        <v>43</v>
      </c>
      <c r="LW12" s="503">
        <v>93.85</v>
      </c>
      <c r="LX12" s="503" t="s">
        <v>43</v>
      </c>
      <c r="LY12" s="503" t="s">
        <v>43</v>
      </c>
      <c r="LZ12" s="503" t="s">
        <v>43</v>
      </c>
      <c r="MA12" s="503" t="s">
        <v>43</v>
      </c>
      <c r="MB12" s="364">
        <v>30.59</v>
      </c>
      <c r="MC12" s="364">
        <v>8.14</v>
      </c>
      <c r="MD12" s="364">
        <v>4.4800000000000004</v>
      </c>
      <c r="ME12" s="532">
        <v>193170</v>
      </c>
      <c r="MF12" s="532">
        <v>0</v>
      </c>
      <c r="MG12" s="532">
        <v>193170</v>
      </c>
      <c r="MH12" s="532">
        <v>52</v>
      </c>
      <c r="MI12" s="532">
        <v>0</v>
      </c>
      <c r="MJ12" s="532">
        <v>52</v>
      </c>
      <c r="MK12" s="337"/>
      <c r="ML12" s="337"/>
      <c r="MN12" s="471"/>
      <c r="MO12" s="471"/>
      <c r="MP12" s="472"/>
      <c r="MQ12" s="473"/>
      <c r="MR12" s="446"/>
      <c r="MS12" s="510">
        <v>5.3999999999999999E-2</v>
      </c>
      <c r="MT12" s="501">
        <v>0</v>
      </c>
      <c r="MU12" s="501">
        <v>0</v>
      </c>
      <c r="MV12" s="501">
        <v>0.42623999999999984</v>
      </c>
      <c r="MW12" s="501">
        <v>36</v>
      </c>
      <c r="MX12" s="501">
        <v>39.335999999999999</v>
      </c>
      <c r="MY12" s="501">
        <v>10.8</v>
      </c>
      <c r="MZ12" s="501">
        <v>0</v>
      </c>
      <c r="NA12" s="501">
        <v>0.75479999999999969</v>
      </c>
      <c r="NB12" s="501">
        <v>3.0000000000000001E-3</v>
      </c>
      <c r="NC12" s="501">
        <v>0</v>
      </c>
      <c r="ND12" s="501">
        <v>0</v>
      </c>
      <c r="NE12" s="501">
        <v>12</v>
      </c>
      <c r="NF12" s="501">
        <v>1.08</v>
      </c>
      <c r="NG12" s="501">
        <v>0</v>
      </c>
      <c r="NH12" s="501">
        <v>7.1999999999999995E-2</v>
      </c>
      <c r="NI12" s="501">
        <v>0.9</v>
      </c>
      <c r="NJ12" s="501">
        <v>0</v>
      </c>
      <c r="NK12" s="501">
        <v>0.54</v>
      </c>
      <c r="NL12" s="501">
        <v>0</v>
      </c>
      <c r="NM12" s="501">
        <v>0.72</v>
      </c>
      <c r="NN12" s="501">
        <v>7.1999999999999995E-2</v>
      </c>
      <c r="NO12" s="501">
        <v>0.9</v>
      </c>
      <c r="NP12" s="501">
        <v>0</v>
      </c>
      <c r="NQ12" s="501">
        <v>1.32</v>
      </c>
      <c r="NR12" s="501">
        <v>2.2799999999999998</v>
      </c>
      <c r="NS12" s="501">
        <v>0</v>
      </c>
      <c r="NT12" s="501">
        <v>0.03</v>
      </c>
      <c r="NU12" s="501">
        <v>0.375</v>
      </c>
      <c r="NV12" s="501">
        <v>0</v>
      </c>
      <c r="NW12" s="501">
        <v>2.2440000000000002</v>
      </c>
      <c r="NX12" s="501">
        <v>0</v>
      </c>
      <c r="OC12" s="354">
        <f t="shared" si="28"/>
        <v>7210</v>
      </c>
      <c r="OD12" s="379"/>
      <c r="OE12" s="379"/>
      <c r="OH12" s="500">
        <v>22.246506193407875</v>
      </c>
      <c r="OI12" s="500">
        <v>28.111341154819414</v>
      </c>
    </row>
    <row r="13" spans="1:399" ht="17.100000000000001" customHeight="1" x14ac:dyDescent="0.3">
      <c r="A13" s="550" t="s">
        <v>629</v>
      </c>
      <c r="B13" s="458">
        <v>514708</v>
      </c>
      <c r="C13" s="363">
        <v>5.0999999999999996</v>
      </c>
      <c r="D13" s="363">
        <v>23.9</v>
      </c>
      <c r="E13" s="363">
        <v>3</v>
      </c>
      <c r="F13" s="363">
        <v>6.8</v>
      </c>
      <c r="G13" s="363">
        <v>147</v>
      </c>
      <c r="H13" s="363">
        <v>320</v>
      </c>
      <c r="I13" s="363">
        <v>155</v>
      </c>
      <c r="J13" s="497">
        <v>150</v>
      </c>
      <c r="K13" s="377"/>
      <c r="L13" s="525"/>
      <c r="M13" s="498"/>
      <c r="N13" s="377"/>
      <c r="O13" s="526"/>
      <c r="P13" s="458"/>
      <c r="Q13" s="363"/>
      <c r="R13" s="494"/>
      <c r="S13" s="354">
        <f t="shared" si="0"/>
        <v>514647</v>
      </c>
      <c r="T13" s="363">
        <v>23.8</v>
      </c>
      <c r="U13" s="363">
        <v>2.7</v>
      </c>
      <c r="V13" s="363">
        <v>6.8</v>
      </c>
      <c r="W13" s="363">
        <v>207</v>
      </c>
      <c r="X13" s="363">
        <v>450</v>
      </c>
      <c r="Y13" s="363">
        <v>155</v>
      </c>
      <c r="Z13" s="363" t="s">
        <v>550</v>
      </c>
      <c r="AA13" s="458">
        <v>48</v>
      </c>
      <c r="AB13" s="363">
        <v>23.9</v>
      </c>
      <c r="AC13" s="363">
        <v>2.5</v>
      </c>
      <c r="AD13" s="363">
        <v>6.7</v>
      </c>
      <c r="AE13" s="363">
        <v>161</v>
      </c>
      <c r="AF13" s="363">
        <v>350</v>
      </c>
      <c r="AG13" s="363">
        <v>181.7</v>
      </c>
      <c r="AH13" s="363" t="s">
        <v>550</v>
      </c>
      <c r="AI13" s="354">
        <f t="shared" si="1"/>
        <v>514590</v>
      </c>
      <c r="AJ13" s="458">
        <v>4</v>
      </c>
      <c r="AK13" s="499">
        <v>850</v>
      </c>
      <c r="AL13" s="499">
        <v>391</v>
      </c>
      <c r="AM13" s="499">
        <v>860</v>
      </c>
      <c r="AN13" s="500">
        <v>14.57</v>
      </c>
      <c r="AO13" s="359">
        <f t="shared" si="29"/>
        <v>0.22230836541033627</v>
      </c>
      <c r="AP13" s="359">
        <f t="shared" si="30"/>
        <v>0.22230836541033627</v>
      </c>
      <c r="AQ13" s="359">
        <f t="shared" si="31"/>
        <v>-0.17212823045573925</v>
      </c>
      <c r="AR13" s="360" t="str">
        <f t="shared" si="32"/>
        <v>-</v>
      </c>
      <c r="AS13" s="351">
        <v>0</v>
      </c>
      <c r="AT13" s="351">
        <v>61</v>
      </c>
      <c r="AU13" s="363">
        <v>15200</v>
      </c>
      <c r="AV13" s="363">
        <v>6020</v>
      </c>
      <c r="AW13" s="363">
        <v>510</v>
      </c>
      <c r="AX13" s="363">
        <v>200</v>
      </c>
      <c r="AY13" s="363">
        <v>1.1000000000000001</v>
      </c>
      <c r="AZ13" s="363">
        <v>24.2</v>
      </c>
      <c r="BA13" s="363">
        <v>2.2000000000000002</v>
      </c>
      <c r="BB13" s="363">
        <v>0.4</v>
      </c>
      <c r="BC13" s="363">
        <v>142</v>
      </c>
      <c r="BD13" s="499">
        <v>-22</v>
      </c>
      <c r="BE13" s="363">
        <v>6.7</v>
      </c>
      <c r="BF13" s="363">
        <v>2120</v>
      </c>
      <c r="BG13" s="363">
        <v>2340</v>
      </c>
      <c r="BH13" s="363">
        <v>1780</v>
      </c>
      <c r="BI13" s="363">
        <v>2020</v>
      </c>
      <c r="BJ13" s="363">
        <v>123</v>
      </c>
      <c r="BK13" s="495">
        <f>(102546*raw_data!BF13)/((raw_data!BY13*raw_data!CF13)+((raw_data!AI13-raw_data!AT13)*raw_data!BU13))</f>
        <v>18.179704464877638</v>
      </c>
      <c r="BL13" s="494">
        <f t="shared" si="2"/>
        <v>0.42287681472409094</v>
      </c>
      <c r="BM13" s="354">
        <f t="shared" si="3"/>
        <v>514218</v>
      </c>
      <c r="BN13" s="354">
        <f t="shared" si="33"/>
        <v>441473</v>
      </c>
      <c r="BO13" s="363">
        <v>30</v>
      </c>
      <c r="BP13" s="363">
        <v>23.1</v>
      </c>
      <c r="BQ13" s="363">
        <v>4.4000000000000004</v>
      </c>
      <c r="BR13" s="363">
        <v>6.7</v>
      </c>
      <c r="BS13" s="363">
        <v>11</v>
      </c>
      <c r="BT13" s="363">
        <v>24</v>
      </c>
      <c r="BU13" s="363">
        <v>12.2</v>
      </c>
      <c r="BV13" s="363">
        <v>265</v>
      </c>
      <c r="BW13" s="363" t="s">
        <v>550</v>
      </c>
      <c r="BX13" s="363" t="s">
        <v>550</v>
      </c>
      <c r="BY13" s="351">
        <v>494</v>
      </c>
      <c r="BZ13" s="351">
        <v>88</v>
      </c>
      <c r="CA13" s="359">
        <f t="shared" si="4"/>
        <v>0.93167701863354035</v>
      </c>
      <c r="CB13" s="359">
        <f t="shared" si="5"/>
        <v>0.93142857142857138</v>
      </c>
      <c r="CC13" s="359">
        <f t="shared" si="6"/>
        <v>0.93285635663181077</v>
      </c>
      <c r="CD13" s="496">
        <f t="shared" si="34"/>
        <v>0.19294823472726283</v>
      </c>
      <c r="CE13" s="351">
        <v>99312</v>
      </c>
      <c r="CF13" s="363">
        <v>11500</v>
      </c>
      <c r="CG13" s="363">
        <v>9900</v>
      </c>
      <c r="CH13" s="458">
        <v>441473</v>
      </c>
      <c r="CI13" s="458">
        <v>430460</v>
      </c>
      <c r="CJ13" s="354">
        <f t="shared" si="35"/>
        <v>435967</v>
      </c>
      <c r="CK13" s="363">
        <v>30</v>
      </c>
      <c r="CL13" s="363">
        <v>23.1</v>
      </c>
      <c r="CM13" s="363">
        <v>4.5</v>
      </c>
      <c r="CN13" s="363">
        <v>6.5</v>
      </c>
      <c r="CO13" s="363">
        <v>9.6999999999999993</v>
      </c>
      <c r="CP13" s="363">
        <v>20</v>
      </c>
      <c r="CQ13" s="363">
        <v>8.4</v>
      </c>
      <c r="CR13" s="377">
        <v>2.78</v>
      </c>
      <c r="CS13" s="498"/>
      <c r="CT13" s="498"/>
      <c r="CU13" s="498"/>
      <c r="CV13" s="501"/>
      <c r="CW13" s="502"/>
      <c r="CX13" s="363"/>
      <c r="CY13" s="498">
        <v>0.62</v>
      </c>
      <c r="CZ13" s="494"/>
      <c r="DA13" s="359">
        <f t="shared" si="7"/>
        <v>0.94580645161290322</v>
      </c>
      <c r="DB13" s="359">
        <f t="shared" si="8"/>
        <v>0.9375</v>
      </c>
      <c r="DC13" s="359">
        <f t="shared" si="9"/>
        <v>0.93401360544217693</v>
      </c>
      <c r="DD13" s="359" t="str">
        <f t="shared" si="10"/>
        <v>-</v>
      </c>
      <c r="DE13" s="359" t="str">
        <f t="shared" si="11"/>
        <v>-</v>
      </c>
      <c r="DF13" s="425" t="str">
        <f t="shared" si="12"/>
        <v>-</v>
      </c>
      <c r="DG13" s="359" t="str">
        <f t="shared" si="13"/>
        <v>-</v>
      </c>
      <c r="DH13" s="359" t="str">
        <f t="shared" si="36"/>
        <v>-</v>
      </c>
      <c r="DI13" s="359" t="str">
        <f t="shared" si="14"/>
        <v>-</v>
      </c>
      <c r="DJ13" s="493" t="str">
        <f t="shared" si="15"/>
        <v>-</v>
      </c>
      <c r="DK13" s="359" t="str">
        <f t="shared" si="16"/>
        <v>-</v>
      </c>
      <c r="DL13" s="527">
        <v>100</v>
      </c>
      <c r="DM13" s="527">
        <v>0</v>
      </c>
      <c r="DN13" s="527">
        <v>100</v>
      </c>
      <c r="DO13" s="527">
        <v>0</v>
      </c>
      <c r="DP13" s="351">
        <v>0</v>
      </c>
      <c r="DQ13" s="363" t="s">
        <v>605</v>
      </c>
      <c r="DR13" s="363" t="s">
        <v>550</v>
      </c>
      <c r="DS13" s="363" t="s">
        <v>605</v>
      </c>
      <c r="DT13" s="363" t="s">
        <v>605</v>
      </c>
      <c r="DU13" s="427" t="str">
        <f t="shared" si="37"/>
        <v>--</v>
      </c>
      <c r="DV13" s="427" t="str">
        <f t="shared" si="38"/>
        <v>--</v>
      </c>
      <c r="DW13" s="427" t="str">
        <f t="shared" si="39"/>
        <v>--</v>
      </c>
      <c r="DX13" s="363" t="s">
        <v>605</v>
      </c>
      <c r="DY13" s="363" t="s">
        <v>550</v>
      </c>
      <c r="DZ13" s="363" t="s">
        <v>605</v>
      </c>
      <c r="EA13" s="363" t="s">
        <v>605</v>
      </c>
      <c r="EB13" s="355" t="str">
        <f t="shared" si="40"/>
        <v>-</v>
      </c>
      <c r="EC13" s="363">
        <v>0</v>
      </c>
      <c r="ED13" s="355">
        <f t="shared" si="41"/>
        <v>0</v>
      </c>
      <c r="EE13" s="355">
        <f t="shared" si="42"/>
        <v>0</v>
      </c>
      <c r="EF13" s="495" t="str">
        <f t="shared" si="60"/>
        <v>-</v>
      </c>
      <c r="EG13" s="363">
        <v>0</v>
      </c>
      <c r="EH13" s="355">
        <f t="shared" si="43"/>
        <v>0</v>
      </c>
      <c r="EI13" s="363">
        <v>6.5</v>
      </c>
      <c r="EJ13" s="363">
        <v>13750</v>
      </c>
      <c r="EK13" s="497">
        <v>11050</v>
      </c>
      <c r="EL13" s="355">
        <f t="shared" si="44"/>
        <v>0</v>
      </c>
      <c r="EM13" s="528">
        <v>0</v>
      </c>
      <c r="EN13" s="655" t="s">
        <v>350</v>
      </c>
      <c r="EO13" s="351">
        <v>24</v>
      </c>
      <c r="EP13" s="363" t="s">
        <v>605</v>
      </c>
      <c r="EQ13" s="363" t="s">
        <v>605</v>
      </c>
      <c r="ER13" s="355" t="str">
        <f t="shared" si="45"/>
        <v>-</v>
      </c>
      <c r="ES13" s="363" t="s">
        <v>605</v>
      </c>
      <c r="ET13" s="355" t="str">
        <f t="shared" si="46"/>
        <v>-</v>
      </c>
      <c r="EU13" s="363" t="s">
        <v>605</v>
      </c>
      <c r="EV13" s="363">
        <v>4070</v>
      </c>
      <c r="EW13" s="659" t="s">
        <v>353</v>
      </c>
      <c r="EX13" s="495">
        <f t="shared" si="17"/>
        <v>773.13333333333333</v>
      </c>
      <c r="EY13" s="351">
        <v>15</v>
      </c>
      <c r="EZ13" s="458">
        <v>2917</v>
      </c>
      <c r="FA13" s="458">
        <v>3801</v>
      </c>
      <c r="FB13" s="458">
        <v>605</v>
      </c>
      <c r="FC13" s="363">
        <v>29</v>
      </c>
      <c r="FD13" s="363">
        <v>29.5</v>
      </c>
      <c r="FE13" s="363">
        <v>69</v>
      </c>
      <c r="FF13" s="363" t="s">
        <v>43</v>
      </c>
      <c r="FG13" s="363">
        <v>7.1</v>
      </c>
      <c r="FH13" s="363">
        <v>36100</v>
      </c>
      <c r="FI13" s="497">
        <v>29200</v>
      </c>
      <c r="FJ13" s="497">
        <v>3000</v>
      </c>
      <c r="FK13" s="363">
        <v>0</v>
      </c>
      <c r="FL13" s="355">
        <f t="shared" si="59"/>
        <v>0</v>
      </c>
      <c r="FM13" s="495" t="str">
        <f t="shared" si="47"/>
        <v>-</v>
      </c>
      <c r="FN13" s="363">
        <v>1.4999999999999999E-2</v>
      </c>
      <c r="FO13" s="355">
        <f t="shared" si="48"/>
        <v>15</v>
      </c>
      <c r="FP13" s="363">
        <v>7.1</v>
      </c>
      <c r="FQ13" s="363">
        <v>33500</v>
      </c>
      <c r="FR13" s="356">
        <f t="shared" si="49"/>
        <v>0</v>
      </c>
      <c r="FS13" s="363">
        <v>24600</v>
      </c>
      <c r="FT13" s="355">
        <f t="shared" si="50"/>
        <v>0</v>
      </c>
      <c r="FU13" s="363">
        <v>2060</v>
      </c>
      <c r="FV13" s="363">
        <v>3170</v>
      </c>
      <c r="FW13" s="351">
        <v>0</v>
      </c>
      <c r="FX13" s="363" t="s">
        <v>605</v>
      </c>
      <c r="FY13" s="363" t="s">
        <v>550</v>
      </c>
      <c r="FZ13" s="363" t="s">
        <v>605</v>
      </c>
      <c r="GA13" s="363" t="s">
        <v>605</v>
      </c>
      <c r="GB13" s="458">
        <v>0</v>
      </c>
      <c r="GC13" s="351">
        <v>280</v>
      </c>
      <c r="GD13" s="431">
        <f t="shared" si="51"/>
        <v>0</v>
      </c>
      <c r="GE13" s="363">
        <v>3900</v>
      </c>
      <c r="GF13" s="503" t="s">
        <v>605</v>
      </c>
      <c r="GG13" s="528">
        <v>0</v>
      </c>
      <c r="GH13" s="499">
        <v>3180</v>
      </c>
      <c r="GI13" s="499">
        <v>1350</v>
      </c>
      <c r="GJ13" s="499">
        <v>3299.9</v>
      </c>
      <c r="GK13" s="500">
        <v>15.88</v>
      </c>
      <c r="GL13" s="503">
        <v>8.5</v>
      </c>
      <c r="GM13" s="503" t="s">
        <v>43</v>
      </c>
      <c r="GN13" s="503">
        <v>3930</v>
      </c>
      <c r="GO13" s="503" t="s">
        <v>605</v>
      </c>
      <c r="GP13" s="458">
        <v>22150</v>
      </c>
      <c r="GQ13" s="529"/>
      <c r="GR13" s="458">
        <v>0</v>
      </c>
      <c r="GS13" s="499">
        <v>404</v>
      </c>
      <c r="GT13" s="499">
        <v>0</v>
      </c>
      <c r="GU13" s="504"/>
      <c r="GV13" s="505"/>
      <c r="GW13" s="499" t="s">
        <v>43</v>
      </c>
      <c r="GX13" s="499" t="s">
        <v>43</v>
      </c>
      <c r="GY13" s="530">
        <v>201</v>
      </c>
      <c r="GZ13" s="499">
        <v>0</v>
      </c>
      <c r="HA13" s="499">
        <v>0</v>
      </c>
      <c r="HB13" s="499">
        <v>0</v>
      </c>
      <c r="HC13" s="351">
        <v>0</v>
      </c>
      <c r="HD13" s="527">
        <v>35</v>
      </c>
      <c r="HE13" s="527">
        <v>0</v>
      </c>
      <c r="HF13" s="527">
        <v>35</v>
      </c>
      <c r="HG13" s="527">
        <v>0</v>
      </c>
      <c r="HH13" s="527">
        <v>39</v>
      </c>
      <c r="HI13" s="527">
        <v>0</v>
      </c>
      <c r="HJ13" s="527">
        <v>35</v>
      </c>
      <c r="HK13" s="527">
        <v>0</v>
      </c>
      <c r="HL13" s="519"/>
      <c r="HM13" s="363">
        <v>222029.32999998331</v>
      </c>
      <c r="HN13" s="519"/>
      <c r="HO13" s="627"/>
      <c r="HP13" s="627"/>
      <c r="HQ13" s="627"/>
      <c r="HR13" s="627"/>
      <c r="HS13" s="627"/>
      <c r="HT13" s="627"/>
      <c r="HU13" s="627"/>
      <c r="HV13" s="627"/>
      <c r="HW13" s="627"/>
      <c r="HX13" s="627"/>
      <c r="HY13" s="627"/>
      <c r="HZ13" s="627"/>
      <c r="IA13" s="627"/>
      <c r="IB13" s="627"/>
      <c r="IC13" s="627"/>
      <c r="ID13" s="627"/>
      <c r="IE13" s="627"/>
      <c r="IF13" s="627"/>
      <c r="IG13" s="627"/>
      <c r="IH13" s="627"/>
      <c r="II13" s="627"/>
      <c r="IJ13" s="627"/>
      <c r="IK13" s="627"/>
      <c r="IL13" s="627"/>
      <c r="IM13" s="627"/>
      <c r="IN13" s="627"/>
      <c r="IO13" s="627"/>
      <c r="IP13" s="627"/>
      <c r="IQ13" s="627"/>
      <c r="IR13" s="627"/>
      <c r="IS13" s="627"/>
      <c r="IT13" s="627"/>
      <c r="IU13" s="627"/>
      <c r="IV13" s="627"/>
      <c r="IW13" s="627"/>
      <c r="IX13" s="627"/>
      <c r="IY13" s="627"/>
      <c r="IZ13" s="627"/>
      <c r="JA13" s="627"/>
      <c r="JB13" s="627"/>
      <c r="JC13" s="627"/>
      <c r="JD13" s="627"/>
      <c r="JE13" s="627"/>
      <c r="JF13" s="627"/>
      <c r="JG13" s="627"/>
      <c r="JH13" s="627"/>
      <c r="JI13" s="627"/>
      <c r="JJ13" s="627"/>
      <c r="JK13" s="363">
        <v>72</v>
      </c>
      <c r="JL13" s="363">
        <v>0</v>
      </c>
      <c r="JM13" s="458">
        <v>0</v>
      </c>
      <c r="JN13" s="363">
        <v>12000</v>
      </c>
      <c r="JO13" s="354">
        <f t="shared" si="61"/>
        <v>14880</v>
      </c>
      <c r="JP13" s="355">
        <f t="shared" si="18"/>
        <v>72</v>
      </c>
      <c r="JQ13" s="354">
        <f t="shared" si="52"/>
        <v>89.28</v>
      </c>
      <c r="JR13" s="355">
        <f t="shared" si="53"/>
        <v>12072</v>
      </c>
      <c r="JS13" s="355">
        <f t="shared" si="54"/>
        <v>14969.28</v>
      </c>
      <c r="JT13" s="354">
        <f t="shared" si="19"/>
        <v>14297.444444444445</v>
      </c>
      <c r="JU13" s="354">
        <f t="shared" si="20"/>
        <v>17156.933333333334</v>
      </c>
      <c r="JV13" s="354">
        <f t="shared" si="21"/>
        <v>8542.7230555555579</v>
      </c>
      <c r="JW13" s="354">
        <f t="shared" si="22"/>
        <v>10251.267666666668</v>
      </c>
      <c r="JX13" s="354">
        <f t="shared" si="23"/>
        <v>14969.28</v>
      </c>
      <c r="JY13" s="456">
        <f t="shared" si="55"/>
        <v>2276.9333333333343</v>
      </c>
      <c r="JZ13" s="509">
        <v>24040</v>
      </c>
      <c r="KA13" s="498">
        <v>12.29</v>
      </c>
      <c r="KB13" s="458"/>
      <c r="KC13" s="498"/>
      <c r="KD13" s="458"/>
      <c r="KE13" s="377"/>
      <c r="KF13" s="363">
        <v>0</v>
      </c>
      <c r="KG13" s="363">
        <v>0</v>
      </c>
      <c r="KH13" s="377">
        <v>1.21</v>
      </c>
      <c r="KI13" s="497">
        <v>0</v>
      </c>
      <c r="KJ13" s="456">
        <f t="shared" si="24"/>
        <v>0</v>
      </c>
      <c r="KK13" s="456">
        <f t="shared" si="56"/>
        <v>0</v>
      </c>
      <c r="KL13" s="363">
        <v>250</v>
      </c>
      <c r="KM13" s="363">
        <v>139.99999999998636</v>
      </c>
      <c r="KN13" s="377">
        <v>0.72999999999999987</v>
      </c>
      <c r="KO13" s="458">
        <v>0</v>
      </c>
      <c r="KP13" s="432">
        <f t="shared" si="25"/>
        <v>389.99999999998636</v>
      </c>
      <c r="KQ13" s="432">
        <f t="shared" si="57"/>
        <v>545.9999999999809</v>
      </c>
      <c r="KR13" s="458">
        <v>0</v>
      </c>
      <c r="KS13" s="458">
        <v>0</v>
      </c>
      <c r="KT13" s="364">
        <v>0</v>
      </c>
      <c r="KU13" s="433">
        <f t="shared" si="58"/>
        <v>0</v>
      </c>
      <c r="KV13" s="537" t="s">
        <v>621</v>
      </c>
      <c r="KW13" s="537" t="s">
        <v>621</v>
      </c>
      <c r="KX13" s="458">
        <v>279</v>
      </c>
      <c r="KY13" s="650"/>
      <c r="KZ13" s="650"/>
      <c r="LA13" s="503">
        <v>0</v>
      </c>
      <c r="LB13" s="503">
        <v>5</v>
      </c>
      <c r="LC13" s="503">
        <v>0</v>
      </c>
      <c r="LD13" s="503">
        <v>0</v>
      </c>
      <c r="LE13" s="503">
        <v>0</v>
      </c>
      <c r="LF13" s="503">
        <v>0</v>
      </c>
      <c r="LG13" s="503">
        <v>0</v>
      </c>
      <c r="LH13" s="503">
        <v>37</v>
      </c>
      <c r="LI13" s="458">
        <v>408</v>
      </c>
      <c r="LJ13" s="351">
        <v>0</v>
      </c>
      <c r="LK13" s="377">
        <v>1.3856999999999999</v>
      </c>
      <c r="LL13" s="377">
        <v>0.14000000000000001</v>
      </c>
      <c r="LM13" s="377">
        <v>0.11</v>
      </c>
      <c r="LN13" s="377" t="s">
        <v>43</v>
      </c>
      <c r="LO13" s="377" t="s">
        <v>43</v>
      </c>
      <c r="LP13" s="377" t="s">
        <v>43</v>
      </c>
      <c r="LQ13" s="377" t="s">
        <v>43</v>
      </c>
      <c r="LR13" s="377" t="s">
        <v>43</v>
      </c>
      <c r="LS13" s="503">
        <v>92</v>
      </c>
      <c r="LT13" s="503">
        <v>108.3</v>
      </c>
      <c r="LU13" s="503">
        <v>105</v>
      </c>
      <c r="LV13" s="503" t="s">
        <v>43</v>
      </c>
      <c r="LW13" s="503">
        <v>98.33</v>
      </c>
      <c r="LX13" s="503" t="s">
        <v>43</v>
      </c>
      <c r="LY13" s="503" t="s">
        <v>43</v>
      </c>
      <c r="LZ13" s="503" t="s">
        <v>43</v>
      </c>
      <c r="MA13" s="503" t="s">
        <v>43</v>
      </c>
      <c r="MB13" s="364">
        <v>32.42</v>
      </c>
      <c r="MC13" s="364">
        <v>6.46</v>
      </c>
      <c r="MD13" s="364">
        <v>3.72</v>
      </c>
      <c r="ME13" s="532">
        <v>176020</v>
      </c>
      <c r="MF13" s="532">
        <v>0</v>
      </c>
      <c r="MG13" s="532">
        <v>176020</v>
      </c>
      <c r="MH13" s="532">
        <v>53</v>
      </c>
      <c r="MI13" s="532">
        <v>0</v>
      </c>
      <c r="MJ13" s="532">
        <v>53</v>
      </c>
      <c r="MK13" s="337"/>
      <c r="ML13" s="337"/>
      <c r="MN13" s="471"/>
      <c r="MO13" s="471"/>
      <c r="MP13" s="472"/>
      <c r="MQ13" s="473"/>
      <c r="MR13" s="446"/>
      <c r="MS13" s="510">
        <v>5.3999999999999999E-2</v>
      </c>
      <c r="MT13" s="501">
        <v>0</v>
      </c>
      <c r="MU13" s="501">
        <v>0</v>
      </c>
      <c r="MV13" s="501">
        <v>0.42623999999999984</v>
      </c>
      <c r="MW13" s="501">
        <v>36</v>
      </c>
      <c r="MX13" s="501">
        <v>39.335999999999999</v>
      </c>
      <c r="MY13" s="501">
        <v>10.8</v>
      </c>
      <c r="MZ13" s="501">
        <v>0</v>
      </c>
      <c r="NA13" s="501">
        <v>0.7370399999999997</v>
      </c>
      <c r="NB13" s="501">
        <v>1.6500000000000001E-2</v>
      </c>
      <c r="NC13" s="501">
        <v>0</v>
      </c>
      <c r="ND13" s="501">
        <v>0</v>
      </c>
      <c r="NE13" s="501">
        <v>11.25</v>
      </c>
      <c r="NF13" s="501">
        <v>0</v>
      </c>
      <c r="NG13" s="501">
        <v>0</v>
      </c>
      <c r="NH13" s="501">
        <v>0</v>
      </c>
      <c r="NI13" s="501">
        <v>0</v>
      </c>
      <c r="NJ13" s="501">
        <v>0</v>
      </c>
      <c r="NK13" s="501">
        <v>0.03</v>
      </c>
      <c r="NL13" s="501">
        <v>0</v>
      </c>
      <c r="NM13" s="501">
        <v>0</v>
      </c>
      <c r="NN13" s="501">
        <v>0</v>
      </c>
      <c r="NO13" s="501">
        <v>0</v>
      </c>
      <c r="NP13" s="501">
        <v>0</v>
      </c>
      <c r="NQ13" s="501">
        <v>1.2649999999999999</v>
      </c>
      <c r="NR13" s="501">
        <v>1.2350000000000001</v>
      </c>
      <c r="NS13" s="501">
        <v>0</v>
      </c>
      <c r="NT13" s="501">
        <v>0.03</v>
      </c>
      <c r="NU13" s="501">
        <v>0.34499999999999997</v>
      </c>
      <c r="NV13" s="501">
        <v>0</v>
      </c>
      <c r="NW13" s="501">
        <v>0</v>
      </c>
      <c r="NX13" s="501">
        <v>0</v>
      </c>
      <c r="OC13" s="354">
        <f t="shared" si="28"/>
        <v>6718</v>
      </c>
      <c r="OD13" s="379"/>
      <c r="OE13" s="379"/>
      <c r="OH13" s="500" t="s">
        <v>43</v>
      </c>
      <c r="OI13" s="500" t="s">
        <v>43</v>
      </c>
    </row>
    <row r="14" spans="1:399" ht="17.100000000000001" customHeight="1" x14ac:dyDescent="0.3">
      <c r="A14" s="357" t="s">
        <v>630</v>
      </c>
      <c r="B14" s="458">
        <v>510997</v>
      </c>
      <c r="C14" s="363">
        <v>5.2</v>
      </c>
      <c r="D14" s="363">
        <v>23.2</v>
      </c>
      <c r="E14" s="363">
        <v>2.9</v>
      </c>
      <c r="F14" s="363">
        <v>6.8</v>
      </c>
      <c r="G14" s="363">
        <v>139.19999999999999</v>
      </c>
      <c r="H14" s="363">
        <v>284.7</v>
      </c>
      <c r="I14" s="363">
        <v>177.8</v>
      </c>
      <c r="J14" s="497">
        <v>130</v>
      </c>
      <c r="K14" s="377"/>
      <c r="L14" s="525"/>
      <c r="M14" s="498"/>
      <c r="N14" s="377"/>
      <c r="O14" s="526"/>
      <c r="P14" s="458"/>
      <c r="Q14" s="363"/>
      <c r="R14" s="494"/>
      <c r="S14" s="354">
        <f t="shared" si="0"/>
        <v>510938</v>
      </c>
      <c r="T14" s="363">
        <v>23.5</v>
      </c>
      <c r="U14" s="363">
        <v>2.6</v>
      </c>
      <c r="V14" s="363">
        <v>6.9</v>
      </c>
      <c r="W14" s="363">
        <v>149.4</v>
      </c>
      <c r="X14" s="363">
        <v>305.10000000000002</v>
      </c>
      <c r="Y14" s="363">
        <v>220</v>
      </c>
      <c r="Z14" s="363" t="s">
        <v>550</v>
      </c>
      <c r="AA14" s="458">
        <v>48</v>
      </c>
      <c r="AB14" s="363">
        <v>23.8</v>
      </c>
      <c r="AC14" s="363">
        <v>2.2000000000000002</v>
      </c>
      <c r="AD14" s="363">
        <v>6.7</v>
      </c>
      <c r="AE14" s="363">
        <v>159</v>
      </c>
      <c r="AF14" s="363">
        <v>325.39999999999998</v>
      </c>
      <c r="AG14" s="363">
        <v>247.3</v>
      </c>
      <c r="AH14" s="363" t="s">
        <v>550</v>
      </c>
      <c r="AI14" s="354">
        <f t="shared" si="1"/>
        <v>510884</v>
      </c>
      <c r="AJ14" s="458">
        <v>5</v>
      </c>
      <c r="AK14" s="499"/>
      <c r="AL14" s="499"/>
      <c r="AM14" s="499"/>
      <c r="AN14" s="500"/>
      <c r="AO14" s="359">
        <f t="shared" si="29"/>
        <v>-6.414454894762335E-2</v>
      </c>
      <c r="AP14" s="359">
        <f t="shared" si="30"/>
        <v>-6.6422842132324036E-2</v>
      </c>
      <c r="AQ14" s="359">
        <f t="shared" si="31"/>
        <v>-0.12397210620466674</v>
      </c>
      <c r="AR14" s="360" t="str">
        <f t="shared" si="32"/>
        <v>-</v>
      </c>
      <c r="AS14" s="351">
        <v>0</v>
      </c>
      <c r="AT14" s="351">
        <v>59</v>
      </c>
      <c r="AU14" s="363"/>
      <c r="AV14" s="363"/>
      <c r="AW14" s="363"/>
      <c r="AX14" s="363"/>
      <c r="AY14" s="363">
        <v>1</v>
      </c>
      <c r="AZ14" s="363">
        <v>24.2</v>
      </c>
      <c r="BA14" s="363">
        <v>1.2</v>
      </c>
      <c r="BB14" s="363">
        <v>0.2</v>
      </c>
      <c r="BC14" s="363">
        <v>210</v>
      </c>
      <c r="BD14" s="499">
        <v>-23</v>
      </c>
      <c r="BE14" s="363">
        <v>6.8</v>
      </c>
      <c r="BF14" s="363">
        <v>2211</v>
      </c>
      <c r="BG14" s="363">
        <v>2490</v>
      </c>
      <c r="BH14" s="363">
        <v>1970</v>
      </c>
      <c r="BI14" s="363">
        <v>2220</v>
      </c>
      <c r="BJ14" s="363">
        <v>135</v>
      </c>
      <c r="BK14" s="495">
        <f>(102546*raw_data!BF14)/((raw_data!BY14*raw_data!CF14)+((raw_data!AI14-raw_data!AT14)*raw_data!BU14))</f>
        <v>13.331345041289682</v>
      </c>
      <c r="BL14" s="494">
        <f t="shared" si="2"/>
        <v>0.3517746023797565</v>
      </c>
      <c r="BM14" s="354">
        <f t="shared" si="3"/>
        <v>510550</v>
      </c>
      <c r="BN14" s="354">
        <f t="shared" si="33"/>
        <v>446540</v>
      </c>
      <c r="BO14" s="363">
        <v>30</v>
      </c>
      <c r="BP14" s="363">
        <v>22.9</v>
      </c>
      <c r="BQ14" s="363">
        <v>4.5</v>
      </c>
      <c r="BR14" s="363">
        <v>6.6</v>
      </c>
      <c r="BS14" s="363">
        <v>19.899999999999999</v>
      </c>
      <c r="BT14" s="363">
        <v>40.700000000000003</v>
      </c>
      <c r="BU14" s="363">
        <v>23</v>
      </c>
      <c r="BV14" s="363">
        <v>240</v>
      </c>
      <c r="BW14" s="363" t="s">
        <v>550</v>
      </c>
      <c r="BX14" s="363" t="s">
        <v>550</v>
      </c>
      <c r="BY14" s="351">
        <v>452</v>
      </c>
      <c r="BZ14" s="351">
        <v>89</v>
      </c>
      <c r="CA14" s="359">
        <f t="shared" si="4"/>
        <v>0.8748427672955974</v>
      </c>
      <c r="CB14" s="359">
        <f t="shared" si="5"/>
        <v>0.87492317148125387</v>
      </c>
      <c r="CC14" s="359">
        <f t="shared" si="6"/>
        <v>0.90699555196118076</v>
      </c>
      <c r="CD14" s="496">
        <f>CE14/B14</f>
        <v>0.19353929670819986</v>
      </c>
      <c r="CE14" s="351">
        <v>98898</v>
      </c>
      <c r="CF14" s="363">
        <v>11633.3</v>
      </c>
      <c r="CG14" s="363">
        <v>9850</v>
      </c>
      <c r="CH14" s="458">
        <v>446540</v>
      </c>
      <c r="CI14" s="458">
        <v>435455</v>
      </c>
      <c r="CJ14" s="354">
        <f t="shared" si="35"/>
        <v>440998</v>
      </c>
      <c r="CK14" s="363">
        <v>30</v>
      </c>
      <c r="CL14" s="363">
        <v>23.3</v>
      </c>
      <c r="CM14" s="363">
        <v>4.9000000000000004</v>
      </c>
      <c r="CN14" s="363">
        <v>6.6</v>
      </c>
      <c r="CO14" s="363">
        <v>18.7</v>
      </c>
      <c r="CP14" s="363">
        <v>38.6</v>
      </c>
      <c r="CQ14" s="363">
        <v>18.8</v>
      </c>
      <c r="CR14" s="377"/>
      <c r="CS14" s="498"/>
      <c r="CT14" s="498"/>
      <c r="CU14" s="498"/>
      <c r="CV14" s="501"/>
      <c r="CW14" s="502"/>
      <c r="CX14" s="363"/>
      <c r="CY14" s="498">
        <v>0.6</v>
      </c>
      <c r="CZ14" s="494"/>
      <c r="DA14" s="359">
        <f t="shared" si="7"/>
        <v>0.89426321709786272</v>
      </c>
      <c r="DB14" s="359">
        <f t="shared" si="8"/>
        <v>0.86441868633649455</v>
      </c>
      <c r="DC14" s="359">
        <f t="shared" si="9"/>
        <v>0.86566091954022983</v>
      </c>
      <c r="DD14" s="359" t="str">
        <f t="shared" si="10"/>
        <v>-</v>
      </c>
      <c r="DE14" s="359" t="str">
        <f t="shared" si="11"/>
        <v>-</v>
      </c>
      <c r="DF14" s="425" t="str">
        <f t="shared" si="12"/>
        <v>-</v>
      </c>
      <c r="DG14" s="359" t="str">
        <f t="shared" si="13"/>
        <v>-</v>
      </c>
      <c r="DH14" s="359" t="str">
        <f t="shared" si="36"/>
        <v>-</v>
      </c>
      <c r="DI14" s="359" t="str">
        <f t="shared" si="14"/>
        <v>-</v>
      </c>
      <c r="DJ14" s="493" t="str">
        <f t="shared" si="15"/>
        <v>-</v>
      </c>
      <c r="DK14" s="359" t="str">
        <f t="shared" si="16"/>
        <v>-</v>
      </c>
      <c r="DL14" s="527">
        <v>100</v>
      </c>
      <c r="DM14" s="527">
        <v>0</v>
      </c>
      <c r="DN14" s="527">
        <v>100</v>
      </c>
      <c r="DO14" s="527">
        <v>0</v>
      </c>
      <c r="DP14" s="351">
        <v>0</v>
      </c>
      <c r="DQ14" s="363" t="s">
        <v>550</v>
      </c>
      <c r="DR14" s="363" t="s">
        <v>550</v>
      </c>
      <c r="DS14" s="363" t="s">
        <v>550</v>
      </c>
      <c r="DT14" s="363" t="s">
        <v>550</v>
      </c>
      <c r="DU14" s="427" t="str">
        <f t="shared" si="37"/>
        <v>--</v>
      </c>
      <c r="DV14" s="427" t="str">
        <f t="shared" si="38"/>
        <v>--</v>
      </c>
      <c r="DW14" s="427" t="str">
        <f t="shared" si="39"/>
        <v>--</v>
      </c>
      <c r="DX14" s="363" t="s">
        <v>550</v>
      </c>
      <c r="DY14" s="363" t="s">
        <v>550</v>
      </c>
      <c r="DZ14" s="363" t="s">
        <v>550</v>
      </c>
      <c r="EA14" s="363" t="s">
        <v>550</v>
      </c>
      <c r="EB14" s="355" t="str">
        <f t="shared" si="40"/>
        <v>-</v>
      </c>
      <c r="EC14" s="363">
        <v>5</v>
      </c>
      <c r="ED14" s="355">
        <f t="shared" si="41"/>
        <v>5</v>
      </c>
      <c r="EE14" s="355">
        <f t="shared" si="42"/>
        <v>60.333500000000001</v>
      </c>
      <c r="EF14" s="495" t="str">
        <f t="shared" si="60"/>
        <v>-</v>
      </c>
      <c r="EG14" s="363">
        <v>0</v>
      </c>
      <c r="EH14" s="355">
        <f t="shared" si="43"/>
        <v>0</v>
      </c>
      <c r="EI14" s="363">
        <v>6.4</v>
      </c>
      <c r="EJ14" s="363">
        <v>12066.7</v>
      </c>
      <c r="EK14" s="497">
        <v>10167</v>
      </c>
      <c r="EL14" s="355">
        <f t="shared" si="44"/>
        <v>60.333500000000001</v>
      </c>
      <c r="EM14" s="528">
        <v>0</v>
      </c>
      <c r="EN14" s="655"/>
      <c r="EO14" s="351">
        <v>36</v>
      </c>
      <c r="EP14" s="363" t="s">
        <v>605</v>
      </c>
      <c r="EQ14" s="363" t="s">
        <v>605</v>
      </c>
      <c r="ER14" s="355" t="str">
        <f t="shared" ref="ER14" si="64">IF(ISERROR(EO14*EQ14/1000),"-",EO14*EQ14/1000)</f>
        <v>-</v>
      </c>
      <c r="ES14" s="363" t="s">
        <v>605</v>
      </c>
      <c r="ET14" s="355" t="str">
        <f t="shared" si="46"/>
        <v>-</v>
      </c>
      <c r="EU14" s="363" t="s">
        <v>605</v>
      </c>
      <c r="EV14" s="363" t="s">
        <v>43</v>
      </c>
      <c r="EW14" s="660"/>
      <c r="EX14" s="495">
        <f t="shared" si="17"/>
        <v>515.42222222222222</v>
      </c>
      <c r="EY14" s="351">
        <v>5</v>
      </c>
      <c r="EZ14" s="458">
        <v>2739</v>
      </c>
      <c r="FA14" s="458">
        <v>3512</v>
      </c>
      <c r="FB14" s="458">
        <v>700</v>
      </c>
      <c r="FC14" s="363">
        <v>29</v>
      </c>
      <c r="FD14" s="363">
        <v>29.5</v>
      </c>
      <c r="FE14" s="363">
        <v>69</v>
      </c>
      <c r="FF14" s="363" t="s">
        <v>43</v>
      </c>
      <c r="FG14" s="363">
        <v>7.1</v>
      </c>
      <c r="FH14" s="363">
        <v>42600</v>
      </c>
      <c r="FI14" s="497">
        <v>34400</v>
      </c>
      <c r="FJ14" s="497">
        <v>2410</v>
      </c>
      <c r="FK14" s="363">
        <v>0</v>
      </c>
      <c r="FL14" s="355">
        <f t="shared" si="59"/>
        <v>0</v>
      </c>
      <c r="FM14" s="495" t="str">
        <f t="shared" si="47"/>
        <v>-</v>
      </c>
      <c r="FN14" s="363">
        <v>2.5739999999999998</v>
      </c>
      <c r="FO14" s="355">
        <f t="shared" si="48"/>
        <v>2574</v>
      </c>
      <c r="FP14" s="363">
        <v>7.1</v>
      </c>
      <c r="FQ14" s="363">
        <v>24900</v>
      </c>
      <c r="FR14" s="356">
        <f t="shared" si="49"/>
        <v>0</v>
      </c>
      <c r="FS14" s="363">
        <v>20600</v>
      </c>
      <c r="FT14" s="355">
        <f t="shared" si="50"/>
        <v>0</v>
      </c>
      <c r="FU14" s="363">
        <v>1890</v>
      </c>
      <c r="FV14" s="363" t="s">
        <v>43</v>
      </c>
      <c r="FW14" s="351">
        <v>0</v>
      </c>
      <c r="FX14" s="363" t="s">
        <v>550</v>
      </c>
      <c r="FY14" s="363" t="s">
        <v>550</v>
      </c>
      <c r="FZ14" s="363" t="s">
        <v>550</v>
      </c>
      <c r="GA14" s="363" t="s">
        <v>550</v>
      </c>
      <c r="GB14" s="458">
        <v>0</v>
      </c>
      <c r="GC14" s="351">
        <v>100</v>
      </c>
      <c r="GD14" s="431">
        <f t="shared" si="51"/>
        <v>0</v>
      </c>
      <c r="GE14" s="363" t="s">
        <v>43</v>
      </c>
      <c r="GF14" s="503" t="s">
        <v>605</v>
      </c>
      <c r="GG14" s="528">
        <v>0</v>
      </c>
      <c r="GH14" s="499"/>
      <c r="GI14" s="499"/>
      <c r="GJ14" s="499"/>
      <c r="GK14" s="500"/>
      <c r="GL14" s="503" t="s">
        <v>43</v>
      </c>
      <c r="GM14" s="503" t="s">
        <v>43</v>
      </c>
      <c r="GN14" s="503" t="s">
        <v>43</v>
      </c>
      <c r="GO14" s="503" t="s">
        <v>605</v>
      </c>
      <c r="GP14" s="458">
        <v>0</v>
      </c>
      <c r="GQ14" s="529"/>
      <c r="GR14" s="458">
        <v>0</v>
      </c>
      <c r="GS14" s="499">
        <v>354</v>
      </c>
      <c r="GT14" s="499">
        <v>0</v>
      </c>
      <c r="GU14" s="504"/>
      <c r="GV14" s="505"/>
      <c r="GW14" s="499" t="s">
        <v>43</v>
      </c>
      <c r="GX14" s="499" t="s">
        <v>43</v>
      </c>
      <c r="GY14" s="530">
        <v>199</v>
      </c>
      <c r="GZ14" s="499">
        <v>0</v>
      </c>
      <c r="HA14" s="499">
        <v>0</v>
      </c>
      <c r="HB14" s="499">
        <v>0</v>
      </c>
      <c r="HC14" s="351">
        <v>0</v>
      </c>
      <c r="HD14" s="527">
        <v>35.6</v>
      </c>
      <c r="HE14" s="527">
        <v>0</v>
      </c>
      <c r="HF14" s="527">
        <v>35.1</v>
      </c>
      <c r="HG14" s="527">
        <v>0</v>
      </c>
      <c r="HH14" s="527">
        <v>32.799999999999997</v>
      </c>
      <c r="HI14" s="527">
        <v>0</v>
      </c>
      <c r="HJ14" s="527">
        <v>34.200000000000003</v>
      </c>
      <c r="HK14" s="527">
        <v>0</v>
      </c>
      <c r="HL14" s="519"/>
      <c r="HM14" s="363">
        <v>224400.39700001478</v>
      </c>
      <c r="HN14" s="519"/>
      <c r="HO14" s="627"/>
      <c r="HP14" s="627"/>
      <c r="HQ14" s="627"/>
      <c r="HR14" s="627"/>
      <c r="HS14" s="627"/>
      <c r="HT14" s="627"/>
      <c r="HU14" s="627"/>
      <c r="HV14" s="627"/>
      <c r="HW14" s="627"/>
      <c r="HX14" s="627"/>
      <c r="HY14" s="627"/>
      <c r="HZ14" s="627"/>
      <c r="IA14" s="627"/>
      <c r="IB14" s="627"/>
      <c r="IC14" s="627"/>
      <c r="ID14" s="627"/>
      <c r="IE14" s="627"/>
      <c r="IF14" s="627"/>
      <c r="IG14" s="627"/>
      <c r="IH14" s="627"/>
      <c r="II14" s="627"/>
      <c r="IJ14" s="627"/>
      <c r="IK14" s="627"/>
      <c r="IL14" s="627"/>
      <c r="IM14" s="627"/>
      <c r="IN14" s="627"/>
      <c r="IO14" s="627"/>
      <c r="IP14" s="627"/>
      <c r="IQ14" s="627"/>
      <c r="IR14" s="627"/>
      <c r="IS14" s="627"/>
      <c r="IT14" s="627"/>
      <c r="IU14" s="627"/>
      <c r="IV14" s="627"/>
      <c r="IW14" s="627"/>
      <c r="IX14" s="627"/>
      <c r="IY14" s="627"/>
      <c r="IZ14" s="627"/>
      <c r="JA14" s="627"/>
      <c r="JB14" s="627"/>
      <c r="JC14" s="627"/>
      <c r="JD14" s="627"/>
      <c r="JE14" s="627"/>
      <c r="JF14" s="627"/>
      <c r="JG14" s="627"/>
      <c r="JH14" s="627"/>
      <c r="JI14" s="627"/>
      <c r="JJ14" s="627"/>
      <c r="JK14" s="363">
        <v>72</v>
      </c>
      <c r="JL14" s="363">
        <v>0</v>
      </c>
      <c r="JM14" s="458">
        <v>0</v>
      </c>
      <c r="JN14" s="363">
        <v>11000</v>
      </c>
      <c r="JO14" s="354">
        <f t="shared" si="61"/>
        <v>13640</v>
      </c>
      <c r="JP14" s="355">
        <f t="shared" si="18"/>
        <v>72</v>
      </c>
      <c r="JQ14" s="354">
        <f t="shared" si="52"/>
        <v>89.28</v>
      </c>
      <c r="JR14" s="355">
        <f t="shared" si="53"/>
        <v>11072</v>
      </c>
      <c r="JS14" s="355">
        <f t="shared" si="54"/>
        <v>13729.28</v>
      </c>
      <c r="JT14" s="354">
        <f t="shared" si="19"/>
        <v>14194.361111111115</v>
      </c>
      <c r="JU14" s="354">
        <f t="shared" si="20"/>
        <v>17033.233333333337</v>
      </c>
      <c r="JV14" s="354">
        <f t="shared" si="21"/>
        <v>8481.1307638888902</v>
      </c>
      <c r="JW14" s="354">
        <f t="shared" si="22"/>
        <v>10177.356916666668</v>
      </c>
      <c r="JX14" s="354">
        <f t="shared" si="23"/>
        <v>13729.28</v>
      </c>
      <c r="JY14" s="456">
        <f t="shared" si="55"/>
        <v>3393.2333333333372</v>
      </c>
      <c r="JZ14" s="509">
        <v>24160</v>
      </c>
      <c r="KA14" s="498">
        <v>12.72</v>
      </c>
      <c r="KB14" s="458"/>
      <c r="KC14" s="498"/>
      <c r="KD14" s="458"/>
      <c r="KE14" s="377"/>
      <c r="KF14" s="363">
        <v>0</v>
      </c>
      <c r="KG14" s="363">
        <v>0</v>
      </c>
      <c r="KH14" s="377">
        <v>1.21</v>
      </c>
      <c r="KI14" s="497">
        <v>0</v>
      </c>
      <c r="KJ14" s="456">
        <f t="shared" si="24"/>
        <v>0</v>
      </c>
      <c r="KK14" s="456">
        <f t="shared" si="56"/>
        <v>0</v>
      </c>
      <c r="KL14" s="363">
        <v>250</v>
      </c>
      <c r="KM14" s="363">
        <v>140.00000000001478</v>
      </c>
      <c r="KN14" s="377">
        <v>0.71999999999999986</v>
      </c>
      <c r="KO14" s="458">
        <v>0</v>
      </c>
      <c r="KP14" s="432">
        <f t="shared" si="25"/>
        <v>390.00000000001478</v>
      </c>
      <c r="KQ14" s="432">
        <f t="shared" si="57"/>
        <v>546.00000000002069</v>
      </c>
      <c r="KR14" s="458">
        <v>0</v>
      </c>
      <c r="KS14" s="458">
        <v>0</v>
      </c>
      <c r="KT14" s="364">
        <v>0</v>
      </c>
      <c r="KU14" s="433">
        <f t="shared" si="58"/>
        <v>0</v>
      </c>
      <c r="KV14" s="537" t="s">
        <v>621</v>
      </c>
      <c r="KW14" s="537" t="s">
        <v>621</v>
      </c>
      <c r="KX14" s="458">
        <v>270</v>
      </c>
      <c r="KY14" s="650"/>
      <c r="KZ14" s="650"/>
      <c r="LA14" s="503">
        <v>0</v>
      </c>
      <c r="LB14" s="503">
        <v>2</v>
      </c>
      <c r="LC14" s="503">
        <v>0</v>
      </c>
      <c r="LD14" s="503">
        <v>0</v>
      </c>
      <c r="LE14" s="503">
        <v>0</v>
      </c>
      <c r="LF14" s="503">
        <v>0</v>
      </c>
      <c r="LG14" s="503">
        <v>0</v>
      </c>
      <c r="LH14" s="503">
        <v>25</v>
      </c>
      <c r="LI14" s="458">
        <v>406</v>
      </c>
      <c r="LJ14" s="351">
        <v>0</v>
      </c>
      <c r="LK14" s="377">
        <v>2.5722999999999998</v>
      </c>
      <c r="LL14" s="377">
        <v>1.65</v>
      </c>
      <c r="LM14" s="377" t="s">
        <v>43</v>
      </c>
      <c r="LN14" s="377" t="s">
        <v>43</v>
      </c>
      <c r="LO14" s="377" t="s">
        <v>43</v>
      </c>
      <c r="LP14" s="377" t="s">
        <v>43</v>
      </c>
      <c r="LQ14" s="377" t="s">
        <v>43</v>
      </c>
      <c r="LR14" s="377" t="s">
        <v>43</v>
      </c>
      <c r="LS14" s="503">
        <v>97.6</v>
      </c>
      <c r="LT14" s="503">
        <v>103.1</v>
      </c>
      <c r="LU14" s="503">
        <v>105</v>
      </c>
      <c r="LV14" s="503" t="s">
        <v>43</v>
      </c>
      <c r="LW14" s="503" t="s">
        <v>43</v>
      </c>
      <c r="LX14" s="503" t="s">
        <v>43</v>
      </c>
      <c r="LY14" s="503" t="s">
        <v>43</v>
      </c>
      <c r="LZ14" s="503" t="s">
        <v>43</v>
      </c>
      <c r="MA14" s="503" t="s">
        <v>43</v>
      </c>
      <c r="MB14" s="364">
        <v>31.67</v>
      </c>
      <c r="MC14" s="364">
        <v>5.09</v>
      </c>
      <c r="MD14" s="364">
        <v>3.87</v>
      </c>
      <c r="ME14" s="532">
        <v>163750</v>
      </c>
      <c r="MF14" s="532">
        <v>0</v>
      </c>
      <c r="MG14" s="532">
        <v>163750</v>
      </c>
      <c r="MH14" s="532">
        <v>50</v>
      </c>
      <c r="MI14" s="532">
        <v>0</v>
      </c>
      <c r="MJ14" s="532">
        <v>50</v>
      </c>
      <c r="MK14" s="337"/>
      <c r="ML14" s="337"/>
      <c r="MN14" s="471"/>
      <c r="MO14" s="471"/>
      <c r="MP14" s="472"/>
      <c r="MQ14" s="473"/>
      <c r="MR14" s="446"/>
      <c r="MS14" s="510">
        <v>5.3999999999999999E-2</v>
      </c>
      <c r="MT14" s="501">
        <v>0</v>
      </c>
      <c r="MU14" s="501">
        <v>0</v>
      </c>
      <c r="MV14" s="501">
        <v>0.42623999999999984</v>
      </c>
      <c r="MW14" s="501">
        <v>36</v>
      </c>
      <c r="MX14" s="501">
        <v>39.335999999999999</v>
      </c>
      <c r="MY14" s="501">
        <v>10.8</v>
      </c>
      <c r="MZ14" s="501">
        <v>0</v>
      </c>
      <c r="NA14" s="501">
        <v>0.77255999999999969</v>
      </c>
      <c r="NB14" s="501">
        <v>0</v>
      </c>
      <c r="NC14" s="501">
        <v>0</v>
      </c>
      <c r="ND14" s="501">
        <v>0</v>
      </c>
      <c r="NE14" s="501">
        <v>12.375</v>
      </c>
      <c r="NF14" s="501">
        <v>0.13500000000000001</v>
      </c>
      <c r="NG14" s="501">
        <v>0</v>
      </c>
      <c r="NH14" s="501">
        <v>0</v>
      </c>
      <c r="NI14" s="501">
        <v>0</v>
      </c>
      <c r="NJ14" s="501">
        <v>0</v>
      </c>
      <c r="NK14" s="501">
        <v>0</v>
      </c>
      <c r="NL14" s="501">
        <v>0</v>
      </c>
      <c r="NM14" s="501">
        <v>0</v>
      </c>
      <c r="NN14" s="501">
        <v>0</v>
      </c>
      <c r="NO14" s="501">
        <v>0</v>
      </c>
      <c r="NP14" s="501">
        <v>0</v>
      </c>
      <c r="NQ14" s="501">
        <v>1.375</v>
      </c>
      <c r="NR14" s="501">
        <v>2.9449999999999998</v>
      </c>
      <c r="NS14" s="501">
        <v>0</v>
      </c>
      <c r="NT14" s="501">
        <v>0</v>
      </c>
      <c r="NU14" s="501">
        <v>0.375</v>
      </c>
      <c r="NV14" s="501">
        <v>0</v>
      </c>
      <c r="NW14" s="501">
        <v>0</v>
      </c>
      <c r="NX14" s="501">
        <v>0</v>
      </c>
      <c r="OC14" s="354">
        <f t="shared" si="28"/>
        <v>6251</v>
      </c>
      <c r="OD14" s="379"/>
      <c r="OE14" s="379"/>
      <c r="OH14" s="500" t="s">
        <v>43</v>
      </c>
      <c r="OI14" s="500" t="s">
        <v>43</v>
      </c>
    </row>
    <row r="15" spans="1:399" ht="17.100000000000001" customHeight="1" x14ac:dyDescent="0.3">
      <c r="A15" s="550" t="s">
        <v>631</v>
      </c>
      <c r="B15" s="458">
        <v>504619</v>
      </c>
      <c r="C15" s="363">
        <v>5</v>
      </c>
      <c r="D15" s="363">
        <v>24.3</v>
      </c>
      <c r="E15" s="363">
        <v>2.8</v>
      </c>
      <c r="F15" s="363">
        <v>7</v>
      </c>
      <c r="G15" s="363">
        <v>147</v>
      </c>
      <c r="H15" s="363">
        <v>320</v>
      </c>
      <c r="I15" s="363">
        <v>156</v>
      </c>
      <c r="J15" s="497">
        <v>150</v>
      </c>
      <c r="K15" s="377"/>
      <c r="L15" s="525"/>
      <c r="M15" s="498"/>
      <c r="N15" s="377"/>
      <c r="O15" s="526"/>
      <c r="P15" s="458"/>
      <c r="Q15" s="363"/>
      <c r="R15" s="494"/>
      <c r="S15" s="354">
        <f t="shared" si="0"/>
        <v>504566</v>
      </c>
      <c r="T15" s="363">
        <v>24.5</v>
      </c>
      <c r="U15" s="363">
        <v>2.4</v>
      </c>
      <c r="V15" s="363">
        <v>6.9</v>
      </c>
      <c r="W15" s="363">
        <v>142</v>
      </c>
      <c r="X15" s="363">
        <v>310</v>
      </c>
      <c r="Y15" s="363">
        <v>163</v>
      </c>
      <c r="Z15" s="363" t="s">
        <v>550</v>
      </c>
      <c r="AA15" s="458">
        <v>48</v>
      </c>
      <c r="AB15" s="363">
        <v>24.6</v>
      </c>
      <c r="AC15" s="363">
        <v>2.6</v>
      </c>
      <c r="AD15" s="363">
        <v>6.9</v>
      </c>
      <c r="AE15" s="363">
        <v>174</v>
      </c>
      <c r="AF15" s="363">
        <v>380</v>
      </c>
      <c r="AG15" s="363">
        <v>179</v>
      </c>
      <c r="AH15" s="363" t="s">
        <v>550</v>
      </c>
      <c r="AI15" s="354">
        <f t="shared" si="1"/>
        <v>504518</v>
      </c>
      <c r="AJ15" s="458">
        <v>5</v>
      </c>
      <c r="AK15" s="499"/>
      <c r="AL15" s="499"/>
      <c r="AM15" s="499"/>
      <c r="AN15" s="500"/>
      <c r="AO15" s="359">
        <f t="shared" si="29"/>
        <v>-0.22523554338401436</v>
      </c>
      <c r="AP15" s="359">
        <f t="shared" si="30"/>
        <v>-0.22568983909902512</v>
      </c>
      <c r="AQ15" s="359">
        <f t="shared" si="31"/>
        <v>-9.8055039903211239E-2</v>
      </c>
      <c r="AR15" s="360" t="str">
        <f t="shared" si="32"/>
        <v>-</v>
      </c>
      <c r="AS15" s="351">
        <v>0</v>
      </c>
      <c r="AT15" s="351">
        <v>53</v>
      </c>
      <c r="AU15" s="363"/>
      <c r="AV15" s="363"/>
      <c r="AW15" s="363"/>
      <c r="AX15" s="363"/>
      <c r="AY15" s="363">
        <v>1.1000000000000001</v>
      </c>
      <c r="AZ15" s="363">
        <v>24.7</v>
      </c>
      <c r="BA15" s="363">
        <v>2.1</v>
      </c>
      <c r="BB15" s="363">
        <v>0.6</v>
      </c>
      <c r="BC15" s="363">
        <v>103</v>
      </c>
      <c r="BD15" s="499">
        <v>-34</v>
      </c>
      <c r="BE15" s="363">
        <v>6.8</v>
      </c>
      <c r="BF15" s="363">
        <v>2600</v>
      </c>
      <c r="BG15" s="363">
        <v>2040</v>
      </c>
      <c r="BH15" s="363">
        <v>2560</v>
      </c>
      <c r="BI15" s="363">
        <v>1800</v>
      </c>
      <c r="BJ15" s="363">
        <v>137</v>
      </c>
      <c r="BK15" s="495">
        <f>(102546*raw_data!BF15)/((raw_data!BY15*raw_data!CF15)+((raw_data!AI15-raw_data!AT15)*raw_data!BU15))</f>
        <v>18.820205951752591</v>
      </c>
      <c r="BL15" s="494">
        <f t="shared" si="2"/>
        <v>0.30614963879015272</v>
      </c>
      <c r="BM15" s="354">
        <f t="shared" si="3"/>
        <v>504296</v>
      </c>
      <c r="BN15" s="354">
        <f t="shared" si="33"/>
        <v>441116</v>
      </c>
      <c r="BO15" s="363">
        <v>30</v>
      </c>
      <c r="BP15" s="363">
        <v>24.6</v>
      </c>
      <c r="BQ15" s="363">
        <v>4.8</v>
      </c>
      <c r="BR15" s="363">
        <v>6.7</v>
      </c>
      <c r="BS15" s="363">
        <v>14.7</v>
      </c>
      <c r="BT15" s="363">
        <v>32</v>
      </c>
      <c r="BU15" s="363">
        <v>19.5</v>
      </c>
      <c r="BV15" s="363">
        <v>350</v>
      </c>
      <c r="BW15" s="363" t="s">
        <v>550</v>
      </c>
      <c r="BX15" s="363" t="s">
        <v>550</v>
      </c>
      <c r="BY15" s="351">
        <v>328</v>
      </c>
      <c r="BZ15" s="351">
        <v>90</v>
      </c>
      <c r="CA15" s="359">
        <f t="shared" si="4"/>
        <v>0.91551724137931045</v>
      </c>
      <c r="CB15" s="359">
        <f t="shared" si="5"/>
        <v>0.91578947368421049</v>
      </c>
      <c r="CC15" s="359">
        <f t="shared" si="6"/>
        <v>0.89106145251396651</v>
      </c>
      <c r="CD15" s="496">
        <f t="shared" si="34"/>
        <v>0.19258886407368728</v>
      </c>
      <c r="CE15" s="351">
        <v>97184</v>
      </c>
      <c r="CF15" s="363">
        <v>13200</v>
      </c>
      <c r="CG15" s="363">
        <v>11000</v>
      </c>
      <c r="CH15" s="458">
        <v>441116</v>
      </c>
      <c r="CI15" s="458">
        <v>426281</v>
      </c>
      <c r="CJ15" s="354">
        <f t="shared" si="35"/>
        <v>433699</v>
      </c>
      <c r="CK15" s="363">
        <v>30</v>
      </c>
      <c r="CL15" s="363">
        <v>24.5</v>
      </c>
      <c r="CM15" s="363">
        <v>5.0999999999999996</v>
      </c>
      <c r="CN15" s="363">
        <v>6.5</v>
      </c>
      <c r="CO15" s="363">
        <v>13.5</v>
      </c>
      <c r="CP15" s="363">
        <v>30</v>
      </c>
      <c r="CQ15" s="363">
        <v>15.4</v>
      </c>
      <c r="CR15" s="377"/>
      <c r="CS15" s="498"/>
      <c r="CT15" s="498"/>
      <c r="CU15" s="498"/>
      <c r="CV15" s="501"/>
      <c r="CW15" s="502"/>
      <c r="CX15" s="363"/>
      <c r="CY15" s="498">
        <v>0.57999999999999996</v>
      </c>
      <c r="CZ15" s="494"/>
      <c r="DA15" s="359">
        <f t="shared" si="7"/>
        <v>0.9012820512820513</v>
      </c>
      <c r="DB15" s="359">
        <f t="shared" si="8"/>
        <v>0.90625</v>
      </c>
      <c r="DC15" s="359">
        <f t="shared" si="9"/>
        <v>0.90816326530612246</v>
      </c>
      <c r="DD15" s="359" t="str">
        <f t="shared" si="10"/>
        <v>-</v>
      </c>
      <c r="DE15" s="359" t="str">
        <f t="shared" si="11"/>
        <v>-</v>
      </c>
      <c r="DF15" s="425" t="str">
        <f t="shared" si="12"/>
        <v>-</v>
      </c>
      <c r="DG15" s="359" t="str">
        <f t="shared" si="13"/>
        <v>-</v>
      </c>
      <c r="DH15" s="359" t="str">
        <f t="shared" si="36"/>
        <v>-</v>
      </c>
      <c r="DI15" s="359" t="str">
        <f t="shared" si="14"/>
        <v>-</v>
      </c>
      <c r="DJ15" s="493" t="str">
        <f t="shared" si="15"/>
        <v>-</v>
      </c>
      <c r="DK15" s="359" t="str">
        <f t="shared" si="16"/>
        <v>-</v>
      </c>
      <c r="DL15" s="527">
        <v>100</v>
      </c>
      <c r="DM15" s="527">
        <v>100</v>
      </c>
      <c r="DN15" s="527">
        <v>0</v>
      </c>
      <c r="DO15" s="527">
        <v>0</v>
      </c>
      <c r="DP15" s="351">
        <v>0</v>
      </c>
      <c r="DQ15" s="363" t="s">
        <v>550</v>
      </c>
      <c r="DR15" s="363" t="s">
        <v>550</v>
      </c>
      <c r="DS15" s="363" t="s">
        <v>550</v>
      </c>
      <c r="DT15" s="363" t="s">
        <v>550</v>
      </c>
      <c r="DU15" s="427" t="str">
        <f t="shared" si="37"/>
        <v>--</v>
      </c>
      <c r="DV15" s="427" t="str">
        <f t="shared" si="38"/>
        <v>--</v>
      </c>
      <c r="DW15" s="427" t="str">
        <f t="shared" si="39"/>
        <v>--</v>
      </c>
      <c r="DX15" s="363" t="s">
        <v>550</v>
      </c>
      <c r="DY15" s="363" t="s">
        <v>550</v>
      </c>
      <c r="DZ15" s="363" t="s">
        <v>550</v>
      </c>
      <c r="EA15" s="363" t="s">
        <v>550</v>
      </c>
      <c r="EB15" s="355" t="str">
        <f t="shared" si="40"/>
        <v>-</v>
      </c>
      <c r="EC15" s="363">
        <v>4</v>
      </c>
      <c r="ED15" s="355">
        <f t="shared" si="41"/>
        <v>4</v>
      </c>
      <c r="EE15" s="355">
        <f t="shared" si="42"/>
        <v>44.8</v>
      </c>
      <c r="EF15" s="495" t="str">
        <f t="shared" si="60"/>
        <v>-</v>
      </c>
      <c r="EG15" s="363">
        <v>0</v>
      </c>
      <c r="EH15" s="355">
        <f t="shared" si="43"/>
        <v>0</v>
      </c>
      <c r="EI15" s="363">
        <v>6.2</v>
      </c>
      <c r="EJ15" s="363">
        <v>11200</v>
      </c>
      <c r="EK15" s="497">
        <v>10400</v>
      </c>
      <c r="EL15" s="355">
        <f t="shared" si="44"/>
        <v>44.8</v>
      </c>
      <c r="EM15" s="528">
        <v>0</v>
      </c>
      <c r="EN15" s="655"/>
      <c r="EO15" s="351">
        <v>31</v>
      </c>
      <c r="EP15" s="363" t="s">
        <v>605</v>
      </c>
      <c r="EQ15" s="363" t="s">
        <v>605</v>
      </c>
      <c r="ER15" s="355" t="str">
        <f t="shared" ref="ER15:ER34" si="65">IF(ISERROR(EO15*EQ15/1000),"-",EO15*EQ15/1000)</f>
        <v>-</v>
      </c>
      <c r="ES15" s="363" t="s">
        <v>605</v>
      </c>
      <c r="ET15" s="355" t="str">
        <f t="shared" si="46"/>
        <v>-</v>
      </c>
      <c r="EU15" s="363" t="s">
        <v>605</v>
      </c>
      <c r="EV15" s="363" t="s">
        <v>43</v>
      </c>
      <c r="EW15" s="660"/>
      <c r="EX15" s="495">
        <f t="shared" si="17"/>
        <v>598.55483870967748</v>
      </c>
      <c r="EY15" s="351">
        <v>2</v>
      </c>
      <c r="EZ15" s="458">
        <v>2576</v>
      </c>
      <c r="FA15" s="458">
        <v>3270</v>
      </c>
      <c r="FB15" s="458">
        <v>562</v>
      </c>
      <c r="FC15" s="363">
        <v>29</v>
      </c>
      <c r="FD15" s="363">
        <v>29.5</v>
      </c>
      <c r="FE15" s="363">
        <v>69</v>
      </c>
      <c r="FF15" s="363" t="s">
        <v>43</v>
      </c>
      <c r="FG15" s="363">
        <v>7</v>
      </c>
      <c r="FH15" s="363">
        <v>35500</v>
      </c>
      <c r="FI15" s="497">
        <v>29100</v>
      </c>
      <c r="FJ15" s="497">
        <v>2680</v>
      </c>
      <c r="FK15" s="363">
        <v>0</v>
      </c>
      <c r="FL15" s="355">
        <f t="shared" si="59"/>
        <v>0</v>
      </c>
      <c r="FM15" s="495" t="str">
        <f t="shared" si="47"/>
        <v>-</v>
      </c>
      <c r="FN15" s="363">
        <v>0.45300000000000001</v>
      </c>
      <c r="FO15" s="355">
        <f t="shared" si="48"/>
        <v>453</v>
      </c>
      <c r="FP15" s="363">
        <v>7</v>
      </c>
      <c r="FQ15" s="363">
        <v>28500</v>
      </c>
      <c r="FR15" s="356">
        <f t="shared" si="49"/>
        <v>0</v>
      </c>
      <c r="FS15" s="363">
        <v>23500</v>
      </c>
      <c r="FT15" s="355">
        <f t="shared" si="50"/>
        <v>0</v>
      </c>
      <c r="FU15" s="363">
        <v>2020</v>
      </c>
      <c r="FV15" s="363" t="s">
        <v>43</v>
      </c>
      <c r="FW15" s="351">
        <v>0</v>
      </c>
      <c r="FX15" s="363" t="s">
        <v>550</v>
      </c>
      <c r="FY15" s="363" t="s">
        <v>550</v>
      </c>
      <c r="FZ15" s="363" t="s">
        <v>550</v>
      </c>
      <c r="GA15" s="363" t="s">
        <v>550</v>
      </c>
      <c r="GB15" s="458">
        <v>0</v>
      </c>
      <c r="GC15" s="351">
        <v>290</v>
      </c>
      <c r="GD15" s="431">
        <f t="shared" si="51"/>
        <v>0</v>
      </c>
      <c r="GE15" s="363" t="s">
        <v>43</v>
      </c>
      <c r="GF15" s="503" t="s">
        <v>605</v>
      </c>
      <c r="GG15" s="528">
        <v>0</v>
      </c>
      <c r="GH15" s="499"/>
      <c r="GI15" s="499"/>
      <c r="GJ15" s="499"/>
      <c r="GK15" s="500"/>
      <c r="GL15" s="503" t="s">
        <v>43</v>
      </c>
      <c r="GM15" s="503" t="s">
        <v>43</v>
      </c>
      <c r="GN15" s="503" t="s">
        <v>43</v>
      </c>
      <c r="GO15" s="503" t="s">
        <v>605</v>
      </c>
      <c r="GP15" s="458">
        <v>0</v>
      </c>
      <c r="GQ15" s="529"/>
      <c r="GR15" s="458">
        <v>0</v>
      </c>
      <c r="GS15" s="499">
        <v>333</v>
      </c>
      <c r="GT15" s="499">
        <v>0</v>
      </c>
      <c r="GU15" s="504"/>
      <c r="GV15" s="505"/>
      <c r="GW15" s="499" t="s">
        <v>43</v>
      </c>
      <c r="GX15" s="499" t="s">
        <v>43</v>
      </c>
      <c r="GY15" s="530">
        <v>200</v>
      </c>
      <c r="GZ15" s="499">
        <v>0</v>
      </c>
      <c r="HA15" s="499">
        <v>0</v>
      </c>
      <c r="HB15" s="499">
        <v>0</v>
      </c>
      <c r="HC15" s="351">
        <v>0</v>
      </c>
      <c r="HD15" s="527">
        <v>34.5</v>
      </c>
      <c r="HE15" s="527">
        <v>34.799999999999997</v>
      </c>
      <c r="HF15" s="527">
        <v>0</v>
      </c>
      <c r="HG15" s="527">
        <v>0</v>
      </c>
      <c r="HH15" s="527">
        <v>31</v>
      </c>
      <c r="HI15" s="527">
        <v>35.6</v>
      </c>
      <c r="HJ15" s="527">
        <v>0</v>
      </c>
      <c r="HK15" s="527">
        <v>0</v>
      </c>
      <c r="HL15" s="519"/>
      <c r="HM15" s="363">
        <v>218087.93000000715</v>
      </c>
      <c r="HN15" s="519"/>
      <c r="HO15" s="627"/>
      <c r="HP15" s="627"/>
      <c r="HQ15" s="627"/>
      <c r="HR15" s="627"/>
      <c r="HS15" s="627"/>
      <c r="HT15" s="627"/>
      <c r="HU15" s="627"/>
      <c r="HV15" s="627"/>
      <c r="HW15" s="627"/>
      <c r="HX15" s="627"/>
      <c r="HY15" s="627"/>
      <c r="HZ15" s="627"/>
      <c r="IA15" s="627"/>
      <c r="IB15" s="627"/>
      <c r="IC15" s="627"/>
      <c r="ID15" s="627"/>
      <c r="IE15" s="627"/>
      <c r="IF15" s="627"/>
      <c r="IG15" s="627"/>
      <c r="IH15" s="627"/>
      <c r="II15" s="627"/>
      <c r="IJ15" s="627"/>
      <c r="IK15" s="627"/>
      <c r="IL15" s="627"/>
      <c r="IM15" s="627"/>
      <c r="IN15" s="627"/>
      <c r="IO15" s="627"/>
      <c r="IP15" s="627"/>
      <c r="IQ15" s="627"/>
      <c r="IR15" s="627"/>
      <c r="IS15" s="627"/>
      <c r="IT15" s="627"/>
      <c r="IU15" s="627"/>
      <c r="IV15" s="627"/>
      <c r="IW15" s="627"/>
      <c r="IX15" s="627"/>
      <c r="IY15" s="627"/>
      <c r="IZ15" s="627"/>
      <c r="JA15" s="627"/>
      <c r="JB15" s="627"/>
      <c r="JC15" s="627"/>
      <c r="JD15" s="627"/>
      <c r="JE15" s="627"/>
      <c r="JF15" s="627"/>
      <c r="JG15" s="627"/>
      <c r="JH15" s="627"/>
      <c r="JI15" s="627"/>
      <c r="JJ15" s="627"/>
      <c r="JK15" s="363">
        <v>72</v>
      </c>
      <c r="JL15" s="363">
        <v>0</v>
      </c>
      <c r="JM15" s="458">
        <v>0</v>
      </c>
      <c r="JN15" s="363">
        <v>12000</v>
      </c>
      <c r="JO15" s="354">
        <f t="shared" si="61"/>
        <v>14880</v>
      </c>
      <c r="JP15" s="355">
        <f t="shared" si="18"/>
        <v>72</v>
      </c>
      <c r="JQ15" s="354">
        <f t="shared" si="52"/>
        <v>89.28</v>
      </c>
      <c r="JR15" s="355">
        <f t="shared" si="53"/>
        <v>12072</v>
      </c>
      <c r="JS15" s="355">
        <f t="shared" si="54"/>
        <v>14969.28</v>
      </c>
      <c r="JT15" s="354">
        <f t="shared" si="19"/>
        <v>14017.194444444447</v>
      </c>
      <c r="JU15" s="354">
        <f t="shared" si="20"/>
        <v>16820.633333333335</v>
      </c>
      <c r="JV15" s="354">
        <f t="shared" si="21"/>
        <v>8375.273680555556</v>
      </c>
      <c r="JW15" s="354">
        <f t="shared" si="22"/>
        <v>10050.328416666667</v>
      </c>
      <c r="JX15" s="354">
        <f t="shared" si="23"/>
        <v>14969.28</v>
      </c>
      <c r="JY15" s="456">
        <f t="shared" si="55"/>
        <v>1940.633333333335</v>
      </c>
      <c r="JZ15" s="509"/>
      <c r="KA15" s="498"/>
      <c r="KB15" s="458"/>
      <c r="KC15" s="498"/>
      <c r="KD15" s="458"/>
      <c r="KE15" s="377"/>
      <c r="KF15" s="363">
        <v>0</v>
      </c>
      <c r="KG15" s="363">
        <v>0</v>
      </c>
      <c r="KH15" s="377">
        <v>1.21</v>
      </c>
      <c r="KI15" s="497">
        <v>0</v>
      </c>
      <c r="KJ15" s="456">
        <f t="shared" si="24"/>
        <v>0</v>
      </c>
      <c r="KK15" s="456">
        <f t="shared" si="56"/>
        <v>0</v>
      </c>
      <c r="KL15" s="363">
        <v>250</v>
      </c>
      <c r="KM15" s="363">
        <v>139.99999999998636</v>
      </c>
      <c r="KN15" s="377">
        <v>0.70999999999999985</v>
      </c>
      <c r="KO15" s="458">
        <v>0</v>
      </c>
      <c r="KP15" s="432">
        <f t="shared" si="25"/>
        <v>389.99999999998636</v>
      </c>
      <c r="KQ15" s="432">
        <f t="shared" si="57"/>
        <v>545.9999999999809</v>
      </c>
      <c r="KR15" s="458">
        <v>0</v>
      </c>
      <c r="KS15" s="458">
        <v>0</v>
      </c>
      <c r="KT15" s="364">
        <v>0</v>
      </c>
      <c r="KU15" s="433">
        <f t="shared" si="58"/>
        <v>0</v>
      </c>
      <c r="KV15" s="537" t="s">
        <v>621</v>
      </c>
      <c r="KW15" s="537" t="s">
        <v>621</v>
      </c>
      <c r="KX15" s="458">
        <v>209</v>
      </c>
      <c r="KY15" s="650"/>
      <c r="KZ15" s="650"/>
      <c r="LA15" s="503">
        <v>0</v>
      </c>
      <c r="LB15" s="503">
        <v>0</v>
      </c>
      <c r="LC15" s="503">
        <v>0</v>
      </c>
      <c r="LD15" s="503">
        <v>0</v>
      </c>
      <c r="LE15" s="503">
        <v>0</v>
      </c>
      <c r="LF15" s="503">
        <v>0</v>
      </c>
      <c r="LG15" s="503">
        <v>0</v>
      </c>
      <c r="LH15" s="503">
        <v>26</v>
      </c>
      <c r="LI15" s="458">
        <v>417</v>
      </c>
      <c r="LJ15" s="351">
        <v>0</v>
      </c>
      <c r="LK15" s="377">
        <v>2.0022000000000002</v>
      </c>
      <c r="LL15" s="377">
        <v>1.56</v>
      </c>
      <c r="LM15" s="377" t="s">
        <v>43</v>
      </c>
      <c r="LN15" s="377" t="s">
        <v>43</v>
      </c>
      <c r="LO15" s="377" t="s">
        <v>43</v>
      </c>
      <c r="LP15" s="377" t="s">
        <v>43</v>
      </c>
      <c r="LQ15" s="377" t="s">
        <v>43</v>
      </c>
      <c r="LR15" s="377" t="s">
        <v>43</v>
      </c>
      <c r="LS15" s="503">
        <v>96</v>
      </c>
      <c r="LT15" s="503">
        <v>97.6</v>
      </c>
      <c r="LU15" s="503">
        <v>100</v>
      </c>
      <c r="LV15" s="503" t="s">
        <v>43</v>
      </c>
      <c r="LW15" s="503" t="s">
        <v>43</v>
      </c>
      <c r="LX15" s="503" t="s">
        <v>43</v>
      </c>
      <c r="LY15" s="503" t="s">
        <v>43</v>
      </c>
      <c r="LZ15" s="503" t="s">
        <v>43</v>
      </c>
      <c r="MA15" s="503" t="s">
        <v>43</v>
      </c>
      <c r="MB15" s="364">
        <v>33.33</v>
      </c>
      <c r="MC15" s="364">
        <v>6.65</v>
      </c>
      <c r="MD15" s="364">
        <v>4.2300000000000004</v>
      </c>
      <c r="ME15" s="532">
        <v>224740</v>
      </c>
      <c r="MF15" s="532">
        <v>0</v>
      </c>
      <c r="MG15" s="532">
        <v>224740</v>
      </c>
      <c r="MH15" s="532">
        <v>58</v>
      </c>
      <c r="MI15" s="532">
        <v>0</v>
      </c>
      <c r="MJ15" s="532">
        <v>58</v>
      </c>
      <c r="MK15" s="337"/>
      <c r="ML15" s="337"/>
      <c r="MN15" s="471"/>
      <c r="MO15" s="471"/>
      <c r="MP15" s="472"/>
      <c r="MQ15" s="473"/>
      <c r="MR15" s="446"/>
      <c r="MS15" s="510">
        <v>5.3999999999999999E-2</v>
      </c>
      <c r="MT15" s="501">
        <v>0</v>
      </c>
      <c r="MU15" s="501">
        <v>0</v>
      </c>
      <c r="MV15" s="501">
        <v>0.42623999999999984</v>
      </c>
      <c r="MW15" s="501">
        <v>36</v>
      </c>
      <c r="MX15" s="501">
        <v>31.943999999999999</v>
      </c>
      <c r="MY15" s="501">
        <v>10.8</v>
      </c>
      <c r="MZ15" s="501">
        <v>0</v>
      </c>
      <c r="NA15" s="501">
        <v>0.76367999999999969</v>
      </c>
      <c r="NB15" s="501">
        <v>0</v>
      </c>
      <c r="NC15" s="501">
        <v>0</v>
      </c>
      <c r="ND15" s="501">
        <v>0</v>
      </c>
      <c r="NE15" s="501">
        <v>16.875</v>
      </c>
      <c r="NF15" s="501">
        <v>0</v>
      </c>
      <c r="NG15" s="501">
        <v>0</v>
      </c>
      <c r="NH15" s="501">
        <v>0</v>
      </c>
      <c r="NI15" s="501">
        <v>0</v>
      </c>
      <c r="NJ15" s="501">
        <v>0</v>
      </c>
      <c r="NK15" s="501">
        <v>0.06</v>
      </c>
      <c r="NL15" s="501">
        <v>0</v>
      </c>
      <c r="NM15" s="501">
        <v>0</v>
      </c>
      <c r="NN15" s="501">
        <v>0</v>
      </c>
      <c r="NO15" s="501">
        <v>0</v>
      </c>
      <c r="NP15" s="501">
        <v>0</v>
      </c>
      <c r="NQ15" s="501">
        <v>1.32</v>
      </c>
      <c r="NR15" s="501">
        <v>1.615</v>
      </c>
      <c r="NS15" s="501">
        <v>0</v>
      </c>
      <c r="NT15" s="501">
        <v>0</v>
      </c>
      <c r="NU15" s="501">
        <v>0.36</v>
      </c>
      <c r="NV15" s="501">
        <v>0</v>
      </c>
      <c r="NW15" s="501">
        <v>0</v>
      </c>
      <c r="NX15" s="501">
        <v>0</v>
      </c>
      <c r="OC15" s="354">
        <f t="shared" si="28"/>
        <v>5846</v>
      </c>
      <c r="OD15" s="379"/>
      <c r="OE15" s="379"/>
      <c r="OH15" s="500" t="s">
        <v>43</v>
      </c>
      <c r="OI15" s="500" t="s">
        <v>43</v>
      </c>
    </row>
    <row r="16" spans="1:399" ht="17.100000000000001" customHeight="1" x14ac:dyDescent="0.3">
      <c r="A16" s="357" t="s">
        <v>632</v>
      </c>
      <c r="B16" s="458">
        <v>499366</v>
      </c>
      <c r="C16" s="363">
        <v>4.5</v>
      </c>
      <c r="D16" s="363">
        <v>23.9</v>
      </c>
      <c r="E16" s="363">
        <v>3</v>
      </c>
      <c r="F16" s="363">
        <v>6.9</v>
      </c>
      <c r="G16" s="363">
        <v>139.19999999999999</v>
      </c>
      <c r="H16" s="363">
        <v>310</v>
      </c>
      <c r="I16" s="363">
        <v>145</v>
      </c>
      <c r="J16" s="497">
        <v>150</v>
      </c>
      <c r="K16" s="377">
        <v>19.34</v>
      </c>
      <c r="L16" s="525" t="s">
        <v>545</v>
      </c>
      <c r="M16" s="498">
        <v>0.02</v>
      </c>
      <c r="N16" s="377">
        <v>16.55</v>
      </c>
      <c r="O16" s="526">
        <v>2.149</v>
      </c>
      <c r="P16" s="458">
        <v>4059406</v>
      </c>
      <c r="Q16" s="363">
        <v>11.5</v>
      </c>
      <c r="R16" s="494">
        <f t="shared" si="62"/>
        <v>35.909999999999997</v>
      </c>
      <c r="S16" s="354">
        <f t="shared" si="0"/>
        <v>499300</v>
      </c>
      <c r="T16" s="363">
        <v>24.4</v>
      </c>
      <c r="U16" s="363">
        <v>2.4</v>
      </c>
      <c r="V16" s="363">
        <v>6.7</v>
      </c>
      <c r="W16" s="363">
        <v>166</v>
      </c>
      <c r="X16" s="363">
        <v>370</v>
      </c>
      <c r="Y16" s="363">
        <v>135</v>
      </c>
      <c r="Z16" s="363">
        <v>8</v>
      </c>
      <c r="AA16" s="458">
        <v>48</v>
      </c>
      <c r="AB16" s="363">
        <v>23.9</v>
      </c>
      <c r="AC16" s="363">
        <v>2.2999999999999998</v>
      </c>
      <c r="AD16" s="363">
        <v>6.7</v>
      </c>
      <c r="AE16" s="363">
        <v>157</v>
      </c>
      <c r="AF16" s="363">
        <v>350</v>
      </c>
      <c r="AG16" s="363">
        <v>158.30000000000001</v>
      </c>
      <c r="AH16" s="363">
        <v>11.5</v>
      </c>
      <c r="AI16" s="354">
        <f t="shared" si="1"/>
        <v>499321</v>
      </c>
      <c r="AJ16" s="458">
        <v>87</v>
      </c>
      <c r="AK16" s="499">
        <v>27</v>
      </c>
      <c r="AL16" s="499">
        <v>40</v>
      </c>
      <c r="AM16" s="499">
        <v>90</v>
      </c>
      <c r="AN16" s="500">
        <v>34.869999999999997</v>
      </c>
      <c r="AO16" s="359">
        <f t="shared" si="29"/>
        <v>5.4177088888299044E-2</v>
      </c>
      <c r="AP16" s="359">
        <f t="shared" si="30"/>
        <v>5.4014268624723263E-2</v>
      </c>
      <c r="AQ16" s="359">
        <f t="shared" si="31"/>
        <v>-0.17264191052658925</v>
      </c>
      <c r="AR16" s="360">
        <f t="shared" si="32"/>
        <v>-43.756045964350086</v>
      </c>
      <c r="AS16" s="351">
        <v>0</v>
      </c>
      <c r="AT16" s="351">
        <v>66</v>
      </c>
      <c r="AU16" s="363">
        <v>2040</v>
      </c>
      <c r="AV16" s="363">
        <v>450</v>
      </c>
      <c r="AW16" s="363">
        <v>1425</v>
      </c>
      <c r="AX16" s="363">
        <v>290</v>
      </c>
      <c r="AY16" s="363">
        <v>1.2</v>
      </c>
      <c r="AZ16" s="363">
        <v>24</v>
      </c>
      <c r="BA16" s="363">
        <v>1.8</v>
      </c>
      <c r="BB16" s="363">
        <v>0.6</v>
      </c>
      <c r="BC16" s="363">
        <v>101</v>
      </c>
      <c r="BD16" s="499">
        <v>-17</v>
      </c>
      <c r="BE16" s="363">
        <v>6.6</v>
      </c>
      <c r="BF16" s="363">
        <v>2120</v>
      </c>
      <c r="BG16" s="363">
        <v>3620</v>
      </c>
      <c r="BH16" s="363">
        <v>1780</v>
      </c>
      <c r="BI16" s="363">
        <v>3160</v>
      </c>
      <c r="BJ16" s="363">
        <v>133</v>
      </c>
      <c r="BK16" s="495">
        <f>(102546*raw_data!BF16)/((raw_data!BY16*raw_data!CF16)+((raw_data!AI16-raw_data!AT16)*raw_data!BU16))</f>
        <v>20.427525549614998</v>
      </c>
      <c r="BL16" s="494">
        <f t="shared" si="2"/>
        <v>0.39501018890508333</v>
      </c>
      <c r="BM16" s="354">
        <f t="shared" si="3"/>
        <v>499077</v>
      </c>
      <c r="BN16" s="354">
        <f t="shared" si="33"/>
        <v>443186</v>
      </c>
      <c r="BO16" s="363">
        <v>30</v>
      </c>
      <c r="BP16" s="363">
        <v>24.3</v>
      </c>
      <c r="BQ16" s="363">
        <v>5.0999999999999996</v>
      </c>
      <c r="BR16" s="363">
        <v>6.7</v>
      </c>
      <c r="BS16" s="363">
        <v>12.6</v>
      </c>
      <c r="BT16" s="363">
        <v>28</v>
      </c>
      <c r="BU16" s="363">
        <v>11.3</v>
      </c>
      <c r="BV16" s="363">
        <v>290</v>
      </c>
      <c r="BW16" s="363">
        <v>43636</v>
      </c>
      <c r="BX16" s="363">
        <v>3.8</v>
      </c>
      <c r="BY16" s="351">
        <v>376</v>
      </c>
      <c r="BZ16" s="351">
        <v>88</v>
      </c>
      <c r="CA16" s="359">
        <f t="shared" si="4"/>
        <v>0.91974522292993632</v>
      </c>
      <c r="CB16" s="359">
        <f t="shared" si="5"/>
        <v>0.92</v>
      </c>
      <c r="CC16" s="359">
        <f t="shared" si="6"/>
        <v>0.92861655085281103</v>
      </c>
      <c r="CD16" s="496">
        <f t="shared" si="34"/>
        <v>0.19782083682108914</v>
      </c>
      <c r="CE16" s="351">
        <v>98785</v>
      </c>
      <c r="CF16" s="363">
        <v>13300</v>
      </c>
      <c r="CG16" s="363">
        <v>11400</v>
      </c>
      <c r="CH16" s="458">
        <v>443186</v>
      </c>
      <c r="CI16" s="458">
        <v>408414</v>
      </c>
      <c r="CJ16" s="354">
        <f t="shared" si="35"/>
        <v>425800</v>
      </c>
      <c r="CK16" s="363">
        <v>30</v>
      </c>
      <c r="CL16" s="363">
        <v>24.1</v>
      </c>
      <c r="CM16" s="363">
        <v>5.6</v>
      </c>
      <c r="CN16" s="363">
        <v>6.8</v>
      </c>
      <c r="CO16" s="363">
        <v>11</v>
      </c>
      <c r="CP16" s="363">
        <v>24</v>
      </c>
      <c r="CQ16" s="363">
        <v>9.8000000000000007</v>
      </c>
      <c r="CR16" s="377">
        <v>2.0299999999999998</v>
      </c>
      <c r="CS16" s="498">
        <v>5.65</v>
      </c>
      <c r="CT16" s="498">
        <v>0.41</v>
      </c>
      <c r="CU16" s="498">
        <v>1.1499999999999999</v>
      </c>
      <c r="CV16" s="501">
        <v>1.0900000000000001</v>
      </c>
      <c r="CW16" s="502">
        <v>36</v>
      </c>
      <c r="CX16" s="363">
        <v>0.1</v>
      </c>
      <c r="CY16" s="498">
        <v>0.56999999999999995</v>
      </c>
      <c r="CZ16" s="494">
        <f t="shared" si="63"/>
        <v>9.24</v>
      </c>
      <c r="DA16" s="359">
        <f t="shared" si="7"/>
        <v>0.93241379310344819</v>
      </c>
      <c r="DB16" s="359">
        <f t="shared" si="8"/>
        <v>0.92258064516129035</v>
      </c>
      <c r="DC16" s="359">
        <f t="shared" si="9"/>
        <v>0.92097701149425282</v>
      </c>
      <c r="DD16" s="359">
        <f t="shared" si="10"/>
        <v>0.89503619441571869</v>
      </c>
      <c r="DE16" s="359" t="str">
        <f t="shared" si="11"/>
        <v>-</v>
      </c>
      <c r="DF16" s="425">
        <f t="shared" si="12"/>
        <v>-19.499999999999996</v>
      </c>
      <c r="DG16" s="359">
        <f t="shared" si="13"/>
        <v>0.93051359516616317</v>
      </c>
      <c r="DH16" s="359">
        <f t="shared" si="36"/>
        <v>0.74269005847953207</v>
      </c>
      <c r="DI16" s="359">
        <f t="shared" si="14"/>
        <v>0.49278734295020937</v>
      </c>
      <c r="DJ16" s="535">
        <v>0.999</v>
      </c>
      <c r="DK16" s="359">
        <f t="shared" si="16"/>
        <v>0.99130434782608701</v>
      </c>
      <c r="DL16" s="527">
        <v>100</v>
      </c>
      <c r="DM16" s="527">
        <v>100</v>
      </c>
      <c r="DN16" s="527">
        <v>0</v>
      </c>
      <c r="DO16" s="527">
        <v>0</v>
      </c>
      <c r="DP16" s="351">
        <v>0</v>
      </c>
      <c r="DQ16" s="363" t="s">
        <v>605</v>
      </c>
      <c r="DR16" s="363" t="s">
        <v>605</v>
      </c>
      <c r="DS16" s="363" t="s">
        <v>605</v>
      </c>
      <c r="DT16" s="363" t="s">
        <v>605</v>
      </c>
      <c r="DU16" s="427" t="str">
        <f t="shared" si="37"/>
        <v>--</v>
      </c>
      <c r="DV16" s="427" t="str">
        <f t="shared" si="38"/>
        <v>--</v>
      </c>
      <c r="DW16" s="427" t="str">
        <f t="shared" si="39"/>
        <v>--</v>
      </c>
      <c r="DX16" s="363" t="s">
        <v>605</v>
      </c>
      <c r="DY16" s="363" t="s">
        <v>605</v>
      </c>
      <c r="DZ16" s="363" t="s">
        <v>605</v>
      </c>
      <c r="EA16" s="363" t="s">
        <v>605</v>
      </c>
      <c r="EB16" s="355" t="str">
        <f t="shared" si="40"/>
        <v>-</v>
      </c>
      <c r="EC16" s="363">
        <v>6</v>
      </c>
      <c r="ED16" s="355">
        <f t="shared" si="41"/>
        <v>6</v>
      </c>
      <c r="EE16" s="355">
        <f t="shared" si="42"/>
        <v>87</v>
      </c>
      <c r="EF16" s="495" t="str">
        <f t="shared" si="60"/>
        <v>-</v>
      </c>
      <c r="EG16" s="363">
        <v>0</v>
      </c>
      <c r="EH16" s="355">
        <f t="shared" si="43"/>
        <v>0</v>
      </c>
      <c r="EI16" s="363">
        <v>6.4</v>
      </c>
      <c r="EJ16" s="363">
        <v>14500</v>
      </c>
      <c r="EK16" s="497">
        <v>10400</v>
      </c>
      <c r="EL16" s="355">
        <f t="shared" si="44"/>
        <v>87</v>
      </c>
      <c r="EM16" s="528">
        <v>0</v>
      </c>
      <c r="EN16" s="655"/>
      <c r="EO16" s="351">
        <v>37</v>
      </c>
      <c r="EP16" s="363" t="s">
        <v>605</v>
      </c>
      <c r="EQ16" s="363" t="s">
        <v>605</v>
      </c>
      <c r="ER16" s="355" t="str">
        <f t="shared" si="65"/>
        <v>-</v>
      </c>
      <c r="ES16" s="363" t="s">
        <v>605</v>
      </c>
      <c r="ET16" s="355" t="str">
        <f t="shared" si="46"/>
        <v>-</v>
      </c>
      <c r="EU16" s="363" t="s">
        <v>605</v>
      </c>
      <c r="EV16" s="363" t="s">
        <v>43</v>
      </c>
      <c r="EW16" s="660"/>
      <c r="EX16" s="495">
        <f t="shared" si="17"/>
        <v>501.4918918918919</v>
      </c>
      <c r="EY16" s="351">
        <v>0</v>
      </c>
      <c r="EZ16" s="458">
        <v>2429</v>
      </c>
      <c r="FA16" s="458">
        <v>3001</v>
      </c>
      <c r="FB16" s="458">
        <v>328</v>
      </c>
      <c r="FC16" s="363">
        <v>29.5</v>
      </c>
      <c r="FD16" s="363">
        <v>30</v>
      </c>
      <c r="FE16" s="363">
        <v>71</v>
      </c>
      <c r="FF16" s="363" t="s">
        <v>43</v>
      </c>
      <c r="FG16" s="363">
        <v>7.1</v>
      </c>
      <c r="FH16" s="363">
        <v>35900</v>
      </c>
      <c r="FI16" s="497">
        <v>29400</v>
      </c>
      <c r="FJ16" s="497">
        <v>2650</v>
      </c>
      <c r="FK16" s="363">
        <v>0</v>
      </c>
      <c r="FL16" s="355">
        <f t="shared" si="59"/>
        <v>0</v>
      </c>
      <c r="FM16" s="495" t="str">
        <f t="shared" si="47"/>
        <v>-</v>
      </c>
      <c r="FN16" s="363">
        <v>3.4980000000000002</v>
      </c>
      <c r="FO16" s="355">
        <f t="shared" si="48"/>
        <v>3498</v>
      </c>
      <c r="FP16" s="363">
        <v>7.1</v>
      </c>
      <c r="FQ16" s="363">
        <v>32800</v>
      </c>
      <c r="FR16" s="356">
        <f t="shared" si="49"/>
        <v>0</v>
      </c>
      <c r="FS16" s="363">
        <v>28550</v>
      </c>
      <c r="FT16" s="355">
        <f t="shared" si="50"/>
        <v>0</v>
      </c>
      <c r="FU16" s="363">
        <v>2040</v>
      </c>
      <c r="FV16" s="363" t="s">
        <v>43</v>
      </c>
      <c r="FW16" s="351">
        <v>0</v>
      </c>
      <c r="FX16" s="363" t="s">
        <v>605</v>
      </c>
      <c r="FY16" s="363" t="s">
        <v>605</v>
      </c>
      <c r="FZ16" s="363" t="s">
        <v>605</v>
      </c>
      <c r="GA16" s="363" t="s">
        <v>605</v>
      </c>
      <c r="GB16" s="458">
        <v>0</v>
      </c>
      <c r="GC16" s="351">
        <v>0</v>
      </c>
      <c r="GD16" s="431">
        <f t="shared" si="51"/>
        <v>0</v>
      </c>
      <c r="GE16" s="363" t="s">
        <v>43</v>
      </c>
      <c r="GF16" s="503" t="s">
        <v>605</v>
      </c>
      <c r="GG16" s="528">
        <v>0</v>
      </c>
      <c r="GH16" s="499">
        <v>1570</v>
      </c>
      <c r="GI16" s="499">
        <v>894</v>
      </c>
      <c r="GJ16" s="499">
        <v>1999.9</v>
      </c>
      <c r="GK16" s="500">
        <v>30.48</v>
      </c>
      <c r="GL16" s="503" t="s">
        <v>43</v>
      </c>
      <c r="GM16" s="503" t="s">
        <v>43</v>
      </c>
      <c r="GN16" s="503" t="s">
        <v>43</v>
      </c>
      <c r="GO16" s="503" t="s">
        <v>605</v>
      </c>
      <c r="GP16" s="458">
        <v>0</v>
      </c>
      <c r="GQ16" s="529"/>
      <c r="GR16" s="458">
        <v>0</v>
      </c>
      <c r="GS16" s="499">
        <v>352</v>
      </c>
      <c r="GT16" s="499">
        <v>0</v>
      </c>
      <c r="GU16" s="504"/>
      <c r="GV16" s="505"/>
      <c r="GW16" s="499" t="s">
        <v>43</v>
      </c>
      <c r="GX16" s="499" t="s">
        <v>43</v>
      </c>
      <c r="GY16" s="530">
        <v>498</v>
      </c>
      <c r="GZ16" s="499">
        <v>0</v>
      </c>
      <c r="HA16" s="499">
        <v>0</v>
      </c>
      <c r="HB16" s="499">
        <v>0</v>
      </c>
      <c r="HC16" s="351">
        <v>0</v>
      </c>
      <c r="HD16" s="527">
        <v>34.4</v>
      </c>
      <c r="HE16" s="527">
        <v>34.799999999999997</v>
      </c>
      <c r="HF16" s="527">
        <v>0</v>
      </c>
      <c r="HG16" s="527">
        <v>0</v>
      </c>
      <c r="HH16" s="527">
        <v>35.700000000000003</v>
      </c>
      <c r="HI16" s="527">
        <v>47.3</v>
      </c>
      <c r="HJ16" s="527">
        <v>0</v>
      </c>
      <c r="HK16" s="527">
        <v>0</v>
      </c>
      <c r="HL16" s="519"/>
      <c r="HM16" s="363">
        <v>219509.68700000644</v>
      </c>
      <c r="HN16" s="519"/>
      <c r="HO16" s="627"/>
      <c r="HP16" s="627"/>
      <c r="HQ16" s="627"/>
      <c r="HR16" s="627"/>
      <c r="HS16" s="627"/>
      <c r="HT16" s="627"/>
      <c r="HU16" s="627"/>
      <c r="HV16" s="627"/>
      <c r="HW16" s="627"/>
      <c r="HX16" s="627"/>
      <c r="HY16" s="627"/>
      <c r="HZ16" s="627"/>
      <c r="IA16" s="627"/>
      <c r="IB16" s="627"/>
      <c r="IC16" s="627"/>
      <c r="ID16" s="627"/>
      <c r="IE16" s="627"/>
      <c r="IF16" s="627"/>
      <c r="IG16" s="627"/>
      <c r="IH16" s="627"/>
      <c r="II16" s="627"/>
      <c r="IJ16" s="627"/>
      <c r="IK16" s="627"/>
      <c r="IL16" s="627"/>
      <c r="IM16" s="627"/>
      <c r="IN16" s="627"/>
      <c r="IO16" s="627"/>
      <c r="IP16" s="627"/>
      <c r="IQ16" s="627"/>
      <c r="IR16" s="627"/>
      <c r="IS16" s="627"/>
      <c r="IT16" s="627"/>
      <c r="IU16" s="627"/>
      <c r="IV16" s="627"/>
      <c r="IW16" s="627"/>
      <c r="IX16" s="627"/>
      <c r="IY16" s="627"/>
      <c r="IZ16" s="627"/>
      <c r="JA16" s="627"/>
      <c r="JB16" s="627"/>
      <c r="JC16" s="627"/>
      <c r="JD16" s="627"/>
      <c r="JE16" s="627"/>
      <c r="JF16" s="627"/>
      <c r="JG16" s="627"/>
      <c r="JH16" s="627"/>
      <c r="JI16" s="627"/>
      <c r="JJ16" s="627"/>
      <c r="JK16" s="363">
        <v>72</v>
      </c>
      <c r="JL16" s="363">
        <v>0</v>
      </c>
      <c r="JM16" s="458">
        <v>0</v>
      </c>
      <c r="JN16" s="363">
        <v>11000</v>
      </c>
      <c r="JO16" s="354">
        <f t="shared" si="61"/>
        <v>13640</v>
      </c>
      <c r="JP16" s="355">
        <f t="shared" si="18"/>
        <v>72</v>
      </c>
      <c r="JQ16" s="354">
        <f t="shared" si="52"/>
        <v>89.28</v>
      </c>
      <c r="JR16" s="355">
        <f t="shared" si="53"/>
        <v>11072</v>
      </c>
      <c r="JS16" s="355">
        <f t="shared" si="54"/>
        <v>13729.28</v>
      </c>
      <c r="JT16" s="354">
        <f t="shared" si="19"/>
        <v>13871.277777777777</v>
      </c>
      <c r="JU16" s="354">
        <f t="shared" si="20"/>
        <v>16645.533333333333</v>
      </c>
      <c r="JV16" s="354">
        <f t="shared" si="21"/>
        <v>8288.0884722222236</v>
      </c>
      <c r="JW16" s="354">
        <f t="shared" si="22"/>
        <v>9945.7061666666668</v>
      </c>
      <c r="JX16" s="354">
        <f t="shared" si="23"/>
        <v>13729.28</v>
      </c>
      <c r="JY16" s="456">
        <f t="shared" si="55"/>
        <v>3005.5333333333328</v>
      </c>
      <c r="JZ16" s="509">
        <v>24350</v>
      </c>
      <c r="KA16" s="498">
        <v>12.25</v>
      </c>
      <c r="KB16" s="458"/>
      <c r="KC16" s="498"/>
      <c r="KD16" s="458"/>
      <c r="KE16" s="377"/>
      <c r="KF16" s="363">
        <v>0</v>
      </c>
      <c r="KG16" s="363">
        <v>0</v>
      </c>
      <c r="KH16" s="377">
        <v>1.21</v>
      </c>
      <c r="KI16" s="497">
        <v>0</v>
      </c>
      <c r="KJ16" s="456">
        <f t="shared" si="24"/>
        <v>0</v>
      </c>
      <c r="KK16" s="456">
        <f t="shared" si="56"/>
        <v>0</v>
      </c>
      <c r="KL16" s="363">
        <v>210.00000000000796</v>
      </c>
      <c r="KM16" s="363">
        <v>130.00000000002387</v>
      </c>
      <c r="KN16" s="377">
        <v>0.69999999999999984</v>
      </c>
      <c r="KO16" s="458">
        <v>0</v>
      </c>
      <c r="KP16" s="432">
        <f t="shared" si="25"/>
        <v>340.00000000003183</v>
      </c>
      <c r="KQ16" s="432">
        <f t="shared" si="57"/>
        <v>476.00000000004451</v>
      </c>
      <c r="KR16" s="458">
        <v>0</v>
      </c>
      <c r="KS16" s="458">
        <v>0</v>
      </c>
      <c r="KT16" s="364">
        <v>0</v>
      </c>
      <c r="KU16" s="433">
        <f t="shared" si="58"/>
        <v>0</v>
      </c>
      <c r="KV16" s="537" t="s">
        <v>621</v>
      </c>
      <c r="KW16" s="537" t="s">
        <v>621</v>
      </c>
      <c r="KX16" s="458">
        <v>192</v>
      </c>
      <c r="KY16" s="650"/>
      <c r="KZ16" s="650"/>
      <c r="LA16" s="503">
        <v>0</v>
      </c>
      <c r="LB16" s="503">
        <v>1</v>
      </c>
      <c r="LC16" s="503">
        <v>1</v>
      </c>
      <c r="LD16" s="503">
        <v>0</v>
      </c>
      <c r="LE16" s="503">
        <v>0</v>
      </c>
      <c r="LF16" s="503">
        <v>0</v>
      </c>
      <c r="LG16" s="503">
        <v>0</v>
      </c>
      <c r="LH16" s="503">
        <v>26</v>
      </c>
      <c r="LI16" s="458">
        <v>423</v>
      </c>
      <c r="LJ16" s="351">
        <v>0</v>
      </c>
      <c r="LK16" s="377">
        <v>1.9152</v>
      </c>
      <c r="LL16" s="377">
        <v>1.44</v>
      </c>
      <c r="LM16" s="377">
        <v>0.39</v>
      </c>
      <c r="LN16" s="377">
        <v>0.08</v>
      </c>
      <c r="LO16" s="377">
        <v>0.03</v>
      </c>
      <c r="LP16" s="377">
        <v>0.1</v>
      </c>
      <c r="LQ16" s="377">
        <v>0.9</v>
      </c>
      <c r="LR16" s="377">
        <v>0.3</v>
      </c>
      <c r="LS16" s="503">
        <v>96</v>
      </c>
      <c r="LT16" s="503">
        <v>97.6</v>
      </c>
      <c r="LU16" s="503">
        <v>100</v>
      </c>
      <c r="LV16" s="503">
        <v>95.98</v>
      </c>
      <c r="LW16" s="503">
        <v>90.95</v>
      </c>
      <c r="LX16" s="503">
        <v>105.47</v>
      </c>
      <c r="LY16" s="503">
        <v>103.9</v>
      </c>
      <c r="LZ16" s="503">
        <v>97.13</v>
      </c>
      <c r="MA16" s="503">
        <v>100</v>
      </c>
      <c r="MB16" s="364">
        <v>33.31</v>
      </c>
      <c r="MC16" s="364">
        <v>7.37</v>
      </c>
      <c r="MD16" s="364">
        <v>5.75</v>
      </c>
      <c r="ME16" s="532">
        <v>71870</v>
      </c>
      <c r="MF16" s="532">
        <v>0</v>
      </c>
      <c r="MG16" s="532">
        <v>71870</v>
      </c>
      <c r="MH16" s="532">
        <v>18</v>
      </c>
      <c r="MI16" s="532">
        <v>0</v>
      </c>
      <c r="MJ16" s="532">
        <v>18</v>
      </c>
      <c r="MK16" s="337"/>
      <c r="ML16" s="337"/>
      <c r="MN16" s="471"/>
      <c r="MO16" s="471"/>
      <c r="MP16" s="472"/>
      <c r="MQ16" s="473"/>
      <c r="MR16" s="446"/>
      <c r="MS16" s="510">
        <v>5.3999999999999999E-2</v>
      </c>
      <c r="MT16" s="501">
        <v>0</v>
      </c>
      <c r="MU16" s="501">
        <v>0</v>
      </c>
      <c r="MV16" s="501">
        <v>0.42623999999999984</v>
      </c>
      <c r="MW16" s="501">
        <v>36</v>
      </c>
      <c r="MX16" s="501">
        <v>34.055999999999997</v>
      </c>
      <c r="MY16" s="501">
        <v>10.8</v>
      </c>
      <c r="MZ16" s="501">
        <v>0</v>
      </c>
      <c r="NA16" s="501">
        <v>0.7281599999999997</v>
      </c>
      <c r="NB16" s="501">
        <v>0</v>
      </c>
      <c r="NC16" s="501">
        <v>0</v>
      </c>
      <c r="ND16" s="501">
        <v>0</v>
      </c>
      <c r="NE16" s="501">
        <v>19.5</v>
      </c>
      <c r="NF16" s="501">
        <v>0.09</v>
      </c>
      <c r="NG16" s="501">
        <v>0</v>
      </c>
      <c r="NH16" s="501">
        <v>0</v>
      </c>
      <c r="NI16" s="501">
        <v>0</v>
      </c>
      <c r="NJ16" s="501">
        <v>0</v>
      </c>
      <c r="NK16" s="501">
        <v>0</v>
      </c>
      <c r="NL16" s="501">
        <v>0</v>
      </c>
      <c r="NM16" s="501">
        <v>0</v>
      </c>
      <c r="NN16" s="501">
        <v>0</v>
      </c>
      <c r="NO16" s="501">
        <v>0</v>
      </c>
      <c r="NP16" s="501">
        <v>0</v>
      </c>
      <c r="NQ16" s="501">
        <v>1.32</v>
      </c>
      <c r="NR16" s="501">
        <v>1.1399999999999999</v>
      </c>
      <c r="NS16" s="501">
        <v>0</v>
      </c>
      <c r="NT16" s="501">
        <v>0.03</v>
      </c>
      <c r="NU16" s="501">
        <v>0.36</v>
      </c>
      <c r="NV16" s="501">
        <v>0</v>
      </c>
      <c r="NW16" s="501">
        <v>0</v>
      </c>
      <c r="NX16" s="501">
        <v>0</v>
      </c>
      <c r="OC16" s="354">
        <f t="shared" si="28"/>
        <v>5430</v>
      </c>
      <c r="OD16" s="379"/>
      <c r="OE16" s="379"/>
      <c r="OH16" s="500" t="s">
        <v>43</v>
      </c>
      <c r="OI16" s="500" t="s">
        <v>43</v>
      </c>
    </row>
    <row r="17" spans="1:399" ht="17.100000000000001" customHeight="1" x14ac:dyDescent="0.3">
      <c r="A17" s="550" t="s">
        <v>633</v>
      </c>
      <c r="B17" s="458">
        <v>500719</v>
      </c>
      <c r="C17" s="363">
        <v>4.4000000000000004</v>
      </c>
      <c r="D17" s="363">
        <v>24.1</v>
      </c>
      <c r="E17" s="363">
        <v>2.6</v>
      </c>
      <c r="F17" s="363">
        <v>7</v>
      </c>
      <c r="G17" s="363">
        <v>139</v>
      </c>
      <c r="H17" s="363">
        <v>304</v>
      </c>
      <c r="I17" s="363">
        <v>153.30000000000001</v>
      </c>
      <c r="J17" s="497">
        <v>150</v>
      </c>
      <c r="K17" s="377"/>
      <c r="L17" s="525"/>
      <c r="M17" s="498"/>
      <c r="N17" s="377"/>
      <c r="O17" s="526"/>
      <c r="P17" s="458"/>
      <c r="Q17" s="363"/>
      <c r="R17" s="494"/>
      <c r="S17" s="354">
        <f t="shared" si="0"/>
        <v>500668</v>
      </c>
      <c r="T17" s="363">
        <v>23.9</v>
      </c>
      <c r="U17" s="363">
        <v>2.4</v>
      </c>
      <c r="V17" s="363">
        <v>6.8</v>
      </c>
      <c r="W17" s="363">
        <v>143</v>
      </c>
      <c r="X17" s="363">
        <v>312</v>
      </c>
      <c r="Y17" s="363">
        <v>168.8</v>
      </c>
      <c r="Z17" s="363" t="s">
        <v>550</v>
      </c>
      <c r="AA17" s="458">
        <v>48</v>
      </c>
      <c r="AB17" s="363">
        <v>24</v>
      </c>
      <c r="AC17" s="363">
        <v>2.2000000000000002</v>
      </c>
      <c r="AD17" s="363">
        <v>6.7</v>
      </c>
      <c r="AE17" s="363">
        <v>132</v>
      </c>
      <c r="AF17" s="363">
        <v>288</v>
      </c>
      <c r="AG17" s="363">
        <v>133.30000000000001</v>
      </c>
      <c r="AH17" s="363" t="s">
        <v>550</v>
      </c>
      <c r="AI17" s="354">
        <f t="shared" si="1"/>
        <v>500633</v>
      </c>
      <c r="AJ17" s="458">
        <v>16</v>
      </c>
      <c r="AK17" s="499"/>
      <c r="AL17" s="499"/>
      <c r="AM17" s="499"/>
      <c r="AN17" s="500"/>
      <c r="AO17" s="359">
        <f t="shared" si="29"/>
        <v>7.6987606096716329E-2</v>
      </c>
      <c r="AP17" s="359">
        <f t="shared" si="30"/>
        <v>7.6987606096716329E-2</v>
      </c>
      <c r="AQ17" s="359">
        <f t="shared" si="31"/>
        <v>0.21036326155460094</v>
      </c>
      <c r="AR17" s="360" t="str">
        <f t="shared" si="32"/>
        <v>-</v>
      </c>
      <c r="AS17" s="351">
        <v>0</v>
      </c>
      <c r="AT17" s="351">
        <v>51</v>
      </c>
      <c r="AU17" s="363"/>
      <c r="AV17" s="363"/>
      <c r="AW17" s="363"/>
      <c r="AX17" s="363"/>
      <c r="AY17" s="363">
        <v>0.9</v>
      </c>
      <c r="AZ17" s="363">
        <v>24.3</v>
      </c>
      <c r="BA17" s="363">
        <v>1.8</v>
      </c>
      <c r="BB17" s="363">
        <v>0.6</v>
      </c>
      <c r="BC17" s="363">
        <v>157</v>
      </c>
      <c r="BD17" s="499">
        <v>-14</v>
      </c>
      <c r="BE17" s="363">
        <v>6.6</v>
      </c>
      <c r="BF17" s="363">
        <v>2780</v>
      </c>
      <c r="BG17" s="363">
        <v>2600</v>
      </c>
      <c r="BH17" s="363">
        <v>2400</v>
      </c>
      <c r="BI17" s="363">
        <v>2220</v>
      </c>
      <c r="BJ17" s="363">
        <v>139</v>
      </c>
      <c r="BK17" s="495">
        <f>(102546*raw_data!BF17)/((raw_data!BY17*raw_data!CF17)+((raw_data!AI17-raw_data!AT17)*raw_data!BU17))</f>
        <v>20.70410937940024</v>
      </c>
      <c r="BL17" s="494">
        <f t="shared" si="2"/>
        <v>0.23860938383749733</v>
      </c>
      <c r="BM17" s="354">
        <f t="shared" si="3"/>
        <v>500283</v>
      </c>
      <c r="BN17" s="354">
        <f t="shared" si="33"/>
        <v>439571</v>
      </c>
      <c r="BO17" s="363">
        <v>30</v>
      </c>
      <c r="BP17" s="363">
        <v>24.2</v>
      </c>
      <c r="BQ17" s="363">
        <v>4.2</v>
      </c>
      <c r="BR17" s="363">
        <v>6.7</v>
      </c>
      <c r="BS17" s="363">
        <v>14.7</v>
      </c>
      <c r="BT17" s="363">
        <v>32</v>
      </c>
      <c r="BU17" s="363">
        <v>16.399999999999999</v>
      </c>
      <c r="BV17" s="363">
        <v>370</v>
      </c>
      <c r="BW17" s="363" t="s">
        <v>550</v>
      </c>
      <c r="BX17" s="363" t="s">
        <v>550</v>
      </c>
      <c r="BY17" s="351">
        <v>452</v>
      </c>
      <c r="BZ17" s="351">
        <v>84</v>
      </c>
      <c r="CA17" s="359">
        <f t="shared" si="4"/>
        <v>0.88863636363636367</v>
      </c>
      <c r="CB17" s="359">
        <f t="shared" si="5"/>
        <v>0.88888888888888884</v>
      </c>
      <c r="CC17" s="359">
        <f t="shared" si="6"/>
        <v>0.8769692423105776</v>
      </c>
      <c r="CD17" s="496">
        <f t="shared" si="34"/>
        <v>0.21410811253417586</v>
      </c>
      <c r="CE17" s="351">
        <v>107208</v>
      </c>
      <c r="CF17" s="363">
        <v>12300</v>
      </c>
      <c r="CG17" s="363">
        <v>10500</v>
      </c>
      <c r="CH17" s="458">
        <v>439571</v>
      </c>
      <c r="CI17" s="458">
        <v>406778</v>
      </c>
      <c r="CJ17" s="354">
        <f t="shared" si="35"/>
        <v>423175</v>
      </c>
      <c r="CK17" s="363">
        <v>30</v>
      </c>
      <c r="CL17" s="363">
        <v>24.3</v>
      </c>
      <c r="CM17" s="363">
        <v>5</v>
      </c>
      <c r="CN17" s="363">
        <v>6.9</v>
      </c>
      <c r="CO17" s="363">
        <v>11.7</v>
      </c>
      <c r="CP17" s="363">
        <v>28</v>
      </c>
      <c r="CQ17" s="363">
        <v>11</v>
      </c>
      <c r="CR17" s="377">
        <v>4.29</v>
      </c>
      <c r="CS17" s="498"/>
      <c r="CT17" s="498"/>
      <c r="CU17" s="498"/>
      <c r="CV17" s="501"/>
      <c r="CW17" s="502"/>
      <c r="CX17" s="363"/>
      <c r="CY17" s="498">
        <v>0.56000000000000005</v>
      </c>
      <c r="CZ17" s="494"/>
      <c r="DA17" s="359">
        <f t="shared" si="7"/>
        <v>0.92824527071102414</v>
      </c>
      <c r="DB17" s="359">
        <f t="shared" si="8"/>
        <v>0.90789473684210531</v>
      </c>
      <c r="DC17" s="359">
        <f t="shared" si="9"/>
        <v>0.91582733812949635</v>
      </c>
      <c r="DD17" s="359" t="str">
        <f t="shared" si="10"/>
        <v>-</v>
      </c>
      <c r="DE17" s="359" t="str">
        <f t="shared" si="11"/>
        <v>-</v>
      </c>
      <c r="DF17" s="425" t="str">
        <f t="shared" si="12"/>
        <v>-</v>
      </c>
      <c r="DG17" s="359" t="str">
        <f t="shared" si="13"/>
        <v>-</v>
      </c>
      <c r="DH17" s="359" t="str">
        <f t="shared" si="36"/>
        <v>-</v>
      </c>
      <c r="DI17" s="359" t="str">
        <f t="shared" si="14"/>
        <v>-</v>
      </c>
      <c r="DJ17" s="493" t="str">
        <f t="shared" si="15"/>
        <v>-</v>
      </c>
      <c r="DK17" s="359" t="str">
        <f t="shared" si="16"/>
        <v>-</v>
      </c>
      <c r="DL17" s="527">
        <v>100</v>
      </c>
      <c r="DM17" s="527">
        <v>100</v>
      </c>
      <c r="DN17" s="527">
        <v>0</v>
      </c>
      <c r="DO17" s="527">
        <v>0</v>
      </c>
      <c r="DP17" s="351">
        <v>0</v>
      </c>
      <c r="DQ17" s="363" t="s">
        <v>550</v>
      </c>
      <c r="DR17" s="363" t="s">
        <v>550</v>
      </c>
      <c r="DS17" s="363" t="s">
        <v>550</v>
      </c>
      <c r="DT17" s="363" t="s">
        <v>550</v>
      </c>
      <c r="DU17" s="427" t="str">
        <f t="shared" si="37"/>
        <v>--</v>
      </c>
      <c r="DV17" s="427" t="str">
        <f t="shared" si="38"/>
        <v>--</v>
      </c>
      <c r="DW17" s="427" t="str">
        <f t="shared" si="39"/>
        <v>--</v>
      </c>
      <c r="DX17" s="363" t="s">
        <v>550</v>
      </c>
      <c r="DY17" s="363" t="s">
        <v>550</v>
      </c>
      <c r="DZ17" s="363" t="s">
        <v>550</v>
      </c>
      <c r="EA17" s="363" t="s">
        <v>550</v>
      </c>
      <c r="EB17" s="355" t="str">
        <f t="shared" si="40"/>
        <v>-</v>
      </c>
      <c r="EC17" s="363">
        <v>94</v>
      </c>
      <c r="ED17" s="355">
        <f t="shared" si="41"/>
        <v>94</v>
      </c>
      <c r="EE17" s="355" t="str">
        <f t="shared" si="42"/>
        <v>-</v>
      </c>
      <c r="EF17" s="495" t="str">
        <f t="shared" si="60"/>
        <v>-</v>
      </c>
      <c r="EG17" s="363">
        <v>0</v>
      </c>
      <c r="EH17" s="355">
        <f t="shared" si="43"/>
        <v>0</v>
      </c>
      <c r="EI17" s="363" t="s">
        <v>605</v>
      </c>
      <c r="EJ17" s="363" t="s">
        <v>605</v>
      </c>
      <c r="EK17" s="497" t="s">
        <v>605</v>
      </c>
      <c r="EL17" s="355" t="str">
        <f t="shared" si="44"/>
        <v>-</v>
      </c>
      <c r="EM17" s="528">
        <v>0</v>
      </c>
      <c r="EN17" s="655"/>
      <c r="EO17" s="351">
        <v>37</v>
      </c>
      <c r="EP17" s="363" t="s">
        <v>605</v>
      </c>
      <c r="EQ17" s="363" t="s">
        <v>605</v>
      </c>
      <c r="ER17" s="355" t="str">
        <f t="shared" si="65"/>
        <v>-</v>
      </c>
      <c r="ES17" s="363" t="s">
        <v>605</v>
      </c>
      <c r="ET17" s="355" t="str">
        <f t="shared" si="46"/>
        <v>-</v>
      </c>
      <c r="EU17" s="363" t="s">
        <v>605</v>
      </c>
      <c r="EV17" s="363" t="s">
        <v>43</v>
      </c>
      <c r="EW17" s="660"/>
      <c r="EX17" s="495">
        <f t="shared" si="17"/>
        <v>501.4918918918919</v>
      </c>
      <c r="EY17" s="351">
        <v>0</v>
      </c>
      <c r="EZ17" s="458">
        <v>2209</v>
      </c>
      <c r="FA17" s="458">
        <v>2738</v>
      </c>
      <c r="FB17" s="458">
        <v>192</v>
      </c>
      <c r="FC17" s="363">
        <v>29.5</v>
      </c>
      <c r="FD17" s="363">
        <v>30</v>
      </c>
      <c r="FE17" s="363">
        <v>71</v>
      </c>
      <c r="FF17" s="363" t="s">
        <v>43</v>
      </c>
      <c r="FG17" s="363">
        <v>7</v>
      </c>
      <c r="FH17" s="363">
        <v>30500</v>
      </c>
      <c r="FI17" s="497">
        <v>25000</v>
      </c>
      <c r="FJ17" s="497">
        <v>2880</v>
      </c>
      <c r="FK17" s="363">
        <v>0</v>
      </c>
      <c r="FL17" s="355">
        <f t="shared" si="59"/>
        <v>0</v>
      </c>
      <c r="FM17" s="495" t="str">
        <f t="shared" si="47"/>
        <v>-</v>
      </c>
      <c r="FN17" s="363">
        <v>0.38300000000000001</v>
      </c>
      <c r="FO17" s="355">
        <f t="shared" si="48"/>
        <v>383</v>
      </c>
      <c r="FP17" s="363">
        <v>7.1</v>
      </c>
      <c r="FQ17" s="363">
        <v>29150</v>
      </c>
      <c r="FR17" s="356">
        <f t="shared" si="49"/>
        <v>0</v>
      </c>
      <c r="FS17" s="363">
        <v>20500</v>
      </c>
      <c r="FT17" s="355">
        <f t="shared" si="50"/>
        <v>0</v>
      </c>
      <c r="FU17" s="363">
        <v>2120</v>
      </c>
      <c r="FV17" s="363" t="s">
        <v>43</v>
      </c>
      <c r="FW17" s="351">
        <v>0</v>
      </c>
      <c r="FX17" s="363" t="s">
        <v>550</v>
      </c>
      <c r="FY17" s="363" t="s">
        <v>550</v>
      </c>
      <c r="FZ17" s="363" t="s">
        <v>550</v>
      </c>
      <c r="GA17" s="363" t="s">
        <v>550</v>
      </c>
      <c r="GB17" s="458">
        <v>0</v>
      </c>
      <c r="GC17" s="351">
        <v>0</v>
      </c>
      <c r="GD17" s="431">
        <f t="shared" si="51"/>
        <v>0</v>
      </c>
      <c r="GE17" s="363" t="s">
        <v>43</v>
      </c>
      <c r="GF17" s="503" t="s">
        <v>605</v>
      </c>
      <c r="GG17" s="528">
        <v>0</v>
      </c>
      <c r="GH17" s="499"/>
      <c r="GI17" s="499"/>
      <c r="GJ17" s="499"/>
      <c r="GK17" s="500"/>
      <c r="GL17" s="503" t="s">
        <v>43</v>
      </c>
      <c r="GM17" s="503" t="s">
        <v>43</v>
      </c>
      <c r="GN17" s="503" t="s">
        <v>43</v>
      </c>
      <c r="GO17" s="503" t="s">
        <v>605</v>
      </c>
      <c r="GP17" s="458">
        <v>0</v>
      </c>
      <c r="GQ17" s="529"/>
      <c r="GR17" s="458">
        <v>0</v>
      </c>
      <c r="GS17" s="499">
        <v>338</v>
      </c>
      <c r="GT17" s="499">
        <v>0</v>
      </c>
      <c r="GU17" s="504"/>
      <c r="GV17" s="505"/>
      <c r="GW17" s="499" t="s">
        <v>43</v>
      </c>
      <c r="GX17" s="499" t="s">
        <v>43</v>
      </c>
      <c r="GY17" s="530">
        <v>881</v>
      </c>
      <c r="GZ17" s="499">
        <v>0</v>
      </c>
      <c r="HA17" s="499">
        <v>0</v>
      </c>
      <c r="HB17" s="499">
        <v>0</v>
      </c>
      <c r="HC17" s="351">
        <v>0</v>
      </c>
      <c r="HD17" s="527">
        <v>34.5</v>
      </c>
      <c r="HE17" s="527">
        <v>35.1</v>
      </c>
      <c r="HF17" s="527">
        <v>0</v>
      </c>
      <c r="HG17" s="527">
        <v>0</v>
      </c>
      <c r="HH17" s="527">
        <v>42.8</v>
      </c>
      <c r="HI17" s="527">
        <v>40.9</v>
      </c>
      <c r="HJ17" s="527">
        <v>0</v>
      </c>
      <c r="HK17" s="527">
        <v>0</v>
      </c>
      <c r="HL17" s="519"/>
      <c r="HM17" s="363">
        <v>222115.4279999733</v>
      </c>
      <c r="HN17" s="519"/>
      <c r="HO17" s="627"/>
      <c r="HP17" s="627"/>
      <c r="HQ17" s="627"/>
      <c r="HR17" s="627"/>
      <c r="HS17" s="627"/>
      <c r="HT17" s="627"/>
      <c r="HU17" s="627"/>
      <c r="HV17" s="627"/>
      <c r="HW17" s="627"/>
      <c r="HX17" s="627"/>
      <c r="HY17" s="627"/>
      <c r="HZ17" s="627"/>
      <c r="IA17" s="627"/>
      <c r="IB17" s="627"/>
      <c r="IC17" s="627"/>
      <c r="ID17" s="627"/>
      <c r="IE17" s="627"/>
      <c r="IF17" s="627"/>
      <c r="IG17" s="627"/>
      <c r="IH17" s="627"/>
      <c r="II17" s="627"/>
      <c r="IJ17" s="627"/>
      <c r="IK17" s="627"/>
      <c r="IL17" s="627"/>
      <c r="IM17" s="627"/>
      <c r="IN17" s="627"/>
      <c r="IO17" s="627"/>
      <c r="IP17" s="627"/>
      <c r="IQ17" s="627"/>
      <c r="IR17" s="627"/>
      <c r="IS17" s="627"/>
      <c r="IT17" s="627"/>
      <c r="IU17" s="627"/>
      <c r="IV17" s="627"/>
      <c r="IW17" s="627"/>
      <c r="IX17" s="627"/>
      <c r="IY17" s="627"/>
      <c r="IZ17" s="627"/>
      <c r="JA17" s="627"/>
      <c r="JB17" s="627"/>
      <c r="JC17" s="627"/>
      <c r="JD17" s="627"/>
      <c r="JE17" s="627"/>
      <c r="JF17" s="627"/>
      <c r="JG17" s="627"/>
      <c r="JH17" s="627"/>
      <c r="JI17" s="627"/>
      <c r="JJ17" s="627"/>
      <c r="JK17" s="363">
        <v>72</v>
      </c>
      <c r="JL17" s="363">
        <v>0</v>
      </c>
      <c r="JM17" s="458">
        <v>0</v>
      </c>
      <c r="JN17" s="363">
        <v>9600</v>
      </c>
      <c r="JO17" s="354">
        <f t="shared" si="61"/>
        <v>11904</v>
      </c>
      <c r="JP17" s="355">
        <f t="shared" si="18"/>
        <v>72</v>
      </c>
      <c r="JQ17" s="354">
        <f t="shared" si="52"/>
        <v>89.28</v>
      </c>
      <c r="JR17" s="355">
        <f t="shared" si="53"/>
        <v>9672</v>
      </c>
      <c r="JS17" s="355">
        <f t="shared" si="54"/>
        <v>11993.28</v>
      </c>
      <c r="JT17" s="354">
        <f t="shared" si="19"/>
        <v>13908.861111111113</v>
      </c>
      <c r="JU17" s="354">
        <f t="shared" si="20"/>
        <v>16690.633333333335</v>
      </c>
      <c r="JV17" s="354">
        <f t="shared" si="21"/>
        <v>8310.5445138888899</v>
      </c>
      <c r="JW17" s="354">
        <f t="shared" si="22"/>
        <v>9972.6534166666679</v>
      </c>
      <c r="JX17" s="354">
        <f t="shared" si="23"/>
        <v>11993.28</v>
      </c>
      <c r="JY17" s="456">
        <f t="shared" si="55"/>
        <v>4786.633333333335</v>
      </c>
      <c r="JZ17" s="509">
        <v>24030</v>
      </c>
      <c r="KA17" s="498">
        <v>12.81</v>
      </c>
      <c r="KB17" s="458"/>
      <c r="KC17" s="498"/>
      <c r="KD17" s="458"/>
      <c r="KE17" s="377"/>
      <c r="KF17" s="363">
        <v>0</v>
      </c>
      <c r="KG17" s="363">
        <v>0</v>
      </c>
      <c r="KH17" s="377">
        <v>1.21</v>
      </c>
      <c r="KI17" s="497">
        <v>0</v>
      </c>
      <c r="KJ17" s="456">
        <f t="shared" si="24"/>
        <v>0</v>
      </c>
      <c r="KK17" s="456">
        <f t="shared" si="56"/>
        <v>0</v>
      </c>
      <c r="KL17" s="363">
        <v>309.99999999998806</v>
      </c>
      <c r="KM17" s="363">
        <v>99.999999999994316</v>
      </c>
      <c r="KN17" s="377">
        <v>0.68999999999999984</v>
      </c>
      <c r="KO17" s="458">
        <v>0</v>
      </c>
      <c r="KP17" s="432">
        <f t="shared" si="25"/>
        <v>409.99999999998238</v>
      </c>
      <c r="KQ17" s="432">
        <f t="shared" si="57"/>
        <v>573.99999999997533</v>
      </c>
      <c r="KR17" s="458">
        <v>0</v>
      </c>
      <c r="KS17" s="458">
        <v>0</v>
      </c>
      <c r="KT17" s="364">
        <v>0</v>
      </c>
      <c r="KU17" s="433">
        <f t="shared" si="58"/>
        <v>0</v>
      </c>
      <c r="KV17" s="537" t="s">
        <v>621</v>
      </c>
      <c r="KW17" s="537" t="s">
        <v>621</v>
      </c>
      <c r="KX17" s="458">
        <v>319</v>
      </c>
      <c r="KY17" s="650"/>
      <c r="KZ17" s="650"/>
      <c r="LA17" s="503">
        <v>0</v>
      </c>
      <c r="LB17" s="503">
        <v>0.89999999999417923</v>
      </c>
      <c r="LC17" s="503">
        <v>0</v>
      </c>
      <c r="LD17" s="503">
        <v>0</v>
      </c>
      <c r="LE17" s="503">
        <v>0</v>
      </c>
      <c r="LF17" s="503">
        <v>0</v>
      </c>
      <c r="LG17" s="503">
        <v>0</v>
      </c>
      <c r="LH17" s="503">
        <v>81</v>
      </c>
      <c r="LI17" s="458">
        <v>411</v>
      </c>
      <c r="LJ17" s="351">
        <v>3000</v>
      </c>
      <c r="LK17" s="377">
        <v>2.5575000000000001</v>
      </c>
      <c r="LL17" s="377">
        <v>0.53</v>
      </c>
      <c r="LM17" s="377">
        <v>0.37</v>
      </c>
      <c r="LN17" s="377" t="s">
        <v>43</v>
      </c>
      <c r="LO17" s="377" t="s">
        <v>43</v>
      </c>
      <c r="LP17" s="377" t="s">
        <v>43</v>
      </c>
      <c r="LQ17" s="377" t="s">
        <v>43</v>
      </c>
      <c r="LR17" s="377" t="s">
        <v>43</v>
      </c>
      <c r="LS17" s="503">
        <v>92</v>
      </c>
      <c r="LT17" s="503">
        <v>99.9</v>
      </c>
      <c r="LU17" s="503">
        <v>105</v>
      </c>
      <c r="LV17" s="503" t="s">
        <v>43</v>
      </c>
      <c r="LW17" s="503">
        <v>92.22</v>
      </c>
      <c r="LX17" s="503" t="s">
        <v>43</v>
      </c>
      <c r="LY17" s="503" t="s">
        <v>43</v>
      </c>
      <c r="LZ17" s="503" t="s">
        <v>43</v>
      </c>
      <c r="MA17" s="503" t="s">
        <v>43</v>
      </c>
      <c r="MB17" s="364">
        <v>32.92</v>
      </c>
      <c r="MC17" s="364">
        <v>9.56</v>
      </c>
      <c r="MD17" s="364">
        <v>5.3</v>
      </c>
      <c r="ME17" s="532">
        <v>16250</v>
      </c>
      <c r="MF17" s="532">
        <v>0</v>
      </c>
      <c r="MG17" s="532">
        <v>16250</v>
      </c>
      <c r="MH17" s="532">
        <v>4</v>
      </c>
      <c r="MI17" s="532">
        <v>0</v>
      </c>
      <c r="MJ17" s="532">
        <v>4</v>
      </c>
      <c r="MK17" s="337"/>
      <c r="ML17" s="337"/>
      <c r="MN17" s="471"/>
      <c r="MO17" s="471"/>
      <c r="MP17" s="472"/>
      <c r="MQ17" s="473"/>
      <c r="MR17" s="446"/>
      <c r="MS17" s="510">
        <v>5.3999999999999999E-2</v>
      </c>
      <c r="MT17" s="501">
        <v>0</v>
      </c>
      <c r="MU17" s="501">
        <v>0</v>
      </c>
      <c r="MV17" s="501">
        <v>0.42623999999999984</v>
      </c>
      <c r="MW17" s="501">
        <v>36</v>
      </c>
      <c r="MX17" s="501">
        <v>34.055999999999997</v>
      </c>
      <c r="MY17" s="501">
        <v>10.8</v>
      </c>
      <c r="MZ17" s="501">
        <v>0</v>
      </c>
      <c r="NA17" s="501">
        <v>0.7192799999999997</v>
      </c>
      <c r="NB17" s="501">
        <v>0</v>
      </c>
      <c r="NC17" s="501">
        <v>0</v>
      </c>
      <c r="ND17" s="501">
        <v>0</v>
      </c>
      <c r="NE17" s="501">
        <v>19.875</v>
      </c>
      <c r="NF17" s="501">
        <v>0</v>
      </c>
      <c r="NG17" s="501">
        <v>0</v>
      </c>
      <c r="NH17" s="501">
        <v>0</v>
      </c>
      <c r="NI17" s="501">
        <v>0</v>
      </c>
      <c r="NJ17" s="501">
        <v>0</v>
      </c>
      <c r="NK17" s="501">
        <v>0.03</v>
      </c>
      <c r="NL17" s="501">
        <v>0</v>
      </c>
      <c r="NM17" s="501">
        <v>0</v>
      </c>
      <c r="NN17" s="501">
        <v>0</v>
      </c>
      <c r="NO17" s="501">
        <v>0</v>
      </c>
      <c r="NP17" s="501">
        <v>0</v>
      </c>
      <c r="NQ17" s="501">
        <v>1.32</v>
      </c>
      <c r="NR17" s="501">
        <v>0.66500000000000004</v>
      </c>
      <c r="NS17" s="501">
        <v>0</v>
      </c>
      <c r="NT17" s="501">
        <v>0.03</v>
      </c>
      <c r="NU17" s="501">
        <v>0.36</v>
      </c>
      <c r="NV17" s="501">
        <v>0</v>
      </c>
      <c r="NW17" s="501">
        <v>0</v>
      </c>
      <c r="NX17" s="501">
        <v>0</v>
      </c>
      <c r="OC17" s="354">
        <f t="shared" si="28"/>
        <v>4947</v>
      </c>
      <c r="OD17" s="379"/>
      <c r="OE17" s="379"/>
      <c r="OH17" s="500" t="s">
        <v>43</v>
      </c>
      <c r="OI17" s="500" t="s">
        <v>43</v>
      </c>
    </row>
    <row r="18" spans="1:399" ht="17.100000000000001" customHeight="1" x14ac:dyDescent="0.3">
      <c r="A18" s="357" t="s">
        <v>634</v>
      </c>
      <c r="B18" s="458">
        <v>497454</v>
      </c>
      <c r="C18" s="363">
        <v>4.4000000000000004</v>
      </c>
      <c r="D18" s="363">
        <v>24</v>
      </c>
      <c r="E18" s="363">
        <v>3.2</v>
      </c>
      <c r="F18" s="363">
        <v>7</v>
      </c>
      <c r="G18" s="363">
        <v>150</v>
      </c>
      <c r="H18" s="363">
        <v>315</v>
      </c>
      <c r="I18" s="363">
        <v>146</v>
      </c>
      <c r="J18" s="497">
        <v>150</v>
      </c>
      <c r="K18" s="377"/>
      <c r="L18" s="525"/>
      <c r="M18" s="498"/>
      <c r="N18" s="377"/>
      <c r="O18" s="526"/>
      <c r="P18" s="458"/>
      <c r="Q18" s="363"/>
      <c r="R18" s="494"/>
      <c r="S18" s="354">
        <f t="shared" si="0"/>
        <v>497399</v>
      </c>
      <c r="T18" s="363">
        <v>23.8</v>
      </c>
      <c r="U18" s="363">
        <v>2.8</v>
      </c>
      <c r="V18" s="363">
        <v>6.8</v>
      </c>
      <c r="W18" s="363">
        <v>151</v>
      </c>
      <c r="X18" s="363">
        <v>315</v>
      </c>
      <c r="Y18" s="363">
        <v>161.30000000000001</v>
      </c>
      <c r="Z18" s="363" t="s">
        <v>550</v>
      </c>
      <c r="AA18" s="458">
        <v>48</v>
      </c>
      <c r="AB18" s="363">
        <v>24.3</v>
      </c>
      <c r="AC18" s="363">
        <v>2.2999999999999998</v>
      </c>
      <c r="AD18" s="363">
        <v>6.8</v>
      </c>
      <c r="AE18" s="363">
        <v>234</v>
      </c>
      <c r="AF18" s="363">
        <v>490</v>
      </c>
      <c r="AG18" s="363">
        <v>246.7</v>
      </c>
      <c r="AH18" s="363" t="s">
        <v>550</v>
      </c>
      <c r="AI18" s="354">
        <f t="shared" si="1"/>
        <v>498067</v>
      </c>
      <c r="AJ18" s="458">
        <v>723</v>
      </c>
      <c r="AK18" s="499">
        <v>220</v>
      </c>
      <c r="AL18" s="499">
        <v>177</v>
      </c>
      <c r="AM18" s="499">
        <v>370</v>
      </c>
      <c r="AN18" s="500">
        <v>99.22</v>
      </c>
      <c r="AO18" s="359">
        <f t="shared" si="29"/>
        <v>-0.55175005810690791</v>
      </c>
      <c r="AP18" s="359">
        <f t="shared" si="30"/>
        <v>-0.55764464522222379</v>
      </c>
      <c r="AQ18" s="359">
        <f t="shared" si="31"/>
        <v>-0.53150226099854003</v>
      </c>
      <c r="AR18" s="360" t="str">
        <f t="shared" si="32"/>
        <v>-</v>
      </c>
      <c r="AS18" s="351">
        <v>0</v>
      </c>
      <c r="AT18" s="351">
        <v>55</v>
      </c>
      <c r="AU18" s="363">
        <v>3550</v>
      </c>
      <c r="AV18" s="363">
        <v>380</v>
      </c>
      <c r="AW18" s="363">
        <v>4540</v>
      </c>
      <c r="AX18" s="363">
        <v>1125</v>
      </c>
      <c r="AY18" s="363">
        <v>0.8</v>
      </c>
      <c r="AZ18" s="363">
        <v>24.4</v>
      </c>
      <c r="BA18" s="363">
        <v>2.2000000000000002</v>
      </c>
      <c r="BB18" s="363">
        <v>0.6</v>
      </c>
      <c r="BC18" s="363">
        <v>108</v>
      </c>
      <c r="BD18" s="499">
        <v>-23</v>
      </c>
      <c r="BE18" s="363">
        <v>6.6</v>
      </c>
      <c r="BF18" s="363">
        <v>2620</v>
      </c>
      <c r="BG18" s="363">
        <v>2440</v>
      </c>
      <c r="BH18" s="363">
        <v>2240</v>
      </c>
      <c r="BI18" s="363">
        <v>2140</v>
      </c>
      <c r="BJ18" s="363">
        <v>132</v>
      </c>
      <c r="BK18" s="495">
        <f>(102546*raw_data!BF18)/((raw_data!BY18*raw_data!CF18)+((raw_data!AI18-raw_data!AT18)*raw_data!BU18))</f>
        <v>9.8789822421344997</v>
      </c>
      <c r="BL18" s="494">
        <f t="shared" si="2"/>
        <v>0.47204070916954338</v>
      </c>
      <c r="BM18" s="354">
        <f t="shared" si="3"/>
        <v>496579</v>
      </c>
      <c r="BN18" s="354">
        <f t="shared" si="33"/>
        <v>448676</v>
      </c>
      <c r="BO18" s="363">
        <v>30</v>
      </c>
      <c r="BP18" s="363">
        <v>24.3</v>
      </c>
      <c r="BQ18" s="363">
        <v>4.5999999999999996</v>
      </c>
      <c r="BR18" s="363">
        <v>6.6</v>
      </c>
      <c r="BS18" s="363">
        <v>16.3</v>
      </c>
      <c r="BT18" s="363">
        <v>34</v>
      </c>
      <c r="BU18" s="363">
        <v>14.5</v>
      </c>
      <c r="BV18" s="363">
        <v>315</v>
      </c>
      <c r="BW18" s="363" t="s">
        <v>550</v>
      </c>
      <c r="BX18" s="363" t="s">
        <v>550</v>
      </c>
      <c r="BY18" s="351">
        <v>1598</v>
      </c>
      <c r="BZ18" s="351">
        <v>84</v>
      </c>
      <c r="CA18" s="359">
        <f t="shared" si="4"/>
        <v>0.93034188034188026</v>
      </c>
      <c r="CB18" s="359">
        <f t="shared" si="5"/>
        <v>0.93061224489795913</v>
      </c>
      <c r="CC18" s="359">
        <f t="shared" si="6"/>
        <v>0.94122415889744626</v>
      </c>
      <c r="CD18" s="496">
        <f t="shared" si="34"/>
        <v>0.19266706067294664</v>
      </c>
      <c r="CE18" s="351">
        <v>95843</v>
      </c>
      <c r="CF18" s="363">
        <v>12500</v>
      </c>
      <c r="CG18" s="363">
        <v>10800</v>
      </c>
      <c r="CH18" s="458">
        <v>446554</v>
      </c>
      <c r="CI18" s="458">
        <v>419794</v>
      </c>
      <c r="CJ18" s="354">
        <f t="shared" si="35"/>
        <v>433174</v>
      </c>
      <c r="CK18" s="363">
        <v>30</v>
      </c>
      <c r="CL18" s="363">
        <v>24</v>
      </c>
      <c r="CM18" s="363">
        <v>5.0999999999999996</v>
      </c>
      <c r="CN18" s="363">
        <v>6.8</v>
      </c>
      <c r="CO18" s="363">
        <v>12.5</v>
      </c>
      <c r="CP18" s="363">
        <v>32</v>
      </c>
      <c r="CQ18" s="363">
        <v>12.5</v>
      </c>
      <c r="CR18" s="377">
        <v>6.15</v>
      </c>
      <c r="CS18" s="498"/>
      <c r="CT18" s="498"/>
      <c r="CU18" s="498"/>
      <c r="CV18" s="501"/>
      <c r="CW18" s="502"/>
      <c r="CX18" s="363"/>
      <c r="CY18" s="498">
        <v>0.61</v>
      </c>
      <c r="CZ18" s="494"/>
      <c r="DA18" s="359">
        <f t="shared" si="7"/>
        <v>0.91438356164383561</v>
      </c>
      <c r="DB18" s="359">
        <f t="shared" si="8"/>
        <v>0.89841269841269844</v>
      </c>
      <c r="DC18" s="359">
        <f t="shared" si="9"/>
        <v>0.91666666666666663</v>
      </c>
      <c r="DD18" s="359" t="str">
        <f t="shared" si="10"/>
        <v>-</v>
      </c>
      <c r="DE18" s="359" t="str">
        <f t="shared" si="11"/>
        <v>-</v>
      </c>
      <c r="DF18" s="425" t="str">
        <f t="shared" si="12"/>
        <v>-</v>
      </c>
      <c r="DG18" s="359" t="str">
        <f t="shared" si="13"/>
        <v>-</v>
      </c>
      <c r="DH18" s="359" t="str">
        <f t="shared" si="36"/>
        <v>-</v>
      </c>
      <c r="DI18" s="359" t="str">
        <f t="shared" si="14"/>
        <v>-</v>
      </c>
      <c r="DJ18" s="493" t="str">
        <f t="shared" si="15"/>
        <v>-</v>
      </c>
      <c r="DK18" s="359" t="str">
        <f t="shared" si="16"/>
        <v>-</v>
      </c>
      <c r="DL18" s="527">
        <v>100</v>
      </c>
      <c r="DM18" s="527">
        <v>100</v>
      </c>
      <c r="DN18" s="527">
        <v>0</v>
      </c>
      <c r="DO18" s="527">
        <v>0</v>
      </c>
      <c r="DP18" s="351">
        <v>2122</v>
      </c>
      <c r="DQ18" s="363" t="s">
        <v>605</v>
      </c>
      <c r="DR18" s="363" t="s">
        <v>550</v>
      </c>
      <c r="DS18" s="363" t="s">
        <v>605</v>
      </c>
      <c r="DT18" s="363" t="s">
        <v>605</v>
      </c>
      <c r="DU18" s="427" t="str">
        <f t="shared" si="37"/>
        <v>--</v>
      </c>
      <c r="DV18" s="427" t="str">
        <f t="shared" si="38"/>
        <v>--</v>
      </c>
      <c r="DW18" s="427" t="str">
        <f t="shared" si="39"/>
        <v>--</v>
      </c>
      <c r="DX18" s="363" t="s">
        <v>605</v>
      </c>
      <c r="DY18" s="363"/>
      <c r="DZ18" s="363" t="s">
        <v>605</v>
      </c>
      <c r="EA18" s="363" t="s">
        <v>605</v>
      </c>
      <c r="EB18" s="355" t="str">
        <f t="shared" si="40"/>
        <v>-</v>
      </c>
      <c r="EC18" s="363">
        <v>1000</v>
      </c>
      <c r="ED18" s="355">
        <f t="shared" si="41"/>
        <v>1000</v>
      </c>
      <c r="EE18" s="355">
        <f t="shared" si="42"/>
        <v>11000</v>
      </c>
      <c r="EF18" s="495" t="str">
        <f t="shared" si="60"/>
        <v>-</v>
      </c>
      <c r="EG18" s="363">
        <v>23.159000000002184</v>
      </c>
      <c r="EH18" s="355">
        <f t="shared" si="43"/>
        <v>23159.000000002183</v>
      </c>
      <c r="EI18" s="363">
        <v>6.3</v>
      </c>
      <c r="EJ18" s="363">
        <v>11000</v>
      </c>
      <c r="EK18" s="497">
        <v>9700</v>
      </c>
      <c r="EL18" s="355">
        <f>IF(ISERROR(EC18*EJ18/1000),"-",EC18*EJ18/1000)</f>
        <v>11000</v>
      </c>
      <c r="EM18" s="528">
        <v>0</v>
      </c>
      <c r="EN18" s="428"/>
      <c r="EO18" s="351">
        <v>209</v>
      </c>
      <c r="EP18" s="363" t="s">
        <v>605</v>
      </c>
      <c r="EQ18" s="363" t="s">
        <v>605</v>
      </c>
      <c r="ER18" s="355" t="str">
        <f t="shared" si="65"/>
        <v>-</v>
      </c>
      <c r="ES18" s="363" t="s">
        <v>605</v>
      </c>
      <c r="ET18" s="355" t="str">
        <f t="shared" si="46"/>
        <v>-</v>
      </c>
      <c r="EU18" s="363" t="s">
        <v>605</v>
      </c>
      <c r="EV18" s="363" t="s">
        <v>43</v>
      </c>
      <c r="EW18" s="489"/>
      <c r="EX18" s="495">
        <f t="shared" si="17"/>
        <v>88.780861244019135</v>
      </c>
      <c r="EY18" s="351">
        <v>326</v>
      </c>
      <c r="EZ18" s="458">
        <v>2070</v>
      </c>
      <c r="FA18" s="458">
        <v>2632</v>
      </c>
      <c r="FB18" s="458">
        <v>214</v>
      </c>
      <c r="FC18" s="363">
        <v>29.5</v>
      </c>
      <c r="FD18" s="363">
        <v>30</v>
      </c>
      <c r="FE18" s="363">
        <v>70</v>
      </c>
      <c r="FF18" s="363" t="s">
        <v>614</v>
      </c>
      <c r="FG18" s="363">
        <v>7</v>
      </c>
      <c r="FH18" s="363">
        <v>29900</v>
      </c>
      <c r="FI18" s="497">
        <v>24300</v>
      </c>
      <c r="FJ18" s="497">
        <v>2790</v>
      </c>
      <c r="FK18" s="363">
        <v>0</v>
      </c>
      <c r="FL18" s="355">
        <f t="shared" si="59"/>
        <v>0</v>
      </c>
      <c r="FM18" s="495" t="str">
        <f t="shared" si="47"/>
        <v>-</v>
      </c>
      <c r="FN18" s="363">
        <v>4.6369999999999996</v>
      </c>
      <c r="FO18" s="355">
        <f t="shared" si="48"/>
        <v>4637</v>
      </c>
      <c r="FP18" s="363">
        <v>7.1</v>
      </c>
      <c r="FQ18" s="363">
        <v>25400</v>
      </c>
      <c r="FR18" s="356">
        <f t="shared" si="49"/>
        <v>0</v>
      </c>
      <c r="FS18" s="363">
        <v>22200</v>
      </c>
      <c r="FT18" s="355">
        <f t="shared" si="50"/>
        <v>0</v>
      </c>
      <c r="FU18" s="363">
        <v>2040</v>
      </c>
      <c r="FV18" s="363" t="s">
        <v>43</v>
      </c>
      <c r="FW18" s="351">
        <v>0</v>
      </c>
      <c r="FX18" s="363" t="s">
        <v>605</v>
      </c>
      <c r="FY18" s="363" t="s">
        <v>550</v>
      </c>
      <c r="FZ18" s="363" t="s">
        <v>605</v>
      </c>
      <c r="GA18" s="363" t="s">
        <v>605</v>
      </c>
      <c r="GB18" s="458">
        <v>0</v>
      </c>
      <c r="GC18" s="351">
        <v>0</v>
      </c>
      <c r="GD18" s="431">
        <f t="shared" si="51"/>
        <v>0</v>
      </c>
      <c r="GE18" s="363" t="s">
        <v>43</v>
      </c>
      <c r="GF18" s="503" t="s">
        <v>605</v>
      </c>
      <c r="GG18" s="528">
        <v>0</v>
      </c>
      <c r="GH18" s="499">
        <v>1056.3</v>
      </c>
      <c r="GI18" s="499">
        <v>522</v>
      </c>
      <c r="GJ18" s="499">
        <v>1090</v>
      </c>
      <c r="GK18" s="500">
        <v>69.22</v>
      </c>
      <c r="GL18" s="503" t="s">
        <v>43</v>
      </c>
      <c r="GM18" s="503" t="s">
        <v>43</v>
      </c>
      <c r="GN18" s="503" t="s">
        <v>43</v>
      </c>
      <c r="GO18" s="503" t="s">
        <v>605</v>
      </c>
      <c r="GP18" s="458">
        <v>0</v>
      </c>
      <c r="GQ18" s="529"/>
      <c r="GR18" s="458">
        <v>0</v>
      </c>
      <c r="GS18" s="499">
        <v>294</v>
      </c>
      <c r="GT18" s="499">
        <v>46</v>
      </c>
      <c r="GU18" s="504"/>
      <c r="GV18" s="505"/>
      <c r="GW18" s="499" t="s">
        <v>43</v>
      </c>
      <c r="GX18" s="499">
        <v>82.475000000000009</v>
      </c>
      <c r="GY18" s="530">
        <v>1264</v>
      </c>
      <c r="GZ18" s="499">
        <v>1476</v>
      </c>
      <c r="HA18" s="499">
        <v>59</v>
      </c>
      <c r="HB18" s="499">
        <v>0</v>
      </c>
      <c r="HC18" s="351">
        <v>0</v>
      </c>
      <c r="HD18" s="527">
        <v>33.799999999999997</v>
      </c>
      <c r="HE18" s="527">
        <v>34.299999999999997</v>
      </c>
      <c r="HF18" s="527">
        <v>0</v>
      </c>
      <c r="HG18" s="527">
        <v>0</v>
      </c>
      <c r="HH18" s="527">
        <v>39.5</v>
      </c>
      <c r="HI18" s="527">
        <v>36</v>
      </c>
      <c r="HJ18" s="527">
        <v>0</v>
      </c>
      <c r="HK18" s="527">
        <v>0</v>
      </c>
      <c r="HL18" s="519"/>
      <c r="HM18" s="363">
        <v>227323.34700000286</v>
      </c>
      <c r="HN18" s="519"/>
      <c r="HO18" s="627"/>
      <c r="HP18" s="627"/>
      <c r="HQ18" s="627"/>
      <c r="HR18" s="627"/>
      <c r="HS18" s="627"/>
      <c r="HT18" s="627"/>
      <c r="HU18" s="627"/>
      <c r="HV18" s="627"/>
      <c r="HW18" s="627"/>
      <c r="HX18" s="627"/>
      <c r="HY18" s="627"/>
      <c r="HZ18" s="627"/>
      <c r="IA18" s="627"/>
      <c r="IB18" s="627"/>
      <c r="IC18" s="627"/>
      <c r="ID18" s="627"/>
      <c r="IE18" s="627"/>
      <c r="IF18" s="627"/>
      <c r="IG18" s="627"/>
      <c r="IH18" s="627"/>
      <c r="II18" s="627"/>
      <c r="IJ18" s="627"/>
      <c r="IK18" s="627"/>
      <c r="IL18" s="627"/>
      <c r="IM18" s="627"/>
      <c r="IN18" s="627"/>
      <c r="IO18" s="627"/>
      <c r="IP18" s="627"/>
      <c r="IQ18" s="627"/>
      <c r="IR18" s="627"/>
      <c r="IS18" s="627"/>
      <c r="IT18" s="627"/>
      <c r="IU18" s="627"/>
      <c r="IV18" s="627"/>
      <c r="IW18" s="627"/>
      <c r="IX18" s="627"/>
      <c r="IY18" s="627"/>
      <c r="IZ18" s="627"/>
      <c r="JA18" s="627"/>
      <c r="JB18" s="627"/>
      <c r="JC18" s="627"/>
      <c r="JD18" s="627"/>
      <c r="JE18" s="627"/>
      <c r="JF18" s="627"/>
      <c r="JG18" s="627"/>
      <c r="JH18" s="627"/>
      <c r="JI18" s="627"/>
      <c r="JJ18" s="627"/>
      <c r="JK18" s="363">
        <v>72</v>
      </c>
      <c r="JL18" s="363">
        <v>0</v>
      </c>
      <c r="JM18" s="458">
        <v>0</v>
      </c>
      <c r="JN18" s="363">
        <v>13000</v>
      </c>
      <c r="JO18" s="354">
        <f t="shared" si="61"/>
        <v>16120</v>
      </c>
      <c r="JP18" s="355">
        <f t="shared" si="18"/>
        <v>72</v>
      </c>
      <c r="JQ18" s="354">
        <f t="shared" si="52"/>
        <v>89.28</v>
      </c>
      <c r="JR18" s="355">
        <f t="shared" si="53"/>
        <v>13072</v>
      </c>
      <c r="JS18" s="355">
        <f t="shared" si="54"/>
        <v>16209.28</v>
      </c>
      <c r="JT18" s="354">
        <f t="shared" si="19"/>
        <v>13818.166666666666</v>
      </c>
      <c r="JU18" s="354">
        <f t="shared" si="20"/>
        <v>16581.8</v>
      </c>
      <c r="JV18" s="354">
        <f t="shared" si="21"/>
        <v>8256.3545833333337</v>
      </c>
      <c r="JW18" s="354">
        <f t="shared" si="22"/>
        <v>9907.6255000000001</v>
      </c>
      <c r="JX18" s="354">
        <f t="shared" si="23"/>
        <v>16209.28</v>
      </c>
      <c r="JY18" s="456">
        <f t="shared" si="55"/>
        <v>461.79999999999927</v>
      </c>
      <c r="JZ18" s="509">
        <v>23870</v>
      </c>
      <c r="KA18" s="498">
        <v>13.39</v>
      </c>
      <c r="KB18" s="458"/>
      <c r="KC18" s="498"/>
      <c r="KD18" s="458"/>
      <c r="KE18" s="377"/>
      <c r="KF18" s="363">
        <v>0</v>
      </c>
      <c r="KG18" s="363">
        <v>0</v>
      </c>
      <c r="KH18" s="377">
        <v>1.21</v>
      </c>
      <c r="KI18" s="497">
        <v>0</v>
      </c>
      <c r="KJ18" s="456">
        <f t="shared" si="24"/>
        <v>0</v>
      </c>
      <c r="KK18" s="456">
        <f t="shared" si="56"/>
        <v>0</v>
      </c>
      <c r="KL18" s="363">
        <v>180.00000000000682</v>
      </c>
      <c r="KM18" s="363">
        <v>159.99999999999659</v>
      </c>
      <c r="KN18" s="377">
        <v>0.67999999999999983</v>
      </c>
      <c r="KO18" s="458">
        <v>0</v>
      </c>
      <c r="KP18" s="432">
        <f t="shared" si="25"/>
        <v>340.00000000000341</v>
      </c>
      <c r="KQ18" s="432">
        <f t="shared" si="57"/>
        <v>476.00000000000472</v>
      </c>
      <c r="KR18" s="458">
        <v>0</v>
      </c>
      <c r="KS18" s="458">
        <v>0</v>
      </c>
      <c r="KT18" s="364">
        <v>3</v>
      </c>
      <c r="KU18" s="433">
        <f t="shared" si="58"/>
        <v>45</v>
      </c>
      <c r="KV18" s="537" t="s">
        <v>621</v>
      </c>
      <c r="KW18" s="496">
        <f t="shared" si="27"/>
        <v>23.159000000002184</v>
      </c>
      <c r="KX18" s="458">
        <v>269</v>
      </c>
      <c r="KY18" s="650"/>
      <c r="KZ18" s="650"/>
      <c r="LA18" s="503">
        <v>0</v>
      </c>
      <c r="LB18" s="503">
        <v>27.100000000005821</v>
      </c>
      <c r="LC18" s="503">
        <v>0</v>
      </c>
      <c r="LD18" s="503">
        <v>0</v>
      </c>
      <c r="LE18" s="503">
        <v>0</v>
      </c>
      <c r="LF18" s="503">
        <v>18</v>
      </c>
      <c r="LG18" s="503">
        <v>0</v>
      </c>
      <c r="LH18" s="503">
        <v>60</v>
      </c>
      <c r="LI18" s="458">
        <v>467</v>
      </c>
      <c r="LJ18" s="351">
        <v>0</v>
      </c>
      <c r="LK18" s="377">
        <v>2.4037999999999999</v>
      </c>
      <c r="LL18" s="377">
        <v>0.28000000000000003</v>
      </c>
      <c r="LM18" s="377">
        <v>0.1</v>
      </c>
      <c r="LN18" s="377" t="s">
        <v>43</v>
      </c>
      <c r="LO18" s="377" t="s">
        <v>43</v>
      </c>
      <c r="LP18" s="377" t="s">
        <v>43</v>
      </c>
      <c r="LQ18" s="377" t="s">
        <v>43</v>
      </c>
      <c r="LR18" s="377" t="s">
        <v>43</v>
      </c>
      <c r="LS18" s="503">
        <v>98</v>
      </c>
      <c r="LT18" s="377">
        <v>101.7</v>
      </c>
      <c r="LU18" s="377">
        <v>100</v>
      </c>
      <c r="LV18" s="503" t="s">
        <v>43</v>
      </c>
      <c r="LW18" s="503">
        <v>97.41</v>
      </c>
      <c r="LX18" s="503" t="s">
        <v>43</v>
      </c>
      <c r="LY18" s="503" t="s">
        <v>43</v>
      </c>
      <c r="LZ18" s="503" t="s">
        <v>43</v>
      </c>
      <c r="MA18" s="503" t="s">
        <v>43</v>
      </c>
      <c r="MB18" s="364">
        <v>33.409999999999997</v>
      </c>
      <c r="MC18" s="364">
        <v>7.66</v>
      </c>
      <c r="MD18" s="364">
        <v>3.21</v>
      </c>
      <c r="ME18" s="532">
        <v>297470</v>
      </c>
      <c r="MF18" s="532">
        <v>0</v>
      </c>
      <c r="MG18" s="532">
        <v>297470</v>
      </c>
      <c r="MH18" s="532">
        <v>60</v>
      </c>
      <c r="MI18" s="532">
        <v>0</v>
      </c>
      <c r="MJ18" s="532">
        <v>60</v>
      </c>
      <c r="MK18" s="337"/>
      <c r="ML18" s="337"/>
      <c r="MN18" s="471"/>
      <c r="MO18" s="471"/>
      <c r="MP18" s="472"/>
      <c r="MQ18" s="473"/>
      <c r="MR18" s="446"/>
      <c r="MS18" s="510">
        <v>5.3999999999999999E-2</v>
      </c>
      <c r="MT18" s="501">
        <v>0</v>
      </c>
      <c r="MU18" s="501">
        <v>0</v>
      </c>
      <c r="MV18" s="501">
        <v>0.42623999999999984</v>
      </c>
      <c r="MW18" s="501">
        <v>36</v>
      </c>
      <c r="MX18" s="501">
        <v>28.248000000000001</v>
      </c>
      <c r="MY18" s="501">
        <v>10.35</v>
      </c>
      <c r="MZ18" s="501">
        <v>0</v>
      </c>
      <c r="NA18" s="501">
        <v>0.7192799999999997</v>
      </c>
      <c r="NB18" s="501">
        <v>8.9999999999999993E-3</v>
      </c>
      <c r="NC18" s="501">
        <v>0</v>
      </c>
      <c r="ND18" s="501">
        <v>0</v>
      </c>
      <c r="NE18" s="501">
        <v>19.5</v>
      </c>
      <c r="NF18" s="501">
        <v>0.22500000000000001</v>
      </c>
      <c r="NG18" s="501">
        <v>0</v>
      </c>
      <c r="NH18" s="501">
        <v>1.4999999999999999E-2</v>
      </c>
      <c r="NI18" s="501">
        <v>0.1875</v>
      </c>
      <c r="NJ18" s="501">
        <v>8.8000000000000009E-2</v>
      </c>
      <c r="NK18" s="501">
        <v>0.12</v>
      </c>
      <c r="NL18" s="501">
        <v>0</v>
      </c>
      <c r="NM18" s="501">
        <v>0</v>
      </c>
      <c r="NN18" s="501">
        <v>0</v>
      </c>
      <c r="NO18" s="501">
        <v>0.15</v>
      </c>
      <c r="NP18" s="501">
        <v>0</v>
      </c>
      <c r="NQ18" s="501">
        <v>1.2649999999999999</v>
      </c>
      <c r="NR18" s="501">
        <v>2.375</v>
      </c>
      <c r="NS18" s="501">
        <v>0</v>
      </c>
      <c r="NT18" s="501">
        <v>0</v>
      </c>
      <c r="NU18" s="501">
        <v>0.34499999999999997</v>
      </c>
      <c r="NV18" s="501">
        <v>0</v>
      </c>
      <c r="NW18" s="501">
        <v>0.93500000000000005</v>
      </c>
      <c r="NX18" s="501">
        <v>0</v>
      </c>
      <c r="OC18" s="354">
        <f t="shared" si="28"/>
        <v>4702</v>
      </c>
      <c r="OD18" s="379"/>
      <c r="OE18" s="379"/>
      <c r="OH18" s="500" t="s">
        <v>43</v>
      </c>
      <c r="OI18" s="500" t="s">
        <v>43</v>
      </c>
    </row>
    <row r="19" spans="1:399" ht="17.100000000000001" customHeight="1" x14ac:dyDescent="0.3">
      <c r="A19" s="550" t="s">
        <v>635</v>
      </c>
      <c r="B19" s="458">
        <v>423888</v>
      </c>
      <c r="C19" s="363">
        <v>4.5999999999999996</v>
      </c>
      <c r="D19" s="363">
        <v>24.2</v>
      </c>
      <c r="E19" s="363">
        <v>2.5</v>
      </c>
      <c r="F19" s="363">
        <v>7.1</v>
      </c>
      <c r="G19" s="363">
        <v>116</v>
      </c>
      <c r="H19" s="363">
        <v>258.60000000000002</v>
      </c>
      <c r="I19" s="363">
        <v>116</v>
      </c>
      <c r="J19" s="497">
        <v>150</v>
      </c>
      <c r="K19" s="377"/>
      <c r="L19" s="525"/>
      <c r="M19" s="498"/>
      <c r="N19" s="377"/>
      <c r="O19" s="526"/>
      <c r="P19" s="458"/>
      <c r="Q19" s="363"/>
      <c r="R19" s="494"/>
      <c r="S19" s="354">
        <f t="shared" si="0"/>
        <v>423823</v>
      </c>
      <c r="T19" s="363">
        <v>23.8</v>
      </c>
      <c r="U19" s="363">
        <v>2.2999999999999998</v>
      </c>
      <c r="V19" s="363">
        <v>7.1</v>
      </c>
      <c r="W19" s="363">
        <v>130</v>
      </c>
      <c r="X19" s="363">
        <v>289.60000000000002</v>
      </c>
      <c r="Y19" s="363">
        <v>108</v>
      </c>
      <c r="Z19" s="363" t="s">
        <v>550</v>
      </c>
      <c r="AA19" s="458">
        <v>48</v>
      </c>
      <c r="AB19" s="363">
        <v>23.6</v>
      </c>
      <c r="AC19" s="363">
        <v>2.2000000000000002</v>
      </c>
      <c r="AD19" s="363">
        <v>6.7</v>
      </c>
      <c r="AE19" s="363">
        <v>282</v>
      </c>
      <c r="AF19" s="363">
        <v>496.5</v>
      </c>
      <c r="AG19" s="363">
        <v>266.5</v>
      </c>
      <c r="AH19" s="363" t="s">
        <v>550</v>
      </c>
      <c r="AI19" s="354">
        <f t="shared" si="1"/>
        <v>428637</v>
      </c>
      <c r="AJ19" s="458">
        <v>4879</v>
      </c>
      <c r="AK19" s="499"/>
      <c r="AL19" s="499"/>
      <c r="AM19" s="499"/>
      <c r="AN19" s="500"/>
      <c r="AO19" s="359">
        <f t="shared" si="29"/>
        <v>-1.1938700099588018</v>
      </c>
      <c r="AP19" s="359">
        <f t="shared" si="30"/>
        <v>-0.73390712296724814</v>
      </c>
      <c r="AQ19" s="359">
        <f t="shared" si="31"/>
        <v>-1.4956207806351027</v>
      </c>
      <c r="AR19" s="360" t="str">
        <f t="shared" si="32"/>
        <v>-</v>
      </c>
      <c r="AS19" s="351">
        <v>0</v>
      </c>
      <c r="AT19" s="351">
        <v>65</v>
      </c>
      <c r="AU19" s="363"/>
      <c r="AV19" s="363"/>
      <c r="AW19" s="363"/>
      <c r="AX19" s="363"/>
      <c r="AY19" s="363">
        <v>1.2</v>
      </c>
      <c r="AZ19" s="363">
        <v>24</v>
      </c>
      <c r="BA19" s="363">
        <v>1.7</v>
      </c>
      <c r="BB19" s="363">
        <v>0.6</v>
      </c>
      <c r="BC19" s="363">
        <v>165</v>
      </c>
      <c r="BD19" s="499">
        <v>-18</v>
      </c>
      <c r="BE19" s="363">
        <v>6.6</v>
      </c>
      <c r="BF19" s="363">
        <v>2340</v>
      </c>
      <c r="BG19" s="363">
        <v>2860</v>
      </c>
      <c r="BH19" s="363">
        <v>2020</v>
      </c>
      <c r="BI19" s="363">
        <v>2440</v>
      </c>
      <c r="BJ19" s="363">
        <v>136</v>
      </c>
      <c r="BK19" s="495">
        <f>(102546*raw_data!BF19)/((raw_data!BY19*raw_data!CF19)+((raw_data!AI19-raw_data!AT19)*raw_data!BU19))</f>
        <v>4.0451383620851837</v>
      </c>
      <c r="BL19" s="494">
        <f t="shared" si="2"/>
        <v>0.55270507290328819</v>
      </c>
      <c r="BM19" s="354">
        <f t="shared" si="3"/>
        <v>424467</v>
      </c>
      <c r="BN19" s="354">
        <f t="shared" si="33"/>
        <v>376053</v>
      </c>
      <c r="BO19" s="363">
        <v>30</v>
      </c>
      <c r="BP19" s="363">
        <v>24</v>
      </c>
      <c r="BQ19" s="363">
        <v>5</v>
      </c>
      <c r="BR19" s="363">
        <v>6.6</v>
      </c>
      <c r="BS19" s="363">
        <v>14.9</v>
      </c>
      <c r="BT19" s="363">
        <v>33.1</v>
      </c>
      <c r="BU19" s="363">
        <v>14</v>
      </c>
      <c r="BV19" s="363">
        <v>260</v>
      </c>
      <c r="BW19" s="363" t="s">
        <v>550</v>
      </c>
      <c r="BX19" s="363" t="s">
        <v>550</v>
      </c>
      <c r="BY19" s="351">
        <v>4300</v>
      </c>
      <c r="BZ19" s="351">
        <v>85</v>
      </c>
      <c r="CA19" s="359">
        <f t="shared" si="4"/>
        <v>0.94716312056737595</v>
      </c>
      <c r="CB19" s="359">
        <f t="shared" si="5"/>
        <v>0.93333333333333324</v>
      </c>
      <c r="CC19" s="359">
        <f t="shared" si="6"/>
        <v>0.94746716697936206</v>
      </c>
      <c r="CD19" s="496">
        <f t="shared" si="34"/>
        <v>0.22568933303136676</v>
      </c>
      <c r="CE19" s="351">
        <v>95667</v>
      </c>
      <c r="CF19" s="363">
        <v>12400</v>
      </c>
      <c r="CG19" s="363">
        <v>10700</v>
      </c>
      <c r="CH19" s="458">
        <v>371389</v>
      </c>
      <c r="CI19" s="458">
        <v>368409</v>
      </c>
      <c r="CJ19" s="354">
        <f t="shared" si="35"/>
        <v>369899</v>
      </c>
      <c r="CK19" s="363">
        <v>30</v>
      </c>
      <c r="CL19" s="363">
        <v>23.7</v>
      </c>
      <c r="CM19" s="363">
        <v>5.4</v>
      </c>
      <c r="CN19" s="363">
        <v>6.6</v>
      </c>
      <c r="CO19" s="363">
        <v>11.4</v>
      </c>
      <c r="CP19" s="363">
        <v>29</v>
      </c>
      <c r="CQ19" s="363">
        <v>12.5</v>
      </c>
      <c r="CR19" s="377">
        <v>1.0900000000000001</v>
      </c>
      <c r="CS19" s="498"/>
      <c r="CT19" s="498"/>
      <c r="CU19" s="498"/>
      <c r="CV19" s="501"/>
      <c r="CW19" s="502"/>
      <c r="CX19" s="363"/>
      <c r="CY19" s="498">
        <v>0.79</v>
      </c>
      <c r="CZ19" s="494"/>
      <c r="DA19" s="359">
        <f t="shared" si="7"/>
        <v>0.89224137931034486</v>
      </c>
      <c r="DB19" s="359">
        <f t="shared" si="8"/>
        <v>0.88785769528228931</v>
      </c>
      <c r="DC19" s="359">
        <f t="shared" si="9"/>
        <v>0.90172413793103445</v>
      </c>
      <c r="DD19" s="359" t="str">
        <f t="shared" si="10"/>
        <v>-</v>
      </c>
      <c r="DE19" s="359" t="str">
        <f t="shared" si="11"/>
        <v>-</v>
      </c>
      <c r="DF19" s="425" t="str">
        <f t="shared" si="12"/>
        <v>-</v>
      </c>
      <c r="DG19" s="359" t="str">
        <f t="shared" si="13"/>
        <v>-</v>
      </c>
      <c r="DH19" s="359" t="str">
        <f t="shared" si="36"/>
        <v>-</v>
      </c>
      <c r="DI19" s="359" t="str">
        <f t="shared" si="14"/>
        <v>-</v>
      </c>
      <c r="DJ19" s="493" t="str">
        <f t="shared" si="15"/>
        <v>-</v>
      </c>
      <c r="DK19" s="359" t="str">
        <f t="shared" si="16"/>
        <v>-</v>
      </c>
      <c r="DL19" s="527">
        <v>0</v>
      </c>
      <c r="DM19" s="527">
        <v>100</v>
      </c>
      <c r="DN19" s="527">
        <v>100</v>
      </c>
      <c r="DO19" s="527">
        <v>0</v>
      </c>
      <c r="DP19" s="351">
        <v>4664</v>
      </c>
      <c r="DQ19" s="363" t="s">
        <v>550</v>
      </c>
      <c r="DR19" s="363" t="s">
        <v>550</v>
      </c>
      <c r="DS19" s="363" t="s">
        <v>550</v>
      </c>
      <c r="DT19" s="363" t="s">
        <v>550</v>
      </c>
      <c r="DU19" s="427" t="str">
        <f t="shared" si="37"/>
        <v>--</v>
      </c>
      <c r="DV19" s="427" t="str">
        <f t="shared" si="38"/>
        <v>--</v>
      </c>
      <c r="DW19" s="427" t="str">
        <f t="shared" si="39"/>
        <v>--</v>
      </c>
      <c r="DX19" s="363" t="s">
        <v>550</v>
      </c>
      <c r="DY19" s="363" t="s">
        <v>550</v>
      </c>
      <c r="DZ19" s="363" t="s">
        <v>550</v>
      </c>
      <c r="EA19" s="363" t="s">
        <v>550</v>
      </c>
      <c r="EB19" s="355" t="str">
        <f t="shared" si="40"/>
        <v>-</v>
      </c>
      <c r="EC19" s="363">
        <v>3393</v>
      </c>
      <c r="ED19" s="355">
        <f t="shared" si="41"/>
        <v>3393</v>
      </c>
      <c r="EE19" s="355">
        <f t="shared" si="42"/>
        <v>40376.699999999997</v>
      </c>
      <c r="EF19" s="495" t="str">
        <f t="shared" si="60"/>
        <v>-</v>
      </c>
      <c r="EG19" s="363">
        <v>74.484000000002908</v>
      </c>
      <c r="EH19" s="355">
        <f t="shared" si="43"/>
        <v>74484.00000000291</v>
      </c>
      <c r="EI19" s="363">
        <v>6.2</v>
      </c>
      <c r="EJ19" s="363">
        <v>11900</v>
      </c>
      <c r="EK19" s="497">
        <v>9600</v>
      </c>
      <c r="EL19" s="355">
        <f t="shared" si="44"/>
        <v>40376.699999999997</v>
      </c>
      <c r="EM19" s="528">
        <v>3</v>
      </c>
      <c r="EN19" s="524">
        <v>10</v>
      </c>
      <c r="EO19" s="351">
        <v>848</v>
      </c>
      <c r="EP19" s="363">
        <v>6.1</v>
      </c>
      <c r="EQ19" s="363">
        <v>47200</v>
      </c>
      <c r="ER19" s="355">
        <f t="shared" si="65"/>
        <v>40025.599999999999</v>
      </c>
      <c r="ES19" s="363">
        <v>40000</v>
      </c>
      <c r="ET19" s="355">
        <f t="shared" si="46"/>
        <v>33920</v>
      </c>
      <c r="EU19" s="363">
        <v>200</v>
      </c>
      <c r="EV19" s="363" t="s">
        <v>43</v>
      </c>
      <c r="EW19" s="489">
        <f>EW11*2</f>
        <v>18555.2</v>
      </c>
      <c r="EX19" s="495">
        <f t="shared" si="17"/>
        <v>21.881132075471697</v>
      </c>
      <c r="EY19" s="351">
        <v>1022</v>
      </c>
      <c r="EZ19" s="458">
        <v>2322</v>
      </c>
      <c r="FA19" s="458">
        <v>2566</v>
      </c>
      <c r="FB19" s="458">
        <v>526</v>
      </c>
      <c r="FC19" s="363">
        <v>29.5</v>
      </c>
      <c r="FD19" s="363">
        <v>30</v>
      </c>
      <c r="FE19" s="363">
        <v>69</v>
      </c>
      <c r="FF19" s="363" t="s">
        <v>43</v>
      </c>
      <c r="FG19" s="363">
        <v>7.1</v>
      </c>
      <c r="FH19" s="363">
        <v>34500</v>
      </c>
      <c r="FI19" s="497">
        <v>28100</v>
      </c>
      <c r="FJ19" s="497">
        <v>2900</v>
      </c>
      <c r="FK19" s="363">
        <v>511</v>
      </c>
      <c r="FL19" s="355">
        <f t="shared" si="59"/>
        <v>15381.1</v>
      </c>
      <c r="FM19" s="495" t="str">
        <f t="shared" si="47"/>
        <v>-</v>
      </c>
      <c r="FN19" s="363">
        <v>27.515999999999998</v>
      </c>
      <c r="FO19" s="355">
        <f t="shared" si="48"/>
        <v>27516</v>
      </c>
      <c r="FP19" s="363">
        <v>7.2</v>
      </c>
      <c r="FQ19" s="363">
        <v>30100</v>
      </c>
      <c r="FR19" s="356">
        <f t="shared" si="49"/>
        <v>15.3811</v>
      </c>
      <c r="FS19" s="363">
        <v>24800</v>
      </c>
      <c r="FT19" s="355">
        <f t="shared" si="50"/>
        <v>12672.8</v>
      </c>
      <c r="FU19" s="363">
        <v>2280</v>
      </c>
      <c r="FV19" s="363" t="s">
        <v>43</v>
      </c>
      <c r="FW19" s="351">
        <v>511</v>
      </c>
      <c r="FX19" s="363" t="s">
        <v>550</v>
      </c>
      <c r="FY19" s="363" t="s">
        <v>550</v>
      </c>
      <c r="FZ19" s="363" t="s">
        <v>550</v>
      </c>
      <c r="GA19" s="363" t="s">
        <v>550</v>
      </c>
      <c r="GB19" s="458">
        <v>0</v>
      </c>
      <c r="GC19" s="351">
        <v>0</v>
      </c>
      <c r="GD19" s="431">
        <f t="shared" si="51"/>
        <v>23271.42857142858</v>
      </c>
      <c r="GE19" s="363" t="s">
        <v>43</v>
      </c>
      <c r="GF19" s="503">
        <v>80.400000000000006</v>
      </c>
      <c r="GG19" s="528">
        <v>3</v>
      </c>
      <c r="GH19" s="499"/>
      <c r="GI19" s="499"/>
      <c r="GJ19" s="499"/>
      <c r="GK19" s="500"/>
      <c r="GL19" s="503" t="s">
        <v>43</v>
      </c>
      <c r="GM19" s="503" t="s">
        <v>43</v>
      </c>
      <c r="GN19" s="503" t="s">
        <v>43</v>
      </c>
      <c r="GO19" s="503">
        <v>9.5</v>
      </c>
      <c r="GP19" s="458">
        <v>0</v>
      </c>
      <c r="GQ19" s="529"/>
      <c r="GR19" s="458">
        <v>5040</v>
      </c>
      <c r="GS19" s="499">
        <v>210</v>
      </c>
      <c r="GT19" s="499">
        <v>1295</v>
      </c>
      <c r="GU19" s="504"/>
      <c r="GV19" s="505"/>
      <c r="GW19" s="499" t="s">
        <v>43</v>
      </c>
      <c r="GX19" s="499">
        <v>76.383333333333326</v>
      </c>
      <c r="GY19" s="530">
        <v>2136</v>
      </c>
      <c r="GZ19" s="499">
        <v>2709</v>
      </c>
      <c r="HA19" s="499">
        <v>100</v>
      </c>
      <c r="HB19" s="499">
        <v>0</v>
      </c>
      <c r="HC19" s="351">
        <v>0</v>
      </c>
      <c r="HD19" s="527">
        <v>0</v>
      </c>
      <c r="HE19" s="527">
        <v>35.1</v>
      </c>
      <c r="HF19" s="527">
        <v>34.5</v>
      </c>
      <c r="HG19" s="527">
        <v>0</v>
      </c>
      <c r="HH19" s="527">
        <v>0</v>
      </c>
      <c r="HI19" s="527">
        <v>47</v>
      </c>
      <c r="HJ19" s="527">
        <v>45.1</v>
      </c>
      <c r="HK19" s="527">
        <v>0</v>
      </c>
      <c r="HL19" s="519"/>
      <c r="HM19" s="363">
        <v>220358.27799999714</v>
      </c>
      <c r="HN19" s="519"/>
      <c r="HO19" s="627"/>
      <c r="HP19" s="627"/>
      <c r="HQ19" s="627"/>
      <c r="HR19" s="627"/>
      <c r="HS19" s="627"/>
      <c r="HT19" s="627"/>
      <c r="HU19" s="627"/>
      <c r="HV19" s="627"/>
      <c r="HW19" s="627"/>
      <c r="HX19" s="627"/>
      <c r="HY19" s="627"/>
      <c r="HZ19" s="627"/>
      <c r="IA19" s="627"/>
      <c r="IB19" s="627"/>
      <c r="IC19" s="627"/>
      <c r="ID19" s="627"/>
      <c r="IE19" s="627"/>
      <c r="IF19" s="627"/>
      <c r="IG19" s="627"/>
      <c r="IH19" s="627"/>
      <c r="II19" s="627"/>
      <c r="IJ19" s="627"/>
      <c r="IK19" s="627"/>
      <c r="IL19" s="627"/>
      <c r="IM19" s="627"/>
      <c r="IN19" s="627"/>
      <c r="IO19" s="627"/>
      <c r="IP19" s="627"/>
      <c r="IQ19" s="627"/>
      <c r="IR19" s="627"/>
      <c r="IS19" s="627"/>
      <c r="IT19" s="627"/>
      <c r="IU19" s="627"/>
      <c r="IV19" s="627"/>
      <c r="IW19" s="627"/>
      <c r="IX19" s="627"/>
      <c r="IY19" s="627"/>
      <c r="IZ19" s="627"/>
      <c r="JA19" s="627"/>
      <c r="JB19" s="627"/>
      <c r="JC19" s="627"/>
      <c r="JD19" s="627"/>
      <c r="JE19" s="627"/>
      <c r="JF19" s="627"/>
      <c r="JG19" s="627"/>
      <c r="JH19" s="627"/>
      <c r="JI19" s="627"/>
      <c r="JJ19" s="627"/>
      <c r="JK19" s="363">
        <v>72</v>
      </c>
      <c r="JL19" s="363">
        <v>0</v>
      </c>
      <c r="JM19" s="458">
        <v>0</v>
      </c>
      <c r="JN19" s="363">
        <v>8000</v>
      </c>
      <c r="JO19" s="354">
        <f t="shared" si="61"/>
        <v>9920</v>
      </c>
      <c r="JP19" s="355">
        <f t="shared" si="18"/>
        <v>72</v>
      </c>
      <c r="JQ19" s="354">
        <f t="shared" si="52"/>
        <v>89.28</v>
      </c>
      <c r="JR19" s="355">
        <f t="shared" si="53"/>
        <v>8072</v>
      </c>
      <c r="JS19" s="355">
        <f t="shared" si="54"/>
        <v>10009.280000000001</v>
      </c>
      <c r="JT19" s="354">
        <f t="shared" si="19"/>
        <v>11774.666666666668</v>
      </c>
      <c r="JU19" s="354">
        <f t="shared" si="20"/>
        <v>14129.6</v>
      </c>
      <c r="JV19" s="354">
        <f t="shared" si="21"/>
        <v>7035.3633333333337</v>
      </c>
      <c r="JW19" s="354">
        <f t="shared" si="22"/>
        <v>8442.4359999999997</v>
      </c>
      <c r="JX19" s="354">
        <f t="shared" si="23"/>
        <v>10009.280000000001</v>
      </c>
      <c r="JY19" s="456">
        <f t="shared" si="55"/>
        <v>4209.6000000000004</v>
      </c>
      <c r="JZ19" s="509">
        <v>23920</v>
      </c>
      <c r="KA19" s="498">
        <v>13.45</v>
      </c>
      <c r="KB19" s="458"/>
      <c r="KC19" s="498"/>
      <c r="KD19" s="458"/>
      <c r="KE19" s="377"/>
      <c r="KF19" s="363">
        <v>0</v>
      </c>
      <c r="KG19" s="363">
        <v>0</v>
      </c>
      <c r="KH19" s="377">
        <v>1.21</v>
      </c>
      <c r="KI19" s="497">
        <v>0</v>
      </c>
      <c r="KJ19" s="456">
        <f t="shared" si="24"/>
        <v>0</v>
      </c>
      <c r="KK19" s="456">
        <f t="shared" si="56"/>
        <v>0</v>
      </c>
      <c r="KL19" s="363">
        <v>239.99999999999488</v>
      </c>
      <c r="KM19" s="363">
        <v>129.99999999999545</v>
      </c>
      <c r="KN19" s="377">
        <v>0.66999999999999982</v>
      </c>
      <c r="KO19" s="458">
        <v>0</v>
      </c>
      <c r="KP19" s="432">
        <f t="shared" si="25"/>
        <v>369.99999999999034</v>
      </c>
      <c r="KQ19" s="432">
        <f t="shared" si="57"/>
        <v>517.99999999998647</v>
      </c>
      <c r="KR19" s="458">
        <v>0</v>
      </c>
      <c r="KS19" s="458">
        <v>0</v>
      </c>
      <c r="KT19" s="364">
        <v>4</v>
      </c>
      <c r="KU19" s="433">
        <f t="shared" si="58"/>
        <v>60</v>
      </c>
      <c r="KV19" s="496">
        <f t="shared" si="26"/>
        <v>27.515999999999998</v>
      </c>
      <c r="KW19" s="496">
        <f t="shared" si="27"/>
        <v>74.484000000002908</v>
      </c>
      <c r="KX19" s="458">
        <v>520</v>
      </c>
      <c r="KY19" s="650"/>
      <c r="KZ19" s="650"/>
      <c r="LA19" s="503">
        <v>0</v>
      </c>
      <c r="LB19" s="503">
        <v>21</v>
      </c>
      <c r="LC19" s="503">
        <v>1</v>
      </c>
      <c r="LD19" s="503">
        <v>0</v>
      </c>
      <c r="LE19" s="503">
        <v>0</v>
      </c>
      <c r="LF19" s="503">
        <v>37</v>
      </c>
      <c r="LG19" s="503">
        <v>47</v>
      </c>
      <c r="LH19" s="503">
        <v>310</v>
      </c>
      <c r="LI19" s="458">
        <v>499</v>
      </c>
      <c r="LJ19" s="351">
        <v>0</v>
      </c>
      <c r="LK19" s="377">
        <v>1.3141</v>
      </c>
      <c r="LL19" s="377">
        <v>0.33</v>
      </c>
      <c r="LM19" s="377">
        <v>0.37</v>
      </c>
      <c r="LN19" s="377" t="s">
        <v>43</v>
      </c>
      <c r="LO19" s="377" t="s">
        <v>43</v>
      </c>
      <c r="LP19" s="377" t="s">
        <v>43</v>
      </c>
      <c r="LQ19" s="377" t="s">
        <v>43</v>
      </c>
      <c r="LR19" s="377" t="s">
        <v>43</v>
      </c>
      <c r="LS19" s="503">
        <v>107.6</v>
      </c>
      <c r="LT19" s="503">
        <v>93</v>
      </c>
      <c r="LU19" s="503">
        <v>100</v>
      </c>
      <c r="LV19" s="503" t="s">
        <v>43</v>
      </c>
      <c r="LW19" s="503">
        <v>97.85</v>
      </c>
      <c r="LX19" s="503" t="s">
        <v>43</v>
      </c>
      <c r="LY19" s="503" t="s">
        <v>43</v>
      </c>
      <c r="LZ19" s="503" t="s">
        <v>43</v>
      </c>
      <c r="MA19" s="503" t="s">
        <v>43</v>
      </c>
      <c r="MB19" s="364">
        <v>35.32</v>
      </c>
      <c r="MC19" s="364">
        <v>12.29</v>
      </c>
      <c r="MD19" s="364">
        <v>5</v>
      </c>
      <c r="ME19" s="532">
        <v>267870</v>
      </c>
      <c r="MF19" s="532">
        <v>0</v>
      </c>
      <c r="MG19" s="532">
        <v>267870</v>
      </c>
      <c r="MH19" s="532">
        <v>67</v>
      </c>
      <c r="MI19" s="532">
        <v>0</v>
      </c>
      <c r="MJ19" s="532">
        <v>67</v>
      </c>
      <c r="MK19" s="337"/>
      <c r="ML19" s="337"/>
      <c r="MN19" s="471"/>
      <c r="MO19" s="471"/>
      <c r="MP19" s="472"/>
      <c r="MQ19" s="473"/>
      <c r="MR19" s="446"/>
      <c r="MS19" s="510">
        <v>5.3999999999999999E-2</v>
      </c>
      <c r="MT19" s="501">
        <v>0</v>
      </c>
      <c r="MU19" s="501">
        <v>0</v>
      </c>
      <c r="MV19" s="501">
        <v>0.42623999999999984</v>
      </c>
      <c r="MW19" s="501">
        <v>36</v>
      </c>
      <c r="MX19" s="501">
        <v>29.832000000000001</v>
      </c>
      <c r="MY19" s="501">
        <v>10.8</v>
      </c>
      <c r="MZ19" s="501">
        <v>0</v>
      </c>
      <c r="NA19" s="501">
        <v>0.7281599999999997</v>
      </c>
      <c r="NB19" s="501">
        <v>1.0500000000000001E-2</v>
      </c>
      <c r="NC19" s="501">
        <v>0</v>
      </c>
      <c r="ND19" s="501">
        <v>0</v>
      </c>
      <c r="NE19" s="501">
        <v>13.125</v>
      </c>
      <c r="NF19" s="501">
        <v>1.08</v>
      </c>
      <c r="NG19" s="501">
        <v>0</v>
      </c>
      <c r="NH19" s="501">
        <v>7.1999999999999995E-2</v>
      </c>
      <c r="NI19" s="501">
        <v>0.9</v>
      </c>
      <c r="NJ19" s="501">
        <v>0.18480000000000002</v>
      </c>
      <c r="NK19" s="501">
        <v>0.45</v>
      </c>
      <c r="NL19" s="501">
        <v>0</v>
      </c>
      <c r="NM19" s="501">
        <v>0.48</v>
      </c>
      <c r="NN19" s="501">
        <v>4.8000000000000001E-2</v>
      </c>
      <c r="NO19" s="501">
        <v>0.9</v>
      </c>
      <c r="NP19" s="501">
        <v>0.14080000000000001</v>
      </c>
      <c r="NQ19" s="501">
        <v>1.32</v>
      </c>
      <c r="NR19" s="501">
        <v>2.85</v>
      </c>
      <c r="NS19" s="501">
        <v>0</v>
      </c>
      <c r="NT19" s="501">
        <v>0</v>
      </c>
      <c r="NU19" s="501">
        <v>0.36</v>
      </c>
      <c r="NV19" s="501">
        <v>0</v>
      </c>
      <c r="NW19" s="501">
        <v>2.2440000000000002</v>
      </c>
      <c r="NX19" s="501">
        <v>0</v>
      </c>
      <c r="OC19" s="354">
        <f t="shared" si="28"/>
        <v>4888</v>
      </c>
      <c r="OD19" s="379"/>
      <c r="OE19" s="379"/>
      <c r="OH19" s="500">
        <v>29.459507623776243</v>
      </c>
      <c r="OI19" s="500">
        <v>28.228599703117268</v>
      </c>
    </row>
    <row r="20" spans="1:399" ht="17.100000000000001" customHeight="1" x14ac:dyDescent="0.3">
      <c r="A20" s="357" t="s">
        <v>636</v>
      </c>
      <c r="B20" s="458">
        <v>420147</v>
      </c>
      <c r="C20" s="363">
        <v>4.4000000000000004</v>
      </c>
      <c r="D20" s="363">
        <v>24.7</v>
      </c>
      <c r="E20" s="363">
        <v>2.5</v>
      </c>
      <c r="F20" s="363">
        <v>7.1</v>
      </c>
      <c r="G20" s="363">
        <v>134</v>
      </c>
      <c r="H20" s="363">
        <v>287.2</v>
      </c>
      <c r="I20" s="363">
        <v>127</v>
      </c>
      <c r="J20" s="497">
        <v>150</v>
      </c>
      <c r="K20" s="377"/>
      <c r="L20" s="525"/>
      <c r="M20" s="498"/>
      <c r="N20" s="377"/>
      <c r="O20" s="526"/>
      <c r="P20" s="458"/>
      <c r="Q20" s="363"/>
      <c r="R20" s="494"/>
      <c r="S20" s="354">
        <f t="shared" si="0"/>
        <v>420096</v>
      </c>
      <c r="T20" s="363">
        <v>24.7</v>
      </c>
      <c r="U20" s="363">
        <v>2.2999999999999998</v>
      </c>
      <c r="V20" s="363">
        <v>7</v>
      </c>
      <c r="W20" s="363">
        <v>138</v>
      </c>
      <c r="X20" s="363">
        <v>295.10000000000002</v>
      </c>
      <c r="Y20" s="363">
        <v>126.3</v>
      </c>
      <c r="Z20" s="363" t="s">
        <v>550</v>
      </c>
      <c r="AA20" s="458">
        <v>48</v>
      </c>
      <c r="AB20" s="363">
        <v>24.5</v>
      </c>
      <c r="AC20" s="363">
        <v>2.1</v>
      </c>
      <c r="AD20" s="363">
        <v>6.6</v>
      </c>
      <c r="AE20" s="363">
        <v>172.5</v>
      </c>
      <c r="AF20" s="363">
        <v>368.8</v>
      </c>
      <c r="AG20" s="363">
        <v>215</v>
      </c>
      <c r="AH20" s="363" t="s">
        <v>550</v>
      </c>
      <c r="AI20" s="354">
        <f t="shared" si="1"/>
        <v>425883</v>
      </c>
      <c r="AJ20" s="458">
        <v>5838</v>
      </c>
      <c r="AK20" s="499">
        <v>1607.5</v>
      </c>
      <c r="AL20" s="499">
        <v>792</v>
      </c>
      <c r="AM20" s="499">
        <v>1696.7</v>
      </c>
      <c r="AN20" s="500">
        <v>32.31</v>
      </c>
      <c r="AO20" s="359">
        <f t="shared" si="29"/>
        <v>-0.26721927845063986</v>
      </c>
      <c r="AP20" s="359">
        <f t="shared" si="30"/>
        <v>-0.26696162627609887</v>
      </c>
      <c r="AQ20" s="359">
        <f t="shared" si="31"/>
        <v>-0.72574596906975508</v>
      </c>
      <c r="AR20" s="360" t="str">
        <f t="shared" si="32"/>
        <v>-</v>
      </c>
      <c r="AS20" s="351">
        <v>0</v>
      </c>
      <c r="AT20" s="351">
        <v>51</v>
      </c>
      <c r="AU20" s="363">
        <v>230</v>
      </c>
      <c r="AV20" s="363">
        <v>73</v>
      </c>
      <c r="AW20" s="363">
        <v>135</v>
      </c>
      <c r="AX20" s="363">
        <v>38</v>
      </c>
      <c r="AY20" s="363">
        <v>0.6</v>
      </c>
      <c r="AZ20" s="363">
        <v>25.7</v>
      </c>
      <c r="BA20" s="363">
        <v>1.9</v>
      </c>
      <c r="BB20" s="363">
        <v>0.7</v>
      </c>
      <c r="BC20" s="363">
        <v>163</v>
      </c>
      <c r="BD20" s="499">
        <v>-33</v>
      </c>
      <c r="BE20" s="363">
        <v>6.2</v>
      </c>
      <c r="BF20" s="363">
        <v>3080</v>
      </c>
      <c r="BG20" s="363">
        <v>2920</v>
      </c>
      <c r="BH20" s="363">
        <v>2580</v>
      </c>
      <c r="BI20" s="363">
        <v>2520</v>
      </c>
      <c r="BJ20" s="363">
        <v>131</v>
      </c>
      <c r="BK20" s="495">
        <f>(102546*raw_data!BF20)/((raw_data!BY20*raw_data!CF20)+((raw_data!AI20-raw_data!AT20)*raw_data!BU20))</f>
        <v>5.3827462630810059</v>
      </c>
      <c r="BL20" s="494">
        <f t="shared" si="2"/>
        <v>0.25836097265934882</v>
      </c>
      <c r="BM20" s="354">
        <f t="shared" si="3"/>
        <v>421699</v>
      </c>
      <c r="BN20" s="354">
        <f t="shared" si="33"/>
        <v>370544</v>
      </c>
      <c r="BO20" s="363">
        <v>30</v>
      </c>
      <c r="BP20" s="363">
        <v>24.3</v>
      </c>
      <c r="BQ20" s="363">
        <v>5.2</v>
      </c>
      <c r="BR20" s="363">
        <v>6.7</v>
      </c>
      <c r="BS20" s="363">
        <v>12</v>
      </c>
      <c r="BT20" s="363">
        <v>25.6</v>
      </c>
      <c r="BU20" s="363">
        <v>15</v>
      </c>
      <c r="BV20" s="363">
        <v>400</v>
      </c>
      <c r="BW20" s="363" t="s">
        <v>550</v>
      </c>
      <c r="BX20" s="363" t="s">
        <v>550</v>
      </c>
      <c r="BY20" s="351">
        <v>4286</v>
      </c>
      <c r="BZ20" s="351">
        <v>85</v>
      </c>
      <c r="CA20" s="359">
        <f t="shared" si="4"/>
        <v>0.93043478260869561</v>
      </c>
      <c r="CB20" s="359">
        <f t="shared" si="5"/>
        <v>0.93058568329717994</v>
      </c>
      <c r="CC20" s="359">
        <f t="shared" si="6"/>
        <v>0.93023255813953487</v>
      </c>
      <c r="CD20" s="496">
        <f t="shared" si="34"/>
        <v>0.22985764506232342</v>
      </c>
      <c r="CE20" s="351">
        <v>96574</v>
      </c>
      <c r="CF20" s="363">
        <v>12200</v>
      </c>
      <c r="CG20" s="363">
        <v>10300</v>
      </c>
      <c r="CH20" s="458">
        <v>365682</v>
      </c>
      <c r="CI20" s="458">
        <v>382852</v>
      </c>
      <c r="CJ20" s="354">
        <f t="shared" si="35"/>
        <v>374267</v>
      </c>
      <c r="CK20" s="363">
        <v>30</v>
      </c>
      <c r="CL20" s="363">
        <v>23.8</v>
      </c>
      <c r="CM20" s="363">
        <v>5.8</v>
      </c>
      <c r="CN20" s="363">
        <v>6.6</v>
      </c>
      <c r="CO20" s="363">
        <v>10.3</v>
      </c>
      <c r="CP20" s="363">
        <v>21.6</v>
      </c>
      <c r="CQ20" s="363">
        <v>13</v>
      </c>
      <c r="CR20" s="377">
        <v>5.83</v>
      </c>
      <c r="CS20" s="498"/>
      <c r="CT20" s="498"/>
      <c r="CU20" s="498"/>
      <c r="CV20" s="501"/>
      <c r="CW20" s="502"/>
      <c r="CX20" s="363"/>
      <c r="CY20" s="498">
        <v>0.94</v>
      </c>
      <c r="CZ20" s="494"/>
      <c r="DA20" s="359">
        <f t="shared" si="7"/>
        <v>0.89763779527559051</v>
      </c>
      <c r="DB20" s="359">
        <f t="shared" si="8"/>
        <v>0.92479108635097484</v>
      </c>
      <c r="DC20" s="359">
        <f t="shared" si="9"/>
        <v>0.92313432835820897</v>
      </c>
      <c r="DD20" s="359" t="str">
        <f t="shared" si="10"/>
        <v>-</v>
      </c>
      <c r="DE20" s="359" t="str">
        <f t="shared" si="11"/>
        <v>-</v>
      </c>
      <c r="DF20" s="425" t="str">
        <f t="shared" si="12"/>
        <v>-</v>
      </c>
      <c r="DG20" s="359" t="str">
        <f t="shared" si="13"/>
        <v>-</v>
      </c>
      <c r="DH20" s="359" t="str">
        <f t="shared" si="36"/>
        <v>-</v>
      </c>
      <c r="DI20" s="359" t="str">
        <f t="shared" si="14"/>
        <v>-</v>
      </c>
      <c r="DJ20" s="493" t="str">
        <f t="shared" si="15"/>
        <v>-</v>
      </c>
      <c r="DK20" s="359" t="str">
        <f t="shared" si="16"/>
        <v>-</v>
      </c>
      <c r="DL20" s="527">
        <v>0</v>
      </c>
      <c r="DM20" s="527">
        <v>100</v>
      </c>
      <c r="DN20" s="527">
        <v>100</v>
      </c>
      <c r="DO20" s="527">
        <v>0</v>
      </c>
      <c r="DP20" s="351">
        <v>4862</v>
      </c>
      <c r="DQ20" s="363">
        <v>6.6</v>
      </c>
      <c r="DR20" s="363" t="s">
        <v>550</v>
      </c>
      <c r="DS20" s="363">
        <v>21.6</v>
      </c>
      <c r="DT20" s="363">
        <v>8</v>
      </c>
      <c r="DU20" s="427" t="str">
        <f t="shared" si="37"/>
        <v>--</v>
      </c>
      <c r="DV20" s="427">
        <f t="shared" si="38"/>
        <v>0</v>
      </c>
      <c r="DW20" s="427">
        <f t="shared" si="39"/>
        <v>38.461538461538467</v>
      </c>
      <c r="DX20" s="363">
        <v>6.7</v>
      </c>
      <c r="DY20" s="363" t="s">
        <v>550</v>
      </c>
      <c r="DZ20" s="363">
        <v>481.9</v>
      </c>
      <c r="EA20" s="363">
        <v>395</v>
      </c>
      <c r="EB20" s="355">
        <f t="shared" si="40"/>
        <v>79000</v>
      </c>
      <c r="EC20" s="363">
        <v>3561</v>
      </c>
      <c r="ED20" s="355">
        <f t="shared" si="41"/>
        <v>3561</v>
      </c>
      <c r="EE20" s="355">
        <f t="shared" si="42"/>
        <v>42375.9</v>
      </c>
      <c r="EF20" s="536" t="s">
        <v>621</v>
      </c>
      <c r="EG20" s="363">
        <v>75.738000000001449</v>
      </c>
      <c r="EH20" s="355">
        <f t="shared" si="43"/>
        <v>75738.000000001455</v>
      </c>
      <c r="EI20" s="363">
        <v>6.3</v>
      </c>
      <c r="EJ20" s="363">
        <v>11900</v>
      </c>
      <c r="EK20" s="497">
        <v>8950</v>
      </c>
      <c r="EL20" s="355">
        <f>IF(ISERROR(EC20*EJ20/1000),"-",EC20*EJ20/1000)</f>
        <v>42375.9</v>
      </c>
      <c r="EM20" s="528">
        <v>4</v>
      </c>
      <c r="EN20" s="524"/>
      <c r="EO20" s="351">
        <v>887</v>
      </c>
      <c r="EP20" s="363">
        <v>6.2</v>
      </c>
      <c r="EQ20" s="363">
        <v>46200</v>
      </c>
      <c r="ER20" s="355">
        <f t="shared" si="65"/>
        <v>40979.4</v>
      </c>
      <c r="ES20" s="363">
        <v>42700</v>
      </c>
      <c r="ET20" s="355">
        <f t="shared" si="46"/>
        <v>37874.9</v>
      </c>
      <c r="EU20" s="363">
        <v>200</v>
      </c>
      <c r="EV20" s="363" t="s">
        <v>43</v>
      </c>
      <c r="EW20" s="429"/>
      <c r="EX20" s="495">
        <f t="shared" si="17"/>
        <v>20.919052987598647</v>
      </c>
      <c r="EY20" s="351">
        <v>1181</v>
      </c>
      <c r="EZ20" s="458">
        <v>2553</v>
      </c>
      <c r="FA20" s="458">
        <v>2734</v>
      </c>
      <c r="FB20" s="458">
        <v>594</v>
      </c>
      <c r="FC20" s="363">
        <v>29.5</v>
      </c>
      <c r="FD20" s="363">
        <v>30</v>
      </c>
      <c r="FE20" s="363">
        <v>70</v>
      </c>
      <c r="FF20" s="363" t="s">
        <v>43</v>
      </c>
      <c r="FG20" s="363">
        <v>7</v>
      </c>
      <c r="FH20" s="363">
        <v>35000</v>
      </c>
      <c r="FI20" s="497">
        <v>32700</v>
      </c>
      <c r="FJ20" s="497">
        <v>2330</v>
      </c>
      <c r="FK20" s="363">
        <v>499</v>
      </c>
      <c r="FL20" s="355">
        <f>IFERROR(FK20*FQ20/1000,0)</f>
        <v>15668.6</v>
      </c>
      <c r="FM20" s="495">
        <f t="shared" si="47"/>
        <v>99.371019108280251</v>
      </c>
      <c r="FN20" s="363">
        <v>37.216000000000001</v>
      </c>
      <c r="FO20" s="355">
        <f t="shared" si="48"/>
        <v>37216</v>
      </c>
      <c r="FP20" s="363">
        <v>7.1</v>
      </c>
      <c r="FQ20" s="363">
        <v>31400</v>
      </c>
      <c r="FR20" s="356">
        <f t="shared" si="49"/>
        <v>15.6686</v>
      </c>
      <c r="FS20" s="363">
        <v>22300</v>
      </c>
      <c r="FT20" s="355">
        <f t="shared" si="50"/>
        <v>11127.7</v>
      </c>
      <c r="FU20" s="363">
        <v>1990</v>
      </c>
      <c r="FV20" s="363" t="s">
        <v>43</v>
      </c>
      <c r="FW20" s="351">
        <v>499</v>
      </c>
      <c r="FX20" s="363">
        <v>7.1</v>
      </c>
      <c r="FY20" s="363" t="s">
        <v>550</v>
      </c>
      <c r="FZ20" s="363">
        <v>231.1</v>
      </c>
      <c r="GA20" s="363">
        <v>197.5</v>
      </c>
      <c r="GB20" s="458">
        <v>0</v>
      </c>
      <c r="GC20" s="351">
        <v>1750</v>
      </c>
      <c r="GD20" s="431">
        <f t="shared" si="51"/>
        <v>21541.220657276997</v>
      </c>
      <c r="GE20" s="363" t="s">
        <v>43</v>
      </c>
      <c r="GF20" s="503">
        <v>78.7</v>
      </c>
      <c r="GG20" s="528">
        <v>3</v>
      </c>
      <c r="GH20" s="499">
        <v>3430</v>
      </c>
      <c r="GI20" s="499">
        <v>1860</v>
      </c>
      <c r="GJ20" s="499">
        <v>3688.4</v>
      </c>
      <c r="GK20" s="500">
        <v>34.299999999999997</v>
      </c>
      <c r="GL20" s="503" t="s">
        <v>43</v>
      </c>
      <c r="GM20" s="503" t="s">
        <v>43</v>
      </c>
      <c r="GN20" s="503" t="s">
        <v>43</v>
      </c>
      <c r="GO20" s="503">
        <v>8.6</v>
      </c>
      <c r="GP20" s="458">
        <v>0</v>
      </c>
      <c r="GQ20" s="529"/>
      <c r="GR20" s="503">
        <v>5020</v>
      </c>
      <c r="GS20" s="499">
        <v>227</v>
      </c>
      <c r="GT20" s="503">
        <v>1406</v>
      </c>
      <c r="GU20" s="504"/>
      <c r="GV20" s="505"/>
      <c r="GW20" s="499" t="s">
        <v>43</v>
      </c>
      <c r="GX20" s="499">
        <v>72.141666666666666</v>
      </c>
      <c r="GY20" s="530">
        <v>1996</v>
      </c>
      <c r="GZ20" s="503">
        <v>2770</v>
      </c>
      <c r="HA20" s="503">
        <v>102</v>
      </c>
      <c r="HB20" s="499">
        <v>0</v>
      </c>
      <c r="HC20" s="351">
        <v>0</v>
      </c>
      <c r="HD20" s="527">
        <v>0</v>
      </c>
      <c r="HE20" s="527">
        <v>35</v>
      </c>
      <c r="HF20" s="527">
        <v>34.5</v>
      </c>
      <c r="HG20" s="527">
        <v>0</v>
      </c>
      <c r="HH20" s="527">
        <v>0</v>
      </c>
      <c r="HI20" s="527">
        <v>35.799999999999997</v>
      </c>
      <c r="HJ20" s="527">
        <v>35.299999999999997</v>
      </c>
      <c r="HK20" s="527">
        <v>0</v>
      </c>
      <c r="HL20" s="519"/>
      <c r="HM20" s="363">
        <v>202410.18600001931</v>
      </c>
      <c r="HN20" s="519"/>
      <c r="HO20" s="627"/>
      <c r="HP20" s="627"/>
      <c r="HQ20" s="627"/>
      <c r="HR20" s="627"/>
      <c r="HS20" s="627"/>
      <c r="HT20" s="627"/>
      <c r="HU20" s="627"/>
      <c r="HV20" s="627"/>
      <c r="HW20" s="627"/>
      <c r="HX20" s="627"/>
      <c r="HY20" s="627"/>
      <c r="HZ20" s="627"/>
      <c r="IA20" s="627"/>
      <c r="IB20" s="627"/>
      <c r="IC20" s="627"/>
      <c r="ID20" s="627"/>
      <c r="IE20" s="627"/>
      <c r="IF20" s="627"/>
      <c r="IG20" s="627"/>
      <c r="IH20" s="627"/>
      <c r="II20" s="627"/>
      <c r="IJ20" s="627"/>
      <c r="IK20" s="627"/>
      <c r="IL20" s="627"/>
      <c r="IM20" s="627"/>
      <c r="IN20" s="627"/>
      <c r="IO20" s="627"/>
      <c r="IP20" s="627"/>
      <c r="IQ20" s="627"/>
      <c r="IR20" s="627"/>
      <c r="IS20" s="627"/>
      <c r="IT20" s="627"/>
      <c r="IU20" s="627"/>
      <c r="IV20" s="627"/>
      <c r="IW20" s="627"/>
      <c r="IX20" s="627"/>
      <c r="IY20" s="627"/>
      <c r="IZ20" s="627"/>
      <c r="JA20" s="627"/>
      <c r="JB20" s="627"/>
      <c r="JC20" s="627"/>
      <c r="JD20" s="627"/>
      <c r="JE20" s="627"/>
      <c r="JF20" s="627"/>
      <c r="JG20" s="627"/>
      <c r="JH20" s="627"/>
      <c r="JI20" s="627"/>
      <c r="JJ20" s="627"/>
      <c r="JK20" s="363">
        <v>72</v>
      </c>
      <c r="JL20" s="363">
        <v>100.0000000003638</v>
      </c>
      <c r="JM20" s="458">
        <v>0</v>
      </c>
      <c r="JN20" s="363">
        <v>10000</v>
      </c>
      <c r="JO20" s="354">
        <f t="shared" si="61"/>
        <v>12400</v>
      </c>
      <c r="JP20" s="355">
        <f t="shared" si="18"/>
        <v>172.0000000003638</v>
      </c>
      <c r="JQ20" s="354">
        <f t="shared" si="52"/>
        <v>213.28000000045111</v>
      </c>
      <c r="JR20" s="355">
        <f t="shared" si="53"/>
        <v>10172.000000000364</v>
      </c>
      <c r="JS20" s="355">
        <f t="shared" si="54"/>
        <v>12613.280000000452</v>
      </c>
      <c r="JT20" s="354">
        <f t="shared" si="19"/>
        <v>11670.75</v>
      </c>
      <c r="JU20" s="354">
        <f t="shared" si="20"/>
        <v>14004.9</v>
      </c>
      <c r="JV20" s="354">
        <f t="shared" si="21"/>
        <v>6973.2731250000006</v>
      </c>
      <c r="JW20" s="354">
        <f t="shared" si="22"/>
        <v>8367.9277500000007</v>
      </c>
      <c r="JX20" s="354">
        <f t="shared" si="23"/>
        <v>12613.280000000452</v>
      </c>
      <c r="JY20" s="456">
        <f t="shared" si="55"/>
        <v>1604.8999999999996</v>
      </c>
      <c r="JZ20" s="509">
        <v>23940</v>
      </c>
      <c r="KA20" s="498">
        <v>13.73</v>
      </c>
      <c r="KB20" s="458"/>
      <c r="KC20" s="498"/>
      <c r="KD20" s="458"/>
      <c r="KE20" s="377"/>
      <c r="KF20" s="363">
        <v>200</v>
      </c>
      <c r="KG20" s="363">
        <v>0</v>
      </c>
      <c r="KH20" s="377">
        <v>1.2</v>
      </c>
      <c r="KI20" s="497">
        <v>0</v>
      </c>
      <c r="KJ20" s="456">
        <f t="shared" si="24"/>
        <v>200</v>
      </c>
      <c r="KK20" s="456">
        <f t="shared" si="56"/>
        <v>244</v>
      </c>
      <c r="KL20" s="363">
        <v>240.00000000000909</v>
      </c>
      <c r="KM20" s="363">
        <v>129.99999999999545</v>
      </c>
      <c r="KN20" s="377">
        <v>0.65999999999999981</v>
      </c>
      <c r="KO20" s="458">
        <v>0</v>
      </c>
      <c r="KP20" s="432">
        <f t="shared" si="25"/>
        <v>370.00000000000455</v>
      </c>
      <c r="KQ20" s="432">
        <f t="shared" si="57"/>
        <v>518.00000000000637</v>
      </c>
      <c r="KR20" s="458">
        <v>0</v>
      </c>
      <c r="KS20" s="458">
        <v>0</v>
      </c>
      <c r="KT20" s="364">
        <v>9</v>
      </c>
      <c r="KU20" s="433">
        <f t="shared" si="58"/>
        <v>135</v>
      </c>
      <c r="KV20" s="496">
        <f t="shared" si="26"/>
        <v>37.216000000000001</v>
      </c>
      <c r="KW20" s="496">
        <f t="shared" si="27"/>
        <v>75.738000000001449</v>
      </c>
      <c r="KX20" s="458">
        <v>526</v>
      </c>
      <c r="KY20" s="650"/>
      <c r="KZ20" s="650"/>
      <c r="LA20" s="503">
        <v>0</v>
      </c>
      <c r="LB20" s="503">
        <v>18</v>
      </c>
      <c r="LC20" s="503">
        <v>0</v>
      </c>
      <c r="LD20" s="503">
        <v>0</v>
      </c>
      <c r="LE20" s="503">
        <v>0</v>
      </c>
      <c r="LF20" s="503">
        <v>47</v>
      </c>
      <c r="LG20" s="503">
        <v>95</v>
      </c>
      <c r="LH20" s="503">
        <v>420</v>
      </c>
      <c r="LI20" s="458">
        <v>497</v>
      </c>
      <c r="LJ20" s="351">
        <v>0</v>
      </c>
      <c r="LK20" s="377">
        <v>2.7757000000000001</v>
      </c>
      <c r="LL20" s="377">
        <v>0.27</v>
      </c>
      <c r="LM20" s="377">
        <v>0.14000000000000001</v>
      </c>
      <c r="LN20" s="377" t="s">
        <v>43</v>
      </c>
      <c r="LO20" s="377" t="s">
        <v>43</v>
      </c>
      <c r="LP20" s="377" t="s">
        <v>43</v>
      </c>
      <c r="LQ20" s="377" t="s">
        <v>43</v>
      </c>
      <c r="LR20" s="377" t="s">
        <v>43</v>
      </c>
      <c r="LS20" s="503">
        <v>92.5</v>
      </c>
      <c r="LT20" s="503">
        <v>109.7</v>
      </c>
      <c r="LU20" s="503">
        <v>110</v>
      </c>
      <c r="LV20" s="503" t="s">
        <v>43</v>
      </c>
      <c r="LW20" s="503">
        <v>95.92</v>
      </c>
      <c r="LX20" s="503" t="s">
        <v>43</v>
      </c>
      <c r="LY20" s="503" t="s">
        <v>43</v>
      </c>
      <c r="LZ20" s="503" t="s">
        <v>43</v>
      </c>
      <c r="MA20" s="503" t="s">
        <v>43</v>
      </c>
      <c r="MB20" s="364">
        <v>33.46</v>
      </c>
      <c r="MC20" s="364">
        <v>13.04</v>
      </c>
      <c r="MD20" s="364">
        <v>4.3</v>
      </c>
      <c r="ME20" s="532">
        <v>244900</v>
      </c>
      <c r="MF20" s="532">
        <v>0</v>
      </c>
      <c r="MG20" s="532">
        <v>244900</v>
      </c>
      <c r="MH20" s="532">
        <v>68</v>
      </c>
      <c r="MI20" s="532">
        <v>0</v>
      </c>
      <c r="MJ20" s="532">
        <v>68</v>
      </c>
      <c r="MK20" s="337"/>
      <c r="ML20" s="337"/>
      <c r="MN20" s="471"/>
      <c r="MO20" s="471"/>
      <c r="MP20" s="472"/>
      <c r="MQ20" s="473"/>
      <c r="MR20" s="446"/>
      <c r="MS20" s="510">
        <v>5.3999999999999999E-2</v>
      </c>
      <c r="MT20" s="501">
        <v>0</v>
      </c>
      <c r="MU20" s="501">
        <v>0</v>
      </c>
      <c r="MV20" s="501">
        <v>0.42623999999999984</v>
      </c>
      <c r="MW20" s="501">
        <v>36</v>
      </c>
      <c r="MX20" s="501">
        <v>39.335999999999999</v>
      </c>
      <c r="MY20" s="501">
        <v>10.8</v>
      </c>
      <c r="MZ20" s="501">
        <v>0</v>
      </c>
      <c r="NA20" s="501">
        <v>0.69263999999999981</v>
      </c>
      <c r="NB20" s="501">
        <v>1.4999999999999999E-2</v>
      </c>
      <c r="NC20" s="501">
        <v>0</v>
      </c>
      <c r="ND20" s="501">
        <v>0</v>
      </c>
      <c r="NE20" s="501">
        <v>10.875</v>
      </c>
      <c r="NF20" s="501">
        <v>1.125</v>
      </c>
      <c r="NG20" s="501">
        <v>0</v>
      </c>
      <c r="NH20" s="501">
        <v>6.9000000000000006E-2</v>
      </c>
      <c r="NI20" s="501">
        <v>0.9375</v>
      </c>
      <c r="NJ20" s="501">
        <v>0.21120000000000003</v>
      </c>
      <c r="NK20" s="501">
        <v>0.51</v>
      </c>
      <c r="NL20" s="501">
        <v>0</v>
      </c>
      <c r="NM20" s="501">
        <v>0.75</v>
      </c>
      <c r="NN20" s="501">
        <v>7.4999999999999997E-2</v>
      </c>
      <c r="NO20" s="501">
        <v>0.9375</v>
      </c>
      <c r="NP20" s="501">
        <v>0.15840000000000001</v>
      </c>
      <c r="NQ20" s="501">
        <v>1.375</v>
      </c>
      <c r="NR20" s="501">
        <v>2.09</v>
      </c>
      <c r="NS20" s="501">
        <v>0</v>
      </c>
      <c r="NT20" s="501">
        <v>0.03</v>
      </c>
      <c r="NU20" s="501">
        <v>0.375</v>
      </c>
      <c r="NV20" s="501">
        <v>0</v>
      </c>
      <c r="NW20" s="501">
        <v>2.431</v>
      </c>
      <c r="NX20" s="501">
        <v>0</v>
      </c>
      <c r="OC20" s="354">
        <f t="shared" si="28"/>
        <v>5287</v>
      </c>
      <c r="OD20" s="379"/>
      <c r="OE20" s="379"/>
      <c r="OH20" s="500">
        <v>5.752737722299659</v>
      </c>
      <c r="OI20" s="500">
        <v>22.600046264168402</v>
      </c>
    </row>
    <row r="21" spans="1:399" ht="17.100000000000001" customHeight="1" x14ac:dyDescent="0.3">
      <c r="A21" s="550" t="s">
        <v>637</v>
      </c>
      <c r="B21" s="458">
        <v>411015</v>
      </c>
      <c r="C21" s="363">
        <v>6.1</v>
      </c>
      <c r="D21" s="363">
        <v>23.5</v>
      </c>
      <c r="E21" s="363">
        <v>3.1</v>
      </c>
      <c r="F21" s="363">
        <v>7.1</v>
      </c>
      <c r="G21" s="363">
        <v>124</v>
      </c>
      <c r="H21" s="363">
        <v>253.4</v>
      </c>
      <c r="I21" s="363">
        <v>130</v>
      </c>
      <c r="J21" s="497">
        <v>130</v>
      </c>
      <c r="K21" s="377"/>
      <c r="L21" s="525"/>
      <c r="M21" s="498"/>
      <c r="N21" s="377"/>
      <c r="O21" s="526"/>
      <c r="P21" s="458"/>
      <c r="Q21" s="363"/>
      <c r="R21" s="494"/>
      <c r="S21" s="354">
        <f t="shared" si="0"/>
        <v>410957</v>
      </c>
      <c r="T21" s="363">
        <v>23.2</v>
      </c>
      <c r="U21" s="363">
        <v>2.6</v>
      </c>
      <c r="V21" s="363">
        <v>7</v>
      </c>
      <c r="W21" s="363">
        <v>119</v>
      </c>
      <c r="X21" s="363">
        <v>243.1</v>
      </c>
      <c r="Y21" s="363">
        <v>116.7</v>
      </c>
      <c r="Z21" s="363" t="s">
        <v>550</v>
      </c>
      <c r="AA21" s="458">
        <v>48</v>
      </c>
      <c r="AB21" s="363">
        <v>23.2</v>
      </c>
      <c r="AC21" s="363">
        <v>2.5</v>
      </c>
      <c r="AD21" s="363">
        <v>6.9</v>
      </c>
      <c r="AE21" s="363">
        <v>114</v>
      </c>
      <c r="AF21" s="363">
        <v>232.7</v>
      </c>
      <c r="AG21" s="363">
        <v>113.3</v>
      </c>
      <c r="AH21" s="363" t="s">
        <v>550</v>
      </c>
      <c r="AI21" s="354">
        <f t="shared" si="1"/>
        <v>416767</v>
      </c>
      <c r="AJ21" s="458">
        <v>5868</v>
      </c>
      <c r="AK21" s="499"/>
      <c r="AL21" s="499"/>
      <c r="AM21" s="499"/>
      <c r="AN21" s="500"/>
      <c r="AO21" s="359">
        <f t="shared" si="29"/>
        <v>2.8473096911343421E-2</v>
      </c>
      <c r="AP21" s="359">
        <f t="shared" si="30"/>
        <v>2.9247839258304188E-2</v>
      </c>
      <c r="AQ21" s="359">
        <f t="shared" si="31"/>
        <v>1.5408697043443912E-2</v>
      </c>
      <c r="AR21" s="360" t="str">
        <f t="shared" si="32"/>
        <v>-</v>
      </c>
      <c r="AS21" s="351">
        <v>0</v>
      </c>
      <c r="AT21" s="351">
        <v>58</v>
      </c>
      <c r="AU21" s="363"/>
      <c r="AV21" s="363"/>
      <c r="AW21" s="363"/>
      <c r="AX21" s="363"/>
      <c r="AY21" s="363">
        <v>1</v>
      </c>
      <c r="AZ21" s="363">
        <v>23.7</v>
      </c>
      <c r="BA21" s="363">
        <v>1.4</v>
      </c>
      <c r="BB21" s="363">
        <v>0.3</v>
      </c>
      <c r="BC21" s="363">
        <v>155</v>
      </c>
      <c r="BD21" s="499">
        <v>-43</v>
      </c>
      <c r="BE21" s="363">
        <v>6.8</v>
      </c>
      <c r="BF21" s="363">
        <v>2800</v>
      </c>
      <c r="BG21" s="363">
        <v>3040</v>
      </c>
      <c r="BH21" s="363">
        <v>2100</v>
      </c>
      <c r="BI21" s="363">
        <v>2320</v>
      </c>
      <c r="BJ21" s="363">
        <v>143</v>
      </c>
      <c r="BK21" s="495">
        <f>(102546*raw_data!BF21)/((raw_data!BY21*raw_data!CF21)+((raw_data!AI21-raw_data!AT21)*raw_data!BU21))</f>
        <v>4.8421145010307729</v>
      </c>
      <c r="BL21" s="494">
        <f t="shared" si="2"/>
        <v>0.19508138786495816</v>
      </c>
      <c r="BM21" s="354">
        <f t="shared" si="3"/>
        <v>412409</v>
      </c>
      <c r="BN21" s="354">
        <f t="shared" si="33"/>
        <v>354576</v>
      </c>
      <c r="BO21" s="363">
        <v>30</v>
      </c>
      <c r="BP21" s="363">
        <v>24</v>
      </c>
      <c r="BQ21" s="363">
        <v>4.3</v>
      </c>
      <c r="BR21" s="363">
        <v>6.6</v>
      </c>
      <c r="BS21" s="363">
        <v>13.2</v>
      </c>
      <c r="BT21" s="363">
        <v>26.9</v>
      </c>
      <c r="BU21" s="363">
        <v>14</v>
      </c>
      <c r="BV21" s="363">
        <v>270</v>
      </c>
      <c r="BW21" s="363" t="s">
        <v>550</v>
      </c>
      <c r="BX21" s="363" t="s">
        <v>550</v>
      </c>
      <c r="BY21" s="351">
        <v>4474</v>
      </c>
      <c r="BZ21" s="351">
        <v>83</v>
      </c>
      <c r="CA21" s="359">
        <f t="shared" si="4"/>
        <v>0.88421052631578945</v>
      </c>
      <c r="CB21" s="359">
        <f t="shared" si="5"/>
        <v>0.88440051568543188</v>
      </c>
      <c r="CC21" s="359">
        <f t="shared" si="6"/>
        <v>0.87643424536628423</v>
      </c>
      <c r="CD21" s="496">
        <f t="shared" si="34"/>
        <v>0.2517694001435471</v>
      </c>
      <c r="CE21" s="351">
        <v>103481</v>
      </c>
      <c r="CF21" s="363">
        <v>11950</v>
      </c>
      <c r="CG21" s="363">
        <v>9550</v>
      </c>
      <c r="CH21" s="458">
        <v>349840</v>
      </c>
      <c r="CI21" s="458">
        <v>368089</v>
      </c>
      <c r="CJ21" s="354">
        <f t="shared" si="35"/>
        <v>358965</v>
      </c>
      <c r="CK21" s="363">
        <v>30</v>
      </c>
      <c r="CL21" s="363">
        <v>23</v>
      </c>
      <c r="CM21" s="363">
        <v>5.5</v>
      </c>
      <c r="CN21" s="363">
        <v>6.8</v>
      </c>
      <c r="CO21" s="363">
        <v>11.3</v>
      </c>
      <c r="CP21" s="363">
        <v>22.8</v>
      </c>
      <c r="CQ21" s="363">
        <v>11.3</v>
      </c>
      <c r="CR21" s="377"/>
      <c r="CS21" s="498"/>
      <c r="CT21" s="498"/>
      <c r="CU21" s="498"/>
      <c r="CV21" s="501"/>
      <c r="CW21" s="502"/>
      <c r="CX21" s="363"/>
      <c r="CY21" s="498">
        <v>0.6</v>
      </c>
      <c r="CZ21" s="494"/>
      <c r="DA21" s="359">
        <f t="shared" si="7"/>
        <v>0.91307692307692312</v>
      </c>
      <c r="DB21" s="359">
        <f t="shared" si="8"/>
        <v>0.91002367797947903</v>
      </c>
      <c r="DC21" s="359">
        <f t="shared" si="9"/>
        <v>0.90887096774193554</v>
      </c>
      <c r="DD21" s="359" t="str">
        <f t="shared" si="10"/>
        <v>-</v>
      </c>
      <c r="DE21" s="359" t="str">
        <f t="shared" si="11"/>
        <v>-</v>
      </c>
      <c r="DF21" s="425" t="str">
        <f t="shared" si="12"/>
        <v>-</v>
      </c>
      <c r="DG21" s="359" t="str">
        <f t="shared" si="13"/>
        <v>-</v>
      </c>
      <c r="DH21" s="359" t="str">
        <f t="shared" si="36"/>
        <v>-</v>
      </c>
      <c r="DI21" s="359" t="str">
        <f t="shared" si="14"/>
        <v>-</v>
      </c>
      <c r="DJ21" s="493" t="str">
        <f t="shared" si="15"/>
        <v>-</v>
      </c>
      <c r="DK21" s="359" t="str">
        <f t="shared" si="16"/>
        <v>-</v>
      </c>
      <c r="DL21" s="527">
        <v>0</v>
      </c>
      <c r="DM21" s="527">
        <v>100</v>
      </c>
      <c r="DN21" s="527">
        <v>100</v>
      </c>
      <c r="DO21" s="527">
        <v>0</v>
      </c>
      <c r="DP21" s="351">
        <v>4736</v>
      </c>
      <c r="DQ21" s="363" t="s">
        <v>550</v>
      </c>
      <c r="DR21" s="363" t="s">
        <v>550</v>
      </c>
      <c r="DS21" s="363" t="s">
        <v>550</v>
      </c>
      <c r="DT21" s="363" t="s">
        <v>550</v>
      </c>
      <c r="DU21" s="427" t="str">
        <f t="shared" si="37"/>
        <v>--</v>
      </c>
      <c r="DV21" s="427" t="str">
        <f t="shared" si="38"/>
        <v>--</v>
      </c>
      <c r="DW21" s="427" t="str">
        <f t="shared" si="39"/>
        <v>--</v>
      </c>
      <c r="DX21" s="363" t="s">
        <v>550</v>
      </c>
      <c r="DY21" s="363" t="s">
        <v>550</v>
      </c>
      <c r="DZ21" s="363" t="s">
        <v>550</v>
      </c>
      <c r="EA21" s="363" t="s">
        <v>550</v>
      </c>
      <c r="EB21" s="355" t="str">
        <f t="shared" si="40"/>
        <v>-</v>
      </c>
      <c r="EC21" s="363">
        <v>4022</v>
      </c>
      <c r="ED21" s="355">
        <f t="shared" si="41"/>
        <v>4022</v>
      </c>
      <c r="EE21" s="355">
        <f t="shared" si="42"/>
        <v>46253</v>
      </c>
      <c r="EF21" s="495" t="str">
        <f t="shared" si="60"/>
        <v>-</v>
      </c>
      <c r="EG21" s="363">
        <v>79.280000000001451</v>
      </c>
      <c r="EH21" s="355">
        <f t="shared" si="43"/>
        <v>79280.000000001455</v>
      </c>
      <c r="EI21" s="363">
        <v>7</v>
      </c>
      <c r="EJ21" s="363">
        <v>11500</v>
      </c>
      <c r="EK21" s="497">
        <v>9600</v>
      </c>
      <c r="EL21" s="355">
        <f t="shared" si="44"/>
        <v>46253</v>
      </c>
      <c r="EM21" s="528">
        <v>4</v>
      </c>
      <c r="EN21" s="655" t="s">
        <v>351</v>
      </c>
      <c r="EO21" s="351">
        <v>981</v>
      </c>
      <c r="EP21" s="363">
        <v>7.1</v>
      </c>
      <c r="EQ21" s="363">
        <v>38200</v>
      </c>
      <c r="ER21" s="355">
        <f t="shared" si="65"/>
        <v>37474.199999999997</v>
      </c>
      <c r="ES21" s="363">
        <v>27000</v>
      </c>
      <c r="ET21" s="355">
        <f t="shared" si="46"/>
        <v>26487</v>
      </c>
      <c r="EU21" s="363">
        <v>240</v>
      </c>
      <c r="EV21" s="363" t="s">
        <v>43</v>
      </c>
      <c r="EW21" s="429"/>
      <c r="EX21" s="495">
        <f t="shared" si="17"/>
        <v>18.914576962283384</v>
      </c>
      <c r="EY21" s="351">
        <v>1120</v>
      </c>
      <c r="EZ21" s="458">
        <v>2558</v>
      </c>
      <c r="FA21" s="458">
        <v>2889</v>
      </c>
      <c r="FB21" s="458">
        <v>616</v>
      </c>
      <c r="FC21" s="363">
        <v>29.5</v>
      </c>
      <c r="FD21" s="363">
        <v>30</v>
      </c>
      <c r="FE21" s="363">
        <v>73</v>
      </c>
      <c r="FF21" s="363" t="s">
        <v>43</v>
      </c>
      <c r="FG21" s="363">
        <v>6.9</v>
      </c>
      <c r="FH21" s="363">
        <v>37500</v>
      </c>
      <c r="FI21" s="497">
        <v>25700</v>
      </c>
      <c r="FJ21" s="497">
        <v>3150</v>
      </c>
      <c r="FK21" s="363">
        <v>314</v>
      </c>
      <c r="FL21" s="355">
        <f t="shared" si="59"/>
        <v>11178.4</v>
      </c>
      <c r="FM21" s="495" t="str">
        <f t="shared" si="47"/>
        <v>-</v>
      </c>
      <c r="FN21" s="363">
        <v>39.26</v>
      </c>
      <c r="FO21" s="355">
        <f t="shared" si="48"/>
        <v>39260</v>
      </c>
      <c r="FP21" s="363">
        <v>7.1</v>
      </c>
      <c r="FQ21" s="363">
        <v>35600</v>
      </c>
      <c r="FR21" s="356">
        <f t="shared" si="49"/>
        <v>11.1784</v>
      </c>
      <c r="FS21" s="363">
        <v>24800</v>
      </c>
      <c r="FT21" s="355">
        <f t="shared" si="50"/>
        <v>7787.2</v>
      </c>
      <c r="FU21" s="363">
        <v>1780</v>
      </c>
      <c r="FV21" s="363" t="s">
        <v>43</v>
      </c>
      <c r="FW21" s="351">
        <v>314</v>
      </c>
      <c r="FX21" s="363" t="s">
        <v>550</v>
      </c>
      <c r="FY21" s="363" t="s">
        <v>550</v>
      </c>
      <c r="FZ21" s="363" t="s">
        <v>550</v>
      </c>
      <c r="GA21" s="363" t="s">
        <v>550</v>
      </c>
      <c r="GB21" s="458">
        <v>0</v>
      </c>
      <c r="GC21" s="351">
        <v>3690</v>
      </c>
      <c r="GD21" s="431">
        <f t="shared" si="51"/>
        <v>13557.857142857143</v>
      </c>
      <c r="GE21" s="363" t="s">
        <v>43</v>
      </c>
      <c r="GF21" s="503">
        <v>79</v>
      </c>
      <c r="GG21" s="528">
        <v>3</v>
      </c>
      <c r="GH21" s="499"/>
      <c r="GI21" s="499"/>
      <c r="GJ21" s="499"/>
      <c r="GK21" s="500"/>
      <c r="GL21" s="503" t="s">
        <v>43</v>
      </c>
      <c r="GM21" s="503" t="s">
        <v>43</v>
      </c>
      <c r="GN21" s="503" t="s">
        <v>43</v>
      </c>
      <c r="GO21" s="503">
        <v>14.5</v>
      </c>
      <c r="GP21" s="458">
        <v>0</v>
      </c>
      <c r="GQ21" s="529"/>
      <c r="GR21" s="503">
        <v>3330</v>
      </c>
      <c r="GS21" s="499">
        <v>225</v>
      </c>
      <c r="GT21" s="503">
        <v>849</v>
      </c>
      <c r="GU21" s="504"/>
      <c r="GV21" s="505"/>
      <c r="GW21" s="499" t="s">
        <v>43</v>
      </c>
      <c r="GX21" s="499">
        <v>80.808333333333323</v>
      </c>
      <c r="GY21" s="530">
        <v>1987</v>
      </c>
      <c r="GZ21" s="503">
        <v>2800</v>
      </c>
      <c r="HA21" s="503">
        <v>102</v>
      </c>
      <c r="HB21" s="499">
        <v>0</v>
      </c>
      <c r="HC21" s="351">
        <v>0</v>
      </c>
      <c r="HD21" s="527">
        <v>0</v>
      </c>
      <c r="HE21" s="527">
        <v>35.200000000000003</v>
      </c>
      <c r="HF21" s="527">
        <v>35.1</v>
      </c>
      <c r="HG21" s="527">
        <v>0</v>
      </c>
      <c r="HH21" s="527">
        <v>0</v>
      </c>
      <c r="HI21" s="527">
        <v>47.2</v>
      </c>
      <c r="HJ21" s="527">
        <v>45.2</v>
      </c>
      <c r="HK21" s="527">
        <v>0</v>
      </c>
      <c r="HL21" s="519"/>
      <c r="HM21" s="363">
        <v>213516.47400000691</v>
      </c>
      <c r="HN21" s="519"/>
      <c r="HO21" s="627"/>
      <c r="HP21" s="627"/>
      <c r="HQ21" s="627"/>
      <c r="HR21" s="627"/>
      <c r="HS21" s="627"/>
      <c r="HT21" s="627"/>
      <c r="HU21" s="627"/>
      <c r="HV21" s="627"/>
      <c r="HW21" s="627"/>
      <c r="HX21" s="627"/>
      <c r="HY21" s="627"/>
      <c r="HZ21" s="627"/>
      <c r="IA21" s="627"/>
      <c r="IB21" s="627"/>
      <c r="IC21" s="627"/>
      <c r="ID21" s="627"/>
      <c r="IE21" s="627"/>
      <c r="IF21" s="627"/>
      <c r="IG21" s="627"/>
      <c r="IH21" s="627"/>
      <c r="II21" s="627"/>
      <c r="IJ21" s="627"/>
      <c r="IK21" s="627"/>
      <c r="IL21" s="627"/>
      <c r="IM21" s="627"/>
      <c r="IN21" s="627"/>
      <c r="IO21" s="627"/>
      <c r="IP21" s="627"/>
      <c r="IQ21" s="627"/>
      <c r="IR21" s="627"/>
      <c r="IS21" s="627"/>
      <c r="IT21" s="627"/>
      <c r="IU21" s="627"/>
      <c r="IV21" s="627"/>
      <c r="IW21" s="627"/>
      <c r="IX21" s="627"/>
      <c r="IY21" s="627"/>
      <c r="IZ21" s="627"/>
      <c r="JA21" s="627"/>
      <c r="JB21" s="627"/>
      <c r="JC21" s="627"/>
      <c r="JD21" s="627"/>
      <c r="JE21" s="627"/>
      <c r="JF21" s="627"/>
      <c r="JG21" s="627"/>
      <c r="JH21" s="627"/>
      <c r="JI21" s="627"/>
      <c r="JJ21" s="627"/>
      <c r="JK21" s="363">
        <v>72</v>
      </c>
      <c r="JL21" s="363">
        <v>0</v>
      </c>
      <c r="JM21" s="458">
        <v>0</v>
      </c>
      <c r="JN21" s="363">
        <v>10000</v>
      </c>
      <c r="JO21" s="354">
        <f t="shared" si="61"/>
        <v>12400</v>
      </c>
      <c r="JP21" s="355">
        <f t="shared" si="18"/>
        <v>72</v>
      </c>
      <c r="JQ21" s="354">
        <f t="shared" si="52"/>
        <v>89.28</v>
      </c>
      <c r="JR21" s="355">
        <f t="shared" si="53"/>
        <v>10072</v>
      </c>
      <c r="JS21" s="355">
        <f t="shared" si="54"/>
        <v>12489.28</v>
      </c>
      <c r="JT21" s="354">
        <f t="shared" si="19"/>
        <v>11417.083333333334</v>
      </c>
      <c r="JU21" s="354">
        <f t="shared" si="20"/>
        <v>13700.5</v>
      </c>
      <c r="JV21" s="354">
        <f t="shared" si="21"/>
        <v>6821.7072916666675</v>
      </c>
      <c r="JW21" s="354">
        <f t="shared" si="22"/>
        <v>8186.0487500000008</v>
      </c>
      <c r="JX21" s="354">
        <f t="shared" si="23"/>
        <v>12489.28</v>
      </c>
      <c r="JY21" s="456">
        <f t="shared" si="55"/>
        <v>1300.5</v>
      </c>
      <c r="JZ21" s="509"/>
      <c r="KA21" s="498"/>
      <c r="KB21" s="458"/>
      <c r="KC21" s="498"/>
      <c r="KD21" s="458"/>
      <c r="KE21" s="377"/>
      <c r="KF21" s="363">
        <v>0</v>
      </c>
      <c r="KG21" s="363">
        <v>0</v>
      </c>
      <c r="KH21" s="377">
        <v>1.21</v>
      </c>
      <c r="KI21" s="497">
        <v>0</v>
      </c>
      <c r="KJ21" s="456">
        <f t="shared" si="24"/>
        <v>0</v>
      </c>
      <c r="KK21" s="456">
        <f t="shared" si="56"/>
        <v>0</v>
      </c>
      <c r="KL21" s="363">
        <v>259.99999999999091</v>
      </c>
      <c r="KM21" s="363">
        <v>150.00000000000568</v>
      </c>
      <c r="KN21" s="377">
        <v>0.6499999999999998</v>
      </c>
      <c r="KO21" s="458">
        <v>0</v>
      </c>
      <c r="KP21" s="432">
        <f t="shared" si="25"/>
        <v>409.99999999999659</v>
      </c>
      <c r="KQ21" s="432">
        <f t="shared" si="57"/>
        <v>573.99999999999523</v>
      </c>
      <c r="KR21" s="458">
        <v>0</v>
      </c>
      <c r="KS21" s="458">
        <v>0</v>
      </c>
      <c r="KT21" s="364">
        <v>8</v>
      </c>
      <c r="KU21" s="433">
        <f t="shared" si="58"/>
        <v>120</v>
      </c>
      <c r="KV21" s="496">
        <f t="shared" si="26"/>
        <v>39.26</v>
      </c>
      <c r="KW21" s="496">
        <f t="shared" si="27"/>
        <v>79.280000000001451</v>
      </c>
      <c r="KX21" s="458">
        <v>548</v>
      </c>
      <c r="KY21" s="650"/>
      <c r="KZ21" s="650"/>
      <c r="LA21" s="503">
        <v>0</v>
      </c>
      <c r="LB21" s="503">
        <v>19</v>
      </c>
      <c r="LC21" s="503">
        <v>0</v>
      </c>
      <c r="LD21" s="503">
        <v>0</v>
      </c>
      <c r="LE21" s="503">
        <v>0</v>
      </c>
      <c r="LF21" s="503">
        <v>62</v>
      </c>
      <c r="LG21" s="503">
        <v>37</v>
      </c>
      <c r="LH21" s="503">
        <v>361</v>
      </c>
      <c r="LI21" s="458">
        <v>506</v>
      </c>
      <c r="LJ21" s="351">
        <v>0</v>
      </c>
      <c r="LK21" s="377">
        <v>1.8543000000000001</v>
      </c>
      <c r="LL21" s="377">
        <v>0.43</v>
      </c>
      <c r="LM21" s="377" t="s">
        <v>43</v>
      </c>
      <c r="LN21" s="377" t="s">
        <v>43</v>
      </c>
      <c r="LO21" s="377" t="s">
        <v>43</v>
      </c>
      <c r="LP21" s="377" t="s">
        <v>43</v>
      </c>
      <c r="LQ21" s="377" t="s">
        <v>43</v>
      </c>
      <c r="LR21" s="377" t="s">
        <v>43</v>
      </c>
      <c r="LS21" s="503">
        <v>97.2</v>
      </c>
      <c r="LT21" s="503">
        <v>93</v>
      </c>
      <c r="LU21" s="503">
        <v>100</v>
      </c>
      <c r="LV21" s="503" t="s">
        <v>43</v>
      </c>
      <c r="LW21" s="503" t="s">
        <v>43</v>
      </c>
      <c r="LX21" s="503" t="s">
        <v>43</v>
      </c>
      <c r="LY21" s="503" t="s">
        <v>43</v>
      </c>
      <c r="LZ21" s="503" t="s">
        <v>43</v>
      </c>
      <c r="MA21" s="503" t="s">
        <v>43</v>
      </c>
      <c r="MB21" s="364">
        <v>32.54</v>
      </c>
      <c r="MC21" s="364">
        <v>7.79</v>
      </c>
      <c r="MD21" s="364">
        <v>3.81</v>
      </c>
      <c r="ME21" s="532">
        <v>156680</v>
      </c>
      <c r="MF21" s="532">
        <v>0</v>
      </c>
      <c r="MG21" s="532">
        <v>156680</v>
      </c>
      <c r="MH21" s="532">
        <v>45</v>
      </c>
      <c r="MI21" s="532">
        <v>0</v>
      </c>
      <c r="MJ21" s="532">
        <v>45</v>
      </c>
      <c r="MK21" s="337"/>
      <c r="ML21" s="337"/>
      <c r="MN21" s="471"/>
      <c r="MO21" s="471"/>
      <c r="MP21" s="472"/>
      <c r="MQ21" s="473"/>
      <c r="MR21" s="446"/>
      <c r="MS21" s="510">
        <v>5.3999999999999999E-2</v>
      </c>
      <c r="MT21" s="501">
        <v>0</v>
      </c>
      <c r="MU21" s="501">
        <v>0</v>
      </c>
      <c r="MV21" s="501">
        <v>0.42623999999999984</v>
      </c>
      <c r="MW21" s="501">
        <v>36</v>
      </c>
      <c r="MX21" s="501">
        <v>39.335999999999999</v>
      </c>
      <c r="MY21" s="501">
        <v>10.8</v>
      </c>
      <c r="MZ21" s="501">
        <v>0</v>
      </c>
      <c r="NA21" s="501">
        <v>0.7103999999999997</v>
      </c>
      <c r="NB21" s="501">
        <v>1.2E-2</v>
      </c>
      <c r="NC21" s="501">
        <v>0</v>
      </c>
      <c r="ND21" s="501">
        <v>0</v>
      </c>
      <c r="NE21" s="501">
        <v>8.625</v>
      </c>
      <c r="NF21" s="501">
        <v>1.0349999999999999</v>
      </c>
      <c r="NG21" s="501">
        <v>0</v>
      </c>
      <c r="NH21" s="501">
        <v>6.9000000000000006E-2</v>
      </c>
      <c r="NI21" s="501">
        <v>0.86250000000000004</v>
      </c>
      <c r="NJ21" s="501">
        <v>0.21120000000000003</v>
      </c>
      <c r="NK21" s="501">
        <v>0.48</v>
      </c>
      <c r="NL21" s="501">
        <v>0</v>
      </c>
      <c r="NM21" s="501">
        <v>0.69</v>
      </c>
      <c r="NN21" s="501">
        <v>6.9000000000000006E-2</v>
      </c>
      <c r="NO21" s="501">
        <v>0.86250000000000004</v>
      </c>
      <c r="NP21" s="501">
        <v>0.15840000000000001</v>
      </c>
      <c r="NQ21" s="501">
        <v>1.2649999999999999</v>
      </c>
      <c r="NR21" s="501">
        <v>1.52</v>
      </c>
      <c r="NS21" s="501">
        <v>0</v>
      </c>
      <c r="NT21" s="501">
        <v>0.03</v>
      </c>
      <c r="NU21" s="501">
        <v>0.34499999999999997</v>
      </c>
      <c r="NV21" s="501">
        <v>0</v>
      </c>
      <c r="NW21" s="501">
        <v>2.1505000000000001</v>
      </c>
      <c r="NX21" s="501">
        <v>0</v>
      </c>
      <c r="OC21" s="354">
        <f t="shared" si="28"/>
        <v>5447</v>
      </c>
      <c r="OD21" s="379"/>
      <c r="OE21" s="379"/>
      <c r="OH21" s="500" t="s">
        <v>43</v>
      </c>
      <c r="OI21" s="500" t="s">
        <v>43</v>
      </c>
    </row>
    <row r="22" spans="1:399" ht="16.5" customHeight="1" x14ac:dyDescent="0.3">
      <c r="A22" s="357" t="s">
        <v>638</v>
      </c>
      <c r="B22" s="458">
        <v>406170</v>
      </c>
      <c r="C22" s="363">
        <v>3.9</v>
      </c>
      <c r="D22" s="363">
        <v>23.5</v>
      </c>
      <c r="E22" s="363">
        <v>2.7</v>
      </c>
      <c r="F22" s="363">
        <v>7.2</v>
      </c>
      <c r="G22" s="363">
        <v>141</v>
      </c>
      <c r="H22" s="363">
        <v>310</v>
      </c>
      <c r="I22" s="363">
        <v>171.3</v>
      </c>
      <c r="J22" s="497">
        <v>150</v>
      </c>
      <c r="K22" s="377"/>
      <c r="L22" s="525"/>
      <c r="M22" s="498"/>
      <c r="N22" s="377"/>
      <c r="O22" s="526"/>
      <c r="P22" s="458"/>
      <c r="Q22" s="363"/>
      <c r="R22" s="494"/>
      <c r="S22" s="354">
        <f t="shared" si="0"/>
        <v>406104</v>
      </c>
      <c r="T22" s="363">
        <v>23.2</v>
      </c>
      <c r="U22" s="363">
        <v>2.4</v>
      </c>
      <c r="V22" s="363">
        <v>7.1</v>
      </c>
      <c r="W22" s="363">
        <v>189.6</v>
      </c>
      <c r="X22" s="363">
        <v>400</v>
      </c>
      <c r="Y22" s="363">
        <v>178.3</v>
      </c>
      <c r="Z22" s="363" t="s">
        <v>550</v>
      </c>
      <c r="AA22" s="458">
        <v>48</v>
      </c>
      <c r="AB22" s="363">
        <v>23.2</v>
      </c>
      <c r="AC22" s="363">
        <v>2.2000000000000002</v>
      </c>
      <c r="AD22" s="363">
        <v>6.9</v>
      </c>
      <c r="AE22" s="363">
        <v>206.4</v>
      </c>
      <c r="AF22" s="363">
        <v>410</v>
      </c>
      <c r="AG22" s="363">
        <v>186</v>
      </c>
      <c r="AH22" s="363" t="s">
        <v>550</v>
      </c>
      <c r="AI22" s="354">
        <f t="shared" si="1"/>
        <v>411793</v>
      </c>
      <c r="AJ22" s="458">
        <v>5755</v>
      </c>
      <c r="AK22" s="499"/>
      <c r="AL22" s="499"/>
      <c r="AM22" s="499"/>
      <c r="AN22" s="500"/>
      <c r="AO22" s="359">
        <f t="shared" si="29"/>
        <v>-0.10385760135771187</v>
      </c>
      <c r="AP22" s="359">
        <f t="shared" si="30"/>
        <v>-3.9358944999310523E-2</v>
      </c>
      <c r="AQ22" s="359">
        <f t="shared" si="31"/>
        <v>-5.7799344868865843E-2</v>
      </c>
      <c r="AR22" s="360" t="str">
        <f t="shared" si="32"/>
        <v>-</v>
      </c>
      <c r="AS22" s="351">
        <v>0</v>
      </c>
      <c r="AT22" s="351">
        <v>66</v>
      </c>
      <c r="AU22" s="363"/>
      <c r="AV22" s="363"/>
      <c r="AW22" s="363"/>
      <c r="AX22" s="363"/>
      <c r="AY22" s="363">
        <v>1.3</v>
      </c>
      <c r="AZ22" s="363">
        <v>23.7</v>
      </c>
      <c r="BA22" s="363">
        <v>1.8</v>
      </c>
      <c r="BB22" s="363">
        <v>0.7</v>
      </c>
      <c r="BC22" s="363">
        <v>189</v>
      </c>
      <c r="BD22" s="499">
        <v>-33</v>
      </c>
      <c r="BE22" s="363">
        <v>6.7</v>
      </c>
      <c r="BF22" s="363">
        <v>2200</v>
      </c>
      <c r="BG22" s="363">
        <v>2020</v>
      </c>
      <c r="BH22" s="363">
        <v>1820</v>
      </c>
      <c r="BI22" s="363">
        <v>1720</v>
      </c>
      <c r="BJ22" s="363">
        <v>133</v>
      </c>
      <c r="BK22" s="495">
        <f>(102546*raw_data!BF22)/((raw_data!BY22*raw_data!CF22)+((raw_data!AI22-raw_data!AT22)*raw_data!BU22))</f>
        <v>4.3840351537430102</v>
      </c>
      <c r="BL22" s="494">
        <f t="shared" si="2"/>
        <v>0.42275071621569776</v>
      </c>
      <c r="BM22" s="354">
        <f t="shared" si="3"/>
        <v>407591</v>
      </c>
      <c r="BN22" s="354">
        <f t="shared" si="33"/>
        <v>358724</v>
      </c>
      <c r="BO22" s="363">
        <v>30</v>
      </c>
      <c r="BP22" s="363">
        <v>24</v>
      </c>
      <c r="BQ22" s="363">
        <v>4.2</v>
      </c>
      <c r="BR22" s="363">
        <v>6.6</v>
      </c>
      <c r="BS22" s="363">
        <v>14.8</v>
      </c>
      <c r="BT22" s="363">
        <v>28</v>
      </c>
      <c r="BU22" s="363">
        <v>11.3</v>
      </c>
      <c r="BV22" s="363">
        <v>220</v>
      </c>
      <c r="BW22" s="363" t="s">
        <v>550</v>
      </c>
      <c r="BX22" s="363" t="s">
        <v>550</v>
      </c>
      <c r="BY22" s="351">
        <v>4334</v>
      </c>
      <c r="BZ22" s="351">
        <v>82</v>
      </c>
      <c r="CA22" s="359">
        <f t="shared" si="4"/>
        <v>0.92829457364341084</v>
      </c>
      <c r="CB22" s="359">
        <f t="shared" si="5"/>
        <v>0.93170731707317078</v>
      </c>
      <c r="CC22" s="359">
        <f t="shared" si="6"/>
        <v>0.93924731182795695</v>
      </c>
      <c r="CD22" s="496">
        <f t="shared" si="34"/>
        <v>0.24451338109658519</v>
      </c>
      <c r="CE22" s="351">
        <v>99314</v>
      </c>
      <c r="CF22" s="363">
        <v>10800</v>
      </c>
      <c r="CG22" s="363">
        <v>9500</v>
      </c>
      <c r="CH22" s="458">
        <v>354110</v>
      </c>
      <c r="CI22" s="458">
        <v>381052</v>
      </c>
      <c r="CJ22" s="354">
        <f t="shared" si="35"/>
        <v>367581</v>
      </c>
      <c r="CK22" s="363">
        <v>30</v>
      </c>
      <c r="CL22" s="363">
        <v>23</v>
      </c>
      <c r="CM22" s="363">
        <v>4.7</v>
      </c>
      <c r="CN22" s="363">
        <v>6.7</v>
      </c>
      <c r="CO22" s="363">
        <v>10.7</v>
      </c>
      <c r="CP22" s="363">
        <v>24</v>
      </c>
      <c r="CQ22" s="363">
        <v>8</v>
      </c>
      <c r="CR22" s="377"/>
      <c r="CS22" s="498"/>
      <c r="CT22" s="498"/>
      <c r="CU22" s="498"/>
      <c r="CV22" s="501"/>
      <c r="CW22" s="502"/>
      <c r="CX22" s="363"/>
      <c r="CY22" s="498">
        <v>0.7</v>
      </c>
      <c r="CZ22" s="494"/>
      <c r="DA22" s="359">
        <f t="shared" si="7"/>
        <v>0.95329830706363106</v>
      </c>
      <c r="DB22" s="359">
        <f t="shared" si="8"/>
        <v>0.92258064516129035</v>
      </c>
      <c r="DC22" s="359">
        <f t="shared" si="9"/>
        <v>0.92411347517730502</v>
      </c>
      <c r="DD22" s="359" t="str">
        <f t="shared" si="10"/>
        <v>-</v>
      </c>
      <c r="DE22" s="359" t="str">
        <f t="shared" si="11"/>
        <v>-</v>
      </c>
      <c r="DF22" s="425" t="str">
        <f t="shared" si="12"/>
        <v>-</v>
      </c>
      <c r="DG22" s="359" t="str">
        <f t="shared" si="13"/>
        <v>-</v>
      </c>
      <c r="DH22" s="359" t="str">
        <f t="shared" si="36"/>
        <v>-</v>
      </c>
      <c r="DI22" s="359" t="str">
        <f t="shared" si="14"/>
        <v>-</v>
      </c>
      <c r="DJ22" s="493" t="str">
        <f t="shared" si="15"/>
        <v>-</v>
      </c>
      <c r="DK22" s="359" t="str">
        <f t="shared" si="16"/>
        <v>-</v>
      </c>
      <c r="DL22" s="527">
        <v>0</v>
      </c>
      <c r="DM22" s="527">
        <v>100</v>
      </c>
      <c r="DN22" s="527">
        <v>100</v>
      </c>
      <c r="DO22" s="527">
        <v>0</v>
      </c>
      <c r="DP22" s="351">
        <v>4614</v>
      </c>
      <c r="DQ22" s="363" t="s">
        <v>550</v>
      </c>
      <c r="DR22" s="363" t="s">
        <v>550</v>
      </c>
      <c r="DS22" s="363" t="s">
        <v>550</v>
      </c>
      <c r="DT22" s="363" t="s">
        <v>550</v>
      </c>
      <c r="DU22" s="427" t="str">
        <f t="shared" si="37"/>
        <v>--</v>
      </c>
      <c r="DV22" s="427" t="str">
        <f t="shared" si="38"/>
        <v>--</v>
      </c>
      <c r="DW22" s="427" t="str">
        <f t="shared" si="39"/>
        <v>--</v>
      </c>
      <c r="DX22" s="363" t="s">
        <v>550</v>
      </c>
      <c r="DY22" s="363" t="s">
        <v>550</v>
      </c>
      <c r="DZ22" s="363" t="s">
        <v>550</v>
      </c>
      <c r="EA22" s="363" t="s">
        <v>550</v>
      </c>
      <c r="EB22" s="355" t="str">
        <f t="shared" si="40"/>
        <v>-</v>
      </c>
      <c r="EC22" s="363">
        <v>4093</v>
      </c>
      <c r="ED22" s="355">
        <f t="shared" si="41"/>
        <v>4093</v>
      </c>
      <c r="EE22" s="355">
        <f t="shared" si="42"/>
        <v>50343.9</v>
      </c>
      <c r="EF22" s="495" t="str">
        <f t="shared" si="60"/>
        <v>-</v>
      </c>
      <c r="EG22" s="363">
        <v>81.241999999991265</v>
      </c>
      <c r="EH22" s="355">
        <f t="shared" si="43"/>
        <v>81241.999999991269</v>
      </c>
      <c r="EI22" s="363">
        <v>6.1</v>
      </c>
      <c r="EJ22" s="363">
        <v>12300</v>
      </c>
      <c r="EK22" s="497">
        <v>9500</v>
      </c>
      <c r="EL22" s="355">
        <f t="shared" si="44"/>
        <v>50343.9</v>
      </c>
      <c r="EM22" s="528">
        <v>4</v>
      </c>
      <c r="EN22" s="656"/>
      <c r="EO22" s="351">
        <v>943</v>
      </c>
      <c r="EP22" s="363">
        <v>6.1</v>
      </c>
      <c r="EQ22" s="363">
        <v>49200</v>
      </c>
      <c r="ER22" s="355">
        <f t="shared" si="65"/>
        <v>46395.6</v>
      </c>
      <c r="ES22" s="363">
        <v>41700</v>
      </c>
      <c r="ET22" s="355">
        <f t="shared" si="46"/>
        <v>39323.1</v>
      </c>
      <c r="EU22" s="363">
        <v>370</v>
      </c>
      <c r="EV22" s="363" t="s">
        <v>43</v>
      </c>
      <c r="EW22" s="429"/>
      <c r="EX22" s="495">
        <f t="shared" si="17"/>
        <v>19.67677624602333</v>
      </c>
      <c r="EY22" s="351">
        <v>1183</v>
      </c>
      <c r="EZ22" s="458">
        <v>2730</v>
      </c>
      <c r="FA22" s="458">
        <v>2924</v>
      </c>
      <c r="FB22" s="458">
        <v>641</v>
      </c>
      <c r="FC22" s="363">
        <v>29</v>
      </c>
      <c r="FD22" s="363">
        <v>29.5</v>
      </c>
      <c r="FE22" s="363">
        <v>73</v>
      </c>
      <c r="FF22" s="363" t="s">
        <v>43</v>
      </c>
      <c r="FG22" s="363">
        <v>7.1</v>
      </c>
      <c r="FH22" s="363">
        <v>38300</v>
      </c>
      <c r="FI22" s="497">
        <v>31300</v>
      </c>
      <c r="FJ22" s="497">
        <v>2380</v>
      </c>
      <c r="FK22" s="363">
        <v>148</v>
      </c>
      <c r="FL22" s="355">
        <f t="shared" si="59"/>
        <v>5150.3999999999996</v>
      </c>
      <c r="FM22" s="495" t="str">
        <f t="shared" si="47"/>
        <v>-</v>
      </c>
      <c r="FN22" s="363">
        <v>23.948</v>
      </c>
      <c r="FO22" s="355">
        <f t="shared" si="48"/>
        <v>23948</v>
      </c>
      <c r="FP22" s="363">
        <v>7.1</v>
      </c>
      <c r="FQ22" s="363">
        <v>34800</v>
      </c>
      <c r="FR22" s="356">
        <f t="shared" si="49"/>
        <v>5.1504000000000003</v>
      </c>
      <c r="FS22" s="363">
        <v>29000</v>
      </c>
      <c r="FT22" s="355">
        <f t="shared" si="50"/>
        <v>4292</v>
      </c>
      <c r="FU22" s="363">
        <v>1890</v>
      </c>
      <c r="FV22" s="363" t="s">
        <v>43</v>
      </c>
      <c r="FW22" s="351">
        <v>148</v>
      </c>
      <c r="FX22" s="363" t="s">
        <v>550</v>
      </c>
      <c r="FY22" s="363" t="s">
        <v>550</v>
      </c>
      <c r="FZ22" s="363" t="s">
        <v>550</v>
      </c>
      <c r="GA22" s="363" t="s">
        <v>550</v>
      </c>
      <c r="GB22" s="458">
        <v>0</v>
      </c>
      <c r="GC22" s="351">
        <v>4520</v>
      </c>
      <c r="GD22" s="431">
        <f t="shared" si="51"/>
        <v>13328.215962441316</v>
      </c>
      <c r="GE22" s="363" t="s">
        <v>43</v>
      </c>
      <c r="GF22" s="503">
        <v>78.7</v>
      </c>
      <c r="GG22" s="528">
        <v>3</v>
      </c>
      <c r="GH22" s="499"/>
      <c r="GI22" s="499"/>
      <c r="GJ22" s="499"/>
      <c r="GK22" s="500"/>
      <c r="GL22" s="503" t="s">
        <v>43</v>
      </c>
      <c r="GM22" s="503" t="s">
        <v>43</v>
      </c>
      <c r="GN22" s="503" t="s">
        <v>43</v>
      </c>
      <c r="GO22" s="503">
        <v>9.3000000000000007</v>
      </c>
      <c r="GP22" s="458">
        <v>0</v>
      </c>
      <c r="GQ22" s="529"/>
      <c r="GR22" s="503">
        <v>3130</v>
      </c>
      <c r="GS22" s="499">
        <v>236</v>
      </c>
      <c r="GT22" s="503">
        <v>645</v>
      </c>
      <c r="GU22" s="504"/>
      <c r="GV22" s="505"/>
      <c r="GW22" s="499" t="s">
        <v>43</v>
      </c>
      <c r="GX22" s="499">
        <v>70.933333333333351</v>
      </c>
      <c r="GY22" s="530">
        <v>2071</v>
      </c>
      <c r="GZ22" s="503">
        <v>2763</v>
      </c>
      <c r="HA22" s="503">
        <v>102</v>
      </c>
      <c r="HB22" s="499">
        <v>0</v>
      </c>
      <c r="HC22" s="351">
        <v>0</v>
      </c>
      <c r="HD22" s="527">
        <v>0</v>
      </c>
      <c r="HE22" s="527">
        <v>34.5</v>
      </c>
      <c r="HF22" s="527">
        <v>34.299999999999997</v>
      </c>
      <c r="HG22" s="527">
        <v>0</v>
      </c>
      <c r="HH22" s="527">
        <v>0</v>
      </c>
      <c r="HI22" s="527">
        <v>35.299999999999997</v>
      </c>
      <c r="HJ22" s="527">
        <v>35.200000000000003</v>
      </c>
      <c r="HK22" s="527">
        <v>0</v>
      </c>
      <c r="HL22" s="519"/>
      <c r="HM22" s="363">
        <v>213663.94299998879</v>
      </c>
      <c r="HN22" s="519"/>
      <c r="HO22" s="627"/>
      <c r="HP22" s="627"/>
      <c r="HQ22" s="627"/>
      <c r="HR22" s="627"/>
      <c r="HS22" s="627"/>
      <c r="HT22" s="627"/>
      <c r="HU22" s="627"/>
      <c r="HV22" s="627"/>
      <c r="HW22" s="627"/>
      <c r="HX22" s="627"/>
      <c r="HY22" s="627"/>
      <c r="HZ22" s="627"/>
      <c r="IA22" s="627"/>
      <c r="IB22" s="627"/>
      <c r="IC22" s="627"/>
      <c r="ID22" s="627"/>
      <c r="IE22" s="627"/>
      <c r="IF22" s="627"/>
      <c r="IG22" s="627"/>
      <c r="IH22" s="627"/>
      <c r="II22" s="627"/>
      <c r="IJ22" s="627"/>
      <c r="IK22" s="627"/>
      <c r="IL22" s="627"/>
      <c r="IM22" s="627"/>
      <c r="IN22" s="627"/>
      <c r="IO22" s="627"/>
      <c r="IP22" s="627"/>
      <c r="IQ22" s="627"/>
      <c r="IR22" s="627"/>
      <c r="IS22" s="627"/>
      <c r="IT22" s="627"/>
      <c r="IU22" s="627"/>
      <c r="IV22" s="627"/>
      <c r="IW22" s="627"/>
      <c r="IX22" s="627"/>
      <c r="IY22" s="627"/>
      <c r="IZ22" s="627"/>
      <c r="JA22" s="627"/>
      <c r="JB22" s="627"/>
      <c r="JC22" s="627"/>
      <c r="JD22" s="627"/>
      <c r="JE22" s="627"/>
      <c r="JF22" s="627"/>
      <c r="JG22" s="627"/>
      <c r="JH22" s="627"/>
      <c r="JI22" s="627"/>
      <c r="JJ22" s="627"/>
      <c r="JK22" s="363">
        <v>72</v>
      </c>
      <c r="JL22" s="363">
        <v>0</v>
      </c>
      <c r="JM22" s="458">
        <v>0</v>
      </c>
      <c r="JN22" s="363">
        <v>10900</v>
      </c>
      <c r="JO22" s="354">
        <f t="shared" si="61"/>
        <v>13516</v>
      </c>
      <c r="JP22" s="355">
        <f t="shared" si="18"/>
        <v>72</v>
      </c>
      <c r="JQ22" s="354">
        <f t="shared" si="52"/>
        <v>89.28</v>
      </c>
      <c r="JR22" s="355">
        <f t="shared" si="53"/>
        <v>10972</v>
      </c>
      <c r="JS22" s="355">
        <f t="shared" si="54"/>
        <v>13605.28</v>
      </c>
      <c r="JT22" s="354">
        <f t="shared" si="19"/>
        <v>11282.5</v>
      </c>
      <c r="JU22" s="354">
        <f t="shared" si="20"/>
        <v>13539</v>
      </c>
      <c r="JV22" s="354">
        <f t="shared" si="21"/>
        <v>6741.2937500000007</v>
      </c>
      <c r="JW22" s="354">
        <f t="shared" si="22"/>
        <v>8089.5525000000007</v>
      </c>
      <c r="JX22" s="354">
        <f t="shared" si="23"/>
        <v>13605.28</v>
      </c>
      <c r="JY22" s="456">
        <f t="shared" si="55"/>
        <v>23</v>
      </c>
      <c r="JZ22" s="509"/>
      <c r="KA22" s="498"/>
      <c r="KB22" s="458"/>
      <c r="KC22" s="498"/>
      <c r="KD22" s="458"/>
      <c r="KE22" s="377"/>
      <c r="KF22" s="363">
        <v>0</v>
      </c>
      <c r="KG22" s="363">
        <v>0</v>
      </c>
      <c r="KH22" s="377">
        <v>1.21</v>
      </c>
      <c r="KI22" s="497">
        <v>0</v>
      </c>
      <c r="KJ22" s="456">
        <f t="shared" si="24"/>
        <v>0</v>
      </c>
      <c r="KK22" s="456">
        <f t="shared" si="56"/>
        <v>0</v>
      </c>
      <c r="KL22" s="363">
        <v>260.00000000000512</v>
      </c>
      <c r="KM22" s="363">
        <v>150.00000000000568</v>
      </c>
      <c r="KN22" s="377">
        <v>0.63999999999999979</v>
      </c>
      <c r="KO22" s="458">
        <v>0</v>
      </c>
      <c r="KP22" s="432">
        <f t="shared" si="25"/>
        <v>410.0000000000108</v>
      </c>
      <c r="KQ22" s="432">
        <f t="shared" si="57"/>
        <v>574.00000000001512</v>
      </c>
      <c r="KR22" s="458">
        <v>0</v>
      </c>
      <c r="KS22" s="458">
        <v>0</v>
      </c>
      <c r="KT22" s="364">
        <v>2</v>
      </c>
      <c r="KU22" s="433">
        <f t="shared" si="58"/>
        <v>30</v>
      </c>
      <c r="KV22" s="496">
        <f t="shared" si="26"/>
        <v>23.948</v>
      </c>
      <c r="KW22" s="496">
        <f t="shared" si="27"/>
        <v>81.241999999991265</v>
      </c>
      <c r="KX22" s="458">
        <v>466</v>
      </c>
      <c r="KY22" s="650"/>
      <c r="KZ22" s="650"/>
      <c r="LA22" s="503">
        <v>0</v>
      </c>
      <c r="LB22" s="503">
        <v>20</v>
      </c>
      <c r="LC22" s="503">
        <v>1</v>
      </c>
      <c r="LD22" s="503">
        <v>0</v>
      </c>
      <c r="LE22" s="503">
        <v>0</v>
      </c>
      <c r="LF22" s="503">
        <v>44</v>
      </c>
      <c r="LG22" s="503">
        <v>45</v>
      </c>
      <c r="LH22" s="503">
        <v>314</v>
      </c>
      <c r="LI22" s="458">
        <v>500</v>
      </c>
      <c r="LJ22" s="351">
        <v>0</v>
      </c>
      <c r="LK22" s="377">
        <v>2.2534999999999998</v>
      </c>
      <c r="LL22" s="377">
        <v>1.77</v>
      </c>
      <c r="LM22" s="377" t="s">
        <v>43</v>
      </c>
      <c r="LN22" s="377" t="s">
        <v>43</v>
      </c>
      <c r="LO22" s="377" t="s">
        <v>43</v>
      </c>
      <c r="LP22" s="377" t="s">
        <v>43</v>
      </c>
      <c r="LQ22" s="377" t="s">
        <v>43</v>
      </c>
      <c r="LR22" s="377" t="s">
        <v>43</v>
      </c>
      <c r="LS22" s="503">
        <v>92</v>
      </c>
      <c r="LT22" s="503">
        <v>98.3</v>
      </c>
      <c r="LU22" s="503">
        <v>105</v>
      </c>
      <c r="LV22" s="503" t="s">
        <v>43</v>
      </c>
      <c r="LW22" s="503" t="s">
        <v>43</v>
      </c>
      <c r="LX22" s="503" t="s">
        <v>43</v>
      </c>
      <c r="LY22" s="503" t="s">
        <v>43</v>
      </c>
      <c r="LZ22" s="503" t="s">
        <v>43</v>
      </c>
      <c r="MA22" s="503" t="s">
        <v>43</v>
      </c>
      <c r="MB22" s="364">
        <v>29.42</v>
      </c>
      <c r="MC22" s="364">
        <v>5.99</v>
      </c>
      <c r="MD22" s="364">
        <v>3.07</v>
      </c>
      <c r="ME22" s="532">
        <v>206100</v>
      </c>
      <c r="MF22" s="532">
        <v>0</v>
      </c>
      <c r="MG22" s="532">
        <v>206100</v>
      </c>
      <c r="MH22" s="532">
        <v>54</v>
      </c>
      <c r="MI22" s="532">
        <v>0</v>
      </c>
      <c r="MJ22" s="532">
        <v>54</v>
      </c>
      <c r="MK22" s="337"/>
      <c r="ML22" s="337"/>
      <c r="MN22" s="471"/>
      <c r="MO22" s="471"/>
      <c r="MP22" s="472"/>
      <c r="MQ22" s="473"/>
      <c r="MR22" s="446"/>
      <c r="MS22" s="510">
        <v>5.3999999999999999E-2</v>
      </c>
      <c r="MT22" s="501">
        <v>0</v>
      </c>
      <c r="MU22" s="501">
        <v>0</v>
      </c>
      <c r="MV22" s="501">
        <v>0.42623999999999984</v>
      </c>
      <c r="MW22" s="501">
        <v>36</v>
      </c>
      <c r="MX22" s="501">
        <v>28.248000000000001</v>
      </c>
      <c r="MY22" s="501">
        <v>10.8</v>
      </c>
      <c r="MZ22" s="501">
        <v>0</v>
      </c>
      <c r="NA22" s="501">
        <v>0.7103999999999997</v>
      </c>
      <c r="NB22" s="501">
        <v>0</v>
      </c>
      <c r="NC22" s="501">
        <v>0</v>
      </c>
      <c r="ND22" s="501">
        <v>0</v>
      </c>
      <c r="NE22" s="501">
        <v>8.625</v>
      </c>
      <c r="NF22" s="501">
        <v>1.08</v>
      </c>
      <c r="NG22" s="501">
        <v>0</v>
      </c>
      <c r="NH22" s="501">
        <v>7.1999999999999995E-2</v>
      </c>
      <c r="NI22" s="501">
        <v>0.9</v>
      </c>
      <c r="NJ22" s="501">
        <v>0.21120000000000003</v>
      </c>
      <c r="NK22" s="501">
        <v>0.54</v>
      </c>
      <c r="NL22" s="501">
        <v>0</v>
      </c>
      <c r="NM22" s="501">
        <v>0.42</v>
      </c>
      <c r="NN22" s="501">
        <v>4.2000000000000003E-2</v>
      </c>
      <c r="NO22" s="501">
        <v>0.9</v>
      </c>
      <c r="NP22" s="501">
        <v>0.10560000000000001</v>
      </c>
      <c r="NQ22" s="501">
        <v>1.32</v>
      </c>
      <c r="NR22" s="501">
        <v>1.0449999999999999</v>
      </c>
      <c r="NS22" s="501">
        <v>0</v>
      </c>
      <c r="NT22" s="501">
        <v>0</v>
      </c>
      <c r="NU22" s="501">
        <v>0.36</v>
      </c>
      <c r="NV22" s="501">
        <v>0</v>
      </c>
      <c r="NW22" s="501">
        <v>2.2440000000000002</v>
      </c>
      <c r="NX22" s="501">
        <v>0</v>
      </c>
      <c r="OC22" s="354">
        <f t="shared" si="28"/>
        <v>5654</v>
      </c>
      <c r="OD22" s="379"/>
      <c r="OE22" s="379"/>
      <c r="OH22" s="500">
        <v>22.230757235348822</v>
      </c>
      <c r="OI22" s="500">
        <v>24.082405872602415</v>
      </c>
    </row>
    <row r="23" spans="1:399" ht="16.5" customHeight="1" x14ac:dyDescent="0.3">
      <c r="A23" s="550" t="s">
        <v>639</v>
      </c>
      <c r="B23" s="458">
        <v>391055</v>
      </c>
      <c r="C23" s="363">
        <v>4.4000000000000004</v>
      </c>
      <c r="D23" s="363">
        <v>22.3</v>
      </c>
      <c r="E23" s="363">
        <v>2.5</v>
      </c>
      <c r="F23" s="363">
        <v>7.1</v>
      </c>
      <c r="G23" s="363">
        <v>166</v>
      </c>
      <c r="H23" s="363">
        <v>320</v>
      </c>
      <c r="I23" s="363">
        <v>128.30000000000001</v>
      </c>
      <c r="J23" s="497">
        <v>150</v>
      </c>
      <c r="K23" s="377">
        <v>15.34</v>
      </c>
      <c r="L23" s="525" t="s">
        <v>545</v>
      </c>
      <c r="M23" s="498">
        <v>0.02</v>
      </c>
      <c r="N23" s="377">
        <v>12.83</v>
      </c>
      <c r="O23" s="526">
        <v>3.5150000000000001</v>
      </c>
      <c r="P23" s="458">
        <v>4909091</v>
      </c>
      <c r="Q23" s="363">
        <v>21.3</v>
      </c>
      <c r="R23" s="494">
        <f t="shared" si="62"/>
        <v>28.189999999999998</v>
      </c>
      <c r="S23" s="354">
        <f t="shared" si="0"/>
        <v>390993</v>
      </c>
      <c r="T23" s="363">
        <v>22.3</v>
      </c>
      <c r="U23" s="363">
        <v>2.2999999999999998</v>
      </c>
      <c r="V23" s="363">
        <v>7</v>
      </c>
      <c r="W23" s="363">
        <v>151.80000000000001</v>
      </c>
      <c r="X23" s="363">
        <v>260</v>
      </c>
      <c r="Y23" s="363">
        <v>128.30000000000001</v>
      </c>
      <c r="Z23" s="363">
        <v>18.7</v>
      </c>
      <c r="AA23" s="458">
        <v>48</v>
      </c>
      <c r="AB23" s="363">
        <v>22.4</v>
      </c>
      <c r="AC23" s="363">
        <v>2.1</v>
      </c>
      <c r="AD23" s="363">
        <v>6.8</v>
      </c>
      <c r="AE23" s="363">
        <v>193</v>
      </c>
      <c r="AF23" s="363">
        <v>340</v>
      </c>
      <c r="AG23" s="363">
        <v>127.5</v>
      </c>
      <c r="AH23" s="363">
        <v>16.3</v>
      </c>
      <c r="AI23" s="354">
        <f t="shared" si="1"/>
        <v>396251</v>
      </c>
      <c r="AJ23" s="458">
        <v>5320</v>
      </c>
      <c r="AK23" s="499">
        <v>960</v>
      </c>
      <c r="AL23" s="499">
        <v>384</v>
      </c>
      <c r="AM23" s="499">
        <v>1000</v>
      </c>
      <c r="AN23" s="500">
        <v>30.43</v>
      </c>
      <c r="AO23" s="359">
        <f t="shared" si="29"/>
        <v>-0.28850742779725597</v>
      </c>
      <c r="AP23" s="359">
        <f t="shared" si="30"/>
        <v>-0.32527790680494184</v>
      </c>
      <c r="AQ23" s="359">
        <f t="shared" si="31"/>
        <v>-7.1285729811520785E-3</v>
      </c>
      <c r="AR23" s="360">
        <f t="shared" si="32"/>
        <v>11.662035718160674</v>
      </c>
      <c r="AS23" s="351">
        <v>0</v>
      </c>
      <c r="AT23" s="351">
        <v>62</v>
      </c>
      <c r="AU23" s="363">
        <v>3300</v>
      </c>
      <c r="AV23" s="363">
        <v>1000</v>
      </c>
      <c r="AW23" s="363">
        <v>2860</v>
      </c>
      <c r="AX23" s="363">
        <v>920</v>
      </c>
      <c r="AY23" s="363">
        <v>1.2</v>
      </c>
      <c r="AZ23" s="363">
        <v>23.1</v>
      </c>
      <c r="BA23" s="363">
        <v>1.5</v>
      </c>
      <c r="BB23" s="363">
        <v>0.6</v>
      </c>
      <c r="BC23" s="363">
        <v>184</v>
      </c>
      <c r="BD23" s="499">
        <v>-26</v>
      </c>
      <c r="BE23" s="363">
        <v>6.7</v>
      </c>
      <c r="BF23" s="363">
        <v>2100</v>
      </c>
      <c r="BG23" s="363">
        <v>2320</v>
      </c>
      <c r="BH23" s="363">
        <v>1840</v>
      </c>
      <c r="BI23" s="363">
        <v>2040</v>
      </c>
      <c r="BJ23" s="363">
        <v>121</v>
      </c>
      <c r="BK23" s="495">
        <f>(102546*raw_data!BF23)/((raw_data!BY23*raw_data!CF23)+((raw_data!AI23-raw_data!AT23)*raw_data!BU23))</f>
        <v>4.1669474829198414</v>
      </c>
      <c r="BL23" s="494">
        <f t="shared" si="2"/>
        <v>0.38200277934653293</v>
      </c>
      <c r="BM23" s="354">
        <f t="shared" si="3"/>
        <v>392001</v>
      </c>
      <c r="BN23" s="354">
        <f t="shared" si="33"/>
        <v>350559</v>
      </c>
      <c r="BO23" s="363">
        <v>30</v>
      </c>
      <c r="BP23" s="363">
        <v>23.5</v>
      </c>
      <c r="BQ23" s="363">
        <v>4.3</v>
      </c>
      <c r="BR23" s="363">
        <v>6.5</v>
      </c>
      <c r="BS23" s="363">
        <v>11.1</v>
      </c>
      <c r="BT23" s="363">
        <v>24</v>
      </c>
      <c r="BU23" s="363">
        <v>9</v>
      </c>
      <c r="BV23" s="363">
        <v>290</v>
      </c>
      <c r="BW23" s="363">
        <v>9091</v>
      </c>
      <c r="BX23" s="363">
        <v>1.5</v>
      </c>
      <c r="BY23" s="351">
        <v>4374</v>
      </c>
      <c r="BZ23" s="351">
        <v>82</v>
      </c>
      <c r="CA23" s="359">
        <f t="shared" si="4"/>
        <v>0.94248704663212435</v>
      </c>
      <c r="CB23" s="359">
        <f t="shared" si="5"/>
        <v>0.92941176470588238</v>
      </c>
      <c r="CC23" s="359">
        <f t="shared" si="6"/>
        <v>0.92941176470588238</v>
      </c>
      <c r="CD23" s="496">
        <f t="shared" si="34"/>
        <v>0.25280842848192708</v>
      </c>
      <c r="CE23" s="351">
        <v>98862</v>
      </c>
      <c r="CF23" s="363">
        <v>11000</v>
      </c>
      <c r="CG23" s="363">
        <v>9600</v>
      </c>
      <c r="CH23" s="458">
        <v>345851</v>
      </c>
      <c r="CI23" s="458">
        <v>364065</v>
      </c>
      <c r="CJ23" s="354">
        <f t="shared" si="35"/>
        <v>354958</v>
      </c>
      <c r="CK23" s="363">
        <v>30</v>
      </c>
      <c r="CL23" s="363">
        <v>23</v>
      </c>
      <c r="CM23" s="363">
        <v>4.5</v>
      </c>
      <c r="CN23" s="363">
        <v>6.6</v>
      </c>
      <c r="CO23" s="363">
        <v>9.1</v>
      </c>
      <c r="CP23" s="363">
        <v>20</v>
      </c>
      <c r="CQ23" s="363">
        <v>11.8</v>
      </c>
      <c r="CR23" s="377">
        <v>2.3199999999999998</v>
      </c>
      <c r="CS23" s="498">
        <v>3.89</v>
      </c>
      <c r="CT23" s="498">
        <v>0.09</v>
      </c>
      <c r="CU23" s="498">
        <v>2.57</v>
      </c>
      <c r="CV23" s="501">
        <v>1.2909999999999999</v>
      </c>
      <c r="CW23" s="502">
        <v>27</v>
      </c>
      <c r="CX23" s="363">
        <v>0.2</v>
      </c>
      <c r="CY23" s="498">
        <v>0.76</v>
      </c>
      <c r="CZ23" s="494">
        <f t="shared" si="63"/>
        <v>8.8699999999999992</v>
      </c>
      <c r="DA23" s="359">
        <f t="shared" si="7"/>
        <v>0.90802805923616525</v>
      </c>
      <c r="DB23" s="359">
        <f t="shared" si="8"/>
        <v>0.9375</v>
      </c>
      <c r="DC23" s="359">
        <f t="shared" si="9"/>
        <v>0.94518072289156629</v>
      </c>
      <c r="DD23" s="359">
        <f t="shared" si="10"/>
        <v>0.84876140808344192</v>
      </c>
      <c r="DE23" s="359" t="str">
        <f t="shared" si="11"/>
        <v>-</v>
      </c>
      <c r="DF23" s="425">
        <f t="shared" si="12"/>
        <v>-3.4999999999999996</v>
      </c>
      <c r="DG23" s="359">
        <f t="shared" si="13"/>
        <v>0.79968823070927508</v>
      </c>
      <c r="DH23" s="359">
        <f t="shared" si="36"/>
        <v>0.68534941468605892</v>
      </c>
      <c r="DI23" s="359">
        <f t="shared" si="14"/>
        <v>0.63271692745376962</v>
      </c>
      <c r="DJ23" s="535">
        <v>0.999</v>
      </c>
      <c r="DK23" s="359">
        <f t="shared" si="16"/>
        <v>0.99061032863849774</v>
      </c>
      <c r="DL23" s="527">
        <v>0</v>
      </c>
      <c r="DM23" s="527">
        <v>100</v>
      </c>
      <c r="DN23" s="527">
        <v>100</v>
      </c>
      <c r="DO23" s="527">
        <v>0</v>
      </c>
      <c r="DP23" s="351">
        <v>4708</v>
      </c>
      <c r="DQ23" s="363">
        <v>7.3</v>
      </c>
      <c r="DR23" s="363">
        <v>3.8</v>
      </c>
      <c r="DS23" s="363">
        <v>16</v>
      </c>
      <c r="DT23" s="363">
        <v>9.8000000000000007</v>
      </c>
      <c r="DU23" s="427">
        <f t="shared" si="37"/>
        <v>58.241758241758248</v>
      </c>
      <c r="DV23" s="427">
        <f t="shared" si="38"/>
        <v>20</v>
      </c>
      <c r="DW23" s="427">
        <f t="shared" si="39"/>
        <v>16.949152542372879</v>
      </c>
      <c r="DX23" s="363">
        <v>6.5</v>
      </c>
      <c r="DY23" s="363">
        <v>52.4</v>
      </c>
      <c r="DZ23" s="363">
        <v>80</v>
      </c>
      <c r="EA23" s="363">
        <v>72</v>
      </c>
      <c r="EB23" s="355">
        <f t="shared" si="40"/>
        <v>14400</v>
      </c>
      <c r="EC23" s="363">
        <v>3607</v>
      </c>
      <c r="ED23" s="355">
        <f t="shared" si="41"/>
        <v>3607</v>
      </c>
      <c r="EE23" s="355">
        <f t="shared" si="42"/>
        <v>44726.8</v>
      </c>
      <c r="EF23" s="536" t="s">
        <v>621</v>
      </c>
      <c r="EG23" s="363">
        <v>78.855000000005816</v>
      </c>
      <c r="EH23" s="355">
        <f t="shared" si="43"/>
        <v>78855.000000005821</v>
      </c>
      <c r="EI23" s="363">
        <v>6.2</v>
      </c>
      <c r="EJ23" s="363">
        <v>12400</v>
      </c>
      <c r="EK23" s="497">
        <v>9300</v>
      </c>
      <c r="EL23" s="355">
        <f t="shared" si="44"/>
        <v>44726.8</v>
      </c>
      <c r="EM23" s="528">
        <v>4</v>
      </c>
      <c r="EN23" s="656"/>
      <c r="EO23" s="351">
        <v>910</v>
      </c>
      <c r="EP23" s="363">
        <v>6.3</v>
      </c>
      <c r="EQ23" s="363">
        <v>49100</v>
      </c>
      <c r="ER23" s="355">
        <f t="shared" si="65"/>
        <v>44681</v>
      </c>
      <c r="ES23" s="363">
        <v>41200</v>
      </c>
      <c r="ET23" s="355">
        <f t="shared" si="46"/>
        <v>37492</v>
      </c>
      <c r="EU23" s="363">
        <v>230</v>
      </c>
      <c r="EV23" s="363" t="s">
        <v>43</v>
      </c>
      <c r="EW23" s="429"/>
      <c r="EX23" s="495">
        <f t="shared" si="17"/>
        <v>20.39032967032967</v>
      </c>
      <c r="EY23" s="351">
        <v>1060</v>
      </c>
      <c r="EZ23" s="458">
        <v>2907</v>
      </c>
      <c r="FA23" s="458">
        <v>2890</v>
      </c>
      <c r="FB23" s="458">
        <v>587</v>
      </c>
      <c r="FC23" s="363">
        <v>29</v>
      </c>
      <c r="FD23" s="363">
        <v>29.5</v>
      </c>
      <c r="FE23" s="363">
        <v>71</v>
      </c>
      <c r="FF23" s="363" t="s">
        <v>43</v>
      </c>
      <c r="FG23" s="363">
        <v>7</v>
      </c>
      <c r="FH23" s="363">
        <v>34900</v>
      </c>
      <c r="FI23" s="497">
        <v>28500</v>
      </c>
      <c r="FJ23" s="497">
        <v>2800</v>
      </c>
      <c r="FK23" s="363">
        <v>278</v>
      </c>
      <c r="FL23" s="355">
        <f t="shared" si="59"/>
        <v>8201</v>
      </c>
      <c r="FM23" s="495">
        <f t="shared" si="47"/>
        <v>99.613559322033893</v>
      </c>
      <c r="FN23" s="363">
        <v>40.143000000000001</v>
      </c>
      <c r="FO23" s="355">
        <f t="shared" si="48"/>
        <v>40143</v>
      </c>
      <c r="FP23" s="363">
        <v>7</v>
      </c>
      <c r="FQ23" s="363">
        <v>29500</v>
      </c>
      <c r="FR23" s="356">
        <f t="shared" si="49"/>
        <v>8.2010000000000005</v>
      </c>
      <c r="FS23" s="363">
        <v>24700</v>
      </c>
      <c r="FT23" s="355">
        <f t="shared" si="50"/>
        <v>6866.6</v>
      </c>
      <c r="FU23" s="363">
        <v>2000</v>
      </c>
      <c r="FV23" s="363" t="s">
        <v>43</v>
      </c>
      <c r="FW23" s="351">
        <v>278</v>
      </c>
      <c r="FX23" s="363">
        <v>7</v>
      </c>
      <c r="FY23" s="363">
        <v>98.7</v>
      </c>
      <c r="FZ23" s="363">
        <v>120</v>
      </c>
      <c r="GA23" s="363">
        <v>114</v>
      </c>
      <c r="GB23" s="458">
        <v>0</v>
      </c>
      <c r="GC23" s="351">
        <v>1130</v>
      </c>
      <c r="GD23" s="431">
        <f t="shared" si="51"/>
        <v>19600</v>
      </c>
      <c r="GE23" s="363" t="s">
        <v>43</v>
      </c>
      <c r="GF23" s="503">
        <v>77.5</v>
      </c>
      <c r="GG23" s="528">
        <v>3</v>
      </c>
      <c r="GH23" s="499">
        <v>3916.7</v>
      </c>
      <c r="GI23" s="499">
        <v>1386</v>
      </c>
      <c r="GJ23" s="499">
        <v>4199.8</v>
      </c>
      <c r="GK23" s="500">
        <v>16.88</v>
      </c>
      <c r="GL23" s="503" t="s">
        <v>43</v>
      </c>
      <c r="GM23" s="503" t="s">
        <v>43</v>
      </c>
      <c r="GN23" s="503" t="s">
        <v>43</v>
      </c>
      <c r="GO23" s="503">
        <v>10</v>
      </c>
      <c r="GP23" s="458">
        <v>0</v>
      </c>
      <c r="GQ23" s="529"/>
      <c r="GR23" s="503">
        <v>4900</v>
      </c>
      <c r="GS23" s="499">
        <v>322</v>
      </c>
      <c r="GT23" s="503">
        <v>1138</v>
      </c>
      <c r="GU23" s="504"/>
      <c r="GV23" s="505"/>
      <c r="GW23" s="499" t="s">
        <v>43</v>
      </c>
      <c r="GX23" s="499">
        <v>77.016666666666652</v>
      </c>
      <c r="GY23" s="530">
        <v>1977</v>
      </c>
      <c r="GZ23" s="503">
        <v>2746</v>
      </c>
      <c r="HA23" s="503">
        <v>101</v>
      </c>
      <c r="HB23" s="499">
        <v>0</v>
      </c>
      <c r="HC23" s="351">
        <v>0</v>
      </c>
      <c r="HD23" s="527">
        <v>0</v>
      </c>
      <c r="HE23" s="527">
        <v>34.200000000000003</v>
      </c>
      <c r="HF23" s="527">
        <v>34</v>
      </c>
      <c r="HG23" s="527">
        <v>0</v>
      </c>
      <c r="HH23" s="527">
        <v>0</v>
      </c>
      <c r="HI23" s="527">
        <v>35.4</v>
      </c>
      <c r="HJ23" s="527">
        <v>37.299999999999997</v>
      </c>
      <c r="HK23" s="527">
        <v>0</v>
      </c>
      <c r="HL23" s="519"/>
      <c r="HM23" s="363">
        <v>218560.77099999785</v>
      </c>
      <c r="HN23" s="519"/>
      <c r="HO23" s="627"/>
      <c r="HP23" s="627"/>
      <c r="HQ23" s="627"/>
      <c r="HR23" s="627"/>
      <c r="HS23" s="627"/>
      <c r="HT23" s="627"/>
      <c r="HU23" s="627"/>
      <c r="HV23" s="627"/>
      <c r="HW23" s="627"/>
      <c r="HX23" s="627"/>
      <c r="HY23" s="627"/>
      <c r="HZ23" s="627"/>
      <c r="IA23" s="627"/>
      <c r="IB23" s="627"/>
      <c r="IC23" s="627"/>
      <c r="ID23" s="627"/>
      <c r="IE23" s="627"/>
      <c r="IF23" s="627"/>
      <c r="IG23" s="627"/>
      <c r="IH23" s="627"/>
      <c r="II23" s="627"/>
      <c r="IJ23" s="627"/>
      <c r="IK23" s="627"/>
      <c r="IL23" s="627"/>
      <c r="IM23" s="627"/>
      <c r="IN23" s="627"/>
      <c r="IO23" s="627"/>
      <c r="IP23" s="627"/>
      <c r="IQ23" s="627"/>
      <c r="IR23" s="627"/>
      <c r="IS23" s="627"/>
      <c r="IT23" s="627"/>
      <c r="IU23" s="627"/>
      <c r="IV23" s="627"/>
      <c r="IW23" s="627"/>
      <c r="IX23" s="627"/>
      <c r="IY23" s="627"/>
      <c r="IZ23" s="627"/>
      <c r="JA23" s="627"/>
      <c r="JB23" s="627"/>
      <c r="JC23" s="627"/>
      <c r="JD23" s="627"/>
      <c r="JE23" s="627"/>
      <c r="JF23" s="627"/>
      <c r="JG23" s="627"/>
      <c r="JH23" s="627"/>
      <c r="JI23" s="627"/>
      <c r="JJ23" s="627"/>
      <c r="JK23" s="363">
        <v>72</v>
      </c>
      <c r="JL23" s="363">
        <v>0</v>
      </c>
      <c r="JM23" s="458">
        <v>3000</v>
      </c>
      <c r="JN23" s="363">
        <v>10500</v>
      </c>
      <c r="JO23" s="354">
        <f t="shared" si="61"/>
        <v>13020</v>
      </c>
      <c r="JP23" s="355">
        <f t="shared" si="18"/>
        <v>72</v>
      </c>
      <c r="JQ23" s="354">
        <f t="shared" si="52"/>
        <v>3089.28</v>
      </c>
      <c r="JR23" s="355">
        <f t="shared" si="53"/>
        <v>10572</v>
      </c>
      <c r="JS23" s="355">
        <f t="shared" si="54"/>
        <v>13109.28</v>
      </c>
      <c r="JT23" s="354">
        <f t="shared" si="19"/>
        <v>10862.638888888891</v>
      </c>
      <c r="JU23" s="354">
        <f t="shared" si="20"/>
        <v>13035.166666666668</v>
      </c>
      <c r="JV23" s="354">
        <f t="shared" si="21"/>
        <v>6490.4267361111115</v>
      </c>
      <c r="JW23" s="354">
        <f t="shared" si="22"/>
        <v>7788.512083333334</v>
      </c>
      <c r="JX23" s="354">
        <f t="shared" si="23"/>
        <v>16109.28</v>
      </c>
      <c r="JY23" s="456">
        <f t="shared" si="55"/>
        <v>15.166666666667879</v>
      </c>
      <c r="JZ23" s="509">
        <v>24400</v>
      </c>
      <c r="KA23" s="498">
        <v>13.02</v>
      </c>
      <c r="KB23" s="458"/>
      <c r="KC23" s="498"/>
      <c r="KD23" s="458"/>
      <c r="KE23" s="377"/>
      <c r="KF23" s="363">
        <v>0</v>
      </c>
      <c r="KG23" s="363">
        <v>0</v>
      </c>
      <c r="KH23" s="377">
        <v>1.21</v>
      </c>
      <c r="KI23" s="497">
        <v>0</v>
      </c>
      <c r="KJ23" s="456">
        <f t="shared" si="24"/>
        <v>0</v>
      </c>
      <c r="KK23" s="456">
        <f t="shared" si="56"/>
        <v>0</v>
      </c>
      <c r="KL23" s="363">
        <v>230.00000000000398</v>
      </c>
      <c r="KM23" s="363">
        <v>129.99999999999545</v>
      </c>
      <c r="KN23" s="377">
        <v>0.62999999999999978</v>
      </c>
      <c r="KO23" s="458">
        <v>0</v>
      </c>
      <c r="KP23" s="432">
        <f t="shared" si="25"/>
        <v>359.99999999999943</v>
      </c>
      <c r="KQ23" s="432">
        <f t="shared" si="57"/>
        <v>503.99999999999915</v>
      </c>
      <c r="KR23" s="458">
        <v>0</v>
      </c>
      <c r="KS23" s="458">
        <v>0</v>
      </c>
      <c r="KT23" s="364">
        <v>6</v>
      </c>
      <c r="KU23" s="433">
        <f t="shared" si="58"/>
        <v>90</v>
      </c>
      <c r="KV23" s="496">
        <f t="shared" si="26"/>
        <v>40.143000000000001</v>
      </c>
      <c r="KW23" s="496">
        <f t="shared" si="27"/>
        <v>78.855000000005816</v>
      </c>
      <c r="KX23" s="458">
        <v>565</v>
      </c>
      <c r="KY23" s="650"/>
      <c r="KZ23" s="650"/>
      <c r="LA23" s="503">
        <v>0</v>
      </c>
      <c r="LB23" s="503">
        <v>7</v>
      </c>
      <c r="LC23" s="503">
        <v>0</v>
      </c>
      <c r="LD23" s="503">
        <v>0</v>
      </c>
      <c r="LE23" s="503">
        <v>0</v>
      </c>
      <c r="LF23" s="503">
        <v>33</v>
      </c>
      <c r="LG23" s="503">
        <v>91</v>
      </c>
      <c r="LH23" s="503">
        <v>390</v>
      </c>
      <c r="LI23" s="458">
        <v>497</v>
      </c>
      <c r="LJ23" s="351">
        <v>4500</v>
      </c>
      <c r="LK23" s="377">
        <v>3.2894999999999999</v>
      </c>
      <c r="LL23" s="377">
        <v>2.48</v>
      </c>
      <c r="LM23" s="377">
        <v>0.09</v>
      </c>
      <c r="LN23" s="377">
        <v>0.08</v>
      </c>
      <c r="LO23" s="377">
        <v>0.04</v>
      </c>
      <c r="LP23" s="377">
        <v>0.39</v>
      </c>
      <c r="LQ23" s="377">
        <v>0.4</v>
      </c>
      <c r="LR23" s="377">
        <v>0.7</v>
      </c>
      <c r="LS23" s="503">
        <v>92</v>
      </c>
      <c r="LT23" s="503">
        <v>98.3</v>
      </c>
      <c r="LU23" s="503">
        <v>105</v>
      </c>
      <c r="LV23" s="503">
        <v>97.41</v>
      </c>
      <c r="LW23" s="503">
        <v>93.93</v>
      </c>
      <c r="LX23" s="503">
        <v>104.28</v>
      </c>
      <c r="LY23" s="503">
        <v>102.68</v>
      </c>
      <c r="LZ23" s="503">
        <v>91.07</v>
      </c>
      <c r="MA23" s="503">
        <v>99.9</v>
      </c>
      <c r="MB23" s="364">
        <v>34.31</v>
      </c>
      <c r="MC23" s="364">
        <v>6.56</v>
      </c>
      <c r="MD23" s="364">
        <v>2.96</v>
      </c>
      <c r="ME23" s="532">
        <v>61670</v>
      </c>
      <c r="MF23" s="532">
        <v>0</v>
      </c>
      <c r="MG23" s="532">
        <v>61670</v>
      </c>
      <c r="MH23" s="532">
        <v>17</v>
      </c>
      <c r="MI23" s="532">
        <v>0</v>
      </c>
      <c r="MJ23" s="532">
        <v>17</v>
      </c>
      <c r="MK23" s="337"/>
      <c r="ML23" s="337"/>
      <c r="MN23" s="471"/>
      <c r="MO23" s="471"/>
      <c r="MP23" s="472"/>
      <c r="MQ23" s="473"/>
      <c r="MR23" s="446"/>
      <c r="MS23" s="510">
        <v>5.3999999999999999E-2</v>
      </c>
      <c r="MT23" s="501">
        <v>0</v>
      </c>
      <c r="MU23" s="501">
        <v>0</v>
      </c>
      <c r="MV23" s="501">
        <v>0.42623999999999984</v>
      </c>
      <c r="MW23" s="501">
        <v>36</v>
      </c>
      <c r="MX23" s="501">
        <v>39.335999999999999</v>
      </c>
      <c r="MY23" s="501">
        <v>10.8</v>
      </c>
      <c r="MZ23" s="501">
        <v>0</v>
      </c>
      <c r="NA23" s="501">
        <v>0.67487999999999981</v>
      </c>
      <c r="NB23" s="501">
        <v>2.4E-2</v>
      </c>
      <c r="NC23" s="501">
        <v>0</v>
      </c>
      <c r="ND23" s="501">
        <v>0</v>
      </c>
      <c r="NE23" s="501">
        <v>8.625</v>
      </c>
      <c r="NF23" s="501">
        <v>1.08</v>
      </c>
      <c r="NG23" s="501">
        <v>0</v>
      </c>
      <c r="NH23" s="501">
        <v>7.1999999999999995E-2</v>
      </c>
      <c r="NI23" s="501">
        <v>0.9</v>
      </c>
      <c r="NJ23" s="501">
        <v>0.21120000000000003</v>
      </c>
      <c r="NK23" s="501">
        <v>0.51</v>
      </c>
      <c r="NL23" s="501">
        <v>0</v>
      </c>
      <c r="NM23" s="501">
        <v>0.69</v>
      </c>
      <c r="NN23" s="501">
        <v>7.1999999999999995E-2</v>
      </c>
      <c r="NO23" s="501">
        <v>0.9</v>
      </c>
      <c r="NP23" s="501">
        <v>0.14080000000000001</v>
      </c>
      <c r="NQ23" s="501">
        <v>1.32</v>
      </c>
      <c r="NR23" s="501">
        <v>1.33</v>
      </c>
      <c r="NS23" s="501">
        <v>0</v>
      </c>
      <c r="NT23" s="501">
        <v>0</v>
      </c>
      <c r="NU23" s="501">
        <v>0.36</v>
      </c>
      <c r="NV23" s="501">
        <v>0</v>
      </c>
      <c r="NW23" s="501">
        <v>2.2440000000000002</v>
      </c>
      <c r="NX23" s="501">
        <v>0</v>
      </c>
      <c r="OC23" s="354">
        <f t="shared" si="28"/>
        <v>5797</v>
      </c>
      <c r="OD23" s="379"/>
      <c r="OE23" s="379"/>
      <c r="OH23" s="500">
        <v>30.002012800631579</v>
      </c>
      <c r="OI23" s="500">
        <v>30.853339671975277</v>
      </c>
    </row>
    <row r="24" spans="1:399" ht="17.100000000000001" customHeight="1" x14ac:dyDescent="0.3">
      <c r="A24" s="357" t="s">
        <v>640</v>
      </c>
      <c r="B24" s="458">
        <v>497797</v>
      </c>
      <c r="C24" s="363">
        <v>4.5</v>
      </c>
      <c r="D24" s="363">
        <v>23.9</v>
      </c>
      <c r="E24" s="363">
        <v>2.8</v>
      </c>
      <c r="F24" s="363">
        <v>6.8</v>
      </c>
      <c r="G24" s="363">
        <v>133.19999999999999</v>
      </c>
      <c r="H24" s="363">
        <v>290</v>
      </c>
      <c r="I24" s="363">
        <v>120</v>
      </c>
      <c r="J24" s="497">
        <v>150</v>
      </c>
      <c r="K24" s="377"/>
      <c r="L24" s="525"/>
      <c r="M24" s="498"/>
      <c r="N24" s="377"/>
      <c r="O24" s="526"/>
      <c r="P24" s="458"/>
      <c r="Q24" s="363"/>
      <c r="R24" s="494"/>
      <c r="S24" s="354">
        <f t="shared" si="0"/>
        <v>497738</v>
      </c>
      <c r="T24" s="363">
        <v>24</v>
      </c>
      <c r="U24" s="363">
        <v>2.6</v>
      </c>
      <c r="V24" s="363">
        <v>6.7</v>
      </c>
      <c r="W24" s="363">
        <v>138</v>
      </c>
      <c r="X24" s="363">
        <v>300</v>
      </c>
      <c r="Y24" s="363">
        <v>140</v>
      </c>
      <c r="Z24" s="363" t="s">
        <v>550</v>
      </c>
      <c r="AA24" s="458">
        <v>48</v>
      </c>
      <c r="AB24" s="363">
        <v>23.8</v>
      </c>
      <c r="AC24" s="363">
        <v>2.4</v>
      </c>
      <c r="AD24" s="363">
        <v>6.6</v>
      </c>
      <c r="AE24" s="363">
        <v>174</v>
      </c>
      <c r="AF24" s="363">
        <v>380</v>
      </c>
      <c r="AG24" s="363">
        <v>175</v>
      </c>
      <c r="AH24" s="363" t="s">
        <v>550</v>
      </c>
      <c r="AI24" s="354">
        <f t="shared" si="1"/>
        <v>502945</v>
      </c>
      <c r="AJ24" s="458">
        <v>5266</v>
      </c>
      <c r="AK24" s="499"/>
      <c r="AL24" s="499"/>
      <c r="AM24" s="499"/>
      <c r="AN24" s="500"/>
      <c r="AO24" s="359">
        <f t="shared" si="29"/>
        <v>-0.27405993409838281</v>
      </c>
      <c r="AP24" s="359">
        <f t="shared" si="30"/>
        <v>-0.27991768092182367</v>
      </c>
      <c r="AQ24" s="359">
        <f t="shared" si="31"/>
        <v>-0.26307665880443126</v>
      </c>
      <c r="AR24" s="360" t="str">
        <f t="shared" si="32"/>
        <v>-</v>
      </c>
      <c r="AS24" s="351">
        <v>0</v>
      </c>
      <c r="AT24" s="351">
        <v>59</v>
      </c>
      <c r="AU24" s="363"/>
      <c r="AV24" s="363"/>
      <c r="AW24" s="363"/>
      <c r="AX24" s="363"/>
      <c r="AY24" s="363">
        <v>1.3</v>
      </c>
      <c r="AZ24" s="363">
        <v>24</v>
      </c>
      <c r="BA24" s="363">
        <v>2.1</v>
      </c>
      <c r="BB24" s="363">
        <v>0.5</v>
      </c>
      <c r="BC24" s="363">
        <v>117</v>
      </c>
      <c r="BD24" s="499">
        <v>-23</v>
      </c>
      <c r="BE24" s="363">
        <v>6.8</v>
      </c>
      <c r="BF24" s="363">
        <v>2480</v>
      </c>
      <c r="BG24" s="363">
        <v>2720</v>
      </c>
      <c r="BH24" s="363">
        <v>2140</v>
      </c>
      <c r="BI24" s="363">
        <v>2380</v>
      </c>
      <c r="BJ24" s="363">
        <v>141</v>
      </c>
      <c r="BK24" s="495">
        <f>(102546*raw_data!BF24)/((raw_data!BY24*raw_data!CF24)+((raw_data!AI24-raw_data!AT24)*raw_data!BU24))</f>
        <v>4.1223320594762756</v>
      </c>
      <c r="BL24" s="494">
        <f t="shared" si="2"/>
        <v>0.36073869105654155</v>
      </c>
      <c r="BM24" s="354">
        <f t="shared" si="3"/>
        <v>498221</v>
      </c>
      <c r="BN24" s="354">
        <f t="shared" si="33"/>
        <v>429481</v>
      </c>
      <c r="BO24" s="363">
        <v>30</v>
      </c>
      <c r="BP24" s="363">
        <v>23.9</v>
      </c>
      <c r="BQ24" s="363">
        <v>4.5</v>
      </c>
      <c r="BR24" s="363">
        <v>6.5</v>
      </c>
      <c r="BS24" s="363">
        <v>16.600000000000001</v>
      </c>
      <c r="BT24" s="363">
        <v>36</v>
      </c>
      <c r="BU24" s="363">
        <v>15.8</v>
      </c>
      <c r="BV24" s="363">
        <v>195</v>
      </c>
      <c r="BW24" s="363" t="s">
        <v>550</v>
      </c>
      <c r="BX24" s="363" t="s">
        <v>550</v>
      </c>
      <c r="BY24" s="351">
        <v>4842</v>
      </c>
      <c r="BZ24" s="351">
        <v>82</v>
      </c>
      <c r="CA24" s="359">
        <f t="shared" si="4"/>
        <v>0.90459770114942528</v>
      </c>
      <c r="CB24" s="359">
        <f t="shared" si="5"/>
        <v>0.90526315789473688</v>
      </c>
      <c r="CC24" s="359">
        <f t="shared" si="6"/>
        <v>0.9097142857142857</v>
      </c>
      <c r="CD24" s="496">
        <f t="shared" si="34"/>
        <v>0.22974224432851142</v>
      </c>
      <c r="CE24" s="351">
        <v>114365</v>
      </c>
      <c r="CF24" s="363">
        <v>11100</v>
      </c>
      <c r="CG24" s="363">
        <v>9200</v>
      </c>
      <c r="CH24" s="458">
        <v>424303</v>
      </c>
      <c r="CI24" s="458">
        <v>445620</v>
      </c>
      <c r="CJ24" s="354">
        <f t="shared" si="35"/>
        <v>434962</v>
      </c>
      <c r="CK24" s="363">
        <v>30</v>
      </c>
      <c r="CL24" s="363">
        <v>24</v>
      </c>
      <c r="CM24" s="363">
        <v>4.8</v>
      </c>
      <c r="CN24" s="363">
        <v>6.6</v>
      </c>
      <c r="CO24" s="363">
        <v>14.6</v>
      </c>
      <c r="CP24" s="363">
        <v>34</v>
      </c>
      <c r="CQ24" s="363">
        <v>11.3</v>
      </c>
      <c r="CR24" s="377">
        <v>0.55000000000000004</v>
      </c>
      <c r="CS24" s="498"/>
      <c r="CT24" s="498"/>
      <c r="CU24" s="498"/>
      <c r="CV24" s="501"/>
      <c r="CW24" s="502"/>
      <c r="CX24" s="363"/>
      <c r="CY24" s="498">
        <v>0.72</v>
      </c>
      <c r="CZ24" s="494"/>
      <c r="DA24" s="359">
        <f t="shared" si="7"/>
        <v>0.90583333333333338</v>
      </c>
      <c r="DB24" s="359">
        <f t="shared" si="8"/>
        <v>0.88275862068965516</v>
      </c>
      <c r="DC24" s="359">
        <f t="shared" si="9"/>
        <v>0.89039039039039047</v>
      </c>
      <c r="DD24" s="359" t="str">
        <f t="shared" si="10"/>
        <v>-</v>
      </c>
      <c r="DE24" s="359" t="str">
        <f t="shared" si="11"/>
        <v>-</v>
      </c>
      <c r="DF24" s="425" t="str">
        <f t="shared" si="12"/>
        <v>-</v>
      </c>
      <c r="DG24" s="359" t="str">
        <f t="shared" si="13"/>
        <v>-</v>
      </c>
      <c r="DH24" s="359" t="str">
        <f t="shared" si="36"/>
        <v>-</v>
      </c>
      <c r="DI24" s="359" t="str">
        <f t="shared" si="14"/>
        <v>-</v>
      </c>
      <c r="DJ24" s="493" t="str">
        <f t="shared" si="15"/>
        <v>-</v>
      </c>
      <c r="DK24" s="359" t="str">
        <f t="shared" si="16"/>
        <v>-</v>
      </c>
      <c r="DL24" s="527">
        <v>0</v>
      </c>
      <c r="DM24" s="527">
        <v>100</v>
      </c>
      <c r="DN24" s="527">
        <v>100</v>
      </c>
      <c r="DO24" s="527">
        <v>0</v>
      </c>
      <c r="DP24" s="351">
        <v>5178</v>
      </c>
      <c r="DQ24" s="363" t="s">
        <v>550</v>
      </c>
      <c r="DR24" s="363" t="s">
        <v>550</v>
      </c>
      <c r="DS24" s="363" t="s">
        <v>550</v>
      </c>
      <c r="DT24" s="363" t="s">
        <v>550</v>
      </c>
      <c r="DU24" s="427" t="str">
        <f t="shared" si="37"/>
        <v>--</v>
      </c>
      <c r="DV24" s="427" t="str">
        <f t="shared" si="38"/>
        <v>--</v>
      </c>
      <c r="DW24" s="427" t="str">
        <f t="shared" si="39"/>
        <v>--</v>
      </c>
      <c r="DX24" s="363" t="s">
        <v>550</v>
      </c>
      <c r="DY24" s="363" t="s">
        <v>550</v>
      </c>
      <c r="DZ24" s="363" t="s">
        <v>550</v>
      </c>
      <c r="EA24" s="363" t="s">
        <v>550</v>
      </c>
      <c r="EB24" s="355" t="str">
        <f t="shared" si="40"/>
        <v>-</v>
      </c>
      <c r="EC24" s="363">
        <v>3468</v>
      </c>
      <c r="ED24" s="355">
        <f t="shared" si="41"/>
        <v>3468</v>
      </c>
      <c r="EE24" s="355">
        <f t="shared" si="42"/>
        <v>38494.800000000003</v>
      </c>
      <c r="EF24" s="495" t="str">
        <f t="shared" si="60"/>
        <v>-</v>
      </c>
      <c r="EG24" s="363">
        <v>81.517999999994174</v>
      </c>
      <c r="EH24" s="355">
        <f t="shared" si="43"/>
        <v>81517.999999994179</v>
      </c>
      <c r="EI24" s="363">
        <v>6.1</v>
      </c>
      <c r="EJ24" s="363">
        <v>11100</v>
      </c>
      <c r="EK24" s="497">
        <v>9400</v>
      </c>
      <c r="EL24" s="355">
        <f t="shared" si="44"/>
        <v>38494.800000000003</v>
      </c>
      <c r="EM24" s="528">
        <v>4</v>
      </c>
      <c r="EN24" s="656"/>
      <c r="EO24" s="351">
        <v>753</v>
      </c>
      <c r="EP24" s="363">
        <v>6.2</v>
      </c>
      <c r="EQ24" s="363">
        <v>59500</v>
      </c>
      <c r="ER24" s="355">
        <f t="shared" si="65"/>
        <v>44803.5</v>
      </c>
      <c r="ES24" s="363">
        <v>49500</v>
      </c>
      <c r="ET24" s="355">
        <f t="shared" si="46"/>
        <v>37273.5</v>
      </c>
      <c r="EU24" s="363">
        <v>230</v>
      </c>
      <c r="EV24" s="363" t="s">
        <v>43</v>
      </c>
      <c r="EW24" s="429"/>
      <c r="EX24" s="495">
        <f t="shared" si="17"/>
        <v>24.641699867197875</v>
      </c>
      <c r="EY24" s="351">
        <v>1071</v>
      </c>
      <c r="EZ24" s="458">
        <v>2880</v>
      </c>
      <c r="FA24" s="458">
        <v>3040</v>
      </c>
      <c r="FB24" s="458">
        <v>491</v>
      </c>
      <c r="FC24" s="363">
        <v>29.5</v>
      </c>
      <c r="FD24" s="363">
        <v>30</v>
      </c>
      <c r="FE24" s="363">
        <v>70</v>
      </c>
      <c r="FF24" s="363">
        <v>5603.7</v>
      </c>
      <c r="FG24" s="363">
        <v>7.1</v>
      </c>
      <c r="FH24" s="363">
        <v>35400</v>
      </c>
      <c r="FI24" s="497">
        <v>29200</v>
      </c>
      <c r="FJ24" s="497">
        <v>2420</v>
      </c>
      <c r="FK24" s="363">
        <v>250</v>
      </c>
      <c r="FL24" s="355">
        <f t="shared" si="59"/>
        <v>7100</v>
      </c>
      <c r="FM24" s="495" t="str">
        <f t="shared" si="47"/>
        <v>-</v>
      </c>
      <c r="FN24" s="363">
        <v>32.594999999999999</v>
      </c>
      <c r="FO24" s="355">
        <f t="shared" si="48"/>
        <v>32595</v>
      </c>
      <c r="FP24" s="363">
        <v>7.2</v>
      </c>
      <c r="FQ24" s="363">
        <v>28400</v>
      </c>
      <c r="FR24" s="356">
        <f t="shared" si="49"/>
        <v>7.1</v>
      </c>
      <c r="FS24" s="363">
        <v>23500</v>
      </c>
      <c r="FT24" s="355">
        <f t="shared" si="50"/>
        <v>5875</v>
      </c>
      <c r="FU24" s="363">
        <v>2050</v>
      </c>
      <c r="FV24" s="363" t="s">
        <v>43</v>
      </c>
      <c r="FW24" s="351">
        <v>250</v>
      </c>
      <c r="FX24" s="363" t="s">
        <v>550</v>
      </c>
      <c r="FY24" s="363" t="s">
        <v>550</v>
      </c>
      <c r="FZ24" s="363" t="s">
        <v>550</v>
      </c>
      <c r="GA24" s="363" t="s">
        <v>550</v>
      </c>
      <c r="GB24" s="458">
        <v>0</v>
      </c>
      <c r="GC24" s="351">
        <v>610</v>
      </c>
      <c r="GD24" s="431">
        <f t="shared" si="51"/>
        <v>9778.6341463414628</v>
      </c>
      <c r="GE24" s="363" t="s">
        <v>43</v>
      </c>
      <c r="GF24" s="503">
        <v>79.5</v>
      </c>
      <c r="GG24" s="528">
        <v>2</v>
      </c>
      <c r="GH24" s="499"/>
      <c r="GI24" s="499"/>
      <c r="GJ24" s="499"/>
      <c r="GK24" s="500"/>
      <c r="GL24" s="503" t="s">
        <v>43</v>
      </c>
      <c r="GM24" s="503" t="s">
        <v>43</v>
      </c>
      <c r="GN24" s="503" t="s">
        <v>43</v>
      </c>
      <c r="GO24" s="503">
        <v>11.3</v>
      </c>
      <c r="GP24" s="458">
        <v>0</v>
      </c>
      <c r="GQ24" s="529"/>
      <c r="GR24" s="503">
        <v>2260</v>
      </c>
      <c r="GS24" s="499">
        <v>257</v>
      </c>
      <c r="GT24" s="503">
        <v>487</v>
      </c>
      <c r="GU24" s="504"/>
      <c r="GV24" s="505"/>
      <c r="GW24" s="499" t="s">
        <v>43</v>
      </c>
      <c r="GX24" s="499">
        <v>79.61666666666666</v>
      </c>
      <c r="GY24" s="530">
        <v>1971</v>
      </c>
      <c r="GZ24" s="503">
        <v>2757</v>
      </c>
      <c r="HA24" s="503">
        <v>100</v>
      </c>
      <c r="HB24" s="499">
        <v>0</v>
      </c>
      <c r="HC24" s="351">
        <v>0</v>
      </c>
      <c r="HD24" s="527">
        <v>0</v>
      </c>
      <c r="HE24" s="527">
        <v>34.799999999999997</v>
      </c>
      <c r="HF24" s="527">
        <v>33.6</v>
      </c>
      <c r="HG24" s="527">
        <v>0</v>
      </c>
      <c r="HH24" s="527">
        <v>0</v>
      </c>
      <c r="HI24" s="527">
        <v>45.9</v>
      </c>
      <c r="HJ24" s="527">
        <v>34.799999999999997</v>
      </c>
      <c r="HK24" s="527">
        <v>0</v>
      </c>
      <c r="HL24" s="519"/>
      <c r="HM24" s="363">
        <v>220367.90299999714</v>
      </c>
      <c r="HN24" s="519"/>
      <c r="HO24" s="627"/>
      <c r="HP24" s="627"/>
      <c r="HQ24" s="627"/>
      <c r="HR24" s="627"/>
      <c r="HS24" s="627"/>
      <c r="HT24" s="627"/>
      <c r="HU24" s="627"/>
      <c r="HV24" s="627"/>
      <c r="HW24" s="627"/>
      <c r="HX24" s="627"/>
      <c r="HY24" s="627"/>
      <c r="HZ24" s="627"/>
      <c r="IA24" s="627"/>
      <c r="IB24" s="627"/>
      <c r="IC24" s="627"/>
      <c r="ID24" s="627"/>
      <c r="IE24" s="627"/>
      <c r="IF24" s="627"/>
      <c r="IG24" s="627"/>
      <c r="IH24" s="627"/>
      <c r="II24" s="627"/>
      <c r="IJ24" s="627"/>
      <c r="IK24" s="627"/>
      <c r="IL24" s="627"/>
      <c r="IM24" s="627"/>
      <c r="IN24" s="627"/>
      <c r="IO24" s="627"/>
      <c r="IP24" s="627"/>
      <c r="IQ24" s="627"/>
      <c r="IR24" s="627"/>
      <c r="IS24" s="627"/>
      <c r="IT24" s="627"/>
      <c r="IU24" s="627"/>
      <c r="IV24" s="627"/>
      <c r="IW24" s="627"/>
      <c r="IX24" s="627"/>
      <c r="IY24" s="627"/>
      <c r="IZ24" s="627"/>
      <c r="JA24" s="627"/>
      <c r="JB24" s="627"/>
      <c r="JC24" s="627"/>
      <c r="JD24" s="627"/>
      <c r="JE24" s="627"/>
      <c r="JF24" s="627"/>
      <c r="JG24" s="627"/>
      <c r="JH24" s="627"/>
      <c r="JI24" s="627"/>
      <c r="JJ24" s="627"/>
      <c r="JK24" s="363">
        <v>72</v>
      </c>
      <c r="JL24" s="363">
        <v>0</v>
      </c>
      <c r="JM24" s="458">
        <v>0</v>
      </c>
      <c r="JN24" s="363">
        <v>13000</v>
      </c>
      <c r="JO24" s="354">
        <f t="shared" si="61"/>
        <v>16120</v>
      </c>
      <c r="JP24" s="355">
        <f t="shared" si="18"/>
        <v>72</v>
      </c>
      <c r="JQ24" s="354">
        <f t="shared" si="52"/>
        <v>89.28</v>
      </c>
      <c r="JR24" s="355">
        <f t="shared" si="53"/>
        <v>13072</v>
      </c>
      <c r="JS24" s="355">
        <f t="shared" si="54"/>
        <v>16209.28</v>
      </c>
      <c r="JT24" s="354">
        <f t="shared" si="19"/>
        <v>13827.694444444445</v>
      </c>
      <c r="JU24" s="354">
        <f t="shared" si="20"/>
        <v>16593.233333333334</v>
      </c>
      <c r="JV24" s="354">
        <f t="shared" si="21"/>
        <v>8262.0474305555563</v>
      </c>
      <c r="JW24" s="354">
        <f t="shared" si="22"/>
        <v>9914.4569166666679</v>
      </c>
      <c r="JX24" s="354">
        <f t="shared" si="23"/>
        <v>16209.28</v>
      </c>
      <c r="JY24" s="456">
        <f t="shared" si="55"/>
        <v>473.23333333333358</v>
      </c>
      <c r="JZ24" s="509">
        <v>24380</v>
      </c>
      <c r="KA24" s="498">
        <v>13.37</v>
      </c>
      <c r="KB24" s="458"/>
      <c r="KC24" s="498"/>
      <c r="KD24" s="458"/>
      <c r="KE24" s="377"/>
      <c r="KF24" s="363">
        <v>0</v>
      </c>
      <c r="KG24" s="363">
        <v>0</v>
      </c>
      <c r="KH24" s="377">
        <v>1.21</v>
      </c>
      <c r="KI24" s="497">
        <v>0</v>
      </c>
      <c r="KJ24" s="456">
        <f t="shared" si="24"/>
        <v>0</v>
      </c>
      <c r="KK24" s="456">
        <f t="shared" si="56"/>
        <v>0</v>
      </c>
      <c r="KL24" s="363">
        <v>229.99999999998977</v>
      </c>
      <c r="KM24" s="363">
        <v>110.00000000001364</v>
      </c>
      <c r="KN24" s="377">
        <v>0.61999999999999977</v>
      </c>
      <c r="KO24" s="458">
        <v>0</v>
      </c>
      <c r="KP24" s="432">
        <f t="shared" si="25"/>
        <v>340.00000000000341</v>
      </c>
      <c r="KQ24" s="432">
        <f t="shared" si="57"/>
        <v>476.00000000000472</v>
      </c>
      <c r="KR24" s="458">
        <v>0</v>
      </c>
      <c r="KS24" s="458">
        <v>0</v>
      </c>
      <c r="KT24" s="364">
        <v>4</v>
      </c>
      <c r="KU24" s="433">
        <f t="shared" si="58"/>
        <v>60</v>
      </c>
      <c r="KV24" s="496">
        <f t="shared" si="26"/>
        <v>32.594999999999999</v>
      </c>
      <c r="KW24" s="496">
        <f t="shared" si="27"/>
        <v>81.517999999994174</v>
      </c>
      <c r="KX24" s="458">
        <v>509.9199999999837</v>
      </c>
      <c r="KY24" s="650"/>
      <c r="KZ24" s="650"/>
      <c r="LA24" s="503">
        <v>0</v>
      </c>
      <c r="LB24" s="503">
        <v>1</v>
      </c>
      <c r="LC24" s="503">
        <v>0</v>
      </c>
      <c r="LD24" s="503">
        <v>0</v>
      </c>
      <c r="LE24" s="503">
        <v>0</v>
      </c>
      <c r="LF24" s="503">
        <v>6</v>
      </c>
      <c r="LG24" s="503">
        <v>111</v>
      </c>
      <c r="LH24" s="503">
        <v>377</v>
      </c>
      <c r="LI24" s="458">
        <v>519</v>
      </c>
      <c r="LJ24" s="351">
        <v>4000</v>
      </c>
      <c r="LK24" s="377">
        <v>1.232</v>
      </c>
      <c r="LL24" s="377">
        <v>0.71</v>
      </c>
      <c r="LM24" s="377">
        <v>1.45</v>
      </c>
      <c r="LN24" s="377" t="s">
        <v>43</v>
      </c>
      <c r="LO24" s="377" t="s">
        <v>43</v>
      </c>
      <c r="LP24" s="377" t="s">
        <v>43</v>
      </c>
      <c r="LQ24" s="377" t="s">
        <v>43</v>
      </c>
      <c r="LR24" s="377" t="s">
        <v>43</v>
      </c>
      <c r="LS24" s="503">
        <v>92</v>
      </c>
      <c r="LT24" s="503">
        <v>95.6</v>
      </c>
      <c r="LU24" s="503">
        <v>110</v>
      </c>
      <c r="LV24" s="503" t="s">
        <v>43</v>
      </c>
      <c r="LW24" s="503">
        <v>93.65</v>
      </c>
      <c r="LX24" s="503" t="s">
        <v>43</v>
      </c>
      <c r="LY24" s="503" t="s">
        <v>43</v>
      </c>
      <c r="LZ24" s="503" t="s">
        <v>43</v>
      </c>
      <c r="MA24" s="503" t="s">
        <v>43</v>
      </c>
      <c r="MB24" s="364">
        <v>32.090000000000003</v>
      </c>
      <c r="MC24" s="364">
        <v>5.03</v>
      </c>
      <c r="MD24" s="364">
        <v>4.12</v>
      </c>
      <c r="ME24" s="532">
        <v>29410</v>
      </c>
      <c r="MF24" s="532">
        <v>0</v>
      </c>
      <c r="MG24" s="532">
        <v>29410</v>
      </c>
      <c r="MH24" s="532">
        <v>7</v>
      </c>
      <c r="MI24" s="532">
        <v>0</v>
      </c>
      <c r="MJ24" s="532">
        <v>7</v>
      </c>
      <c r="MK24" s="337"/>
      <c r="ML24" s="337"/>
      <c r="MN24" s="471"/>
      <c r="MO24" s="471"/>
      <c r="MP24" s="472"/>
      <c r="MQ24" s="473"/>
      <c r="MR24" s="446"/>
      <c r="MS24" s="510">
        <v>5.3999999999999999E-2</v>
      </c>
      <c r="MT24" s="501">
        <v>0</v>
      </c>
      <c r="MU24" s="501">
        <v>0</v>
      </c>
      <c r="MV24" s="501">
        <v>0.42623999999999984</v>
      </c>
      <c r="MW24" s="501">
        <v>36</v>
      </c>
      <c r="MX24" s="501">
        <v>39.335999999999999</v>
      </c>
      <c r="MY24" s="501">
        <v>10.8</v>
      </c>
      <c r="MZ24" s="501">
        <v>0</v>
      </c>
      <c r="NA24" s="501">
        <v>0.68375999999999981</v>
      </c>
      <c r="NB24" s="501">
        <v>0.03</v>
      </c>
      <c r="NC24" s="501">
        <v>0</v>
      </c>
      <c r="ND24" s="501">
        <v>0</v>
      </c>
      <c r="NE24" s="501">
        <v>10.5</v>
      </c>
      <c r="NF24" s="501">
        <v>1.0349999999999999</v>
      </c>
      <c r="NG24" s="501">
        <v>0</v>
      </c>
      <c r="NH24" s="501">
        <v>6.9000000000000006E-2</v>
      </c>
      <c r="NI24" s="501">
        <v>0.9</v>
      </c>
      <c r="NJ24" s="501">
        <v>0.21120000000000003</v>
      </c>
      <c r="NK24" s="501">
        <v>0.48</v>
      </c>
      <c r="NL24" s="501">
        <v>0</v>
      </c>
      <c r="NM24" s="501">
        <v>0.66</v>
      </c>
      <c r="NN24" s="501">
        <v>6.6000000000000003E-2</v>
      </c>
      <c r="NO24" s="501">
        <v>0.9</v>
      </c>
      <c r="NP24" s="501">
        <v>0.1144</v>
      </c>
      <c r="NQ24" s="501">
        <v>1.2649999999999999</v>
      </c>
      <c r="NR24" s="501">
        <v>0.85499999999999998</v>
      </c>
      <c r="NS24" s="501">
        <v>0</v>
      </c>
      <c r="NT24" s="501">
        <v>0</v>
      </c>
      <c r="NU24" s="501">
        <v>0.36</v>
      </c>
      <c r="NV24" s="501">
        <v>0</v>
      </c>
      <c r="NW24" s="501">
        <v>2.2440000000000002</v>
      </c>
      <c r="NX24" s="501">
        <v>0</v>
      </c>
      <c r="OC24" s="354">
        <f t="shared" si="28"/>
        <v>5920</v>
      </c>
      <c r="OD24" s="379"/>
      <c r="OE24" s="379"/>
      <c r="OH24" s="500">
        <v>9.0129546205010147</v>
      </c>
      <c r="OI24" s="500">
        <v>39.755412991178829</v>
      </c>
    </row>
    <row r="25" spans="1:399" ht="16.5" customHeight="1" x14ac:dyDescent="0.3">
      <c r="A25" s="550" t="s">
        <v>641</v>
      </c>
      <c r="B25" s="458">
        <v>491928</v>
      </c>
      <c r="C25" s="363">
        <v>4.5999999999999996</v>
      </c>
      <c r="D25" s="363">
        <v>23.3</v>
      </c>
      <c r="E25" s="363">
        <v>2.7</v>
      </c>
      <c r="F25" s="363">
        <v>6.6</v>
      </c>
      <c r="G25" s="363">
        <v>151</v>
      </c>
      <c r="H25" s="363">
        <v>315</v>
      </c>
      <c r="I25" s="363">
        <v>150</v>
      </c>
      <c r="J25" s="497">
        <v>140</v>
      </c>
      <c r="K25" s="377"/>
      <c r="L25" s="525"/>
      <c r="M25" s="498"/>
      <c r="N25" s="377"/>
      <c r="O25" s="526"/>
      <c r="P25" s="458"/>
      <c r="Q25" s="363"/>
      <c r="R25" s="494"/>
      <c r="S25" s="354">
        <f t="shared" si="0"/>
        <v>491865</v>
      </c>
      <c r="T25" s="363">
        <v>23.5</v>
      </c>
      <c r="U25" s="363">
        <v>2.5</v>
      </c>
      <c r="V25" s="363">
        <v>6.5</v>
      </c>
      <c r="W25" s="363">
        <v>160</v>
      </c>
      <c r="X25" s="363">
        <v>335</v>
      </c>
      <c r="Y25" s="363">
        <v>152.5</v>
      </c>
      <c r="Z25" s="363" t="s">
        <v>550</v>
      </c>
      <c r="AA25" s="458">
        <v>48</v>
      </c>
      <c r="AB25" s="363">
        <v>23.1</v>
      </c>
      <c r="AC25" s="363">
        <v>2.4</v>
      </c>
      <c r="AD25" s="363">
        <v>6.5</v>
      </c>
      <c r="AE25" s="363">
        <v>180</v>
      </c>
      <c r="AF25" s="363">
        <v>395</v>
      </c>
      <c r="AG25" s="363">
        <v>203.3</v>
      </c>
      <c r="AH25" s="363" t="s">
        <v>550</v>
      </c>
      <c r="AI25" s="354">
        <f t="shared" si="1"/>
        <v>497502</v>
      </c>
      <c r="AJ25" s="458">
        <v>5700</v>
      </c>
      <c r="AK25" s="499">
        <v>496</v>
      </c>
      <c r="AL25" s="499">
        <v>244</v>
      </c>
      <c r="AM25" s="499">
        <v>510</v>
      </c>
      <c r="AN25" s="500">
        <v>100.09</v>
      </c>
      <c r="AO25" s="359">
        <f t="shared" si="29"/>
        <v>-0.13789301942606202</v>
      </c>
      <c r="AP25" s="359">
        <f t="shared" si="30"/>
        <v>-0.19261755933212471</v>
      </c>
      <c r="AQ25" s="359">
        <f t="shared" si="31"/>
        <v>-0.34839286469548086</v>
      </c>
      <c r="AR25" s="360" t="str">
        <f t="shared" si="32"/>
        <v>-</v>
      </c>
      <c r="AS25" s="351">
        <v>0</v>
      </c>
      <c r="AT25" s="351">
        <v>63</v>
      </c>
      <c r="AU25" s="363">
        <v>5120</v>
      </c>
      <c r="AV25" s="363">
        <v>2200</v>
      </c>
      <c r="AW25" s="363">
        <v>2610</v>
      </c>
      <c r="AX25" s="363">
        <v>1110</v>
      </c>
      <c r="AY25" s="363">
        <v>0.9</v>
      </c>
      <c r="AZ25" s="363">
        <v>23.5</v>
      </c>
      <c r="BA25" s="363">
        <v>2.1</v>
      </c>
      <c r="BB25" s="363">
        <v>0.8</v>
      </c>
      <c r="BC25" s="363">
        <v>144</v>
      </c>
      <c r="BD25" s="499">
        <v>-25</v>
      </c>
      <c r="BE25" s="363">
        <v>6.4</v>
      </c>
      <c r="BF25" s="363">
        <v>2420</v>
      </c>
      <c r="BG25" s="363">
        <v>4550</v>
      </c>
      <c r="BH25" s="363">
        <v>2020</v>
      </c>
      <c r="BI25" s="363">
        <v>4000</v>
      </c>
      <c r="BJ25" s="363">
        <v>143</v>
      </c>
      <c r="BK25" s="495">
        <f>(102546*raw_data!BF25)/((raw_data!BY25*raw_data!CF25)+((raw_data!AI25-raw_data!AT25)*raw_data!BU25))</f>
        <v>4.8638961844983601</v>
      </c>
      <c r="BL25" s="494">
        <f t="shared" si="2"/>
        <v>0.39772699544835999</v>
      </c>
      <c r="BM25" s="354">
        <f t="shared" si="3"/>
        <v>493470</v>
      </c>
      <c r="BN25" s="354">
        <f t="shared" si="33"/>
        <v>431650</v>
      </c>
      <c r="BO25" s="363">
        <v>30</v>
      </c>
      <c r="BP25" s="363">
        <v>23.5</v>
      </c>
      <c r="BQ25" s="363">
        <v>4.9000000000000004</v>
      </c>
      <c r="BR25" s="363">
        <v>6.5</v>
      </c>
      <c r="BS25" s="363">
        <v>14.4</v>
      </c>
      <c r="BT25" s="363">
        <v>30</v>
      </c>
      <c r="BU25" s="363">
        <v>14.8</v>
      </c>
      <c r="BV25" s="363">
        <v>395</v>
      </c>
      <c r="BW25" s="363" t="s">
        <v>550</v>
      </c>
      <c r="BX25" s="363" t="s">
        <v>550</v>
      </c>
      <c r="BY25" s="351">
        <v>4158</v>
      </c>
      <c r="BZ25" s="351">
        <v>84</v>
      </c>
      <c r="CA25" s="359">
        <f t="shared" si="4"/>
        <v>0.91999999999999993</v>
      </c>
      <c r="CB25" s="359">
        <f t="shared" si="5"/>
        <v>0.92405063291139244</v>
      </c>
      <c r="CC25" s="359">
        <f t="shared" si="6"/>
        <v>0.92720118052139688</v>
      </c>
      <c r="CD25" s="496">
        <f t="shared" si="34"/>
        <v>0.19956375729781595</v>
      </c>
      <c r="CE25" s="351">
        <v>98171</v>
      </c>
      <c r="CF25" s="363">
        <v>10500</v>
      </c>
      <c r="CG25" s="363">
        <v>9200</v>
      </c>
      <c r="CH25" s="458">
        <v>427010</v>
      </c>
      <c r="CI25" s="458">
        <v>446287</v>
      </c>
      <c r="CJ25" s="354">
        <f t="shared" si="35"/>
        <v>436649</v>
      </c>
      <c r="CK25" s="363">
        <v>30</v>
      </c>
      <c r="CL25" s="363">
        <v>24</v>
      </c>
      <c r="CM25" s="363">
        <v>5.0999999999999996</v>
      </c>
      <c r="CN25" s="363">
        <v>7.1</v>
      </c>
      <c r="CO25" s="363">
        <v>10.4</v>
      </c>
      <c r="CP25" s="363">
        <v>24</v>
      </c>
      <c r="CQ25" s="363">
        <v>12</v>
      </c>
      <c r="CR25" s="377">
        <v>3.84</v>
      </c>
      <c r="CS25" s="498"/>
      <c r="CT25" s="498"/>
      <c r="CU25" s="498"/>
      <c r="CV25" s="501"/>
      <c r="CW25" s="502"/>
      <c r="CX25" s="363"/>
      <c r="CY25" s="498">
        <v>0.66</v>
      </c>
      <c r="CZ25" s="494"/>
      <c r="DA25" s="359">
        <f t="shared" si="7"/>
        <v>0.92</v>
      </c>
      <c r="DB25" s="359">
        <f t="shared" si="8"/>
        <v>0.92380952380952386</v>
      </c>
      <c r="DC25" s="359">
        <f t="shared" si="9"/>
        <v>0.93112582781456954</v>
      </c>
      <c r="DD25" s="359" t="str">
        <f t="shared" si="10"/>
        <v>-</v>
      </c>
      <c r="DE25" s="359" t="str">
        <f t="shared" si="11"/>
        <v>-</v>
      </c>
      <c r="DF25" s="425" t="str">
        <f t="shared" si="12"/>
        <v>-</v>
      </c>
      <c r="DG25" s="359" t="str">
        <f t="shared" si="13"/>
        <v>-</v>
      </c>
      <c r="DH25" s="359" t="str">
        <f t="shared" si="36"/>
        <v>-</v>
      </c>
      <c r="DI25" s="359" t="str">
        <f t="shared" si="14"/>
        <v>-</v>
      </c>
      <c r="DJ25" s="493" t="str">
        <f t="shared" si="15"/>
        <v>-</v>
      </c>
      <c r="DK25" s="359" t="str">
        <f t="shared" si="16"/>
        <v>-</v>
      </c>
      <c r="DL25" s="527">
        <v>0</v>
      </c>
      <c r="DM25" s="527">
        <v>100</v>
      </c>
      <c r="DN25" s="527">
        <v>100</v>
      </c>
      <c r="DO25" s="527">
        <v>0</v>
      </c>
      <c r="DP25" s="351">
        <v>4640</v>
      </c>
      <c r="DQ25" s="363">
        <v>6.6</v>
      </c>
      <c r="DR25" s="363" t="s">
        <v>550</v>
      </c>
      <c r="DS25" s="363">
        <v>22</v>
      </c>
      <c r="DT25" s="363">
        <v>9.5</v>
      </c>
      <c r="DU25" s="427" t="str">
        <f t="shared" si="37"/>
        <v>--</v>
      </c>
      <c r="DV25" s="427">
        <f t="shared" si="38"/>
        <v>8.3333333333333321</v>
      </c>
      <c r="DW25" s="427">
        <f t="shared" si="39"/>
        <v>20.833333333333336</v>
      </c>
      <c r="DX25" s="363">
        <v>6.3</v>
      </c>
      <c r="DY25" s="363" t="s">
        <v>550</v>
      </c>
      <c r="DZ25" s="363">
        <v>195</v>
      </c>
      <c r="EA25" s="363">
        <v>194</v>
      </c>
      <c r="EB25" s="355">
        <f t="shared" si="40"/>
        <v>38800</v>
      </c>
      <c r="EC25" s="363">
        <v>4241</v>
      </c>
      <c r="ED25" s="355">
        <f t="shared" ref="ED25:ED31" si="66">IF(EC25-$EN$34&lt;0,"-",EC25-$EN$34)</f>
        <v>4241</v>
      </c>
      <c r="EE25" s="355">
        <f t="shared" ref="EE25:EE31" si="67">IF(ISERROR(ED25*EJ25/1000),"-",ED25*EJ25/1000)</f>
        <v>46651</v>
      </c>
      <c r="EF25" s="536" t="s">
        <v>621</v>
      </c>
      <c r="EG25" s="363">
        <v>92.998000000001454</v>
      </c>
      <c r="EH25" s="355">
        <f t="shared" si="43"/>
        <v>92998.000000001455</v>
      </c>
      <c r="EI25" s="363">
        <v>6.2</v>
      </c>
      <c r="EJ25" s="363">
        <v>11000</v>
      </c>
      <c r="EK25" s="497">
        <v>9600</v>
      </c>
      <c r="EL25" s="355">
        <f t="shared" si="44"/>
        <v>46651</v>
      </c>
      <c r="EM25" s="528">
        <v>4</v>
      </c>
      <c r="EN25" s="656"/>
      <c r="EO25" s="351">
        <v>1040</v>
      </c>
      <c r="EP25" s="363">
        <v>6.1</v>
      </c>
      <c r="EQ25" s="363">
        <v>47800</v>
      </c>
      <c r="ER25" s="355">
        <f t="shared" si="65"/>
        <v>49712</v>
      </c>
      <c r="ES25" s="363">
        <v>40000</v>
      </c>
      <c r="ET25" s="355">
        <f t="shared" si="46"/>
        <v>41600</v>
      </c>
      <c r="EU25" s="363">
        <v>230</v>
      </c>
      <c r="EV25" s="363" t="s">
        <v>43</v>
      </c>
      <c r="EW25" s="429"/>
      <c r="EX25" s="495">
        <f t="shared" ref="EX25:EX34" si="68">IF(ISERROR($EW$19/EO25),"-",$EW$19/EO25)</f>
        <v>17.841538461538462</v>
      </c>
      <c r="EY25" s="351">
        <v>1266</v>
      </c>
      <c r="EZ25" s="458">
        <v>2878</v>
      </c>
      <c r="FA25" s="458">
        <v>2901</v>
      </c>
      <c r="FB25" s="458">
        <v>506</v>
      </c>
      <c r="FC25" s="363">
        <v>29.5</v>
      </c>
      <c r="FD25" s="363">
        <v>30</v>
      </c>
      <c r="FE25" s="363">
        <v>70</v>
      </c>
      <c r="FF25" s="363" t="s">
        <v>43</v>
      </c>
      <c r="FG25" s="363">
        <v>7.1</v>
      </c>
      <c r="FH25" s="363">
        <v>33500</v>
      </c>
      <c r="FI25" s="497">
        <v>29100</v>
      </c>
      <c r="FJ25" s="497">
        <v>2790</v>
      </c>
      <c r="FK25" s="363">
        <v>209</v>
      </c>
      <c r="FL25" s="355">
        <f t="shared" si="59"/>
        <v>6583.5</v>
      </c>
      <c r="FM25" s="495">
        <f t="shared" si="47"/>
        <v>99.82</v>
      </c>
      <c r="FN25" s="363">
        <v>35.274999999999999</v>
      </c>
      <c r="FO25" s="355">
        <f t="shared" si="48"/>
        <v>35275</v>
      </c>
      <c r="FP25" s="363">
        <v>7.1</v>
      </c>
      <c r="FQ25" s="363">
        <v>31500</v>
      </c>
      <c r="FR25" s="356">
        <f t="shared" si="49"/>
        <v>6.5834999999999999</v>
      </c>
      <c r="FS25" s="363">
        <v>25800</v>
      </c>
      <c r="FT25" s="355">
        <f t="shared" si="50"/>
        <v>5392.2</v>
      </c>
      <c r="FU25" s="363">
        <v>2100</v>
      </c>
      <c r="FV25" s="363" t="s">
        <v>43</v>
      </c>
      <c r="FW25" s="351">
        <v>209</v>
      </c>
      <c r="FX25" s="363">
        <v>7.1</v>
      </c>
      <c r="FY25" s="363" t="s">
        <v>550</v>
      </c>
      <c r="FZ25" s="363">
        <v>135</v>
      </c>
      <c r="GA25" s="363">
        <v>56.7</v>
      </c>
      <c r="GB25" s="458">
        <v>0</v>
      </c>
      <c r="GC25" s="351">
        <v>8890</v>
      </c>
      <c r="GD25" s="431">
        <f t="shared" si="51"/>
        <v>0</v>
      </c>
      <c r="GE25" s="363" t="s">
        <v>43</v>
      </c>
      <c r="GF25" s="503">
        <v>78</v>
      </c>
      <c r="GG25" s="528">
        <v>2</v>
      </c>
      <c r="GH25" s="499">
        <v>336.7</v>
      </c>
      <c r="GI25" s="499">
        <v>180</v>
      </c>
      <c r="GJ25" s="499">
        <v>390</v>
      </c>
      <c r="GK25" s="500">
        <v>72.790000000000006</v>
      </c>
      <c r="GL25" s="503" t="s">
        <v>43</v>
      </c>
      <c r="GM25" s="503" t="s">
        <v>43</v>
      </c>
      <c r="GN25" s="503" t="s">
        <v>43</v>
      </c>
      <c r="GO25" s="503" t="s">
        <v>613</v>
      </c>
      <c r="GP25" s="458">
        <v>0</v>
      </c>
      <c r="GQ25" s="529"/>
      <c r="GR25" s="458">
        <v>3800</v>
      </c>
      <c r="GS25" s="499">
        <v>308</v>
      </c>
      <c r="GT25" s="499">
        <v>636</v>
      </c>
      <c r="GU25" s="504"/>
      <c r="GV25" s="505"/>
      <c r="GW25" s="499" t="s">
        <v>43</v>
      </c>
      <c r="GX25" s="499">
        <v>71.666666666666671</v>
      </c>
      <c r="GY25" s="530">
        <v>2064</v>
      </c>
      <c r="GZ25" s="499">
        <v>2696</v>
      </c>
      <c r="HA25" s="499">
        <v>100</v>
      </c>
      <c r="HB25" s="499">
        <v>0</v>
      </c>
      <c r="HC25" s="351">
        <v>0</v>
      </c>
      <c r="HD25" s="527">
        <v>0</v>
      </c>
      <c r="HE25" s="527">
        <v>35.1</v>
      </c>
      <c r="HF25" s="527">
        <v>34.5</v>
      </c>
      <c r="HG25" s="527">
        <v>0</v>
      </c>
      <c r="HH25" s="527">
        <v>0</v>
      </c>
      <c r="HI25" s="527">
        <v>37.799999999999997</v>
      </c>
      <c r="HJ25" s="527">
        <v>39.799999999999997</v>
      </c>
      <c r="HK25" s="527">
        <v>0</v>
      </c>
      <c r="HL25" s="519"/>
      <c r="HM25" s="363">
        <v>217490.39300000668</v>
      </c>
      <c r="HN25" s="519"/>
      <c r="HO25" s="627"/>
      <c r="HP25" s="627"/>
      <c r="HQ25" s="627"/>
      <c r="HR25" s="627"/>
      <c r="HS25" s="627"/>
      <c r="HT25" s="627"/>
      <c r="HU25" s="627"/>
      <c r="HV25" s="627"/>
      <c r="HW25" s="627"/>
      <c r="HX25" s="627"/>
      <c r="HY25" s="627"/>
      <c r="HZ25" s="627"/>
      <c r="IA25" s="627"/>
      <c r="IB25" s="627"/>
      <c r="IC25" s="627"/>
      <c r="ID25" s="627"/>
      <c r="IE25" s="627"/>
      <c r="IF25" s="627"/>
      <c r="IG25" s="627"/>
      <c r="IH25" s="627"/>
      <c r="II25" s="627"/>
      <c r="IJ25" s="627"/>
      <c r="IK25" s="627"/>
      <c r="IL25" s="627"/>
      <c r="IM25" s="627"/>
      <c r="IN25" s="627"/>
      <c r="IO25" s="627"/>
      <c r="IP25" s="627"/>
      <c r="IQ25" s="627"/>
      <c r="IR25" s="627"/>
      <c r="IS25" s="627"/>
      <c r="IT25" s="627"/>
      <c r="IU25" s="627"/>
      <c r="IV25" s="627"/>
      <c r="IW25" s="627"/>
      <c r="IX25" s="627"/>
      <c r="IY25" s="627"/>
      <c r="IZ25" s="627"/>
      <c r="JA25" s="627"/>
      <c r="JB25" s="627"/>
      <c r="JC25" s="627"/>
      <c r="JD25" s="627"/>
      <c r="JE25" s="627"/>
      <c r="JF25" s="627"/>
      <c r="JG25" s="627"/>
      <c r="JH25" s="627"/>
      <c r="JI25" s="627"/>
      <c r="JJ25" s="627"/>
      <c r="JK25" s="363">
        <v>72</v>
      </c>
      <c r="JL25" s="363">
        <v>0</v>
      </c>
      <c r="JM25" s="458">
        <v>0</v>
      </c>
      <c r="JN25" s="363">
        <v>12001</v>
      </c>
      <c r="JO25" s="354">
        <f t="shared" si="61"/>
        <v>14881.24</v>
      </c>
      <c r="JP25" s="355">
        <f t="shared" si="18"/>
        <v>72</v>
      </c>
      <c r="JQ25" s="354">
        <f t="shared" si="52"/>
        <v>89.28</v>
      </c>
      <c r="JR25" s="355">
        <f t="shared" si="53"/>
        <v>12073</v>
      </c>
      <c r="JS25" s="355">
        <f t="shared" si="54"/>
        <v>14970.52</v>
      </c>
      <c r="JT25" s="354">
        <f t="shared" si="19"/>
        <v>13664.666666666666</v>
      </c>
      <c r="JU25" s="354">
        <f t="shared" si="20"/>
        <v>16397.599999999999</v>
      </c>
      <c r="JV25" s="354">
        <f t="shared" si="21"/>
        <v>8164.638333333336</v>
      </c>
      <c r="JW25" s="354">
        <f t="shared" si="22"/>
        <v>9797.5660000000025</v>
      </c>
      <c r="JX25" s="354">
        <f t="shared" si="23"/>
        <v>14970.52</v>
      </c>
      <c r="JY25" s="456">
        <f t="shared" si="55"/>
        <v>1516.3599999999988</v>
      </c>
      <c r="JZ25" s="509">
        <v>24230</v>
      </c>
      <c r="KA25" s="498">
        <v>13.68</v>
      </c>
      <c r="KB25" s="458"/>
      <c r="KC25" s="498"/>
      <c r="KD25" s="458"/>
      <c r="KE25" s="377"/>
      <c r="KF25" s="363">
        <v>0</v>
      </c>
      <c r="KG25" s="363">
        <v>100</v>
      </c>
      <c r="KH25" s="377">
        <v>1.19</v>
      </c>
      <c r="KI25" s="497">
        <v>0</v>
      </c>
      <c r="KJ25" s="456">
        <f t="shared" si="24"/>
        <v>100</v>
      </c>
      <c r="KK25" s="456">
        <f t="shared" si="56"/>
        <v>122</v>
      </c>
      <c r="KL25" s="363">
        <v>200.00000000000284</v>
      </c>
      <c r="KM25" s="363">
        <v>109.99999999998522</v>
      </c>
      <c r="KN25" s="377">
        <v>0.60999999999999976</v>
      </c>
      <c r="KO25" s="458">
        <v>0</v>
      </c>
      <c r="KP25" s="432">
        <f t="shared" si="25"/>
        <v>309.99999999998806</v>
      </c>
      <c r="KQ25" s="432">
        <f t="shared" si="57"/>
        <v>433.99999999998329</v>
      </c>
      <c r="KR25" s="458">
        <v>0</v>
      </c>
      <c r="KS25" s="458">
        <v>0</v>
      </c>
      <c r="KT25" s="364">
        <v>7</v>
      </c>
      <c r="KU25" s="433">
        <f t="shared" si="58"/>
        <v>105</v>
      </c>
      <c r="KV25" s="496">
        <f t="shared" si="26"/>
        <v>35.274999999999999</v>
      </c>
      <c r="KW25" s="496">
        <f t="shared" si="27"/>
        <v>92.998000000001454</v>
      </c>
      <c r="KX25" s="458">
        <v>487.0800000000163</v>
      </c>
      <c r="KY25" s="650"/>
      <c r="KZ25" s="650"/>
      <c r="LA25" s="503">
        <v>0</v>
      </c>
      <c r="LB25" s="503">
        <v>9</v>
      </c>
      <c r="LC25" s="503">
        <v>0</v>
      </c>
      <c r="LD25" s="503">
        <v>0</v>
      </c>
      <c r="LE25" s="503">
        <v>29</v>
      </c>
      <c r="LF25" s="503">
        <v>0</v>
      </c>
      <c r="LG25" s="503">
        <v>103</v>
      </c>
      <c r="LH25" s="503">
        <v>382</v>
      </c>
      <c r="LI25" s="458">
        <v>495</v>
      </c>
      <c r="LJ25" s="351">
        <v>4500</v>
      </c>
      <c r="LK25" s="377">
        <v>0.57469999999999999</v>
      </c>
      <c r="LL25" s="377">
        <v>0.65</v>
      </c>
      <c r="LM25" s="377">
        <v>0.16</v>
      </c>
      <c r="LN25" s="377" t="s">
        <v>43</v>
      </c>
      <c r="LO25" s="377" t="s">
        <v>43</v>
      </c>
      <c r="LP25" s="377" t="s">
        <v>43</v>
      </c>
      <c r="LQ25" s="377" t="s">
        <v>43</v>
      </c>
      <c r="LR25" s="377" t="s">
        <v>43</v>
      </c>
      <c r="LS25" s="503">
        <v>90</v>
      </c>
      <c r="LT25" s="503">
        <v>103.5</v>
      </c>
      <c r="LU25" s="503">
        <v>110</v>
      </c>
      <c r="LV25" s="503" t="s">
        <v>43</v>
      </c>
      <c r="LW25" s="503">
        <v>97.93</v>
      </c>
      <c r="LX25" s="503" t="s">
        <v>43</v>
      </c>
      <c r="LY25" s="503" t="s">
        <v>43</v>
      </c>
      <c r="LZ25" s="503" t="s">
        <v>43</v>
      </c>
      <c r="MA25" s="503" t="s">
        <v>43</v>
      </c>
      <c r="MB25" s="364">
        <v>31.87</v>
      </c>
      <c r="MC25" s="364">
        <v>7.14</v>
      </c>
      <c r="MD25" s="364">
        <v>4.0599999999999996</v>
      </c>
      <c r="ME25" s="532">
        <v>239300</v>
      </c>
      <c r="MF25" s="532">
        <v>0</v>
      </c>
      <c r="MG25" s="532">
        <v>239300</v>
      </c>
      <c r="MH25" s="532">
        <v>61</v>
      </c>
      <c r="MI25" s="532">
        <v>0</v>
      </c>
      <c r="MJ25" s="532">
        <v>61</v>
      </c>
      <c r="MK25" s="337"/>
      <c r="ML25" s="337"/>
      <c r="MN25" s="471"/>
      <c r="MO25" s="471"/>
      <c r="MP25" s="472"/>
      <c r="MQ25" s="473"/>
      <c r="MR25" s="446"/>
      <c r="MS25" s="510">
        <v>5.3999999999999999E-2</v>
      </c>
      <c r="MT25" s="501">
        <v>0</v>
      </c>
      <c r="MU25" s="501">
        <v>0</v>
      </c>
      <c r="MV25" s="501">
        <v>0.42623999999999984</v>
      </c>
      <c r="MW25" s="501">
        <v>36</v>
      </c>
      <c r="MX25" s="501">
        <v>39.072000000000003</v>
      </c>
      <c r="MY25" s="501">
        <v>10.8</v>
      </c>
      <c r="MZ25" s="501">
        <v>0</v>
      </c>
      <c r="NA25" s="501">
        <v>0.69263999999999981</v>
      </c>
      <c r="NB25" s="501">
        <v>3.5999999999999997E-2</v>
      </c>
      <c r="NC25" s="501">
        <v>0</v>
      </c>
      <c r="ND25" s="501">
        <v>0</v>
      </c>
      <c r="NE25" s="501">
        <v>10.875</v>
      </c>
      <c r="NF25" s="501">
        <v>1.08</v>
      </c>
      <c r="NG25" s="501">
        <v>0</v>
      </c>
      <c r="NH25" s="501">
        <v>7.1999999999999995E-2</v>
      </c>
      <c r="NI25" s="501">
        <v>0.86250000000000004</v>
      </c>
      <c r="NJ25" s="501">
        <v>0.21120000000000003</v>
      </c>
      <c r="NK25" s="501">
        <v>0.51</v>
      </c>
      <c r="NL25" s="501">
        <v>0</v>
      </c>
      <c r="NM25" s="501">
        <v>0.72</v>
      </c>
      <c r="NN25" s="501">
        <v>7.1999999999999995E-2</v>
      </c>
      <c r="NO25" s="501">
        <v>0.9</v>
      </c>
      <c r="NP25" s="501">
        <v>7.9200000000000007E-2</v>
      </c>
      <c r="NQ25" s="501">
        <v>1.32</v>
      </c>
      <c r="NR25" s="501">
        <v>2.1850000000000001</v>
      </c>
      <c r="NS25" s="501">
        <v>0</v>
      </c>
      <c r="NT25" s="501">
        <v>0.03</v>
      </c>
      <c r="NU25" s="501">
        <v>0.36</v>
      </c>
      <c r="NV25" s="501">
        <v>0</v>
      </c>
      <c r="NW25" s="501">
        <v>2.2440000000000002</v>
      </c>
      <c r="NX25" s="501">
        <v>0</v>
      </c>
      <c r="OC25" s="354">
        <f t="shared" si="28"/>
        <v>5779</v>
      </c>
      <c r="OD25" s="379"/>
      <c r="OE25" s="379"/>
      <c r="OH25" s="500" t="s">
        <v>43</v>
      </c>
      <c r="OI25" s="500">
        <v>24.795640326975477</v>
      </c>
    </row>
    <row r="26" spans="1:399" ht="17.100000000000001" customHeight="1" x14ac:dyDescent="0.3">
      <c r="A26" s="357" t="s">
        <v>642</v>
      </c>
      <c r="B26" s="458">
        <v>502247</v>
      </c>
      <c r="C26" s="363">
        <v>5</v>
      </c>
      <c r="D26" s="363">
        <v>23.6</v>
      </c>
      <c r="E26" s="363">
        <v>2.6</v>
      </c>
      <c r="F26" s="363">
        <v>7.4</v>
      </c>
      <c r="G26" s="363">
        <v>122.4</v>
      </c>
      <c r="H26" s="363">
        <v>250</v>
      </c>
      <c r="I26" s="363">
        <v>110</v>
      </c>
      <c r="J26" s="497">
        <v>140</v>
      </c>
      <c r="K26" s="377"/>
      <c r="L26" s="525"/>
      <c r="M26" s="498"/>
      <c r="N26" s="377"/>
      <c r="O26" s="526"/>
      <c r="P26" s="458"/>
      <c r="Q26" s="363"/>
      <c r="R26" s="494"/>
      <c r="S26" s="354">
        <f t="shared" si="0"/>
        <v>502193</v>
      </c>
      <c r="T26" s="363">
        <v>23.4</v>
      </c>
      <c r="U26" s="363">
        <v>2.4</v>
      </c>
      <c r="V26" s="363">
        <v>7.2</v>
      </c>
      <c r="W26" s="363">
        <v>151.80000000000001</v>
      </c>
      <c r="X26" s="363">
        <v>310</v>
      </c>
      <c r="Y26" s="363">
        <v>136</v>
      </c>
      <c r="Z26" s="363" t="s">
        <v>550</v>
      </c>
      <c r="AA26" s="458">
        <v>48</v>
      </c>
      <c r="AB26" s="363">
        <v>23.3</v>
      </c>
      <c r="AC26" s="363">
        <v>2.2999999999999998</v>
      </c>
      <c r="AD26" s="363">
        <v>6.9</v>
      </c>
      <c r="AE26" s="363">
        <v>225</v>
      </c>
      <c r="AF26" s="363">
        <v>460</v>
      </c>
      <c r="AG26" s="363">
        <v>283.3</v>
      </c>
      <c r="AH26" s="363" t="s">
        <v>550</v>
      </c>
      <c r="AI26" s="354">
        <f t="shared" si="1"/>
        <v>507896</v>
      </c>
      <c r="AJ26" s="458">
        <v>5757</v>
      </c>
      <c r="AK26" s="499"/>
      <c r="AL26" s="499"/>
      <c r="AM26" s="499"/>
      <c r="AN26" s="500"/>
      <c r="AO26" s="359">
        <f t="shared" si="29"/>
        <v>-0.49904573874952823</v>
      </c>
      <c r="AP26" s="359">
        <f t="shared" si="30"/>
        <v>-0.50072209097350628</v>
      </c>
      <c r="AQ26" s="359">
        <f t="shared" si="31"/>
        <v>-1.1067441847117367</v>
      </c>
      <c r="AR26" s="360" t="str">
        <f t="shared" si="32"/>
        <v>-</v>
      </c>
      <c r="AS26" s="351">
        <v>0</v>
      </c>
      <c r="AT26" s="351">
        <v>54</v>
      </c>
      <c r="AU26" s="363"/>
      <c r="AV26" s="363"/>
      <c r="AW26" s="363"/>
      <c r="AX26" s="363"/>
      <c r="AY26" s="363">
        <v>0.7</v>
      </c>
      <c r="AZ26" s="363">
        <v>23.6</v>
      </c>
      <c r="BA26" s="363">
        <v>2.1</v>
      </c>
      <c r="BB26" s="363">
        <v>0.9</v>
      </c>
      <c r="BC26" s="363">
        <v>150</v>
      </c>
      <c r="BD26" s="499">
        <v>-9</v>
      </c>
      <c r="BE26" s="363">
        <v>6.5</v>
      </c>
      <c r="BF26" s="363">
        <v>2620</v>
      </c>
      <c r="BG26" s="363">
        <v>3566.7</v>
      </c>
      <c r="BH26" s="363">
        <v>2190</v>
      </c>
      <c r="BI26" s="363">
        <v>3083</v>
      </c>
      <c r="BJ26" s="363">
        <v>134</v>
      </c>
      <c r="BK26" s="495">
        <f>(102546*raw_data!BF26)/((raw_data!BY26*raw_data!CF26)+((raw_data!AI26-raw_data!AT26)*raw_data!BU26))</f>
        <v>4.8525306385052467</v>
      </c>
      <c r="BL26" s="494">
        <f t="shared" si="2"/>
        <v>0.48669201401718631</v>
      </c>
      <c r="BM26" s="354">
        <f t="shared" si="3"/>
        <v>503722</v>
      </c>
      <c r="BN26" s="354">
        <f t="shared" si="33"/>
        <v>437335</v>
      </c>
      <c r="BO26" s="363">
        <v>30</v>
      </c>
      <c r="BP26" s="363">
        <v>23.4</v>
      </c>
      <c r="BQ26" s="363">
        <v>5.3</v>
      </c>
      <c r="BR26" s="363">
        <v>6.3</v>
      </c>
      <c r="BS26" s="363">
        <v>9.8000000000000007</v>
      </c>
      <c r="BT26" s="363">
        <v>20</v>
      </c>
      <c r="BU26" s="363">
        <v>7</v>
      </c>
      <c r="BV26" s="363">
        <v>195</v>
      </c>
      <c r="BW26" s="363" t="s">
        <v>550</v>
      </c>
      <c r="BX26" s="363" t="s">
        <v>550</v>
      </c>
      <c r="BY26" s="351">
        <v>4282</v>
      </c>
      <c r="BZ26" s="351">
        <v>84</v>
      </c>
      <c r="CA26" s="359">
        <f t="shared" si="4"/>
        <v>0.95644444444444443</v>
      </c>
      <c r="CB26" s="359">
        <f t="shared" si="5"/>
        <v>0.95652173913043481</v>
      </c>
      <c r="CC26" s="359">
        <f t="shared" si="6"/>
        <v>0.97529121073067415</v>
      </c>
      <c r="CD26" s="496">
        <f t="shared" si="34"/>
        <v>0.19931627267061824</v>
      </c>
      <c r="CE26" s="351">
        <v>100106</v>
      </c>
      <c r="CF26" s="363">
        <v>12100</v>
      </c>
      <c r="CG26" s="363">
        <v>10250</v>
      </c>
      <c r="CH26" s="458">
        <v>432455</v>
      </c>
      <c r="CI26" s="458">
        <v>451178</v>
      </c>
      <c r="CJ26" s="354">
        <f t="shared" si="35"/>
        <v>441817</v>
      </c>
      <c r="CK26" s="363">
        <v>30</v>
      </c>
      <c r="CL26" s="363">
        <v>23.2</v>
      </c>
      <c r="CM26" s="363">
        <v>5.7</v>
      </c>
      <c r="CN26" s="363">
        <v>6.2</v>
      </c>
      <c r="CO26" s="363">
        <v>9</v>
      </c>
      <c r="CP26" s="363">
        <v>18</v>
      </c>
      <c r="CQ26" s="363">
        <v>5.6</v>
      </c>
      <c r="CR26" s="377">
        <v>5.72</v>
      </c>
      <c r="CS26" s="498"/>
      <c r="CT26" s="498"/>
      <c r="CU26" s="498"/>
      <c r="CV26" s="501"/>
      <c r="CW26" s="502"/>
      <c r="CX26" s="363"/>
      <c r="CY26" s="498">
        <v>0.67</v>
      </c>
      <c r="CZ26" s="494"/>
      <c r="DA26" s="359">
        <f t="shared" si="7"/>
        <v>0.9490909090909091</v>
      </c>
      <c r="DB26" s="359">
        <f t="shared" si="8"/>
        <v>0.92800000000000005</v>
      </c>
      <c r="DC26" s="359">
        <f t="shared" si="9"/>
        <v>0.92647058823529416</v>
      </c>
      <c r="DD26" s="359" t="str">
        <f t="shared" si="10"/>
        <v>-</v>
      </c>
      <c r="DE26" s="359" t="str">
        <f t="shared" si="11"/>
        <v>-</v>
      </c>
      <c r="DF26" s="425" t="str">
        <f t="shared" si="12"/>
        <v>-</v>
      </c>
      <c r="DG26" s="359" t="str">
        <f t="shared" si="13"/>
        <v>-</v>
      </c>
      <c r="DH26" s="359" t="str">
        <f t="shared" si="36"/>
        <v>-</v>
      </c>
      <c r="DI26" s="359" t="str">
        <f t="shared" si="14"/>
        <v>-</v>
      </c>
      <c r="DJ26" s="493" t="str">
        <f t="shared" si="15"/>
        <v>-</v>
      </c>
      <c r="DK26" s="359" t="str">
        <f t="shared" si="16"/>
        <v>-</v>
      </c>
      <c r="DL26" s="527">
        <v>0</v>
      </c>
      <c r="DM26" s="527">
        <v>100</v>
      </c>
      <c r="DN26" s="527">
        <v>100</v>
      </c>
      <c r="DO26" s="527">
        <v>0</v>
      </c>
      <c r="DP26" s="351">
        <v>4880</v>
      </c>
      <c r="DQ26" s="363" t="s">
        <v>550</v>
      </c>
      <c r="DR26" s="363" t="s">
        <v>550</v>
      </c>
      <c r="DS26" s="363" t="s">
        <v>550</v>
      </c>
      <c r="DT26" s="363" t="s">
        <v>550</v>
      </c>
      <c r="DU26" s="427" t="str">
        <f t="shared" si="37"/>
        <v>--</v>
      </c>
      <c r="DV26" s="427" t="str">
        <f t="shared" si="38"/>
        <v>--</v>
      </c>
      <c r="DW26" s="427" t="str">
        <f t="shared" si="39"/>
        <v>--</v>
      </c>
      <c r="DX26" s="363" t="s">
        <v>550</v>
      </c>
      <c r="DY26" s="363" t="s">
        <v>550</v>
      </c>
      <c r="DZ26" s="363" t="s">
        <v>550</v>
      </c>
      <c r="EA26" s="363" t="s">
        <v>550</v>
      </c>
      <c r="EB26" s="355" t="str">
        <f t="shared" si="40"/>
        <v>-</v>
      </c>
      <c r="EC26" s="363">
        <v>3378</v>
      </c>
      <c r="ED26" s="355">
        <f t="shared" si="66"/>
        <v>3378</v>
      </c>
      <c r="EE26" s="355">
        <f t="shared" si="67"/>
        <v>40198.199999999997</v>
      </c>
      <c r="EF26" s="495" t="str">
        <f t="shared" si="60"/>
        <v>-</v>
      </c>
      <c r="EG26" s="363">
        <v>81.655999999997093</v>
      </c>
      <c r="EH26" s="355">
        <f t="shared" si="43"/>
        <v>81655.99999999709</v>
      </c>
      <c r="EI26" s="363">
        <v>6.1</v>
      </c>
      <c r="EJ26" s="363">
        <v>11900</v>
      </c>
      <c r="EK26" s="497">
        <v>9850</v>
      </c>
      <c r="EL26" s="355">
        <f t="shared" si="44"/>
        <v>40198.199999999997</v>
      </c>
      <c r="EM26" s="528">
        <v>4</v>
      </c>
      <c r="EN26" s="524"/>
      <c r="EO26" s="351">
        <v>979</v>
      </c>
      <c r="EP26" s="363">
        <v>6.2</v>
      </c>
      <c r="EQ26" s="363">
        <v>48800</v>
      </c>
      <c r="ER26" s="355">
        <f t="shared" si="65"/>
        <v>47775.199999999997</v>
      </c>
      <c r="ES26" s="363">
        <v>40950</v>
      </c>
      <c r="ET26" s="355">
        <f t="shared" si="46"/>
        <v>40090.050000000003</v>
      </c>
      <c r="EU26" s="363">
        <v>210</v>
      </c>
      <c r="EV26" s="363" t="s">
        <v>43</v>
      </c>
      <c r="EW26" s="429"/>
      <c r="EX26" s="495">
        <f t="shared" si="68"/>
        <v>18.953217568947906</v>
      </c>
      <c r="EY26" s="351">
        <v>1159</v>
      </c>
      <c r="EZ26" s="458">
        <v>3185</v>
      </c>
      <c r="FA26" s="458">
        <v>2923</v>
      </c>
      <c r="FB26" s="458">
        <v>592</v>
      </c>
      <c r="FC26" s="363">
        <v>29.5</v>
      </c>
      <c r="FD26" s="363">
        <v>29.5</v>
      </c>
      <c r="FE26" s="363">
        <v>70</v>
      </c>
      <c r="FF26" s="363" t="s">
        <v>621</v>
      </c>
      <c r="FG26" s="363">
        <v>7</v>
      </c>
      <c r="FH26" s="363">
        <v>35600</v>
      </c>
      <c r="FI26" s="497">
        <v>28750</v>
      </c>
      <c r="FJ26" s="497">
        <v>2890</v>
      </c>
      <c r="FK26" s="363">
        <v>232</v>
      </c>
      <c r="FL26" s="355">
        <f t="shared" si="59"/>
        <v>7377.6</v>
      </c>
      <c r="FM26" s="495" t="str">
        <f t="shared" si="47"/>
        <v>-</v>
      </c>
      <c r="FN26" s="363">
        <v>39.384999999999998</v>
      </c>
      <c r="FO26" s="355">
        <f t="shared" si="48"/>
        <v>39385</v>
      </c>
      <c r="FP26" s="363">
        <v>7</v>
      </c>
      <c r="FQ26" s="363">
        <v>31800</v>
      </c>
      <c r="FR26" s="356">
        <f t="shared" si="49"/>
        <v>7.3776000000000002</v>
      </c>
      <c r="FS26" s="363">
        <v>25950</v>
      </c>
      <c r="FT26" s="355">
        <f t="shared" si="50"/>
        <v>6020.4</v>
      </c>
      <c r="FU26" s="363">
        <v>2140</v>
      </c>
      <c r="FV26" s="363" t="s">
        <v>43</v>
      </c>
      <c r="FW26" s="351">
        <v>232</v>
      </c>
      <c r="FX26" s="363" t="s">
        <v>550</v>
      </c>
      <c r="FY26" s="363" t="s">
        <v>550</v>
      </c>
      <c r="FZ26" s="363" t="s">
        <v>550</v>
      </c>
      <c r="GA26" s="363" t="s">
        <v>550</v>
      </c>
      <c r="GB26" s="458">
        <v>0</v>
      </c>
      <c r="GC26" s="351">
        <v>3150</v>
      </c>
      <c r="GD26" s="431">
        <f t="shared" si="51"/>
        <v>17230.298507462692</v>
      </c>
      <c r="GE26" s="363" t="s">
        <v>43</v>
      </c>
      <c r="GF26" s="503">
        <v>79.900000000000006</v>
      </c>
      <c r="GG26" s="528">
        <v>2</v>
      </c>
      <c r="GH26" s="499"/>
      <c r="GI26" s="499"/>
      <c r="GJ26" s="499"/>
      <c r="GK26" s="500"/>
      <c r="GL26" s="503" t="s">
        <v>43</v>
      </c>
      <c r="GM26" s="503" t="s">
        <v>43</v>
      </c>
      <c r="GN26" s="503" t="s">
        <v>43</v>
      </c>
      <c r="GO26" s="503">
        <v>9.1</v>
      </c>
      <c r="GP26" s="458">
        <v>0</v>
      </c>
      <c r="GQ26" s="529"/>
      <c r="GR26" s="458">
        <v>3810</v>
      </c>
      <c r="GS26" s="499">
        <v>304</v>
      </c>
      <c r="GT26" s="499">
        <v>635</v>
      </c>
      <c r="GU26" s="504"/>
      <c r="GV26" s="505"/>
      <c r="GW26" s="499" t="s">
        <v>43</v>
      </c>
      <c r="GX26" s="499">
        <v>70.308333333333337</v>
      </c>
      <c r="GY26" s="530">
        <v>2026</v>
      </c>
      <c r="GZ26" s="499">
        <v>2614</v>
      </c>
      <c r="HA26" s="499">
        <v>101</v>
      </c>
      <c r="HB26" s="499">
        <v>0</v>
      </c>
      <c r="HC26" s="351">
        <v>0</v>
      </c>
      <c r="HD26" s="527">
        <v>0</v>
      </c>
      <c r="HE26" s="527">
        <v>34.9</v>
      </c>
      <c r="HF26" s="527">
        <v>33.700000000000003</v>
      </c>
      <c r="HG26" s="527">
        <v>0</v>
      </c>
      <c r="HH26" s="527">
        <v>0</v>
      </c>
      <c r="HI26" s="527">
        <v>38.5</v>
      </c>
      <c r="HJ26" s="527">
        <v>38.200000000000003</v>
      </c>
      <c r="HK26" s="527">
        <v>0</v>
      </c>
      <c r="HL26" s="519"/>
      <c r="HM26" s="363">
        <v>225798.1969999969</v>
      </c>
      <c r="HN26" s="519"/>
      <c r="HO26" s="627"/>
      <c r="HP26" s="627"/>
      <c r="HQ26" s="627"/>
      <c r="HR26" s="627"/>
      <c r="HS26" s="627"/>
      <c r="HT26" s="627"/>
      <c r="HU26" s="627"/>
      <c r="HV26" s="627"/>
      <c r="HW26" s="627"/>
      <c r="HX26" s="627"/>
      <c r="HY26" s="627"/>
      <c r="HZ26" s="627"/>
      <c r="IA26" s="627"/>
      <c r="IB26" s="627"/>
      <c r="IC26" s="627"/>
      <c r="ID26" s="627"/>
      <c r="IE26" s="627"/>
      <c r="IF26" s="627"/>
      <c r="IG26" s="627"/>
      <c r="IH26" s="627"/>
      <c r="II26" s="627"/>
      <c r="IJ26" s="627"/>
      <c r="IK26" s="627"/>
      <c r="IL26" s="627"/>
      <c r="IM26" s="627"/>
      <c r="IN26" s="627"/>
      <c r="IO26" s="627"/>
      <c r="IP26" s="627"/>
      <c r="IQ26" s="627"/>
      <c r="IR26" s="627"/>
      <c r="IS26" s="627"/>
      <c r="IT26" s="627"/>
      <c r="IU26" s="627"/>
      <c r="IV26" s="627"/>
      <c r="IW26" s="627"/>
      <c r="IX26" s="627"/>
      <c r="IY26" s="627"/>
      <c r="IZ26" s="627"/>
      <c r="JA26" s="627"/>
      <c r="JB26" s="627"/>
      <c r="JC26" s="627"/>
      <c r="JD26" s="627"/>
      <c r="JE26" s="627"/>
      <c r="JF26" s="627"/>
      <c r="JG26" s="627"/>
      <c r="JH26" s="627"/>
      <c r="JI26" s="627"/>
      <c r="JJ26" s="627"/>
      <c r="JK26" s="363">
        <v>72</v>
      </c>
      <c r="JL26" s="363">
        <v>0</v>
      </c>
      <c r="JM26" s="458">
        <v>0</v>
      </c>
      <c r="JN26" s="363">
        <v>12116</v>
      </c>
      <c r="JO26" s="354">
        <f t="shared" si="61"/>
        <v>15023.84</v>
      </c>
      <c r="JP26" s="355">
        <f t="shared" si="18"/>
        <v>72</v>
      </c>
      <c r="JQ26" s="354">
        <f t="shared" si="52"/>
        <v>89.28</v>
      </c>
      <c r="JR26" s="355">
        <f t="shared" si="53"/>
        <v>12188</v>
      </c>
      <c r="JS26" s="355">
        <f t="shared" si="54"/>
        <v>15113.12</v>
      </c>
      <c r="JT26" s="354">
        <f t="shared" si="19"/>
        <v>13951.305555555558</v>
      </c>
      <c r="JU26" s="354">
        <f t="shared" si="20"/>
        <v>16741.566666666669</v>
      </c>
      <c r="JV26" s="354">
        <f t="shared" si="21"/>
        <v>8335.905069444445</v>
      </c>
      <c r="JW26" s="354">
        <f t="shared" si="22"/>
        <v>10003.086083333334</v>
      </c>
      <c r="JX26" s="354">
        <f t="shared" si="23"/>
        <v>15113.12</v>
      </c>
      <c r="JY26" s="456">
        <f t="shared" si="55"/>
        <v>1717.7266666666692</v>
      </c>
      <c r="JZ26" s="509"/>
      <c r="KA26" s="498"/>
      <c r="KB26" s="458"/>
      <c r="KC26" s="498"/>
      <c r="KD26" s="458"/>
      <c r="KE26" s="377"/>
      <c r="KF26" s="363">
        <v>0</v>
      </c>
      <c r="KG26" s="363">
        <v>0</v>
      </c>
      <c r="KH26" s="377">
        <v>1.19</v>
      </c>
      <c r="KI26" s="497">
        <v>0</v>
      </c>
      <c r="KJ26" s="456">
        <f t="shared" si="24"/>
        <v>0</v>
      </c>
      <c r="KK26" s="456">
        <f t="shared" si="56"/>
        <v>0</v>
      </c>
      <c r="KL26" s="363">
        <v>230.00000000000398</v>
      </c>
      <c r="KM26" s="363">
        <v>110.00000000001364</v>
      </c>
      <c r="KN26" s="377">
        <v>0.59999999999999976</v>
      </c>
      <c r="KO26" s="458">
        <v>0</v>
      </c>
      <c r="KP26" s="432">
        <f t="shared" si="25"/>
        <v>340.00000000001762</v>
      </c>
      <c r="KQ26" s="432">
        <f t="shared" si="57"/>
        <v>476.00000000002461</v>
      </c>
      <c r="KR26" s="458">
        <v>0</v>
      </c>
      <c r="KS26" s="458">
        <v>0</v>
      </c>
      <c r="KT26" s="364">
        <v>10</v>
      </c>
      <c r="KU26" s="433">
        <f t="shared" si="58"/>
        <v>150</v>
      </c>
      <c r="KV26" s="496">
        <f t="shared" si="26"/>
        <v>39.384999999999998</v>
      </c>
      <c r="KW26" s="496">
        <f t="shared" si="27"/>
        <v>81.655999999997093</v>
      </c>
      <c r="KX26" s="458">
        <v>528</v>
      </c>
      <c r="KY26" s="650"/>
      <c r="KZ26" s="650"/>
      <c r="LA26" s="503">
        <v>0</v>
      </c>
      <c r="LB26" s="503">
        <v>10</v>
      </c>
      <c r="LC26" s="503">
        <v>0</v>
      </c>
      <c r="LD26" s="503">
        <v>0</v>
      </c>
      <c r="LE26" s="503">
        <v>34</v>
      </c>
      <c r="LF26" s="503">
        <v>0</v>
      </c>
      <c r="LG26" s="503">
        <v>101</v>
      </c>
      <c r="LH26" s="503">
        <v>358</v>
      </c>
      <c r="LI26" s="458">
        <v>501</v>
      </c>
      <c r="LJ26" s="351">
        <v>4000</v>
      </c>
      <c r="LK26" s="377">
        <v>1.3332999999999999</v>
      </c>
      <c r="LL26" s="377">
        <v>1.29</v>
      </c>
      <c r="LM26" s="377">
        <v>7.0000000000000007E-2</v>
      </c>
      <c r="LN26" s="377" t="s">
        <v>43</v>
      </c>
      <c r="LO26" s="377" t="s">
        <v>43</v>
      </c>
      <c r="LP26" s="377" t="s">
        <v>43</v>
      </c>
      <c r="LQ26" s="377" t="s">
        <v>43</v>
      </c>
      <c r="LR26" s="377" t="s">
        <v>43</v>
      </c>
      <c r="LS26" s="503">
        <v>96</v>
      </c>
      <c r="LT26" s="503">
        <v>100.8</v>
      </c>
      <c r="LU26" s="503">
        <v>110</v>
      </c>
      <c r="LV26" s="503" t="s">
        <v>43</v>
      </c>
      <c r="LW26" s="503">
        <v>104.5</v>
      </c>
      <c r="LX26" s="503" t="s">
        <v>43</v>
      </c>
      <c r="LY26" s="503" t="s">
        <v>43</v>
      </c>
      <c r="LZ26" s="503" t="s">
        <v>43</v>
      </c>
      <c r="MA26" s="503" t="s">
        <v>43</v>
      </c>
      <c r="MB26" s="364">
        <v>30.76</v>
      </c>
      <c r="MC26" s="364">
        <v>9.51</v>
      </c>
      <c r="MD26" s="364">
        <v>4.3</v>
      </c>
      <c r="ME26" s="532">
        <v>243110</v>
      </c>
      <c r="MF26" s="532">
        <v>0</v>
      </c>
      <c r="MG26" s="532">
        <v>243110</v>
      </c>
      <c r="MH26" s="532">
        <v>64</v>
      </c>
      <c r="MI26" s="532">
        <v>0</v>
      </c>
      <c r="MJ26" s="532">
        <v>64</v>
      </c>
      <c r="MK26" s="337"/>
      <c r="ML26" s="337"/>
      <c r="MN26" s="471"/>
      <c r="MO26" s="471"/>
      <c r="MP26" s="472"/>
      <c r="MQ26" s="473"/>
      <c r="MR26" s="446"/>
      <c r="MS26" s="510">
        <v>5.3999999999999999E-2</v>
      </c>
      <c r="MT26" s="501">
        <v>0</v>
      </c>
      <c r="MU26" s="501">
        <v>0</v>
      </c>
      <c r="MV26" s="501">
        <v>0.42623999999999984</v>
      </c>
      <c r="MW26" s="501">
        <v>36</v>
      </c>
      <c r="MX26" s="501">
        <v>39.335999999999999</v>
      </c>
      <c r="MY26" s="501">
        <v>10.8</v>
      </c>
      <c r="MZ26" s="501">
        <v>0</v>
      </c>
      <c r="NA26" s="501">
        <v>0.7370399999999997</v>
      </c>
      <c r="NB26" s="501">
        <v>3.5999999999999997E-2</v>
      </c>
      <c r="NC26" s="501">
        <v>0</v>
      </c>
      <c r="ND26" s="501">
        <v>0</v>
      </c>
      <c r="NE26" s="501">
        <v>10.875</v>
      </c>
      <c r="NF26" s="501">
        <v>1.08</v>
      </c>
      <c r="NG26" s="501">
        <v>0</v>
      </c>
      <c r="NH26" s="501">
        <v>7.1999999999999995E-2</v>
      </c>
      <c r="NI26" s="501">
        <v>0.9</v>
      </c>
      <c r="NJ26" s="501">
        <v>0.21120000000000003</v>
      </c>
      <c r="NK26" s="501">
        <v>0.51</v>
      </c>
      <c r="NL26" s="501">
        <v>0</v>
      </c>
      <c r="NM26" s="501">
        <v>0.72</v>
      </c>
      <c r="NN26" s="501">
        <v>7.1999999999999995E-2</v>
      </c>
      <c r="NO26" s="501">
        <v>0.9375</v>
      </c>
      <c r="NP26" s="501">
        <v>9.6800000000000011E-2</v>
      </c>
      <c r="NQ26" s="501">
        <v>1.32</v>
      </c>
      <c r="NR26" s="501">
        <v>1.71</v>
      </c>
      <c r="NS26" s="501">
        <v>0</v>
      </c>
      <c r="NT26" s="501">
        <v>0.03</v>
      </c>
      <c r="NU26" s="501">
        <v>0.36</v>
      </c>
      <c r="NV26" s="501">
        <v>0</v>
      </c>
      <c r="NW26" s="501">
        <v>2.2440000000000002</v>
      </c>
      <c r="NX26" s="501">
        <v>0</v>
      </c>
      <c r="OC26" s="354">
        <f t="shared" si="28"/>
        <v>6108</v>
      </c>
      <c r="OD26" s="379"/>
      <c r="OE26" s="379"/>
      <c r="OH26" s="500">
        <v>24.865834111412923</v>
      </c>
      <c r="OI26" s="500">
        <v>26.333656644034921</v>
      </c>
    </row>
    <row r="27" spans="1:399" ht="17.100000000000001" customHeight="1" x14ac:dyDescent="0.3">
      <c r="A27" s="550" t="s">
        <v>643</v>
      </c>
      <c r="B27" s="458">
        <v>504392</v>
      </c>
      <c r="C27" s="363">
        <v>4.7</v>
      </c>
      <c r="D27" s="363">
        <v>23.5</v>
      </c>
      <c r="E27" s="363">
        <v>3</v>
      </c>
      <c r="F27" s="363">
        <v>7</v>
      </c>
      <c r="G27" s="363">
        <v>131.4</v>
      </c>
      <c r="H27" s="363">
        <v>274.60000000000002</v>
      </c>
      <c r="I27" s="363">
        <v>128</v>
      </c>
      <c r="J27" s="497">
        <v>150</v>
      </c>
      <c r="K27" s="377"/>
      <c r="L27" s="525"/>
      <c r="M27" s="498"/>
      <c r="N27" s="377"/>
      <c r="O27" s="526"/>
      <c r="P27" s="458"/>
      <c r="Q27" s="363"/>
      <c r="R27" s="494"/>
      <c r="S27" s="354">
        <f t="shared" si="0"/>
        <v>504340</v>
      </c>
      <c r="T27" s="363">
        <v>23.1</v>
      </c>
      <c r="U27" s="363">
        <v>2.7</v>
      </c>
      <c r="V27" s="363">
        <v>6.6</v>
      </c>
      <c r="W27" s="363">
        <v>160.80000000000001</v>
      </c>
      <c r="X27" s="363">
        <v>335.6</v>
      </c>
      <c r="Y27" s="363">
        <v>212</v>
      </c>
      <c r="Z27" s="363" t="s">
        <v>550</v>
      </c>
      <c r="AA27" s="458">
        <v>48</v>
      </c>
      <c r="AB27" s="363">
        <v>23.1</v>
      </c>
      <c r="AC27" s="363">
        <v>2.4</v>
      </c>
      <c r="AD27" s="363">
        <v>6.7</v>
      </c>
      <c r="AE27" s="363">
        <v>234</v>
      </c>
      <c r="AF27" s="363">
        <v>488.1</v>
      </c>
      <c r="AG27" s="363">
        <v>231.7</v>
      </c>
      <c r="AH27" s="363" t="s">
        <v>550</v>
      </c>
      <c r="AI27" s="354">
        <f t="shared" si="1"/>
        <v>509640</v>
      </c>
      <c r="AJ27" s="458">
        <v>5352</v>
      </c>
      <c r="AK27" s="499">
        <v>646.70000000000005</v>
      </c>
      <c r="AL27" s="499">
        <v>463.5</v>
      </c>
      <c r="AM27" s="499">
        <v>966.1</v>
      </c>
      <c r="AN27" s="500">
        <v>25.2</v>
      </c>
      <c r="AO27" s="359">
        <f t="shared" si="29"/>
        <v>-0.47051651367621583</v>
      </c>
      <c r="AP27" s="359">
        <f t="shared" si="30"/>
        <v>-0.46969409222820768</v>
      </c>
      <c r="AQ27" s="359">
        <f t="shared" si="31"/>
        <v>-0.10440983583252089</v>
      </c>
      <c r="AR27" s="360" t="str">
        <f t="shared" si="32"/>
        <v>-</v>
      </c>
      <c r="AS27" s="351">
        <v>0</v>
      </c>
      <c r="AT27" s="351">
        <v>52</v>
      </c>
      <c r="AU27" s="363">
        <v>6360</v>
      </c>
      <c r="AV27" s="363">
        <v>2540</v>
      </c>
      <c r="AW27" s="363">
        <v>8560</v>
      </c>
      <c r="AX27" s="363">
        <v>3480</v>
      </c>
      <c r="AY27" s="363">
        <v>1.6</v>
      </c>
      <c r="AZ27" s="363">
        <v>23.5</v>
      </c>
      <c r="BA27" s="363">
        <v>2.1</v>
      </c>
      <c r="BB27" s="363">
        <v>0.9</v>
      </c>
      <c r="BC27" s="363">
        <v>184</v>
      </c>
      <c r="BD27" s="499">
        <v>-24</v>
      </c>
      <c r="BE27" s="363">
        <v>6.7</v>
      </c>
      <c r="BF27" s="363">
        <v>1720</v>
      </c>
      <c r="BG27" s="363">
        <v>3180</v>
      </c>
      <c r="BH27" s="363">
        <v>1540</v>
      </c>
      <c r="BI27" s="363">
        <v>2720</v>
      </c>
      <c r="BJ27" s="363">
        <v>144</v>
      </c>
      <c r="BK27" s="495">
        <f>(102546*raw_data!BF27)/((raw_data!BY27*raw_data!CF27)+((raw_data!AI27-raw_data!AT27)*raw_data!BU27))</f>
        <v>2.8109706186858312</v>
      </c>
      <c r="BL27" s="494">
        <f t="shared" si="2"/>
        <v>0.69900859189958719</v>
      </c>
      <c r="BM27" s="354">
        <f t="shared" si="3"/>
        <v>505348</v>
      </c>
      <c r="BN27" s="354">
        <f t="shared" si="33"/>
        <v>435056</v>
      </c>
      <c r="BO27" s="363">
        <v>30</v>
      </c>
      <c r="BP27" s="363">
        <v>23.4</v>
      </c>
      <c r="BQ27" s="363">
        <v>5.4</v>
      </c>
      <c r="BR27" s="363">
        <v>6.5</v>
      </c>
      <c r="BS27" s="363">
        <v>17.399999999999999</v>
      </c>
      <c r="BT27" s="363">
        <v>36.6</v>
      </c>
      <c r="BU27" s="363">
        <v>15.3</v>
      </c>
      <c r="BV27" s="363">
        <v>265</v>
      </c>
      <c r="BW27" s="363" t="s">
        <v>550</v>
      </c>
      <c r="BX27" s="363" t="s">
        <v>550</v>
      </c>
      <c r="BY27" s="351">
        <v>4396</v>
      </c>
      <c r="BZ27" s="351">
        <v>84</v>
      </c>
      <c r="CA27" s="359">
        <f t="shared" si="4"/>
        <v>0.92564102564102557</v>
      </c>
      <c r="CB27" s="359">
        <f t="shared" si="5"/>
        <v>0.9250153657037492</v>
      </c>
      <c r="CC27" s="359">
        <f t="shared" si="6"/>
        <v>0.93396633577902455</v>
      </c>
      <c r="CD27" s="496">
        <f t="shared" si="34"/>
        <v>0.20588351916763153</v>
      </c>
      <c r="CE27" s="351">
        <v>103846</v>
      </c>
      <c r="CF27" s="363">
        <v>12500</v>
      </c>
      <c r="CG27" s="363">
        <v>10700</v>
      </c>
      <c r="CH27" s="458">
        <v>430190</v>
      </c>
      <c r="CI27" s="458">
        <v>448916</v>
      </c>
      <c r="CJ27" s="354">
        <f t="shared" si="35"/>
        <v>439553</v>
      </c>
      <c r="CK27" s="363">
        <v>30</v>
      </c>
      <c r="CL27" s="363">
        <v>23.3</v>
      </c>
      <c r="CM27" s="363">
        <v>5.8</v>
      </c>
      <c r="CN27" s="363">
        <v>6.4</v>
      </c>
      <c r="CO27" s="363">
        <v>14.5</v>
      </c>
      <c r="CP27" s="363">
        <v>34.6</v>
      </c>
      <c r="CQ27" s="363">
        <v>17.3</v>
      </c>
      <c r="CR27" s="377">
        <v>5.91</v>
      </c>
      <c r="CS27" s="498"/>
      <c r="CT27" s="498"/>
      <c r="CU27" s="498"/>
      <c r="CV27" s="501"/>
      <c r="CW27" s="502"/>
      <c r="CX27" s="363"/>
      <c r="CY27" s="498">
        <v>0.69</v>
      </c>
      <c r="CZ27" s="494"/>
      <c r="DA27" s="359">
        <f t="shared" si="7"/>
        <v>0.86484375000000002</v>
      </c>
      <c r="DB27" s="359">
        <f t="shared" si="8"/>
        <v>0.8739985433357611</v>
      </c>
      <c r="DC27" s="359">
        <f t="shared" si="9"/>
        <v>0.88964992389649922</v>
      </c>
      <c r="DD27" s="359" t="str">
        <f t="shared" si="10"/>
        <v>-</v>
      </c>
      <c r="DE27" s="359" t="str">
        <f t="shared" si="11"/>
        <v>-</v>
      </c>
      <c r="DF27" s="425" t="str">
        <f t="shared" si="12"/>
        <v>-</v>
      </c>
      <c r="DG27" s="359" t="str">
        <f t="shared" si="13"/>
        <v>-</v>
      </c>
      <c r="DH27" s="359" t="str">
        <f t="shared" si="36"/>
        <v>-</v>
      </c>
      <c r="DI27" s="359" t="str">
        <f t="shared" si="14"/>
        <v>-</v>
      </c>
      <c r="DJ27" s="493" t="str">
        <f t="shared" si="15"/>
        <v>-</v>
      </c>
      <c r="DK27" s="359" t="str">
        <f t="shared" si="16"/>
        <v>-</v>
      </c>
      <c r="DL27" s="527">
        <v>0</v>
      </c>
      <c r="DM27" s="527">
        <v>100</v>
      </c>
      <c r="DN27" s="527">
        <v>100</v>
      </c>
      <c r="DO27" s="527">
        <v>0</v>
      </c>
      <c r="DP27" s="351">
        <v>4866</v>
      </c>
      <c r="DQ27" s="363">
        <v>6.4</v>
      </c>
      <c r="DR27" s="363" t="s">
        <v>550</v>
      </c>
      <c r="DS27" s="363">
        <v>32.5</v>
      </c>
      <c r="DT27" s="363">
        <v>9.6</v>
      </c>
      <c r="DU27" s="427" t="str">
        <f t="shared" si="37"/>
        <v>--</v>
      </c>
      <c r="DV27" s="427">
        <f t="shared" si="38"/>
        <v>6.0693641618497152</v>
      </c>
      <c r="DW27" s="427">
        <f t="shared" si="39"/>
        <v>44.50867052023122</v>
      </c>
      <c r="DX27" s="363">
        <v>6.5</v>
      </c>
      <c r="DY27" s="363" t="s">
        <v>550</v>
      </c>
      <c r="DZ27" s="363">
        <v>122</v>
      </c>
      <c r="EA27" s="363">
        <v>116</v>
      </c>
      <c r="EB27" s="355">
        <f t="shared" si="40"/>
        <v>23200</v>
      </c>
      <c r="EC27" s="363">
        <v>4431</v>
      </c>
      <c r="ED27" s="355">
        <f t="shared" si="66"/>
        <v>4431</v>
      </c>
      <c r="EE27" s="355">
        <f t="shared" si="67"/>
        <v>54944.4</v>
      </c>
      <c r="EF27" s="536" t="s">
        <v>621</v>
      </c>
      <c r="EG27" s="363">
        <v>98.94</v>
      </c>
      <c r="EH27" s="355">
        <f t="shared" si="43"/>
        <v>98940</v>
      </c>
      <c r="EI27" s="363">
        <v>6.2</v>
      </c>
      <c r="EJ27" s="363">
        <v>12400</v>
      </c>
      <c r="EK27" s="497">
        <v>10800</v>
      </c>
      <c r="EL27" s="355">
        <f t="shared" si="44"/>
        <v>54944.4</v>
      </c>
      <c r="EM27" s="528">
        <v>4</v>
      </c>
      <c r="EN27" s="430">
        <f>EM35*EN19*EN4/60</f>
        <v>15</v>
      </c>
      <c r="EO27" s="351">
        <v>957</v>
      </c>
      <c r="EP27" s="363">
        <v>6.2</v>
      </c>
      <c r="EQ27" s="363">
        <v>43300</v>
      </c>
      <c r="ER27" s="355">
        <f t="shared" si="65"/>
        <v>41438.1</v>
      </c>
      <c r="ES27" s="363">
        <v>36900</v>
      </c>
      <c r="ET27" s="355">
        <f t="shared" si="46"/>
        <v>35313.300000000003</v>
      </c>
      <c r="EU27" s="363">
        <v>240</v>
      </c>
      <c r="EV27" s="363" t="s">
        <v>43</v>
      </c>
      <c r="EW27" s="429"/>
      <c r="EX27" s="495">
        <f t="shared" si="68"/>
        <v>19.388923719958203</v>
      </c>
      <c r="EY27" s="351">
        <v>1139</v>
      </c>
      <c r="EZ27" s="458">
        <v>3196</v>
      </c>
      <c r="FA27" s="458">
        <v>3066</v>
      </c>
      <c r="FB27" s="458">
        <v>581</v>
      </c>
      <c r="FC27" s="363">
        <v>29.5</v>
      </c>
      <c r="FD27" s="363">
        <v>29.5</v>
      </c>
      <c r="FE27" s="363">
        <v>70</v>
      </c>
      <c r="FF27" s="363" t="s">
        <v>43</v>
      </c>
      <c r="FG27" s="363">
        <v>7</v>
      </c>
      <c r="FH27" s="363">
        <v>35600</v>
      </c>
      <c r="FI27" s="497">
        <v>29000</v>
      </c>
      <c r="FJ27" s="497">
        <v>2680</v>
      </c>
      <c r="FK27" s="363">
        <v>261</v>
      </c>
      <c r="FL27" s="355">
        <f t="shared" si="59"/>
        <v>7699.5</v>
      </c>
      <c r="FM27" s="495">
        <f t="shared" si="47"/>
        <v>99.79661016949153</v>
      </c>
      <c r="FN27" s="363">
        <v>34.177999999999997</v>
      </c>
      <c r="FO27" s="355">
        <f t="shared" si="48"/>
        <v>34178</v>
      </c>
      <c r="FP27" s="363">
        <v>7</v>
      </c>
      <c r="FQ27" s="363">
        <v>29500</v>
      </c>
      <c r="FR27" s="356">
        <f t="shared" si="49"/>
        <v>7.6994999999999996</v>
      </c>
      <c r="FS27" s="363">
        <v>24700</v>
      </c>
      <c r="FT27" s="355">
        <f t="shared" si="50"/>
        <v>6446.7</v>
      </c>
      <c r="FU27" s="363">
        <v>1930</v>
      </c>
      <c r="FV27" s="363" t="s">
        <v>43</v>
      </c>
      <c r="FW27" s="351">
        <v>261</v>
      </c>
      <c r="FX27" s="363">
        <v>7.1</v>
      </c>
      <c r="FY27" s="363" t="s">
        <v>550</v>
      </c>
      <c r="FZ27" s="363">
        <v>91.5</v>
      </c>
      <c r="GA27" s="363">
        <v>60</v>
      </c>
      <c r="GB27" s="458">
        <v>0</v>
      </c>
      <c r="GC27" s="351">
        <v>3150</v>
      </c>
      <c r="GD27" s="431">
        <f t="shared" si="51"/>
        <v>20014.031413612571</v>
      </c>
      <c r="GE27" s="363" t="s">
        <v>43</v>
      </c>
      <c r="GF27" s="503">
        <v>80.900000000000006</v>
      </c>
      <c r="GG27" s="528">
        <v>2</v>
      </c>
      <c r="GH27" s="499">
        <v>126</v>
      </c>
      <c r="GI27" s="499">
        <v>166.2</v>
      </c>
      <c r="GJ27" s="499">
        <v>345.7</v>
      </c>
      <c r="GK27" s="500">
        <v>12.37</v>
      </c>
      <c r="GL27" s="503" t="s">
        <v>43</v>
      </c>
      <c r="GM27" s="503" t="s">
        <v>43</v>
      </c>
      <c r="GN27" s="503" t="s">
        <v>43</v>
      </c>
      <c r="GO27" s="503">
        <v>9.1999999999999993</v>
      </c>
      <c r="GP27" s="458">
        <v>0</v>
      </c>
      <c r="GQ27" s="529"/>
      <c r="GR27" s="458">
        <v>4210</v>
      </c>
      <c r="GS27" s="499">
        <v>346</v>
      </c>
      <c r="GT27" s="499">
        <v>566</v>
      </c>
      <c r="GU27" s="504"/>
      <c r="GV27" s="505"/>
      <c r="GW27" s="499" t="s">
        <v>43</v>
      </c>
      <c r="GX27" s="499">
        <v>71.25</v>
      </c>
      <c r="GY27" s="530">
        <v>2036</v>
      </c>
      <c r="GZ27" s="499">
        <v>2713</v>
      </c>
      <c r="HA27" s="499">
        <v>100</v>
      </c>
      <c r="HB27" s="499">
        <v>0</v>
      </c>
      <c r="HC27" s="351">
        <v>0</v>
      </c>
      <c r="HD27" s="527">
        <v>0</v>
      </c>
      <c r="HE27" s="527">
        <v>35.700000000000003</v>
      </c>
      <c r="HF27" s="527">
        <v>35.799999999999997</v>
      </c>
      <c r="HG27" s="527">
        <v>0</v>
      </c>
      <c r="HH27" s="527">
        <v>0</v>
      </c>
      <c r="HI27" s="527">
        <v>39.1</v>
      </c>
      <c r="HJ27" s="527">
        <v>38.9</v>
      </c>
      <c r="HK27" s="527">
        <v>0</v>
      </c>
      <c r="HL27" s="519"/>
      <c r="HM27" s="363">
        <v>222986.28099998832</v>
      </c>
      <c r="HN27" s="519"/>
      <c r="HO27" s="627"/>
      <c r="HP27" s="627"/>
      <c r="HQ27" s="627"/>
      <c r="HR27" s="627"/>
      <c r="HS27" s="627"/>
      <c r="HT27" s="627"/>
      <c r="HU27" s="627"/>
      <c r="HV27" s="627"/>
      <c r="HW27" s="627"/>
      <c r="HX27" s="627"/>
      <c r="HY27" s="627"/>
      <c r="HZ27" s="627"/>
      <c r="IA27" s="627"/>
      <c r="IB27" s="627"/>
      <c r="IC27" s="627"/>
      <c r="ID27" s="627"/>
      <c r="IE27" s="627"/>
      <c r="IF27" s="627"/>
      <c r="IG27" s="627"/>
      <c r="IH27" s="627"/>
      <c r="II27" s="627"/>
      <c r="IJ27" s="627"/>
      <c r="IK27" s="627"/>
      <c r="IL27" s="627"/>
      <c r="IM27" s="627"/>
      <c r="IN27" s="627"/>
      <c r="IO27" s="627"/>
      <c r="IP27" s="627"/>
      <c r="IQ27" s="627"/>
      <c r="IR27" s="627"/>
      <c r="IS27" s="627"/>
      <c r="IT27" s="627"/>
      <c r="IU27" s="627"/>
      <c r="IV27" s="627"/>
      <c r="IW27" s="627"/>
      <c r="IX27" s="627"/>
      <c r="IY27" s="627"/>
      <c r="IZ27" s="627"/>
      <c r="JA27" s="627"/>
      <c r="JB27" s="627"/>
      <c r="JC27" s="627"/>
      <c r="JD27" s="627"/>
      <c r="JE27" s="627"/>
      <c r="JF27" s="627"/>
      <c r="JG27" s="627"/>
      <c r="JH27" s="627"/>
      <c r="JI27" s="627"/>
      <c r="JJ27" s="627"/>
      <c r="JK27" s="363">
        <v>72</v>
      </c>
      <c r="JL27" s="363">
        <v>0</v>
      </c>
      <c r="JM27" s="458">
        <v>0</v>
      </c>
      <c r="JN27" s="363">
        <v>11000</v>
      </c>
      <c r="JO27" s="354">
        <f t="shared" si="61"/>
        <v>13640</v>
      </c>
      <c r="JP27" s="355">
        <f t="shared" si="18"/>
        <v>72</v>
      </c>
      <c r="JQ27" s="354">
        <f t="shared" si="52"/>
        <v>89.28</v>
      </c>
      <c r="JR27" s="355">
        <f t="shared" si="53"/>
        <v>11072</v>
      </c>
      <c r="JS27" s="355">
        <f t="shared" si="54"/>
        <v>13729.28</v>
      </c>
      <c r="JT27" s="354">
        <f t="shared" si="19"/>
        <v>14010.888888888892</v>
      </c>
      <c r="JU27" s="354">
        <f t="shared" si="20"/>
        <v>16813.066666666669</v>
      </c>
      <c r="JV27" s="354">
        <f t="shared" si="21"/>
        <v>8371.5061111111117</v>
      </c>
      <c r="JW27" s="354">
        <f t="shared" si="22"/>
        <v>10045.807333333334</v>
      </c>
      <c r="JX27" s="354">
        <f t="shared" si="23"/>
        <v>13729.28</v>
      </c>
      <c r="JY27" s="456">
        <f t="shared" si="55"/>
        <v>3173.0666666666693</v>
      </c>
      <c r="JZ27" s="509">
        <v>3130</v>
      </c>
      <c r="KA27" s="498">
        <v>13.09</v>
      </c>
      <c r="KB27" s="458"/>
      <c r="KC27" s="498"/>
      <c r="KD27" s="458"/>
      <c r="KE27" s="377"/>
      <c r="KF27" s="363">
        <v>0</v>
      </c>
      <c r="KG27" s="363">
        <v>0</v>
      </c>
      <c r="KH27" s="377">
        <v>1.19</v>
      </c>
      <c r="KI27" s="497">
        <v>0</v>
      </c>
      <c r="KJ27" s="456">
        <f t="shared" si="24"/>
        <v>0</v>
      </c>
      <c r="KK27" s="456">
        <f t="shared" si="56"/>
        <v>0</v>
      </c>
      <c r="KL27" s="363">
        <v>260.00000000000512</v>
      </c>
      <c r="KM27" s="363">
        <v>139.99999999998636</v>
      </c>
      <c r="KN27" s="377">
        <v>0.58999999999999975</v>
      </c>
      <c r="KO27" s="458">
        <v>0</v>
      </c>
      <c r="KP27" s="432">
        <f t="shared" si="25"/>
        <v>399.99999999999147</v>
      </c>
      <c r="KQ27" s="432">
        <f t="shared" si="57"/>
        <v>559.99999999998806</v>
      </c>
      <c r="KR27" s="458">
        <v>0</v>
      </c>
      <c r="KS27" s="458">
        <v>1280</v>
      </c>
      <c r="KT27" s="364">
        <v>10</v>
      </c>
      <c r="KU27" s="433">
        <f t="shared" si="58"/>
        <v>150</v>
      </c>
      <c r="KV27" s="496">
        <f t="shared" si="26"/>
        <v>34.177999999999997</v>
      </c>
      <c r="KW27" s="496">
        <f t="shared" si="27"/>
        <v>98.94</v>
      </c>
      <c r="KX27" s="458">
        <v>624</v>
      </c>
      <c r="KY27" s="650"/>
      <c r="KZ27" s="650"/>
      <c r="LA27" s="503">
        <v>0</v>
      </c>
      <c r="LB27" s="503">
        <v>26</v>
      </c>
      <c r="LC27" s="503">
        <v>6</v>
      </c>
      <c r="LD27" s="503">
        <v>0</v>
      </c>
      <c r="LE27" s="503">
        <v>39</v>
      </c>
      <c r="LF27" s="503">
        <v>0</v>
      </c>
      <c r="LG27" s="503">
        <v>79</v>
      </c>
      <c r="LH27" s="503">
        <v>404</v>
      </c>
      <c r="LI27" s="458">
        <v>541</v>
      </c>
      <c r="LJ27" s="351">
        <v>4000</v>
      </c>
      <c r="LK27" s="377">
        <v>1.6597999999999999</v>
      </c>
      <c r="LL27" s="377">
        <v>0.37</v>
      </c>
      <c r="LM27" s="377">
        <v>0.05</v>
      </c>
      <c r="LN27" s="377" t="s">
        <v>43</v>
      </c>
      <c r="LO27" s="377" t="s">
        <v>43</v>
      </c>
      <c r="LP27" s="377" t="s">
        <v>43</v>
      </c>
      <c r="LQ27" s="377" t="s">
        <v>43</v>
      </c>
      <c r="LR27" s="377" t="s">
        <v>43</v>
      </c>
      <c r="LS27" s="503">
        <v>105.8</v>
      </c>
      <c r="LT27" s="503">
        <v>93.5</v>
      </c>
      <c r="LU27" s="503">
        <v>105</v>
      </c>
      <c r="LV27" s="503" t="s">
        <v>43</v>
      </c>
      <c r="LW27" s="503">
        <v>97.89</v>
      </c>
      <c r="LX27" s="503" t="s">
        <v>43</v>
      </c>
      <c r="LY27" s="503" t="s">
        <v>43</v>
      </c>
      <c r="LZ27" s="503" t="s">
        <v>43</v>
      </c>
      <c r="MA27" s="503" t="s">
        <v>43</v>
      </c>
      <c r="MB27" s="364">
        <v>32.78</v>
      </c>
      <c r="MC27" s="364">
        <v>9.69</v>
      </c>
      <c r="MD27" s="364">
        <v>8.14</v>
      </c>
      <c r="ME27" s="532">
        <v>209960</v>
      </c>
      <c r="MF27" s="532">
        <v>0</v>
      </c>
      <c r="MG27" s="532">
        <v>209960</v>
      </c>
      <c r="MH27" s="532">
        <v>59</v>
      </c>
      <c r="MI27" s="532">
        <v>0</v>
      </c>
      <c r="MJ27" s="532">
        <v>59</v>
      </c>
      <c r="MK27" s="337"/>
      <c r="ML27" s="337"/>
      <c r="MN27" s="471"/>
      <c r="MO27" s="471"/>
      <c r="MP27" s="472"/>
      <c r="MQ27" s="473"/>
      <c r="MR27" s="446"/>
      <c r="MS27" s="510">
        <v>5.3999999999999999E-2</v>
      </c>
      <c r="MT27" s="501">
        <v>0</v>
      </c>
      <c r="MU27" s="501">
        <v>0</v>
      </c>
      <c r="MV27" s="501">
        <v>0.42623999999999984</v>
      </c>
      <c r="MW27" s="501">
        <v>60</v>
      </c>
      <c r="MX27" s="501">
        <v>39.072000000000003</v>
      </c>
      <c r="MY27" s="501">
        <v>10.65</v>
      </c>
      <c r="MZ27" s="501">
        <v>0</v>
      </c>
      <c r="NA27" s="501">
        <v>0.7192799999999997</v>
      </c>
      <c r="NB27" s="501">
        <v>4.4999999999999997E-3</v>
      </c>
      <c r="NC27" s="501">
        <v>0</v>
      </c>
      <c r="ND27" s="501">
        <v>0</v>
      </c>
      <c r="NE27" s="501">
        <v>10.875</v>
      </c>
      <c r="NF27" s="501">
        <v>1.08</v>
      </c>
      <c r="NG27" s="501">
        <v>0</v>
      </c>
      <c r="NH27" s="501">
        <v>7.1999999999999995E-2</v>
      </c>
      <c r="NI27" s="501">
        <v>0.9</v>
      </c>
      <c r="NJ27" s="501">
        <v>0.17599999999999999</v>
      </c>
      <c r="NK27" s="501">
        <v>0.48</v>
      </c>
      <c r="NL27" s="501">
        <v>0</v>
      </c>
      <c r="NM27" s="501">
        <v>0.69</v>
      </c>
      <c r="NN27" s="501">
        <v>6.9000000000000006E-2</v>
      </c>
      <c r="NO27" s="501">
        <v>0.86250000000000004</v>
      </c>
      <c r="NP27" s="501">
        <v>9.6800000000000011E-2</v>
      </c>
      <c r="NQ27" s="501">
        <v>1.32</v>
      </c>
      <c r="NR27" s="501">
        <v>1.52</v>
      </c>
      <c r="NS27" s="501">
        <v>0</v>
      </c>
      <c r="NT27" s="501">
        <v>0</v>
      </c>
      <c r="NU27" s="501">
        <v>0.36</v>
      </c>
      <c r="NV27" s="501">
        <v>0</v>
      </c>
      <c r="NW27" s="501">
        <v>2.2440000000000002</v>
      </c>
      <c r="NX27" s="501">
        <v>0</v>
      </c>
      <c r="OC27" s="354">
        <f t="shared" si="28"/>
        <v>6262</v>
      </c>
      <c r="OD27" s="379"/>
      <c r="OE27" s="379"/>
      <c r="OH27" s="500">
        <v>35.595002259062305</v>
      </c>
      <c r="OI27" s="500">
        <v>20.424047235641439</v>
      </c>
    </row>
    <row r="28" spans="1:399" ht="17.100000000000001" customHeight="1" x14ac:dyDescent="0.3">
      <c r="A28" s="357" t="s">
        <v>644</v>
      </c>
      <c r="B28" s="458">
        <v>507914</v>
      </c>
      <c r="C28" s="363">
        <v>5.2</v>
      </c>
      <c r="D28" s="363">
        <v>22.8</v>
      </c>
      <c r="E28" s="363">
        <v>3.8</v>
      </c>
      <c r="F28" s="363">
        <v>7.5</v>
      </c>
      <c r="G28" s="363">
        <v>132.30000000000001</v>
      </c>
      <c r="H28" s="363">
        <v>288</v>
      </c>
      <c r="I28" s="363">
        <v>124</v>
      </c>
      <c r="J28" s="497">
        <v>130</v>
      </c>
      <c r="K28" s="377"/>
      <c r="L28" s="525"/>
      <c r="M28" s="498"/>
      <c r="N28" s="377"/>
      <c r="O28" s="526"/>
      <c r="P28" s="458"/>
      <c r="Q28" s="363"/>
      <c r="R28" s="494"/>
      <c r="S28" s="354">
        <f t="shared" si="0"/>
        <v>507848</v>
      </c>
      <c r="T28" s="363">
        <v>23</v>
      </c>
      <c r="U28" s="363">
        <v>3.1</v>
      </c>
      <c r="V28" s="363">
        <v>7.2</v>
      </c>
      <c r="W28" s="363">
        <v>135.9</v>
      </c>
      <c r="X28" s="363">
        <v>296</v>
      </c>
      <c r="Y28" s="363">
        <v>142</v>
      </c>
      <c r="Z28" s="363" t="s">
        <v>550</v>
      </c>
      <c r="AA28" s="458">
        <v>48</v>
      </c>
      <c r="AB28" s="363">
        <v>23.5</v>
      </c>
      <c r="AC28" s="363">
        <v>2.4</v>
      </c>
      <c r="AD28" s="363">
        <v>6.6</v>
      </c>
      <c r="AE28" s="363">
        <v>179</v>
      </c>
      <c r="AF28" s="363">
        <v>390</v>
      </c>
      <c r="AG28" s="363">
        <v>185</v>
      </c>
      <c r="AH28" s="363" t="s">
        <v>550</v>
      </c>
      <c r="AI28" s="354">
        <f t="shared" si="1"/>
        <v>513367</v>
      </c>
      <c r="AJ28" s="458">
        <v>5585</v>
      </c>
      <c r="AK28" s="499"/>
      <c r="AL28" s="499"/>
      <c r="AM28" s="499"/>
      <c r="AN28" s="500"/>
      <c r="AO28" s="359">
        <f t="shared" si="29"/>
        <v>-0.3314589334575655</v>
      </c>
      <c r="AP28" s="359">
        <f t="shared" si="30"/>
        <v>-0.33188613415718771</v>
      </c>
      <c r="AQ28" s="359">
        <f t="shared" si="31"/>
        <v>-0.31697516624137956</v>
      </c>
      <c r="AR28" s="360" t="str">
        <f t="shared" si="32"/>
        <v>-</v>
      </c>
      <c r="AS28" s="351">
        <v>0</v>
      </c>
      <c r="AT28" s="351">
        <v>66</v>
      </c>
      <c r="AU28" s="363"/>
      <c r="AV28" s="363"/>
      <c r="AW28" s="363"/>
      <c r="AX28" s="363"/>
      <c r="AY28" s="363">
        <v>1</v>
      </c>
      <c r="AZ28" s="363">
        <v>23.6</v>
      </c>
      <c r="BA28" s="363">
        <v>1.5</v>
      </c>
      <c r="BB28" s="363">
        <v>0.3</v>
      </c>
      <c r="BC28" s="363">
        <v>121</v>
      </c>
      <c r="BD28" s="499">
        <v>-25</v>
      </c>
      <c r="BE28" s="363">
        <v>6.5</v>
      </c>
      <c r="BF28" s="363">
        <v>2180</v>
      </c>
      <c r="BG28" s="363">
        <v>3660</v>
      </c>
      <c r="BH28" s="363">
        <v>1800</v>
      </c>
      <c r="BI28" s="363">
        <v>3080</v>
      </c>
      <c r="BJ28" s="363">
        <v>144</v>
      </c>
      <c r="BK28" s="495">
        <f>(102546*raw_data!BF28)/((raw_data!BY28*raw_data!CF28)+((raw_data!AI28-raw_data!AT28)*raw_data!BU28))</f>
        <v>4.3284095243787704</v>
      </c>
      <c r="BL28" s="494">
        <f t="shared" si="2"/>
        <v>0.46196210426973694</v>
      </c>
      <c r="BM28" s="354">
        <f t="shared" si="3"/>
        <v>509097</v>
      </c>
      <c r="BN28" s="354">
        <f t="shared" si="33"/>
        <v>435421</v>
      </c>
      <c r="BO28" s="363">
        <v>30</v>
      </c>
      <c r="BP28" s="363">
        <v>23.4</v>
      </c>
      <c r="BQ28" s="363">
        <v>4.9000000000000004</v>
      </c>
      <c r="BR28" s="363">
        <v>6.8</v>
      </c>
      <c r="BS28" s="363">
        <v>12.9</v>
      </c>
      <c r="BT28" s="363">
        <v>28</v>
      </c>
      <c r="BU28" s="363">
        <v>11</v>
      </c>
      <c r="BV28" s="363">
        <v>240</v>
      </c>
      <c r="BW28" s="363" t="s">
        <v>550</v>
      </c>
      <c r="BX28" s="363" t="s">
        <v>550</v>
      </c>
      <c r="BY28" s="351">
        <v>4402</v>
      </c>
      <c r="BZ28" s="351">
        <v>86</v>
      </c>
      <c r="CA28" s="359">
        <f t="shared" si="4"/>
        <v>0.92793296089385469</v>
      </c>
      <c r="CB28" s="359">
        <f t="shared" si="5"/>
        <v>0.92820512820512824</v>
      </c>
      <c r="CC28" s="359">
        <f t="shared" si="6"/>
        <v>0.94054054054054059</v>
      </c>
      <c r="CD28" s="496">
        <f t="shared" si="34"/>
        <v>0.20470394594360464</v>
      </c>
      <c r="CE28" s="351">
        <v>103972</v>
      </c>
      <c r="CF28" s="363">
        <v>10450</v>
      </c>
      <c r="CG28" s="363">
        <v>8900</v>
      </c>
      <c r="CH28" s="458">
        <v>430569</v>
      </c>
      <c r="CI28" s="458">
        <v>452626</v>
      </c>
      <c r="CJ28" s="354">
        <f t="shared" si="35"/>
        <v>441598</v>
      </c>
      <c r="CK28" s="363">
        <v>30</v>
      </c>
      <c r="CL28" s="363">
        <v>23.3</v>
      </c>
      <c r="CM28" s="363">
        <v>5</v>
      </c>
      <c r="CN28" s="363">
        <v>6.4</v>
      </c>
      <c r="CO28" s="363">
        <v>10.3</v>
      </c>
      <c r="CP28" s="363">
        <v>26</v>
      </c>
      <c r="CQ28" s="363">
        <v>10.3</v>
      </c>
      <c r="CR28" s="377"/>
      <c r="CS28" s="498"/>
      <c r="CT28" s="498"/>
      <c r="CU28" s="498"/>
      <c r="CV28" s="501"/>
      <c r="CW28" s="502"/>
      <c r="CX28" s="363"/>
      <c r="CY28" s="498">
        <v>0.66</v>
      </c>
      <c r="CZ28" s="494"/>
      <c r="DA28" s="359">
        <f t="shared" si="7"/>
        <v>0.91693548387096779</v>
      </c>
      <c r="DB28" s="359">
        <f t="shared" si="8"/>
        <v>0.90972222222222221</v>
      </c>
      <c r="DC28" s="359">
        <f t="shared" si="9"/>
        <v>0.92214663643235073</v>
      </c>
      <c r="DD28" s="359" t="str">
        <f t="shared" si="10"/>
        <v>-</v>
      </c>
      <c r="DE28" s="359" t="str">
        <f t="shared" si="11"/>
        <v>-</v>
      </c>
      <c r="DF28" s="425" t="str">
        <f t="shared" si="12"/>
        <v>-</v>
      </c>
      <c r="DG28" s="359" t="str">
        <f t="shared" si="13"/>
        <v>-</v>
      </c>
      <c r="DH28" s="359" t="str">
        <f t="shared" si="36"/>
        <v>-</v>
      </c>
      <c r="DI28" s="359" t="str">
        <f t="shared" si="14"/>
        <v>-</v>
      </c>
      <c r="DJ28" s="493" t="str">
        <f t="shared" si="15"/>
        <v>-</v>
      </c>
      <c r="DK28" s="359" t="str">
        <f t="shared" si="16"/>
        <v>-</v>
      </c>
      <c r="DL28" s="527">
        <v>0</v>
      </c>
      <c r="DM28" s="527">
        <v>100</v>
      </c>
      <c r="DN28" s="527">
        <v>100</v>
      </c>
      <c r="DO28" s="527">
        <v>0</v>
      </c>
      <c r="DP28" s="351">
        <v>4852</v>
      </c>
      <c r="DQ28" s="363" t="s">
        <v>550</v>
      </c>
      <c r="DR28" s="363" t="s">
        <v>550</v>
      </c>
      <c r="DS28" s="363" t="s">
        <v>550</v>
      </c>
      <c r="DT28" s="363" t="s">
        <v>550</v>
      </c>
      <c r="DU28" s="427" t="str">
        <f t="shared" si="37"/>
        <v>--</v>
      </c>
      <c r="DV28" s="427" t="str">
        <f t="shared" si="38"/>
        <v>--</v>
      </c>
      <c r="DW28" s="427" t="str">
        <f t="shared" si="39"/>
        <v>--</v>
      </c>
      <c r="DX28" s="363" t="s">
        <v>550</v>
      </c>
      <c r="DY28" s="363" t="s">
        <v>550</v>
      </c>
      <c r="DZ28" s="363" t="s">
        <v>550</v>
      </c>
      <c r="EA28" s="363" t="s">
        <v>550</v>
      </c>
      <c r="EB28" s="355" t="str">
        <f t="shared" si="40"/>
        <v>-</v>
      </c>
      <c r="EC28" s="363">
        <v>3400</v>
      </c>
      <c r="ED28" s="355">
        <f t="shared" si="66"/>
        <v>3400</v>
      </c>
      <c r="EE28" s="355">
        <f t="shared" si="67"/>
        <v>35190</v>
      </c>
      <c r="EF28" s="495" t="str">
        <f t="shared" si="60"/>
        <v>-</v>
      </c>
      <c r="EG28" s="363">
        <v>69.140000000004363</v>
      </c>
      <c r="EH28" s="355">
        <f t="shared" si="43"/>
        <v>69140.000000004366</v>
      </c>
      <c r="EI28" s="363">
        <v>6.3</v>
      </c>
      <c r="EJ28" s="363">
        <v>10350</v>
      </c>
      <c r="EK28" s="497">
        <v>8400</v>
      </c>
      <c r="EL28" s="355">
        <f t="shared" si="44"/>
        <v>35190</v>
      </c>
      <c r="EM28" s="528">
        <v>2</v>
      </c>
      <c r="EN28" s="524"/>
      <c r="EO28" s="351">
        <v>938</v>
      </c>
      <c r="EP28" s="363">
        <v>6.4</v>
      </c>
      <c r="EQ28" s="363">
        <v>46450</v>
      </c>
      <c r="ER28" s="355">
        <f t="shared" si="65"/>
        <v>43570.1</v>
      </c>
      <c r="ES28" s="363">
        <v>39700</v>
      </c>
      <c r="ET28" s="355">
        <f t="shared" si="46"/>
        <v>37238.6</v>
      </c>
      <c r="EU28" s="363">
        <v>200</v>
      </c>
      <c r="EV28" s="363" t="s">
        <v>43</v>
      </c>
      <c r="EW28" s="429"/>
      <c r="EX28" s="495">
        <f t="shared" si="68"/>
        <v>19.781663113006399</v>
      </c>
      <c r="EY28" s="351">
        <v>1202</v>
      </c>
      <c r="EZ28" s="458">
        <v>3298</v>
      </c>
      <c r="FA28" s="458">
        <v>3176</v>
      </c>
      <c r="FB28" s="458">
        <v>608</v>
      </c>
      <c r="FC28" s="363">
        <v>29.5</v>
      </c>
      <c r="FD28" s="363">
        <v>29.5</v>
      </c>
      <c r="FE28" s="363">
        <v>71</v>
      </c>
      <c r="FF28" s="363" t="s">
        <v>43</v>
      </c>
      <c r="FG28" s="363">
        <v>6.8</v>
      </c>
      <c r="FH28" s="363">
        <v>36600</v>
      </c>
      <c r="FI28" s="497">
        <v>28050</v>
      </c>
      <c r="FJ28" s="497">
        <v>2530</v>
      </c>
      <c r="FK28" s="363">
        <v>257</v>
      </c>
      <c r="FL28" s="355">
        <f t="shared" si="59"/>
        <v>7555.8</v>
      </c>
      <c r="FM28" s="495" t="str">
        <f t="shared" si="47"/>
        <v>-</v>
      </c>
      <c r="FN28" s="363">
        <v>34.674999999999997</v>
      </c>
      <c r="FO28" s="355">
        <f t="shared" si="48"/>
        <v>34675</v>
      </c>
      <c r="FP28" s="363">
        <v>7</v>
      </c>
      <c r="FQ28" s="363">
        <v>29400</v>
      </c>
      <c r="FR28" s="356">
        <f t="shared" si="49"/>
        <v>7.5557999999999996</v>
      </c>
      <c r="FS28" s="363">
        <v>24200</v>
      </c>
      <c r="FT28" s="355">
        <f t="shared" si="50"/>
        <v>6219.4</v>
      </c>
      <c r="FU28" s="363">
        <v>1910</v>
      </c>
      <c r="FV28" s="363" t="s">
        <v>43</v>
      </c>
      <c r="FW28" s="351">
        <v>257</v>
      </c>
      <c r="FX28" s="363" t="s">
        <v>550</v>
      </c>
      <c r="FY28" s="363" t="s">
        <v>550</v>
      </c>
      <c r="FZ28" s="363" t="s">
        <v>550</v>
      </c>
      <c r="GA28" s="363" t="s">
        <v>550</v>
      </c>
      <c r="GB28" s="458">
        <v>0</v>
      </c>
      <c r="GC28" s="351">
        <v>1000</v>
      </c>
      <c r="GD28" s="431">
        <f t="shared" si="51"/>
        <v>14044.390243902439</v>
      </c>
      <c r="GE28" s="363" t="s">
        <v>43</v>
      </c>
      <c r="GF28" s="503">
        <v>79.5</v>
      </c>
      <c r="GG28" s="528">
        <v>2</v>
      </c>
      <c r="GH28" s="499"/>
      <c r="GI28" s="499"/>
      <c r="GJ28" s="499"/>
      <c r="GK28" s="500"/>
      <c r="GL28" s="503" t="s">
        <v>43</v>
      </c>
      <c r="GM28" s="503" t="s">
        <v>43</v>
      </c>
      <c r="GN28" s="503" t="s">
        <v>43</v>
      </c>
      <c r="GO28" s="503">
        <v>8.6</v>
      </c>
      <c r="GP28" s="458">
        <v>0</v>
      </c>
      <c r="GQ28" s="529"/>
      <c r="GR28" s="458">
        <v>3150</v>
      </c>
      <c r="GS28" s="499">
        <v>276</v>
      </c>
      <c r="GT28" s="499">
        <v>449</v>
      </c>
      <c r="GU28" s="504"/>
      <c r="GV28" s="505"/>
      <c r="GW28" s="499" t="s">
        <v>43</v>
      </c>
      <c r="GX28" s="499">
        <v>80.674999999999997</v>
      </c>
      <c r="GY28" s="530">
        <v>1960</v>
      </c>
      <c r="GZ28" s="499">
        <v>2690</v>
      </c>
      <c r="HA28" s="499">
        <v>100</v>
      </c>
      <c r="HB28" s="499">
        <v>0</v>
      </c>
      <c r="HC28" s="351">
        <v>0</v>
      </c>
      <c r="HD28" s="527">
        <v>0</v>
      </c>
      <c r="HE28" s="527">
        <v>35.5</v>
      </c>
      <c r="HF28" s="527">
        <v>35.4</v>
      </c>
      <c r="HG28" s="527">
        <v>0</v>
      </c>
      <c r="HH28" s="527">
        <v>0</v>
      </c>
      <c r="HI28" s="527">
        <v>37.5</v>
      </c>
      <c r="HJ28" s="527">
        <v>37.6</v>
      </c>
      <c r="HK28" s="527">
        <v>0</v>
      </c>
      <c r="HL28" s="519"/>
      <c r="HM28" s="363">
        <v>215595.41899999976</v>
      </c>
      <c r="HN28" s="519"/>
      <c r="HO28" s="627"/>
      <c r="HP28" s="627"/>
      <c r="HQ28" s="627"/>
      <c r="HR28" s="627"/>
      <c r="HS28" s="627"/>
      <c r="HT28" s="627"/>
      <c r="HU28" s="627"/>
      <c r="HV28" s="627"/>
      <c r="HW28" s="627"/>
      <c r="HX28" s="627"/>
      <c r="HY28" s="627"/>
      <c r="HZ28" s="627"/>
      <c r="IA28" s="627"/>
      <c r="IB28" s="627"/>
      <c r="IC28" s="627"/>
      <c r="ID28" s="627"/>
      <c r="IE28" s="627"/>
      <c r="IF28" s="627"/>
      <c r="IG28" s="627"/>
      <c r="IH28" s="627"/>
      <c r="II28" s="627"/>
      <c r="IJ28" s="627"/>
      <c r="IK28" s="627"/>
      <c r="IL28" s="627"/>
      <c r="IM28" s="627"/>
      <c r="IN28" s="627"/>
      <c r="IO28" s="627"/>
      <c r="IP28" s="627"/>
      <c r="IQ28" s="627"/>
      <c r="IR28" s="627"/>
      <c r="IS28" s="627"/>
      <c r="IT28" s="627"/>
      <c r="IU28" s="627"/>
      <c r="IV28" s="627"/>
      <c r="IW28" s="627"/>
      <c r="IX28" s="627"/>
      <c r="IY28" s="627"/>
      <c r="IZ28" s="627"/>
      <c r="JA28" s="627"/>
      <c r="JB28" s="627"/>
      <c r="JC28" s="627"/>
      <c r="JD28" s="627"/>
      <c r="JE28" s="627"/>
      <c r="JF28" s="627"/>
      <c r="JG28" s="627"/>
      <c r="JH28" s="627"/>
      <c r="JI28" s="627"/>
      <c r="JJ28" s="627"/>
      <c r="JK28" s="363">
        <v>72</v>
      </c>
      <c r="JL28" s="363">
        <v>0</v>
      </c>
      <c r="JM28" s="458">
        <v>1550</v>
      </c>
      <c r="JN28" s="363">
        <v>13000</v>
      </c>
      <c r="JO28" s="354">
        <f t="shared" si="61"/>
        <v>16120</v>
      </c>
      <c r="JP28" s="355">
        <f t="shared" si="18"/>
        <v>72</v>
      </c>
      <c r="JQ28" s="354">
        <f t="shared" si="52"/>
        <v>1639.28</v>
      </c>
      <c r="JR28" s="355">
        <f t="shared" si="53"/>
        <v>13072</v>
      </c>
      <c r="JS28" s="355">
        <f t="shared" si="54"/>
        <v>16209.28</v>
      </c>
      <c r="JT28" s="354">
        <f t="shared" si="19"/>
        <v>14108.722222222223</v>
      </c>
      <c r="JU28" s="354">
        <f t="shared" si="20"/>
        <v>16930.466666666667</v>
      </c>
      <c r="JV28" s="354">
        <f t="shared" si="21"/>
        <v>8429.9615277777793</v>
      </c>
      <c r="JW28" s="354">
        <f t="shared" si="22"/>
        <v>10115.953833333335</v>
      </c>
      <c r="JX28" s="354">
        <f t="shared" si="23"/>
        <v>17759.28</v>
      </c>
      <c r="JY28" s="456">
        <f t="shared" si="55"/>
        <v>810.46666666666715</v>
      </c>
      <c r="JZ28" s="509">
        <v>24150</v>
      </c>
      <c r="KA28" s="498">
        <v>13.25</v>
      </c>
      <c r="KB28" s="458"/>
      <c r="KC28" s="498"/>
      <c r="KD28" s="458"/>
      <c r="KE28" s="377"/>
      <c r="KF28" s="363">
        <v>0</v>
      </c>
      <c r="KG28" s="363">
        <v>0</v>
      </c>
      <c r="KH28" s="377">
        <v>1.19</v>
      </c>
      <c r="KI28" s="497">
        <v>0</v>
      </c>
      <c r="KJ28" s="456">
        <f t="shared" si="24"/>
        <v>0</v>
      </c>
      <c r="KK28" s="456">
        <f t="shared" si="56"/>
        <v>0</v>
      </c>
      <c r="KL28" s="363">
        <v>269.99999999999602</v>
      </c>
      <c r="KM28" s="363">
        <v>129.99999999999545</v>
      </c>
      <c r="KN28" s="377">
        <v>0.57999999999999974</v>
      </c>
      <c r="KO28" s="458">
        <v>0</v>
      </c>
      <c r="KP28" s="432">
        <f t="shared" si="25"/>
        <v>399.99999999999147</v>
      </c>
      <c r="KQ28" s="432">
        <f t="shared" si="57"/>
        <v>559.99999999998806</v>
      </c>
      <c r="KR28" s="458">
        <v>0</v>
      </c>
      <c r="KS28" s="458">
        <v>0</v>
      </c>
      <c r="KT28" s="364">
        <v>10</v>
      </c>
      <c r="KU28" s="433">
        <f t="shared" si="58"/>
        <v>150</v>
      </c>
      <c r="KV28" s="496">
        <f t="shared" si="26"/>
        <v>34.674999999999997</v>
      </c>
      <c r="KW28" s="496">
        <f t="shared" si="27"/>
        <v>69.140000000004363</v>
      </c>
      <c r="KX28" s="458">
        <v>525</v>
      </c>
      <c r="KY28" s="650"/>
      <c r="KZ28" s="650"/>
      <c r="LA28" s="503">
        <v>0</v>
      </c>
      <c r="LB28" s="503">
        <v>27</v>
      </c>
      <c r="LC28" s="503">
        <v>7</v>
      </c>
      <c r="LD28" s="503">
        <v>0</v>
      </c>
      <c r="LE28" s="503">
        <v>92</v>
      </c>
      <c r="LF28" s="503">
        <v>0</v>
      </c>
      <c r="LG28" s="503">
        <v>2</v>
      </c>
      <c r="LH28" s="503">
        <v>316</v>
      </c>
      <c r="LI28" s="458">
        <v>508</v>
      </c>
      <c r="LJ28" s="351">
        <v>0</v>
      </c>
      <c r="LK28" s="377">
        <v>2.6276999999999999</v>
      </c>
      <c r="LL28" s="377">
        <v>0.84</v>
      </c>
      <c r="LM28" s="377" t="s">
        <v>43</v>
      </c>
      <c r="LN28" s="377" t="s">
        <v>43</v>
      </c>
      <c r="LO28" s="377" t="s">
        <v>43</v>
      </c>
      <c r="LP28" s="377" t="s">
        <v>43</v>
      </c>
      <c r="LQ28" s="377" t="s">
        <v>43</v>
      </c>
      <c r="LR28" s="377" t="s">
        <v>43</v>
      </c>
      <c r="LS28" s="503">
        <v>96</v>
      </c>
      <c r="LT28" s="503">
        <v>93</v>
      </c>
      <c r="LU28" s="503">
        <v>100</v>
      </c>
      <c r="LV28" s="503" t="s">
        <v>43</v>
      </c>
      <c r="LW28" s="503" t="s">
        <v>43</v>
      </c>
      <c r="LX28" s="503" t="s">
        <v>43</v>
      </c>
      <c r="LY28" s="503" t="s">
        <v>43</v>
      </c>
      <c r="LZ28" s="503" t="s">
        <v>43</v>
      </c>
      <c r="MA28" s="503" t="s">
        <v>43</v>
      </c>
      <c r="MB28" s="364">
        <v>31.81</v>
      </c>
      <c r="MC28" s="364">
        <v>9.2100000000000009</v>
      </c>
      <c r="MD28" s="364">
        <v>6.04</v>
      </c>
      <c r="ME28" s="532">
        <v>171920</v>
      </c>
      <c r="MF28" s="532">
        <v>0</v>
      </c>
      <c r="MG28" s="532">
        <v>171920</v>
      </c>
      <c r="MH28" s="532">
        <v>54</v>
      </c>
      <c r="MI28" s="532">
        <v>0</v>
      </c>
      <c r="MJ28" s="532">
        <v>54</v>
      </c>
      <c r="MK28" s="337"/>
      <c r="ML28" s="337"/>
      <c r="MN28" s="471"/>
      <c r="MO28" s="471"/>
      <c r="MP28" s="472"/>
      <c r="MQ28" s="473"/>
      <c r="MR28" s="446"/>
      <c r="MS28" s="510">
        <v>5.3999999999999999E-2</v>
      </c>
      <c r="MT28" s="501">
        <v>0</v>
      </c>
      <c r="MU28" s="501">
        <v>0</v>
      </c>
      <c r="MV28" s="501">
        <v>0.42623999999999984</v>
      </c>
      <c r="MW28" s="501">
        <v>36</v>
      </c>
      <c r="MX28" s="501">
        <v>39.335999999999999</v>
      </c>
      <c r="MY28" s="501">
        <v>10.8</v>
      </c>
      <c r="MZ28" s="501">
        <v>0</v>
      </c>
      <c r="NA28" s="501">
        <v>0.74591999999999969</v>
      </c>
      <c r="NB28" s="501">
        <v>6.0000000000000001E-3</v>
      </c>
      <c r="NC28" s="501">
        <v>0</v>
      </c>
      <c r="ND28" s="501">
        <v>0</v>
      </c>
      <c r="NE28" s="501">
        <v>10.875</v>
      </c>
      <c r="NF28" s="501">
        <v>1.08</v>
      </c>
      <c r="NG28" s="501">
        <v>0</v>
      </c>
      <c r="NH28" s="501">
        <v>7.1999999999999995E-2</v>
      </c>
      <c r="NI28" s="501">
        <v>0.9</v>
      </c>
      <c r="NJ28" s="501">
        <v>0.15840000000000001</v>
      </c>
      <c r="NK28" s="501">
        <v>0.54</v>
      </c>
      <c r="NL28" s="501">
        <v>0</v>
      </c>
      <c r="NM28" s="501">
        <v>0.72</v>
      </c>
      <c r="NN28" s="501">
        <v>7.1999999999999995E-2</v>
      </c>
      <c r="NO28" s="501">
        <v>0.9</v>
      </c>
      <c r="NP28" s="501">
        <v>0.10560000000000001</v>
      </c>
      <c r="NQ28" s="501">
        <v>1.32</v>
      </c>
      <c r="NR28" s="501">
        <v>3.1349999999999998</v>
      </c>
      <c r="NS28" s="501">
        <v>0</v>
      </c>
      <c r="NT28" s="501">
        <v>0.06</v>
      </c>
      <c r="NU28" s="501">
        <v>0.36</v>
      </c>
      <c r="NV28" s="501">
        <v>0</v>
      </c>
      <c r="NW28" s="501">
        <v>2.1505000000000001</v>
      </c>
      <c r="NX28" s="501">
        <v>0</v>
      </c>
      <c r="OC28" s="354">
        <f t="shared" si="28"/>
        <v>6474</v>
      </c>
      <c r="OD28" s="379"/>
      <c r="OE28" s="379"/>
      <c r="OH28" s="500" t="s">
        <v>43</v>
      </c>
      <c r="OI28" s="500" t="s">
        <v>43</v>
      </c>
    </row>
    <row r="29" spans="1:399" ht="17.100000000000001" customHeight="1" x14ac:dyDescent="0.3">
      <c r="A29" s="550" t="s">
        <v>645</v>
      </c>
      <c r="B29" s="458">
        <v>488968</v>
      </c>
      <c r="C29" s="363">
        <v>4.8</v>
      </c>
      <c r="D29" s="363">
        <v>22.8</v>
      </c>
      <c r="E29" s="363">
        <v>2.5</v>
      </c>
      <c r="F29" s="363">
        <v>6.4</v>
      </c>
      <c r="G29" s="363">
        <v>127.2</v>
      </c>
      <c r="H29" s="363">
        <v>260</v>
      </c>
      <c r="I29" s="363">
        <v>122</v>
      </c>
      <c r="J29" s="497">
        <v>150</v>
      </c>
      <c r="K29" s="377"/>
      <c r="L29" s="525"/>
      <c r="M29" s="498"/>
      <c r="N29" s="377"/>
      <c r="O29" s="526"/>
      <c r="P29" s="458"/>
      <c r="Q29" s="363"/>
      <c r="R29" s="494"/>
      <c r="S29" s="354">
        <f t="shared" si="0"/>
        <v>488907</v>
      </c>
      <c r="T29" s="363">
        <v>22.6</v>
      </c>
      <c r="U29" s="363">
        <v>2.2999999999999998</v>
      </c>
      <c r="V29" s="363">
        <v>6.7</v>
      </c>
      <c r="W29" s="363">
        <v>115</v>
      </c>
      <c r="X29" s="363">
        <v>250</v>
      </c>
      <c r="Y29" s="363">
        <v>110</v>
      </c>
      <c r="Z29" s="363" t="s">
        <v>550</v>
      </c>
      <c r="AA29" s="458">
        <v>48</v>
      </c>
      <c r="AB29" s="363">
        <v>22.7</v>
      </c>
      <c r="AC29" s="363">
        <v>2.1</v>
      </c>
      <c r="AD29" s="363">
        <v>7.1</v>
      </c>
      <c r="AE29" s="363">
        <v>242</v>
      </c>
      <c r="AF29" s="363">
        <v>500</v>
      </c>
      <c r="AG29" s="363">
        <v>310</v>
      </c>
      <c r="AH29" s="363" t="s">
        <v>550</v>
      </c>
      <c r="AI29" s="354">
        <f t="shared" si="1"/>
        <v>493922</v>
      </c>
      <c r="AJ29" s="458">
        <v>5076</v>
      </c>
      <c r="AK29" s="499"/>
      <c r="AL29" s="499"/>
      <c r="AM29" s="499"/>
      <c r="AN29" s="500"/>
      <c r="AO29" s="359">
        <f t="shared" si="29"/>
        <v>-1.1259333307899493</v>
      </c>
      <c r="AP29" s="359">
        <f t="shared" si="30"/>
        <v>-1.0205151490978857</v>
      </c>
      <c r="AQ29" s="359">
        <f t="shared" si="31"/>
        <v>-1.8470895282742934</v>
      </c>
      <c r="AR29" s="360" t="str">
        <f t="shared" si="32"/>
        <v>-</v>
      </c>
      <c r="AS29" s="351">
        <v>0</v>
      </c>
      <c r="AT29" s="351">
        <v>61</v>
      </c>
      <c r="AU29" s="363"/>
      <c r="AV29" s="363"/>
      <c r="AW29" s="363"/>
      <c r="AX29" s="363"/>
      <c r="AY29" s="363">
        <v>1</v>
      </c>
      <c r="AZ29" s="363">
        <v>23.5</v>
      </c>
      <c r="BA29" s="363">
        <v>1.8</v>
      </c>
      <c r="BB29" s="363">
        <v>0.7</v>
      </c>
      <c r="BC29" s="363">
        <v>130</v>
      </c>
      <c r="BD29" s="499">
        <v>-24</v>
      </c>
      <c r="BE29" s="363">
        <v>6.3</v>
      </c>
      <c r="BF29" s="363">
        <v>2340</v>
      </c>
      <c r="BG29" s="363">
        <v>2960</v>
      </c>
      <c r="BH29" s="363">
        <v>2000</v>
      </c>
      <c r="BI29" s="363">
        <v>2580</v>
      </c>
      <c r="BJ29" s="363">
        <v>128</v>
      </c>
      <c r="BK29" s="495">
        <f>(102546*raw_data!BF29)/((raw_data!BY29*raw_data!CF29)+((raw_data!AI29-raw_data!AT29)*raw_data!BU29))</f>
        <v>4.8178265511775678</v>
      </c>
      <c r="BL29" s="494">
        <f t="shared" si="2"/>
        <v>0.54499711641604753</v>
      </c>
      <c r="BM29" s="354">
        <f t="shared" si="3"/>
        <v>489920</v>
      </c>
      <c r="BN29" s="354">
        <f t="shared" si="33"/>
        <v>430889</v>
      </c>
      <c r="BO29" s="363">
        <v>30</v>
      </c>
      <c r="BP29" s="363">
        <v>23.3</v>
      </c>
      <c r="BQ29" s="363">
        <v>4.9000000000000004</v>
      </c>
      <c r="BR29" s="363">
        <v>6.3</v>
      </c>
      <c r="BS29" s="363">
        <v>15.7</v>
      </c>
      <c r="BT29" s="363">
        <v>32</v>
      </c>
      <c r="BU29" s="363">
        <v>11.5</v>
      </c>
      <c r="BV29" s="363">
        <v>245</v>
      </c>
      <c r="BW29" s="363" t="s">
        <v>550</v>
      </c>
      <c r="BX29" s="363" t="s">
        <v>550</v>
      </c>
      <c r="BY29" s="351">
        <v>4124</v>
      </c>
      <c r="BZ29" s="351">
        <v>85</v>
      </c>
      <c r="CA29" s="359">
        <f t="shared" si="4"/>
        <v>0.93512396694214883</v>
      </c>
      <c r="CB29" s="359">
        <f t="shared" si="5"/>
        <v>0.93600000000000005</v>
      </c>
      <c r="CC29" s="359">
        <f t="shared" si="6"/>
        <v>0.9629032258064516</v>
      </c>
      <c r="CD29" s="496">
        <f t="shared" si="34"/>
        <v>0.20070025032312952</v>
      </c>
      <c r="CE29" s="351">
        <v>98136</v>
      </c>
      <c r="CF29" s="363">
        <v>10700</v>
      </c>
      <c r="CG29" s="363">
        <v>9200</v>
      </c>
      <c r="CH29" s="458">
        <v>426297</v>
      </c>
      <c r="CI29" s="458">
        <v>440866</v>
      </c>
      <c r="CJ29" s="354">
        <f t="shared" si="35"/>
        <v>433582</v>
      </c>
      <c r="CK29" s="363">
        <v>30</v>
      </c>
      <c r="CL29" s="363">
        <v>23.4</v>
      </c>
      <c r="CM29" s="363">
        <v>5.5</v>
      </c>
      <c r="CN29" s="363">
        <v>6.3</v>
      </c>
      <c r="CO29" s="363">
        <v>12.9</v>
      </c>
      <c r="CP29" s="363">
        <v>28</v>
      </c>
      <c r="CQ29" s="363">
        <v>9.5</v>
      </c>
      <c r="CR29" s="377"/>
      <c r="CS29" s="498"/>
      <c r="CT29" s="498"/>
      <c r="CU29" s="498"/>
      <c r="CV29" s="501"/>
      <c r="CW29" s="502"/>
      <c r="CX29" s="363"/>
      <c r="CY29" s="498">
        <v>0.59</v>
      </c>
      <c r="CZ29" s="494"/>
      <c r="DA29" s="359">
        <f t="shared" si="7"/>
        <v>0.92213114754098358</v>
      </c>
      <c r="DB29" s="359">
        <f t="shared" si="8"/>
        <v>0.89230769230769236</v>
      </c>
      <c r="DC29" s="359">
        <f t="shared" si="9"/>
        <v>0.8985849056603773</v>
      </c>
      <c r="DD29" s="359" t="str">
        <f t="shared" si="10"/>
        <v>-</v>
      </c>
      <c r="DE29" s="359" t="str">
        <f t="shared" si="11"/>
        <v>-</v>
      </c>
      <c r="DF29" s="425" t="str">
        <f t="shared" si="12"/>
        <v>-</v>
      </c>
      <c r="DG29" s="359" t="str">
        <f t="shared" si="13"/>
        <v>-</v>
      </c>
      <c r="DH29" s="359" t="str">
        <f t="shared" si="36"/>
        <v>-</v>
      </c>
      <c r="DI29" s="359" t="str">
        <f t="shared" si="14"/>
        <v>-</v>
      </c>
      <c r="DJ29" s="493" t="str">
        <f t="shared" si="15"/>
        <v>-</v>
      </c>
      <c r="DK29" s="359" t="str">
        <f t="shared" si="16"/>
        <v>-</v>
      </c>
      <c r="DL29" s="527">
        <v>0</v>
      </c>
      <c r="DM29" s="527">
        <v>100</v>
      </c>
      <c r="DN29" s="527">
        <v>100</v>
      </c>
      <c r="DO29" s="527">
        <v>0</v>
      </c>
      <c r="DP29" s="351">
        <v>4592</v>
      </c>
      <c r="DQ29" s="363" t="s">
        <v>550</v>
      </c>
      <c r="DR29" s="363" t="s">
        <v>550</v>
      </c>
      <c r="DS29" s="363" t="s">
        <v>550</v>
      </c>
      <c r="DT29" s="363" t="s">
        <v>550</v>
      </c>
      <c r="DU29" s="427" t="str">
        <f t="shared" si="37"/>
        <v>--</v>
      </c>
      <c r="DV29" s="427" t="str">
        <f t="shared" si="38"/>
        <v>--</v>
      </c>
      <c r="DW29" s="427" t="str">
        <f t="shared" si="39"/>
        <v>--</v>
      </c>
      <c r="DX29" s="363" t="s">
        <v>550</v>
      </c>
      <c r="DY29" s="363" t="s">
        <v>550</v>
      </c>
      <c r="DZ29" s="363" t="s">
        <v>550</v>
      </c>
      <c r="EA29" s="363" t="s">
        <v>550</v>
      </c>
      <c r="EB29" s="355" t="str">
        <f t="shared" si="40"/>
        <v>-</v>
      </c>
      <c r="EC29" s="363">
        <v>3200</v>
      </c>
      <c r="ED29" s="355">
        <f t="shared" si="66"/>
        <v>3200</v>
      </c>
      <c r="EE29" s="355">
        <f t="shared" si="67"/>
        <v>34880</v>
      </c>
      <c r="EF29" s="495" t="str">
        <f t="shared" si="60"/>
        <v>-</v>
      </c>
      <c r="EG29" s="363">
        <v>67.439999999991272</v>
      </c>
      <c r="EH29" s="355">
        <f t="shared" si="43"/>
        <v>67439.999999991269</v>
      </c>
      <c r="EI29" s="363">
        <v>6.2</v>
      </c>
      <c r="EJ29" s="363">
        <v>10900</v>
      </c>
      <c r="EK29" s="497">
        <v>9600</v>
      </c>
      <c r="EL29" s="355">
        <f t="shared" si="44"/>
        <v>34880</v>
      </c>
      <c r="EM29" s="528">
        <v>3</v>
      </c>
      <c r="EN29" s="654" t="s">
        <v>399</v>
      </c>
      <c r="EO29" s="351">
        <v>902</v>
      </c>
      <c r="EP29" s="363">
        <v>6.1</v>
      </c>
      <c r="EQ29" s="363">
        <v>50000</v>
      </c>
      <c r="ER29" s="355">
        <f t="shared" si="65"/>
        <v>45100</v>
      </c>
      <c r="ES29" s="363">
        <v>42600</v>
      </c>
      <c r="ET29" s="355">
        <f t="shared" si="46"/>
        <v>38425.199999999997</v>
      </c>
      <c r="EU29" s="363">
        <v>360</v>
      </c>
      <c r="EV29" s="363" t="s">
        <v>43</v>
      </c>
      <c r="EW29" s="429"/>
      <c r="EX29" s="495">
        <f t="shared" si="68"/>
        <v>20.571175166297117</v>
      </c>
      <c r="EY29" s="351">
        <v>1105</v>
      </c>
      <c r="EZ29" s="458">
        <v>3353</v>
      </c>
      <c r="FA29" s="458">
        <v>3228</v>
      </c>
      <c r="FB29" s="458">
        <v>629</v>
      </c>
      <c r="FC29" s="363">
        <v>29</v>
      </c>
      <c r="FD29" s="363">
        <v>29</v>
      </c>
      <c r="FE29" s="363">
        <v>74</v>
      </c>
      <c r="FF29" s="363" t="s">
        <v>43</v>
      </c>
      <c r="FG29" s="363">
        <v>7</v>
      </c>
      <c r="FH29" s="363">
        <v>43500</v>
      </c>
      <c r="FI29" s="497">
        <v>34400</v>
      </c>
      <c r="FJ29" s="497">
        <v>2380</v>
      </c>
      <c r="FK29" s="363">
        <v>144</v>
      </c>
      <c r="FL29" s="355">
        <f t="shared" si="59"/>
        <v>3945.6</v>
      </c>
      <c r="FM29" s="495" t="str">
        <f t="shared" si="47"/>
        <v>-</v>
      </c>
      <c r="FN29" s="363">
        <v>17.38</v>
      </c>
      <c r="FO29" s="355">
        <f t="shared" si="48"/>
        <v>17380</v>
      </c>
      <c r="FP29" s="363">
        <v>7.2</v>
      </c>
      <c r="FQ29" s="363">
        <v>27400</v>
      </c>
      <c r="FR29" s="356">
        <f t="shared" si="49"/>
        <v>3.9456000000000002</v>
      </c>
      <c r="FS29" s="363">
        <v>22600</v>
      </c>
      <c r="FT29" s="355">
        <f t="shared" si="50"/>
        <v>3254.4</v>
      </c>
      <c r="FU29" s="363">
        <v>2020</v>
      </c>
      <c r="FV29" s="363" t="s">
        <v>43</v>
      </c>
      <c r="FW29" s="351">
        <v>144</v>
      </c>
      <c r="FX29" s="363" t="s">
        <v>550</v>
      </c>
      <c r="FY29" s="363" t="s">
        <v>550</v>
      </c>
      <c r="FZ29" s="363" t="s">
        <v>550</v>
      </c>
      <c r="GA29" s="363" t="s">
        <v>550</v>
      </c>
      <c r="GB29" s="458">
        <v>0</v>
      </c>
      <c r="GC29" s="351">
        <v>6000</v>
      </c>
      <c r="GD29" s="431">
        <f t="shared" si="51"/>
        <v>9850.0458715596342</v>
      </c>
      <c r="GE29" s="363" t="s">
        <v>43</v>
      </c>
      <c r="GF29" s="503">
        <v>78.2</v>
      </c>
      <c r="GG29" s="528">
        <v>2</v>
      </c>
      <c r="GH29" s="499"/>
      <c r="GI29" s="499"/>
      <c r="GJ29" s="499"/>
      <c r="GK29" s="500"/>
      <c r="GL29" s="503" t="s">
        <v>43</v>
      </c>
      <c r="GM29" s="503" t="s">
        <v>43</v>
      </c>
      <c r="GN29" s="503" t="s">
        <v>43</v>
      </c>
      <c r="GO29" s="503">
        <v>10.9</v>
      </c>
      <c r="GP29" s="458">
        <v>0</v>
      </c>
      <c r="GQ29" s="529"/>
      <c r="GR29" s="458">
        <v>2410</v>
      </c>
      <c r="GS29" s="499">
        <v>373</v>
      </c>
      <c r="GT29" s="499">
        <v>88</v>
      </c>
      <c r="GU29" s="504"/>
      <c r="GV29" s="505"/>
      <c r="GW29" s="499" t="s">
        <v>43</v>
      </c>
      <c r="GX29" s="499">
        <v>68.308333333333337</v>
      </c>
      <c r="GY29" s="530">
        <v>2092</v>
      </c>
      <c r="GZ29" s="499">
        <v>2690</v>
      </c>
      <c r="HA29" s="499">
        <v>100</v>
      </c>
      <c r="HB29" s="499">
        <v>0</v>
      </c>
      <c r="HC29" s="351">
        <v>0</v>
      </c>
      <c r="HD29" s="527">
        <v>0</v>
      </c>
      <c r="HE29" s="527">
        <v>34.4</v>
      </c>
      <c r="HF29" s="527">
        <v>34.4</v>
      </c>
      <c r="HG29" s="527">
        <v>0</v>
      </c>
      <c r="HH29" s="527">
        <v>0</v>
      </c>
      <c r="HI29" s="527">
        <v>35.6</v>
      </c>
      <c r="HJ29" s="527">
        <v>40.1</v>
      </c>
      <c r="HK29" s="527">
        <v>0</v>
      </c>
      <c r="HL29" s="519"/>
      <c r="HM29" s="363">
        <v>227618.87700000405</v>
      </c>
      <c r="HN29" s="519"/>
      <c r="HO29" s="627"/>
      <c r="HP29" s="627"/>
      <c r="HQ29" s="627"/>
      <c r="HR29" s="627"/>
      <c r="HS29" s="627"/>
      <c r="HT29" s="627"/>
      <c r="HU29" s="627"/>
      <c r="HV29" s="627"/>
      <c r="HW29" s="627"/>
      <c r="HX29" s="627"/>
      <c r="HY29" s="627"/>
      <c r="HZ29" s="627"/>
      <c r="IA29" s="627"/>
      <c r="IB29" s="627"/>
      <c r="IC29" s="627"/>
      <c r="ID29" s="627"/>
      <c r="IE29" s="627"/>
      <c r="IF29" s="627"/>
      <c r="IG29" s="627"/>
      <c r="IH29" s="627"/>
      <c r="II29" s="627"/>
      <c r="IJ29" s="627"/>
      <c r="IK29" s="627"/>
      <c r="IL29" s="627"/>
      <c r="IM29" s="627"/>
      <c r="IN29" s="627"/>
      <c r="IO29" s="627"/>
      <c r="IP29" s="627"/>
      <c r="IQ29" s="627"/>
      <c r="IR29" s="627"/>
      <c r="IS29" s="627"/>
      <c r="IT29" s="627"/>
      <c r="IU29" s="627"/>
      <c r="IV29" s="627"/>
      <c r="IW29" s="627"/>
      <c r="IX29" s="627"/>
      <c r="IY29" s="627"/>
      <c r="IZ29" s="627"/>
      <c r="JA29" s="627"/>
      <c r="JB29" s="627"/>
      <c r="JC29" s="627"/>
      <c r="JD29" s="627"/>
      <c r="JE29" s="627"/>
      <c r="JF29" s="627"/>
      <c r="JG29" s="627"/>
      <c r="JH29" s="627"/>
      <c r="JI29" s="627"/>
      <c r="JJ29" s="627"/>
      <c r="JK29" s="363">
        <v>72</v>
      </c>
      <c r="JL29" s="363">
        <v>0</v>
      </c>
      <c r="JM29" s="458">
        <v>0</v>
      </c>
      <c r="JN29" s="363">
        <v>10063</v>
      </c>
      <c r="JO29" s="354">
        <f t="shared" si="61"/>
        <v>12478.12</v>
      </c>
      <c r="JP29" s="355">
        <f t="shared" si="18"/>
        <v>72</v>
      </c>
      <c r="JQ29" s="354">
        <f t="shared" si="52"/>
        <v>89.28</v>
      </c>
      <c r="JR29" s="355">
        <f t="shared" si="53"/>
        <v>10135</v>
      </c>
      <c r="JS29" s="355">
        <f t="shared" si="54"/>
        <v>12567.4</v>
      </c>
      <c r="JT29" s="354">
        <f t="shared" si="19"/>
        <v>13582.444444444445</v>
      </c>
      <c r="JU29" s="354">
        <f t="shared" si="20"/>
        <v>16298.933333333334</v>
      </c>
      <c r="JV29" s="354">
        <f t="shared" si="21"/>
        <v>8115.5105555555565</v>
      </c>
      <c r="JW29" s="354">
        <f t="shared" si="22"/>
        <v>9738.6126666666678</v>
      </c>
      <c r="JX29" s="354">
        <f t="shared" si="23"/>
        <v>12567.400000000001</v>
      </c>
      <c r="JY29" s="456">
        <f t="shared" si="55"/>
        <v>3820.8133333333335</v>
      </c>
      <c r="JZ29" s="509"/>
      <c r="KA29" s="498"/>
      <c r="KB29" s="458"/>
      <c r="KC29" s="498"/>
      <c r="KD29" s="458"/>
      <c r="KE29" s="377"/>
      <c r="KF29" s="363">
        <v>0</v>
      </c>
      <c r="KG29" s="363">
        <v>0</v>
      </c>
      <c r="KH29" s="377">
        <v>1.19</v>
      </c>
      <c r="KI29" s="497">
        <v>0</v>
      </c>
      <c r="KJ29" s="456">
        <f t="shared" si="24"/>
        <v>0</v>
      </c>
      <c r="KK29" s="456">
        <f t="shared" si="56"/>
        <v>0</v>
      </c>
      <c r="KL29" s="363">
        <v>209.99999999999375</v>
      </c>
      <c r="KM29" s="363">
        <v>110.00000000001364</v>
      </c>
      <c r="KN29" s="377">
        <v>0.56999999999999973</v>
      </c>
      <c r="KO29" s="458">
        <v>0</v>
      </c>
      <c r="KP29" s="432">
        <f t="shared" si="25"/>
        <v>320.00000000000739</v>
      </c>
      <c r="KQ29" s="432">
        <f t="shared" si="57"/>
        <v>448.00000000001035</v>
      </c>
      <c r="KR29" s="458">
        <v>0</v>
      </c>
      <c r="KS29" s="458">
        <v>0</v>
      </c>
      <c r="KT29" s="364">
        <v>8</v>
      </c>
      <c r="KU29" s="433">
        <f t="shared" si="58"/>
        <v>120</v>
      </c>
      <c r="KV29" s="496">
        <f t="shared" si="26"/>
        <v>17.38</v>
      </c>
      <c r="KW29" s="496">
        <f t="shared" si="27"/>
        <v>67.439999999991272</v>
      </c>
      <c r="KX29" s="458">
        <v>543</v>
      </c>
      <c r="KY29" s="650"/>
      <c r="KZ29" s="650"/>
      <c r="LA29" s="503">
        <v>0</v>
      </c>
      <c r="LB29" s="503">
        <v>129</v>
      </c>
      <c r="LC29" s="503">
        <v>6</v>
      </c>
      <c r="LD29" s="503">
        <v>0</v>
      </c>
      <c r="LE29" s="503">
        <v>78</v>
      </c>
      <c r="LF29" s="503">
        <v>0</v>
      </c>
      <c r="LG29" s="503">
        <v>0</v>
      </c>
      <c r="LH29" s="503">
        <v>299</v>
      </c>
      <c r="LI29" s="458">
        <v>452</v>
      </c>
      <c r="LJ29" s="351">
        <v>3000</v>
      </c>
      <c r="LK29" s="377">
        <v>2.7841999999999998</v>
      </c>
      <c r="LL29" s="377">
        <v>1.0900000000000001</v>
      </c>
      <c r="LM29" s="377" t="s">
        <v>43</v>
      </c>
      <c r="LN29" s="377" t="s">
        <v>43</v>
      </c>
      <c r="LO29" s="377" t="s">
        <v>43</v>
      </c>
      <c r="LP29" s="377" t="s">
        <v>43</v>
      </c>
      <c r="LQ29" s="377" t="s">
        <v>43</v>
      </c>
      <c r="LR29" s="377" t="s">
        <v>43</v>
      </c>
      <c r="LS29" s="503">
        <v>104</v>
      </c>
      <c r="LT29" s="503">
        <v>94.8</v>
      </c>
      <c r="LU29" s="503">
        <v>110</v>
      </c>
      <c r="LV29" s="503" t="s">
        <v>43</v>
      </c>
      <c r="LW29" s="503" t="s">
        <v>43</v>
      </c>
      <c r="LX29" s="503" t="s">
        <v>43</v>
      </c>
      <c r="LY29" s="503" t="s">
        <v>43</v>
      </c>
      <c r="LZ29" s="503" t="s">
        <v>43</v>
      </c>
      <c r="MA29" s="503" t="s">
        <v>43</v>
      </c>
      <c r="MB29" s="364">
        <v>31.97</v>
      </c>
      <c r="MC29" s="364">
        <v>7.82</v>
      </c>
      <c r="MD29" s="364">
        <v>5.92</v>
      </c>
      <c r="ME29" s="532">
        <v>174970</v>
      </c>
      <c r="MF29" s="532">
        <v>0</v>
      </c>
      <c r="MG29" s="532">
        <v>174970</v>
      </c>
      <c r="MH29" s="532">
        <v>58</v>
      </c>
      <c r="MI29" s="532">
        <v>0</v>
      </c>
      <c r="MJ29" s="532">
        <v>58</v>
      </c>
      <c r="MK29" s="337"/>
      <c r="ML29" s="337"/>
      <c r="MN29" s="471"/>
      <c r="MO29" s="471"/>
      <c r="MP29" s="472"/>
      <c r="MQ29" s="473"/>
      <c r="MR29" s="446"/>
      <c r="MS29" s="510">
        <v>5.3999999999999999E-2</v>
      </c>
      <c r="MT29" s="501">
        <v>0</v>
      </c>
      <c r="MU29" s="501">
        <v>0</v>
      </c>
      <c r="MV29" s="501">
        <v>0.42623999999999984</v>
      </c>
      <c r="MW29" s="501">
        <v>36</v>
      </c>
      <c r="MX29" s="501">
        <v>39.335999999999999</v>
      </c>
      <c r="MY29" s="501">
        <v>10.8</v>
      </c>
      <c r="MZ29" s="501">
        <v>0</v>
      </c>
      <c r="NA29" s="501">
        <v>0.7370399999999997</v>
      </c>
      <c r="NB29" s="501">
        <v>1.5E-3</v>
      </c>
      <c r="NC29" s="501">
        <v>0</v>
      </c>
      <c r="ND29" s="501">
        <v>0</v>
      </c>
      <c r="NE29" s="501">
        <v>10.125</v>
      </c>
      <c r="NF29" s="501">
        <v>1.08</v>
      </c>
      <c r="NG29" s="501">
        <v>0</v>
      </c>
      <c r="NH29" s="501">
        <v>7.1999999999999995E-2</v>
      </c>
      <c r="NI29" s="501">
        <v>0.9</v>
      </c>
      <c r="NJ29" s="501">
        <v>0.15840000000000001</v>
      </c>
      <c r="NK29" s="501">
        <v>0.51</v>
      </c>
      <c r="NL29" s="501">
        <v>0</v>
      </c>
      <c r="NM29" s="501">
        <v>0.69</v>
      </c>
      <c r="NN29" s="501">
        <v>4.8000000000000001E-2</v>
      </c>
      <c r="NO29" s="501">
        <v>0.9</v>
      </c>
      <c r="NP29" s="501">
        <v>8.7999999999999995E-2</v>
      </c>
      <c r="NQ29" s="501">
        <v>1.32</v>
      </c>
      <c r="NR29" s="501">
        <v>2.4700000000000002</v>
      </c>
      <c r="NS29" s="501">
        <v>0</v>
      </c>
      <c r="NT29" s="501">
        <v>0</v>
      </c>
      <c r="NU29" s="501">
        <v>0.36</v>
      </c>
      <c r="NV29" s="501">
        <v>0</v>
      </c>
      <c r="NW29" s="501">
        <v>2.2440000000000002</v>
      </c>
      <c r="NX29" s="501">
        <v>0</v>
      </c>
      <c r="OC29" s="354">
        <f t="shared" si="28"/>
        <v>6581</v>
      </c>
      <c r="OD29" s="379"/>
      <c r="OE29" s="379"/>
      <c r="OH29" s="500">
        <v>36.062604954396285</v>
      </c>
      <c r="OI29" s="500">
        <v>18.435754189944134</v>
      </c>
    </row>
    <row r="30" spans="1:399" ht="16.5" customHeight="1" x14ac:dyDescent="0.3">
      <c r="A30" s="357" t="s">
        <v>646</v>
      </c>
      <c r="B30" s="458">
        <v>491642</v>
      </c>
      <c r="C30" s="363">
        <v>4.3</v>
      </c>
      <c r="D30" s="363">
        <v>22.2</v>
      </c>
      <c r="E30" s="363">
        <v>2.8</v>
      </c>
      <c r="F30" s="363">
        <v>6.6</v>
      </c>
      <c r="G30" s="363">
        <v>148.80000000000001</v>
      </c>
      <c r="H30" s="363">
        <v>310</v>
      </c>
      <c r="I30" s="363">
        <v>145</v>
      </c>
      <c r="J30" s="497">
        <v>150</v>
      </c>
      <c r="K30" s="377">
        <v>18.8</v>
      </c>
      <c r="L30" s="525">
        <v>0.16</v>
      </c>
      <c r="M30" s="498">
        <v>0.02</v>
      </c>
      <c r="N30" s="377">
        <v>8.68</v>
      </c>
      <c r="O30" s="526">
        <v>2.2370000000000001</v>
      </c>
      <c r="P30" s="458">
        <v>4363636</v>
      </c>
      <c r="Q30" s="363">
        <v>27.6</v>
      </c>
      <c r="R30" s="494">
        <f t="shared" si="62"/>
        <v>27.66</v>
      </c>
      <c r="S30" s="354">
        <f t="shared" si="0"/>
        <v>491575</v>
      </c>
      <c r="T30" s="363">
        <v>21.8</v>
      </c>
      <c r="U30" s="363">
        <v>2.4</v>
      </c>
      <c r="V30" s="363">
        <v>6.6</v>
      </c>
      <c r="W30" s="363">
        <v>120</v>
      </c>
      <c r="X30" s="363">
        <v>260</v>
      </c>
      <c r="Y30" s="363">
        <v>148</v>
      </c>
      <c r="Z30" s="363">
        <v>20.3</v>
      </c>
      <c r="AA30" s="458">
        <v>48</v>
      </c>
      <c r="AB30" s="363">
        <v>21.8</v>
      </c>
      <c r="AC30" s="363">
        <v>2</v>
      </c>
      <c r="AD30" s="363">
        <v>6.5</v>
      </c>
      <c r="AE30" s="363">
        <v>230</v>
      </c>
      <c r="AF30" s="363">
        <v>480</v>
      </c>
      <c r="AG30" s="363">
        <v>266.7</v>
      </c>
      <c r="AH30" s="363">
        <v>17.2</v>
      </c>
      <c r="AI30" s="354">
        <f t="shared" si="1"/>
        <v>496892</v>
      </c>
      <c r="AJ30" s="458">
        <v>5384</v>
      </c>
      <c r="AK30" s="499">
        <v>363.3</v>
      </c>
      <c r="AL30" s="499">
        <v>178.2</v>
      </c>
      <c r="AM30" s="499">
        <v>420</v>
      </c>
      <c r="AN30" s="500">
        <v>16.89</v>
      </c>
      <c r="AO30" s="359">
        <f t="shared" si="29"/>
        <v>-0.9373978199325298</v>
      </c>
      <c r="AP30" s="359">
        <f t="shared" si="30"/>
        <v>-0.8661223148513999</v>
      </c>
      <c r="AQ30" s="359">
        <f t="shared" si="31"/>
        <v>-0.8215182088460834</v>
      </c>
      <c r="AR30" s="360">
        <f t="shared" si="32"/>
        <v>14.354484893108982</v>
      </c>
      <c r="AS30" s="351">
        <v>0</v>
      </c>
      <c r="AT30" s="351">
        <v>67</v>
      </c>
      <c r="AU30" s="363">
        <v>4040</v>
      </c>
      <c r="AV30" s="363">
        <v>1620</v>
      </c>
      <c r="AW30" s="363">
        <v>13700</v>
      </c>
      <c r="AX30" s="363">
        <v>4420</v>
      </c>
      <c r="AY30" s="363">
        <v>1</v>
      </c>
      <c r="AZ30" s="363">
        <v>22</v>
      </c>
      <c r="BA30" s="363">
        <v>1.7</v>
      </c>
      <c r="BB30" s="363">
        <v>0.6</v>
      </c>
      <c r="BC30" s="363">
        <v>142</v>
      </c>
      <c r="BD30" s="499">
        <v>-21</v>
      </c>
      <c r="BE30" s="363">
        <v>6.7</v>
      </c>
      <c r="BF30" s="363">
        <v>2220</v>
      </c>
      <c r="BG30" s="363">
        <v>2480</v>
      </c>
      <c r="BH30" s="363">
        <v>1880</v>
      </c>
      <c r="BI30" s="363">
        <v>2120</v>
      </c>
      <c r="BJ30" s="363">
        <v>135</v>
      </c>
      <c r="BK30" s="495">
        <f>(102546*raw_data!BF30)/((raw_data!BY30*raw_data!CF30)+((raw_data!AI30-raw_data!AT30)*raw_data!BU30))</f>
        <v>4.2006876682179604</v>
      </c>
      <c r="BL30" s="494">
        <f t="shared" si="2"/>
        <v>0.54332043201369729</v>
      </c>
      <c r="BM30" s="354">
        <f t="shared" si="3"/>
        <v>493128</v>
      </c>
      <c r="BN30" s="354">
        <f t="shared" si="33"/>
        <v>432827</v>
      </c>
      <c r="BO30" s="363">
        <v>30</v>
      </c>
      <c r="BP30" s="363">
        <v>21.9</v>
      </c>
      <c r="BQ30" s="363">
        <v>4.4000000000000004</v>
      </c>
      <c r="BR30" s="363">
        <v>6.3</v>
      </c>
      <c r="BS30" s="363">
        <v>19.2</v>
      </c>
      <c r="BT30" s="363">
        <v>40</v>
      </c>
      <c r="BU30" s="363">
        <v>16.5</v>
      </c>
      <c r="BV30" s="363">
        <v>330</v>
      </c>
      <c r="BW30" s="363">
        <v>7273</v>
      </c>
      <c r="BX30" s="363">
        <v>4.9000000000000004</v>
      </c>
      <c r="BY30" s="351">
        <v>3898</v>
      </c>
      <c r="BZ30" s="351">
        <v>84</v>
      </c>
      <c r="CA30" s="359">
        <f t="shared" si="4"/>
        <v>0.91652173913043489</v>
      </c>
      <c r="CB30" s="359">
        <f t="shared" si="5"/>
        <v>0.91666666666666663</v>
      </c>
      <c r="CC30" s="359">
        <f t="shared" si="6"/>
        <v>0.93813273340832393</v>
      </c>
      <c r="CD30" s="496">
        <f t="shared" si="34"/>
        <v>0.20527741730771579</v>
      </c>
      <c r="CE30" s="351">
        <v>100923</v>
      </c>
      <c r="CF30" s="363">
        <v>11800</v>
      </c>
      <c r="CG30" s="363">
        <v>10300</v>
      </c>
      <c r="CH30" s="458">
        <v>428503</v>
      </c>
      <c r="CI30" s="458">
        <v>448802</v>
      </c>
      <c r="CJ30" s="354">
        <f t="shared" si="35"/>
        <v>438653</v>
      </c>
      <c r="CK30" s="363">
        <v>30</v>
      </c>
      <c r="CL30" s="363">
        <v>22.2</v>
      </c>
      <c r="CM30" s="363">
        <v>5.2</v>
      </c>
      <c r="CN30" s="363">
        <v>6.4</v>
      </c>
      <c r="CO30" s="363">
        <v>16.3</v>
      </c>
      <c r="CP30" s="363">
        <v>34</v>
      </c>
      <c r="CQ30" s="363">
        <v>18.8</v>
      </c>
      <c r="CR30" s="377">
        <v>1.08</v>
      </c>
      <c r="CS30" s="498">
        <v>5.66</v>
      </c>
      <c r="CT30" s="498">
        <v>0.48</v>
      </c>
      <c r="CU30" s="498">
        <v>5.13</v>
      </c>
      <c r="CV30" s="501">
        <v>1.2649999999999999</v>
      </c>
      <c r="CW30" s="502">
        <v>50</v>
      </c>
      <c r="CX30" s="363">
        <v>0.8</v>
      </c>
      <c r="CY30" s="498">
        <v>0.62</v>
      </c>
      <c r="CZ30" s="494">
        <f t="shared" si="63"/>
        <v>12.350000000000001</v>
      </c>
      <c r="DA30" s="359">
        <f t="shared" si="7"/>
        <v>0.8703448275862069</v>
      </c>
      <c r="DB30" s="359">
        <f t="shared" si="8"/>
        <v>0.89032258064516134</v>
      </c>
      <c r="DC30" s="359">
        <f t="shared" si="9"/>
        <v>0.89045698924731176</v>
      </c>
      <c r="DD30" s="359">
        <f t="shared" si="10"/>
        <v>0.94255319148936156</v>
      </c>
      <c r="DE30" s="359">
        <f t="shared" si="11"/>
        <v>-34.375</v>
      </c>
      <c r="DF30" s="425">
        <f t="shared" si="12"/>
        <v>-22.999999999999996</v>
      </c>
      <c r="DG30" s="359">
        <f t="shared" si="13"/>
        <v>0.40898617511520735</v>
      </c>
      <c r="DH30" s="359">
        <f t="shared" si="36"/>
        <v>0.55350686912509028</v>
      </c>
      <c r="DI30" s="359">
        <f t="shared" si="14"/>
        <v>0.43451050514081369</v>
      </c>
      <c r="DJ30" s="535">
        <v>0.999</v>
      </c>
      <c r="DK30" s="359">
        <f t="shared" si="16"/>
        <v>0.97101449275362317</v>
      </c>
      <c r="DL30" s="527">
        <v>0</v>
      </c>
      <c r="DM30" s="527">
        <v>100</v>
      </c>
      <c r="DN30" s="527">
        <v>100</v>
      </c>
      <c r="DO30" s="527">
        <v>0</v>
      </c>
      <c r="DP30" s="351">
        <v>4324</v>
      </c>
      <c r="DQ30" s="363">
        <v>6.7</v>
      </c>
      <c r="DR30" s="363">
        <v>11.1</v>
      </c>
      <c r="DS30" s="363">
        <v>24</v>
      </c>
      <c r="DT30" s="363">
        <v>8</v>
      </c>
      <c r="DU30" s="427">
        <f t="shared" si="37"/>
        <v>31.90184049079755</v>
      </c>
      <c r="DV30" s="427">
        <f t="shared" si="38"/>
        <v>29.411764705882355</v>
      </c>
      <c r="DW30" s="427">
        <f t="shared" si="39"/>
        <v>57.446808510638306</v>
      </c>
      <c r="DX30" s="363">
        <v>6.5</v>
      </c>
      <c r="DY30" s="363">
        <v>161.4</v>
      </c>
      <c r="DZ30" s="363">
        <v>380</v>
      </c>
      <c r="EA30" s="363">
        <v>208</v>
      </c>
      <c r="EB30" s="355">
        <f t="shared" si="40"/>
        <v>41600</v>
      </c>
      <c r="EC30" s="363">
        <v>3447</v>
      </c>
      <c r="ED30" s="355">
        <f t="shared" si="66"/>
        <v>3447</v>
      </c>
      <c r="EE30" s="355">
        <f t="shared" si="67"/>
        <v>39985.199999999997</v>
      </c>
      <c r="EF30" s="536" t="s">
        <v>621</v>
      </c>
      <c r="EG30" s="363">
        <v>64.224000000005816</v>
      </c>
      <c r="EH30" s="355">
        <f t="shared" si="43"/>
        <v>64224.000000005813</v>
      </c>
      <c r="EI30" s="363">
        <v>6.3</v>
      </c>
      <c r="EJ30" s="363">
        <v>11600</v>
      </c>
      <c r="EK30" s="497">
        <v>8900</v>
      </c>
      <c r="EL30" s="355">
        <f t="shared" si="44"/>
        <v>39985.199999999997</v>
      </c>
      <c r="EM30" s="528">
        <v>3</v>
      </c>
      <c r="EN30" s="656"/>
      <c r="EO30" s="351">
        <v>881</v>
      </c>
      <c r="EP30" s="363">
        <v>6.1</v>
      </c>
      <c r="EQ30" s="363">
        <v>48600</v>
      </c>
      <c r="ER30" s="355">
        <f t="shared" si="65"/>
        <v>42816.6</v>
      </c>
      <c r="ES30" s="363">
        <v>45850</v>
      </c>
      <c r="ET30" s="355">
        <f t="shared" si="46"/>
        <v>40393.85</v>
      </c>
      <c r="EU30" s="363">
        <v>200</v>
      </c>
      <c r="EV30" s="363" t="s">
        <v>43</v>
      </c>
      <c r="EW30" s="429"/>
      <c r="EX30" s="495">
        <f t="shared" si="68"/>
        <v>21.061520998864928</v>
      </c>
      <c r="EY30" s="351">
        <v>1113</v>
      </c>
      <c r="EZ30" s="458">
        <v>3376</v>
      </c>
      <c r="FA30" s="458">
        <v>3210</v>
      </c>
      <c r="FB30" s="458">
        <v>582</v>
      </c>
      <c r="FC30" s="363">
        <v>28</v>
      </c>
      <c r="FD30" s="363">
        <v>28</v>
      </c>
      <c r="FE30" s="363">
        <v>73</v>
      </c>
      <c r="FF30" s="363" t="s">
        <v>43</v>
      </c>
      <c r="FG30" s="363">
        <v>7</v>
      </c>
      <c r="FH30" s="363">
        <v>42100</v>
      </c>
      <c r="FI30" s="497">
        <v>32600</v>
      </c>
      <c r="FJ30" s="497">
        <v>2520</v>
      </c>
      <c r="FK30" s="363">
        <v>247</v>
      </c>
      <c r="FL30" s="355">
        <f t="shared" si="59"/>
        <v>7039.5</v>
      </c>
      <c r="FM30" s="495">
        <f t="shared" si="47"/>
        <v>99.39473684210526</v>
      </c>
      <c r="FN30" s="363">
        <v>29.533000000000001</v>
      </c>
      <c r="FO30" s="355">
        <f t="shared" si="48"/>
        <v>29533</v>
      </c>
      <c r="FP30" s="363">
        <v>7</v>
      </c>
      <c r="FQ30" s="363">
        <v>28500</v>
      </c>
      <c r="FR30" s="356">
        <f t="shared" si="49"/>
        <v>7.0395000000000003</v>
      </c>
      <c r="FS30" s="363">
        <v>23800</v>
      </c>
      <c r="FT30" s="355">
        <f t="shared" si="50"/>
        <v>5878.6</v>
      </c>
      <c r="FU30" s="363">
        <v>1990</v>
      </c>
      <c r="FV30" s="363" t="s">
        <v>43</v>
      </c>
      <c r="FW30" s="351">
        <v>247</v>
      </c>
      <c r="FX30" s="363">
        <v>7.1</v>
      </c>
      <c r="FY30" s="363">
        <v>79.5</v>
      </c>
      <c r="FZ30" s="363">
        <v>190</v>
      </c>
      <c r="GA30" s="363">
        <v>172.5</v>
      </c>
      <c r="GB30" s="458">
        <v>0</v>
      </c>
      <c r="GC30" s="351">
        <v>0</v>
      </c>
      <c r="GD30" s="431">
        <f t="shared" si="51"/>
        <v>18039.469026548679</v>
      </c>
      <c r="GE30" s="363" t="s">
        <v>43</v>
      </c>
      <c r="GF30" s="503">
        <v>77.400000000000006</v>
      </c>
      <c r="GG30" s="528">
        <v>2</v>
      </c>
      <c r="GH30" s="499">
        <v>285</v>
      </c>
      <c r="GI30" s="499">
        <v>191.4</v>
      </c>
      <c r="GJ30" s="499">
        <v>400</v>
      </c>
      <c r="GK30" s="500">
        <v>5.04</v>
      </c>
      <c r="GL30" s="503">
        <v>8.1</v>
      </c>
      <c r="GM30" s="503" t="s">
        <v>43</v>
      </c>
      <c r="GN30" s="503" t="s">
        <v>43</v>
      </c>
      <c r="GO30" s="503">
        <v>9.1999999999999993</v>
      </c>
      <c r="GP30" s="458">
        <v>10460</v>
      </c>
      <c r="GQ30" s="529"/>
      <c r="GR30" s="458">
        <v>4490</v>
      </c>
      <c r="GS30" s="499">
        <v>372</v>
      </c>
      <c r="GT30" s="499">
        <v>466</v>
      </c>
      <c r="GU30" s="504"/>
      <c r="GV30" s="505"/>
      <c r="GW30" s="499" t="s">
        <v>43</v>
      </c>
      <c r="GX30" s="499">
        <v>68.058333333333337</v>
      </c>
      <c r="GY30" s="530">
        <v>2122</v>
      </c>
      <c r="GZ30" s="499">
        <v>2702</v>
      </c>
      <c r="HA30" s="499">
        <v>100</v>
      </c>
      <c r="HB30" s="499">
        <v>8730</v>
      </c>
      <c r="HC30" s="351">
        <v>0</v>
      </c>
      <c r="HD30" s="527">
        <v>0</v>
      </c>
      <c r="HE30" s="527">
        <v>43.6</v>
      </c>
      <c r="HF30" s="527">
        <v>35.9</v>
      </c>
      <c r="HG30" s="527">
        <v>0</v>
      </c>
      <c r="HH30" s="527">
        <v>0</v>
      </c>
      <c r="HI30" s="527">
        <v>34.799999999999997</v>
      </c>
      <c r="HJ30" s="527">
        <v>35.1</v>
      </c>
      <c r="HK30" s="527">
        <v>0</v>
      </c>
      <c r="HL30" s="519"/>
      <c r="HM30" s="363">
        <v>223853.36300000548</v>
      </c>
      <c r="HN30" s="519"/>
      <c r="HO30" s="627"/>
      <c r="HP30" s="627"/>
      <c r="HQ30" s="627"/>
      <c r="HR30" s="627"/>
      <c r="HS30" s="627"/>
      <c r="HT30" s="627"/>
      <c r="HU30" s="627"/>
      <c r="HV30" s="627"/>
      <c r="HW30" s="627"/>
      <c r="HX30" s="627"/>
      <c r="HY30" s="627"/>
      <c r="HZ30" s="627"/>
      <c r="IA30" s="627"/>
      <c r="IB30" s="627"/>
      <c r="IC30" s="627"/>
      <c r="ID30" s="627"/>
      <c r="IE30" s="627"/>
      <c r="IF30" s="627"/>
      <c r="IG30" s="627"/>
      <c r="IH30" s="627"/>
      <c r="II30" s="627"/>
      <c r="IJ30" s="627"/>
      <c r="IK30" s="627"/>
      <c r="IL30" s="627"/>
      <c r="IM30" s="627"/>
      <c r="IN30" s="627"/>
      <c r="IO30" s="627"/>
      <c r="IP30" s="627"/>
      <c r="IQ30" s="627"/>
      <c r="IR30" s="627"/>
      <c r="IS30" s="627"/>
      <c r="IT30" s="627"/>
      <c r="IU30" s="627"/>
      <c r="IV30" s="627"/>
      <c r="IW30" s="627"/>
      <c r="IX30" s="627"/>
      <c r="IY30" s="627"/>
      <c r="IZ30" s="627"/>
      <c r="JA30" s="627"/>
      <c r="JB30" s="627"/>
      <c r="JC30" s="627"/>
      <c r="JD30" s="627"/>
      <c r="JE30" s="627"/>
      <c r="JF30" s="627"/>
      <c r="JG30" s="627"/>
      <c r="JH30" s="627"/>
      <c r="JI30" s="627"/>
      <c r="JJ30" s="627"/>
      <c r="JK30" s="363">
        <v>72</v>
      </c>
      <c r="JL30" s="363">
        <v>0</v>
      </c>
      <c r="JM30" s="458">
        <v>0</v>
      </c>
      <c r="JN30" s="363">
        <v>9000</v>
      </c>
      <c r="JO30" s="354">
        <f t="shared" si="61"/>
        <v>11160</v>
      </c>
      <c r="JP30" s="355">
        <f t="shared" si="18"/>
        <v>72</v>
      </c>
      <c r="JQ30" s="354">
        <f t="shared" si="52"/>
        <v>89.28</v>
      </c>
      <c r="JR30" s="355">
        <f t="shared" si="53"/>
        <v>9072</v>
      </c>
      <c r="JS30" s="355">
        <f t="shared" si="54"/>
        <v>11249.28</v>
      </c>
      <c r="JT30" s="354">
        <f t="shared" si="19"/>
        <v>13656.722222222224</v>
      </c>
      <c r="JU30" s="354">
        <f t="shared" si="20"/>
        <v>16388.066666666669</v>
      </c>
      <c r="JV30" s="354">
        <f t="shared" si="21"/>
        <v>8159.8915277777787</v>
      </c>
      <c r="JW30" s="354">
        <f t="shared" si="22"/>
        <v>9791.8698333333341</v>
      </c>
      <c r="JX30" s="354">
        <f t="shared" si="23"/>
        <v>11249.28</v>
      </c>
      <c r="JY30" s="456">
        <f t="shared" si="55"/>
        <v>5228.0666666666693</v>
      </c>
      <c r="JZ30" s="509">
        <v>24330</v>
      </c>
      <c r="KA30" s="498">
        <v>13.59</v>
      </c>
      <c r="KB30" s="458"/>
      <c r="KC30" s="498"/>
      <c r="KD30" s="458"/>
      <c r="KE30" s="377"/>
      <c r="KF30" s="363">
        <v>0</v>
      </c>
      <c r="KG30" s="363">
        <v>0</v>
      </c>
      <c r="KH30" s="377">
        <v>1.19</v>
      </c>
      <c r="KI30" s="497">
        <v>0</v>
      </c>
      <c r="KJ30" s="456">
        <f t="shared" si="24"/>
        <v>0</v>
      </c>
      <c r="KK30" s="456">
        <f t="shared" si="56"/>
        <v>0</v>
      </c>
      <c r="KL30" s="363">
        <v>200.00000000001705</v>
      </c>
      <c r="KM30" s="363">
        <v>99.999999999994316</v>
      </c>
      <c r="KN30" s="377">
        <v>0.55999999999999972</v>
      </c>
      <c r="KO30" s="458">
        <v>0</v>
      </c>
      <c r="KP30" s="432">
        <f t="shared" si="25"/>
        <v>300.00000000001137</v>
      </c>
      <c r="KQ30" s="432">
        <f t="shared" si="57"/>
        <v>420.00000000001592</v>
      </c>
      <c r="KR30" s="458">
        <v>0</v>
      </c>
      <c r="KS30" s="458">
        <v>0</v>
      </c>
      <c r="KT30" s="364">
        <v>10</v>
      </c>
      <c r="KU30" s="433">
        <f t="shared" si="58"/>
        <v>150</v>
      </c>
      <c r="KV30" s="496">
        <f t="shared" si="26"/>
        <v>29.533000000000001</v>
      </c>
      <c r="KW30" s="496">
        <f t="shared" si="27"/>
        <v>64.224000000005816</v>
      </c>
      <c r="KX30" s="458">
        <v>700</v>
      </c>
      <c r="KY30" s="650"/>
      <c r="KZ30" s="650"/>
      <c r="LA30" s="503">
        <v>0</v>
      </c>
      <c r="LB30" s="503">
        <v>154</v>
      </c>
      <c r="LC30" s="503">
        <v>10</v>
      </c>
      <c r="LD30" s="503">
        <v>0</v>
      </c>
      <c r="LE30" s="503">
        <v>29</v>
      </c>
      <c r="LF30" s="503">
        <v>0</v>
      </c>
      <c r="LG30" s="503">
        <v>71</v>
      </c>
      <c r="LH30" s="503">
        <v>338</v>
      </c>
      <c r="LI30" s="458">
        <v>514</v>
      </c>
      <c r="LJ30" s="351">
        <v>0</v>
      </c>
      <c r="LK30" s="377">
        <v>1.4733000000000001</v>
      </c>
      <c r="LL30" s="377">
        <v>0.14000000000000001</v>
      </c>
      <c r="LM30" s="377">
        <v>0.46</v>
      </c>
      <c r="LN30" s="377">
        <v>1.67</v>
      </c>
      <c r="LO30" s="377">
        <v>0.01</v>
      </c>
      <c r="LP30" s="377">
        <v>0.05</v>
      </c>
      <c r="LQ30" s="377">
        <v>0.9</v>
      </c>
      <c r="LR30" s="377">
        <v>0.2</v>
      </c>
      <c r="LS30" s="503">
        <v>104</v>
      </c>
      <c r="LT30" s="503">
        <v>94.8</v>
      </c>
      <c r="LU30" s="503">
        <v>110</v>
      </c>
      <c r="LV30" s="503">
        <v>100.76</v>
      </c>
      <c r="LW30" s="503">
        <v>95.86</v>
      </c>
      <c r="LX30" s="503">
        <v>97.33</v>
      </c>
      <c r="LY30" s="503">
        <v>102.82</v>
      </c>
      <c r="LZ30" s="503">
        <v>98.14</v>
      </c>
      <c r="MA30" s="503">
        <v>99.9</v>
      </c>
      <c r="MB30" s="364">
        <v>31.08</v>
      </c>
      <c r="MC30" s="364">
        <v>7.84</v>
      </c>
      <c r="MD30" s="364">
        <v>5.2</v>
      </c>
      <c r="ME30" s="532">
        <v>28840</v>
      </c>
      <c r="MF30" s="532">
        <v>0</v>
      </c>
      <c r="MG30" s="532">
        <v>28840</v>
      </c>
      <c r="MH30" s="532">
        <v>12</v>
      </c>
      <c r="MI30" s="532">
        <v>0</v>
      </c>
      <c r="MJ30" s="532">
        <v>12</v>
      </c>
      <c r="MK30" s="337"/>
      <c r="ML30" s="337"/>
      <c r="MN30" s="471"/>
      <c r="MO30" s="471"/>
      <c r="MP30" s="472"/>
      <c r="MQ30" s="473"/>
      <c r="MR30" s="446"/>
      <c r="MS30" s="510">
        <v>5.3999999999999999E-2</v>
      </c>
      <c r="MT30" s="501">
        <v>0</v>
      </c>
      <c r="MU30" s="501">
        <v>0</v>
      </c>
      <c r="MV30" s="501">
        <v>0.42623999999999984</v>
      </c>
      <c r="MW30" s="501">
        <v>36</v>
      </c>
      <c r="MX30" s="501">
        <v>39.335999999999999</v>
      </c>
      <c r="MY30" s="501">
        <v>10.8</v>
      </c>
      <c r="MZ30" s="501">
        <v>0</v>
      </c>
      <c r="NA30" s="501">
        <v>0.7281599999999997</v>
      </c>
      <c r="NB30" s="501">
        <v>1.35E-2</v>
      </c>
      <c r="NC30" s="501">
        <v>0</v>
      </c>
      <c r="ND30" s="501">
        <v>0</v>
      </c>
      <c r="NE30" s="501">
        <v>10.875</v>
      </c>
      <c r="NF30" s="501">
        <v>1.08</v>
      </c>
      <c r="NG30" s="501">
        <v>0</v>
      </c>
      <c r="NH30" s="501">
        <v>7.1999999999999995E-2</v>
      </c>
      <c r="NI30" s="501">
        <v>0.9</v>
      </c>
      <c r="NJ30" s="501">
        <v>0.15840000000000001</v>
      </c>
      <c r="NK30" s="501">
        <v>0.54</v>
      </c>
      <c r="NL30" s="501">
        <v>0</v>
      </c>
      <c r="NM30" s="501">
        <v>0.72</v>
      </c>
      <c r="NN30" s="501">
        <v>7.1999999999999995E-2</v>
      </c>
      <c r="NO30" s="501">
        <v>0.9</v>
      </c>
      <c r="NP30" s="501">
        <v>0.10560000000000001</v>
      </c>
      <c r="NQ30" s="501">
        <v>1.32</v>
      </c>
      <c r="NR30" s="501">
        <v>2.2799999999999998</v>
      </c>
      <c r="NS30" s="501">
        <v>0</v>
      </c>
      <c r="NT30" s="501">
        <v>0.06</v>
      </c>
      <c r="NU30" s="501">
        <v>0.36</v>
      </c>
      <c r="NV30" s="501">
        <v>0</v>
      </c>
      <c r="NW30" s="501">
        <v>2.2440000000000002</v>
      </c>
      <c r="NX30" s="501">
        <v>0</v>
      </c>
      <c r="OC30" s="354">
        <f t="shared" si="28"/>
        <v>6586</v>
      </c>
      <c r="OD30" s="379"/>
      <c r="OE30" s="379"/>
      <c r="OH30" s="500">
        <v>79.859251089753684</v>
      </c>
      <c r="OI30" s="500">
        <v>27.902946273830153</v>
      </c>
    </row>
    <row r="31" spans="1:399" ht="17.100000000000001" customHeight="1" x14ac:dyDescent="0.3">
      <c r="A31" s="550" t="s">
        <v>647</v>
      </c>
      <c r="B31" s="458">
        <v>486993</v>
      </c>
      <c r="C31" s="363">
        <v>5.0999999999999996</v>
      </c>
      <c r="D31" s="363">
        <v>22.6</v>
      </c>
      <c r="E31" s="363">
        <v>3.2</v>
      </c>
      <c r="F31" s="363">
        <v>6.8</v>
      </c>
      <c r="G31" s="363">
        <v>136.80000000000001</v>
      </c>
      <c r="H31" s="363">
        <v>305</v>
      </c>
      <c r="I31" s="363">
        <v>132</v>
      </c>
      <c r="J31" s="497">
        <v>150</v>
      </c>
      <c r="K31" s="377"/>
      <c r="L31" s="525"/>
      <c r="M31" s="498"/>
      <c r="N31" s="377"/>
      <c r="O31" s="526"/>
      <c r="P31" s="458"/>
      <c r="Q31" s="363"/>
      <c r="R31" s="494"/>
      <c r="S31" s="354">
        <f t="shared" si="0"/>
        <v>486939</v>
      </c>
      <c r="T31" s="363">
        <v>23.3</v>
      </c>
      <c r="U31" s="363">
        <v>2.8</v>
      </c>
      <c r="V31" s="363">
        <v>6.7</v>
      </c>
      <c r="W31" s="363">
        <v>123.6</v>
      </c>
      <c r="X31" s="363">
        <v>275</v>
      </c>
      <c r="Y31" s="363">
        <v>132</v>
      </c>
      <c r="Z31" s="363" t="s">
        <v>550</v>
      </c>
      <c r="AA31" s="458">
        <v>48</v>
      </c>
      <c r="AB31" s="363">
        <v>23.1</v>
      </c>
      <c r="AC31" s="363">
        <v>2.4</v>
      </c>
      <c r="AD31" s="363">
        <v>6.5</v>
      </c>
      <c r="AE31" s="363">
        <v>193</v>
      </c>
      <c r="AF31" s="363">
        <v>415</v>
      </c>
      <c r="AG31" s="363">
        <v>176</v>
      </c>
      <c r="AH31" s="363" t="s">
        <v>550</v>
      </c>
      <c r="AI31" s="354">
        <f t="shared" si="1"/>
        <v>491627</v>
      </c>
      <c r="AJ31" s="458">
        <v>4742</v>
      </c>
      <c r="AK31" s="499"/>
      <c r="AL31" s="499"/>
      <c r="AM31" s="499"/>
      <c r="AN31" s="500"/>
      <c r="AO31" s="359">
        <f t="shared" si="29"/>
        <v>-0.5765218885925858</v>
      </c>
      <c r="AP31" s="359">
        <f t="shared" si="30"/>
        <v>-0.52361966563293627</v>
      </c>
      <c r="AQ31" s="359">
        <f t="shared" si="31"/>
        <v>-0.34616998569978308</v>
      </c>
      <c r="AR31" s="360" t="str">
        <f t="shared" si="32"/>
        <v>-</v>
      </c>
      <c r="AS31" s="351">
        <v>0</v>
      </c>
      <c r="AT31" s="351">
        <v>54</v>
      </c>
      <c r="AU31" s="363"/>
      <c r="AV31" s="363"/>
      <c r="AW31" s="363"/>
      <c r="AX31" s="363"/>
      <c r="AY31" s="363">
        <v>1</v>
      </c>
      <c r="AZ31" s="363">
        <v>22.8</v>
      </c>
      <c r="BA31" s="363">
        <v>2.1</v>
      </c>
      <c r="BB31" s="363">
        <v>0.9</v>
      </c>
      <c r="BC31" s="363">
        <v>121</v>
      </c>
      <c r="BD31" s="499">
        <v>-15</v>
      </c>
      <c r="BE31" s="363">
        <v>6.6</v>
      </c>
      <c r="BF31" s="363">
        <v>2440</v>
      </c>
      <c r="BG31" s="363">
        <v>3675</v>
      </c>
      <c r="BH31" s="363">
        <v>2060</v>
      </c>
      <c r="BI31" s="363">
        <v>3100</v>
      </c>
      <c r="BJ31" s="363">
        <v>142</v>
      </c>
      <c r="BK31" s="495">
        <f>(102546*raw_data!BF31)/((raw_data!BY31*raw_data!CF31)+((raw_data!AI31-raw_data!AT31)*raw_data!BU31))</f>
        <v>5.0984509169732819</v>
      </c>
      <c r="BL31" s="494">
        <f t="shared" si="2"/>
        <v>0.41542057421921375</v>
      </c>
      <c r="BM31" s="354">
        <f t="shared" si="3"/>
        <v>487827</v>
      </c>
      <c r="BN31" s="354">
        <f t="shared" si="33"/>
        <v>431598</v>
      </c>
      <c r="BO31" s="363">
        <v>30</v>
      </c>
      <c r="BP31" s="363">
        <v>20.6</v>
      </c>
      <c r="BQ31" s="363">
        <v>4.9000000000000004</v>
      </c>
      <c r="BR31" s="363">
        <v>6.5</v>
      </c>
      <c r="BS31" s="363">
        <v>14.5</v>
      </c>
      <c r="BT31" s="363">
        <v>30</v>
      </c>
      <c r="BU31" s="363">
        <v>10</v>
      </c>
      <c r="BV31" s="363">
        <v>250</v>
      </c>
      <c r="BW31" s="363" t="s">
        <v>550</v>
      </c>
      <c r="BX31" s="363" t="s">
        <v>550</v>
      </c>
      <c r="BY31" s="351">
        <v>3908</v>
      </c>
      <c r="BZ31" s="351">
        <v>84</v>
      </c>
      <c r="CA31" s="359">
        <f t="shared" si="4"/>
        <v>0.92487046632124348</v>
      </c>
      <c r="CB31" s="359">
        <f t="shared" si="5"/>
        <v>0.92771084337349397</v>
      </c>
      <c r="CC31" s="359">
        <f t="shared" si="6"/>
        <v>0.94318181818181823</v>
      </c>
      <c r="CD31" s="496">
        <f t="shared" si="34"/>
        <v>0.21989843796522743</v>
      </c>
      <c r="CE31" s="351">
        <v>107089</v>
      </c>
      <c r="CF31" s="363">
        <v>11300</v>
      </c>
      <c r="CG31" s="363">
        <v>9900</v>
      </c>
      <c r="CH31" s="458">
        <v>427066</v>
      </c>
      <c r="CI31" s="458">
        <v>449816</v>
      </c>
      <c r="CJ31" s="354">
        <f t="shared" si="35"/>
        <v>438441</v>
      </c>
      <c r="CK31" s="363">
        <v>30</v>
      </c>
      <c r="CL31" s="363">
        <v>20.8</v>
      </c>
      <c r="CM31" s="363">
        <v>5.4</v>
      </c>
      <c r="CN31" s="363">
        <v>6.6</v>
      </c>
      <c r="CO31" s="363">
        <v>12.8</v>
      </c>
      <c r="CP31" s="363">
        <v>26</v>
      </c>
      <c r="CQ31" s="363">
        <v>10</v>
      </c>
      <c r="CR31" s="377">
        <v>4.5599999999999996</v>
      </c>
      <c r="CS31" s="498"/>
      <c r="CT31" s="498"/>
      <c r="CU31" s="498"/>
      <c r="CV31" s="501"/>
      <c r="CW31" s="502"/>
      <c r="CX31" s="363"/>
      <c r="CY31" s="498">
        <v>0.59</v>
      </c>
      <c r="CZ31" s="494"/>
      <c r="DA31" s="359">
        <f t="shared" si="7"/>
        <v>0.9242424242424242</v>
      </c>
      <c r="DB31" s="359">
        <f t="shared" si="8"/>
        <v>0.91475409836065569</v>
      </c>
      <c r="DC31" s="359">
        <f t="shared" si="9"/>
        <v>0.9064327485380117</v>
      </c>
      <c r="DD31" s="359" t="str">
        <f t="shared" si="10"/>
        <v>-</v>
      </c>
      <c r="DE31" s="359" t="str">
        <f t="shared" si="11"/>
        <v>-</v>
      </c>
      <c r="DF31" s="425" t="str">
        <f t="shared" si="12"/>
        <v>-</v>
      </c>
      <c r="DG31" s="359" t="str">
        <f t="shared" si="13"/>
        <v>-</v>
      </c>
      <c r="DH31" s="359" t="str">
        <f t="shared" si="36"/>
        <v>-</v>
      </c>
      <c r="DI31" s="359" t="str">
        <f t="shared" si="14"/>
        <v>-</v>
      </c>
      <c r="DJ31" s="493" t="str">
        <f t="shared" si="15"/>
        <v>-</v>
      </c>
      <c r="DK31" s="359" t="str">
        <f t="shared" si="16"/>
        <v>-</v>
      </c>
      <c r="DL31" s="527">
        <v>0</v>
      </c>
      <c r="DM31" s="527">
        <v>100</v>
      </c>
      <c r="DN31" s="527">
        <v>100</v>
      </c>
      <c r="DO31" s="527">
        <v>0</v>
      </c>
      <c r="DP31" s="351">
        <v>4532</v>
      </c>
      <c r="DQ31" s="363" t="s">
        <v>550</v>
      </c>
      <c r="DR31" s="363" t="s">
        <v>550</v>
      </c>
      <c r="DS31" s="363" t="s">
        <v>550</v>
      </c>
      <c r="DT31" s="363" t="s">
        <v>550</v>
      </c>
      <c r="DU31" s="427" t="str">
        <f t="shared" si="37"/>
        <v>--</v>
      </c>
      <c r="DV31" s="427" t="str">
        <f t="shared" si="38"/>
        <v>--</v>
      </c>
      <c r="DW31" s="427" t="str">
        <f t="shared" si="39"/>
        <v>--</v>
      </c>
      <c r="DX31" s="363" t="s">
        <v>550</v>
      </c>
      <c r="DY31" s="363" t="s">
        <v>550</v>
      </c>
      <c r="DZ31" s="363" t="s">
        <v>550</v>
      </c>
      <c r="EA31" s="363" t="s">
        <v>550</v>
      </c>
      <c r="EB31" s="355" t="str">
        <f t="shared" si="40"/>
        <v>-</v>
      </c>
      <c r="EC31" s="363">
        <v>3034</v>
      </c>
      <c r="ED31" s="355">
        <f t="shared" si="66"/>
        <v>3034</v>
      </c>
      <c r="EE31" s="355">
        <f t="shared" si="67"/>
        <v>33980.800000000003</v>
      </c>
      <c r="EF31" s="495" t="str">
        <f t="shared" si="60"/>
        <v>-</v>
      </c>
      <c r="EG31" s="363">
        <v>63.947000000000003</v>
      </c>
      <c r="EH31" s="355">
        <f t="shared" si="43"/>
        <v>63947</v>
      </c>
      <c r="EI31" s="363">
        <v>6.2</v>
      </c>
      <c r="EJ31" s="363">
        <v>11200</v>
      </c>
      <c r="EK31" s="497">
        <v>9300</v>
      </c>
      <c r="EL31" s="355">
        <f t="shared" si="44"/>
        <v>33980.800000000003</v>
      </c>
      <c r="EM31" s="528">
        <v>3</v>
      </c>
      <c r="EN31" s="656"/>
      <c r="EO31" s="351">
        <v>855</v>
      </c>
      <c r="EP31" s="363">
        <v>6.3</v>
      </c>
      <c r="EQ31" s="363">
        <v>50550</v>
      </c>
      <c r="ER31" s="355">
        <f t="shared" si="65"/>
        <v>43220.25</v>
      </c>
      <c r="ES31" s="363">
        <v>43150</v>
      </c>
      <c r="ET31" s="355">
        <f t="shared" si="46"/>
        <v>36893.25</v>
      </c>
      <c r="EU31" s="363">
        <v>200</v>
      </c>
      <c r="EV31" s="363" t="s">
        <v>43</v>
      </c>
      <c r="EW31" s="429"/>
      <c r="EX31" s="495">
        <f t="shared" si="68"/>
        <v>21.701988304093568</v>
      </c>
      <c r="EY31" s="351">
        <v>974</v>
      </c>
      <c r="EZ31" s="458">
        <v>3349</v>
      </c>
      <c r="FA31" s="458">
        <v>3206</v>
      </c>
      <c r="FB31" s="458">
        <v>648</v>
      </c>
      <c r="FC31" s="363">
        <v>28</v>
      </c>
      <c r="FD31" s="363">
        <v>28</v>
      </c>
      <c r="FE31" s="363">
        <v>73</v>
      </c>
      <c r="FF31" s="363" t="s">
        <v>43</v>
      </c>
      <c r="FG31" s="363">
        <v>7</v>
      </c>
      <c r="FH31" s="363">
        <v>48100</v>
      </c>
      <c r="FI31" s="497">
        <v>37500</v>
      </c>
      <c r="FJ31" s="497">
        <v>2720</v>
      </c>
      <c r="FK31" s="363">
        <v>251</v>
      </c>
      <c r="FL31" s="355">
        <f t="shared" si="59"/>
        <v>7115.85</v>
      </c>
      <c r="FM31" s="495" t="str">
        <f t="shared" si="47"/>
        <v>-</v>
      </c>
      <c r="FN31" s="363">
        <v>32.164000000000001</v>
      </c>
      <c r="FO31" s="355">
        <f t="shared" si="48"/>
        <v>32164</v>
      </c>
      <c r="FP31" s="363">
        <v>7.1</v>
      </c>
      <c r="FQ31" s="363">
        <v>28350</v>
      </c>
      <c r="FR31" s="356">
        <f t="shared" si="49"/>
        <v>7.11585</v>
      </c>
      <c r="FS31" s="363">
        <v>23600</v>
      </c>
      <c r="FT31" s="355">
        <f t="shared" si="50"/>
        <v>5923.6</v>
      </c>
      <c r="FU31" s="363">
        <v>2020</v>
      </c>
      <c r="FV31" s="363" t="s">
        <v>43</v>
      </c>
      <c r="FW31" s="351">
        <v>251</v>
      </c>
      <c r="FX31" s="363" t="s">
        <v>550</v>
      </c>
      <c r="FY31" s="363" t="s">
        <v>550</v>
      </c>
      <c r="FZ31" s="363" t="s">
        <v>550</v>
      </c>
      <c r="GA31" s="363" t="s">
        <v>550</v>
      </c>
      <c r="GB31" s="458">
        <v>0</v>
      </c>
      <c r="GC31" s="351">
        <v>0</v>
      </c>
      <c r="GD31" s="431">
        <f t="shared" si="51"/>
        <v>17380.504587155967</v>
      </c>
      <c r="GE31" s="363" t="s">
        <v>43</v>
      </c>
      <c r="GF31" s="503">
        <v>78.2</v>
      </c>
      <c r="GG31" s="528">
        <v>2</v>
      </c>
      <c r="GH31" s="499"/>
      <c r="GI31" s="499"/>
      <c r="GJ31" s="499"/>
      <c r="GK31" s="500"/>
      <c r="GL31" s="503" t="s">
        <v>43</v>
      </c>
      <c r="GM31" s="503" t="s">
        <v>43</v>
      </c>
      <c r="GN31" s="503" t="s">
        <v>43</v>
      </c>
      <c r="GO31" s="503">
        <v>8.6999999999999993</v>
      </c>
      <c r="GP31" s="458">
        <v>0</v>
      </c>
      <c r="GQ31" s="529"/>
      <c r="GR31" s="458">
        <v>4150</v>
      </c>
      <c r="GS31" s="499">
        <v>343</v>
      </c>
      <c r="GT31" s="499">
        <v>767</v>
      </c>
      <c r="GU31" s="504"/>
      <c r="GV31" s="505"/>
      <c r="GW31" s="499" t="s">
        <v>43</v>
      </c>
      <c r="GX31" s="499">
        <v>62.050000000000004</v>
      </c>
      <c r="GY31" s="530">
        <v>2069</v>
      </c>
      <c r="GZ31" s="499">
        <v>2650</v>
      </c>
      <c r="HA31" s="499">
        <v>100</v>
      </c>
      <c r="HB31" s="499">
        <v>0</v>
      </c>
      <c r="HC31" s="351">
        <v>0</v>
      </c>
      <c r="HD31" s="527">
        <v>0</v>
      </c>
      <c r="HE31" s="527">
        <v>34.9</v>
      </c>
      <c r="HF31" s="527">
        <v>34</v>
      </c>
      <c r="HG31" s="527">
        <v>0</v>
      </c>
      <c r="HH31" s="527">
        <v>0</v>
      </c>
      <c r="HI31" s="527">
        <v>41.9</v>
      </c>
      <c r="HJ31" s="527">
        <v>36.9</v>
      </c>
      <c r="HK31" s="527">
        <v>0</v>
      </c>
      <c r="HL31" s="519"/>
      <c r="HM31" s="363">
        <v>223516.08899998665</v>
      </c>
      <c r="HN31" s="519"/>
      <c r="HO31" s="627"/>
      <c r="HP31" s="627"/>
      <c r="HQ31" s="627"/>
      <c r="HR31" s="627"/>
      <c r="HS31" s="627"/>
      <c r="HT31" s="627"/>
      <c r="HU31" s="627"/>
      <c r="HV31" s="627"/>
      <c r="HW31" s="627"/>
      <c r="HX31" s="627"/>
      <c r="HY31" s="627"/>
      <c r="HZ31" s="627"/>
      <c r="IA31" s="627"/>
      <c r="IB31" s="627"/>
      <c r="IC31" s="627"/>
      <c r="ID31" s="627"/>
      <c r="IE31" s="627"/>
      <c r="IF31" s="627"/>
      <c r="IG31" s="627"/>
      <c r="IH31" s="627"/>
      <c r="II31" s="627"/>
      <c r="IJ31" s="627"/>
      <c r="IK31" s="627"/>
      <c r="IL31" s="627"/>
      <c r="IM31" s="627"/>
      <c r="IN31" s="627"/>
      <c r="IO31" s="627"/>
      <c r="IP31" s="627"/>
      <c r="IQ31" s="627"/>
      <c r="IR31" s="627"/>
      <c r="IS31" s="627"/>
      <c r="IT31" s="627"/>
      <c r="IU31" s="627"/>
      <c r="IV31" s="627"/>
      <c r="IW31" s="627"/>
      <c r="IX31" s="627"/>
      <c r="IY31" s="627"/>
      <c r="IZ31" s="627"/>
      <c r="JA31" s="627"/>
      <c r="JB31" s="627"/>
      <c r="JC31" s="627"/>
      <c r="JD31" s="627"/>
      <c r="JE31" s="627"/>
      <c r="JF31" s="627"/>
      <c r="JG31" s="627"/>
      <c r="JH31" s="627"/>
      <c r="JI31" s="627"/>
      <c r="JJ31" s="627"/>
      <c r="JK31" s="363">
        <v>72</v>
      </c>
      <c r="JL31" s="363">
        <v>0</v>
      </c>
      <c r="JM31" s="458">
        <v>1550</v>
      </c>
      <c r="JN31" s="363">
        <v>11000</v>
      </c>
      <c r="JO31" s="354">
        <f t="shared" si="61"/>
        <v>13640</v>
      </c>
      <c r="JP31" s="355">
        <f t="shared" si="18"/>
        <v>72</v>
      </c>
      <c r="JQ31" s="354">
        <f t="shared" si="52"/>
        <v>1639.28</v>
      </c>
      <c r="JR31" s="355">
        <f t="shared" si="53"/>
        <v>11072</v>
      </c>
      <c r="JS31" s="355">
        <f t="shared" si="54"/>
        <v>13729.28</v>
      </c>
      <c r="JT31" s="354">
        <f t="shared" si="19"/>
        <v>13527.583333333334</v>
      </c>
      <c r="JU31" s="354">
        <f t="shared" si="20"/>
        <v>16233.1</v>
      </c>
      <c r="JV31" s="354">
        <f t="shared" si="21"/>
        <v>8082.731041666666</v>
      </c>
      <c r="JW31" s="354">
        <f t="shared" si="22"/>
        <v>9699.2772499999992</v>
      </c>
      <c r="JX31" s="354">
        <f t="shared" si="23"/>
        <v>15279.28</v>
      </c>
      <c r="JY31" s="456">
        <f t="shared" si="55"/>
        <v>2593.1000000000004</v>
      </c>
      <c r="JZ31" s="509">
        <v>24590</v>
      </c>
      <c r="KA31" s="498">
        <v>13.14</v>
      </c>
      <c r="KB31" s="458"/>
      <c r="KC31" s="498"/>
      <c r="KD31" s="458"/>
      <c r="KE31" s="377"/>
      <c r="KF31" s="363">
        <v>0</v>
      </c>
      <c r="KG31" s="363">
        <v>0</v>
      </c>
      <c r="KH31" s="377">
        <v>1.19</v>
      </c>
      <c r="KI31" s="497">
        <v>0</v>
      </c>
      <c r="KJ31" s="456">
        <f t="shared" si="24"/>
        <v>0</v>
      </c>
      <c r="KK31" s="456">
        <f t="shared" si="56"/>
        <v>0</v>
      </c>
      <c r="KL31" s="363">
        <v>189.99999999999773</v>
      </c>
      <c r="KM31" s="363">
        <v>90.000000000003411</v>
      </c>
      <c r="KN31" s="377">
        <v>0.54999999999999971</v>
      </c>
      <c r="KO31" s="458">
        <v>0</v>
      </c>
      <c r="KP31" s="432">
        <f t="shared" si="25"/>
        <v>280.00000000000114</v>
      </c>
      <c r="KQ31" s="432">
        <f t="shared" si="57"/>
        <v>392.00000000000159</v>
      </c>
      <c r="KR31" s="458">
        <v>0</v>
      </c>
      <c r="KS31" s="458">
        <v>0</v>
      </c>
      <c r="KT31" s="364">
        <v>9</v>
      </c>
      <c r="KU31" s="433">
        <f t="shared" si="58"/>
        <v>135</v>
      </c>
      <c r="KV31" s="496">
        <f t="shared" si="26"/>
        <v>32.164000000000001</v>
      </c>
      <c r="KW31" s="496">
        <f t="shared" si="27"/>
        <v>63.947000000000003</v>
      </c>
      <c r="KX31" s="458">
        <v>617</v>
      </c>
      <c r="KY31" s="650"/>
      <c r="KZ31" s="650"/>
      <c r="LA31" s="503">
        <v>0</v>
      </c>
      <c r="LB31" s="503">
        <v>100</v>
      </c>
      <c r="LC31" s="503">
        <v>9</v>
      </c>
      <c r="LD31" s="503">
        <v>0</v>
      </c>
      <c r="LE31" s="503">
        <v>37</v>
      </c>
      <c r="LF31" s="503">
        <v>15</v>
      </c>
      <c r="LG31" s="503">
        <v>27</v>
      </c>
      <c r="LH31" s="503">
        <v>283</v>
      </c>
      <c r="LI31" s="458">
        <v>482</v>
      </c>
      <c r="LJ31" s="351">
        <v>4000</v>
      </c>
      <c r="LK31" s="377">
        <v>2.8169</v>
      </c>
      <c r="LL31" s="377">
        <v>0.28999999999999998</v>
      </c>
      <c r="LM31" s="377">
        <v>1.72</v>
      </c>
      <c r="LN31" s="377" t="s">
        <v>43</v>
      </c>
      <c r="LO31" s="377" t="s">
        <v>43</v>
      </c>
      <c r="LP31" s="377" t="s">
        <v>43</v>
      </c>
      <c r="LQ31" s="377" t="s">
        <v>43</v>
      </c>
      <c r="LR31" s="377" t="s">
        <v>43</v>
      </c>
      <c r="LS31" s="503">
        <v>102</v>
      </c>
      <c r="LT31" s="503">
        <v>91.4</v>
      </c>
      <c r="LU31" s="503">
        <v>100</v>
      </c>
      <c r="LV31" s="503" t="s">
        <v>43</v>
      </c>
      <c r="LW31" s="503">
        <v>102.9</v>
      </c>
      <c r="LX31" s="503" t="s">
        <v>43</v>
      </c>
      <c r="LY31" s="503" t="s">
        <v>43</v>
      </c>
      <c r="LZ31" s="503" t="s">
        <v>43</v>
      </c>
      <c r="MA31" s="503" t="s">
        <v>43</v>
      </c>
      <c r="MB31" s="364">
        <v>31.13</v>
      </c>
      <c r="MC31" s="364">
        <v>10.55</v>
      </c>
      <c r="MD31" s="364">
        <v>5.26</v>
      </c>
      <c r="ME31" s="532">
        <v>12020</v>
      </c>
      <c r="MF31" s="532">
        <v>0</v>
      </c>
      <c r="MG31" s="532">
        <v>12020</v>
      </c>
      <c r="MH31" s="532">
        <v>6</v>
      </c>
      <c r="MI31" s="532">
        <v>0</v>
      </c>
      <c r="MJ31" s="532">
        <v>6</v>
      </c>
      <c r="MK31" s="337"/>
      <c r="ML31" s="337"/>
      <c r="MN31" s="471"/>
      <c r="MO31" s="471"/>
      <c r="MP31" s="472"/>
      <c r="MQ31" s="473"/>
      <c r="MR31" s="446"/>
      <c r="MS31" s="510">
        <v>5.3999999999999999E-2</v>
      </c>
      <c r="MT31" s="501">
        <v>0</v>
      </c>
      <c r="MU31" s="501">
        <v>0</v>
      </c>
      <c r="MV31" s="501">
        <v>0.42623999999999984</v>
      </c>
      <c r="MW31" s="501">
        <v>36</v>
      </c>
      <c r="MX31" s="501">
        <v>39.335999999999999</v>
      </c>
      <c r="MY31" s="501">
        <v>10.8</v>
      </c>
      <c r="MZ31" s="501">
        <v>0</v>
      </c>
      <c r="NA31" s="501">
        <v>0.7281599999999997</v>
      </c>
      <c r="NB31" s="501">
        <v>1.6500000000000001E-2</v>
      </c>
      <c r="NC31" s="501">
        <v>0</v>
      </c>
      <c r="ND31" s="501">
        <v>0</v>
      </c>
      <c r="NE31" s="501">
        <v>10.875</v>
      </c>
      <c r="NF31" s="501">
        <v>1.08</v>
      </c>
      <c r="NG31" s="501">
        <v>0</v>
      </c>
      <c r="NH31" s="501">
        <v>7.1999999999999995E-2</v>
      </c>
      <c r="NI31" s="501">
        <v>0.9</v>
      </c>
      <c r="NJ31" s="501">
        <v>0.15840000000000001</v>
      </c>
      <c r="NK31" s="501">
        <v>0.45</v>
      </c>
      <c r="NL31" s="501">
        <v>0</v>
      </c>
      <c r="NM31" s="501">
        <v>0.72</v>
      </c>
      <c r="NN31" s="501">
        <v>7.1999999999999995E-2</v>
      </c>
      <c r="NO31" s="501">
        <v>0.9</v>
      </c>
      <c r="NP31" s="501">
        <v>0.10560000000000001</v>
      </c>
      <c r="NQ31" s="501">
        <v>1.32</v>
      </c>
      <c r="NR31" s="501">
        <v>0.85499999999999998</v>
      </c>
      <c r="NS31" s="501">
        <v>0</v>
      </c>
      <c r="NT31" s="501">
        <v>0.03</v>
      </c>
      <c r="NU31" s="501">
        <v>0.36</v>
      </c>
      <c r="NV31" s="501">
        <v>0</v>
      </c>
      <c r="NW31" s="501">
        <v>2.2440000000000002</v>
      </c>
      <c r="NX31" s="501">
        <v>0</v>
      </c>
      <c r="OC31" s="354">
        <f t="shared" si="28"/>
        <v>6555</v>
      </c>
      <c r="OD31" s="379"/>
      <c r="OE31" s="379"/>
      <c r="OH31" s="500">
        <v>41.367543536143984</v>
      </c>
      <c r="OI31" s="500">
        <v>11.269549218031278</v>
      </c>
    </row>
    <row r="32" spans="1:399" ht="17.100000000000001" customHeight="1" x14ac:dyDescent="0.3">
      <c r="A32" s="357" t="s">
        <v>648</v>
      </c>
      <c r="B32" s="458">
        <v>390844</v>
      </c>
      <c r="C32" s="363">
        <v>4.8</v>
      </c>
      <c r="D32" s="363">
        <v>23.4</v>
      </c>
      <c r="E32" s="363">
        <v>2.8</v>
      </c>
      <c r="F32" s="363">
        <v>6.8</v>
      </c>
      <c r="G32" s="363">
        <v>148.80000000000001</v>
      </c>
      <c r="H32" s="363">
        <v>310</v>
      </c>
      <c r="I32" s="363">
        <v>116</v>
      </c>
      <c r="J32" s="497">
        <v>150</v>
      </c>
      <c r="K32" s="377"/>
      <c r="L32" s="525"/>
      <c r="M32" s="498"/>
      <c r="N32" s="377"/>
      <c r="O32" s="526"/>
      <c r="P32" s="458"/>
      <c r="Q32" s="363"/>
      <c r="R32" s="494"/>
      <c r="S32" s="354">
        <f t="shared" si="0"/>
        <v>390781</v>
      </c>
      <c r="T32" s="363">
        <v>23.6</v>
      </c>
      <c r="U32" s="363">
        <v>2.6</v>
      </c>
      <c r="V32" s="363">
        <v>6.7</v>
      </c>
      <c r="W32" s="363">
        <v>169.5</v>
      </c>
      <c r="X32" s="363">
        <v>330</v>
      </c>
      <c r="Y32" s="363">
        <v>136</v>
      </c>
      <c r="Z32" s="363" t="s">
        <v>550</v>
      </c>
      <c r="AA32" s="458">
        <v>48</v>
      </c>
      <c r="AB32" s="363">
        <v>23.3</v>
      </c>
      <c r="AC32" s="363">
        <v>2.2999999999999998</v>
      </c>
      <c r="AD32" s="363">
        <v>6.5</v>
      </c>
      <c r="AE32" s="363">
        <v>172.5</v>
      </c>
      <c r="AF32" s="363">
        <v>340</v>
      </c>
      <c r="AG32" s="363">
        <v>136</v>
      </c>
      <c r="AH32" s="363" t="s">
        <v>550</v>
      </c>
      <c r="AI32" s="354">
        <f t="shared" si="1"/>
        <v>396113</v>
      </c>
      <c r="AJ32" s="458">
        <v>5395</v>
      </c>
      <c r="AK32" s="499">
        <v>317.5</v>
      </c>
      <c r="AL32" s="499">
        <v>178</v>
      </c>
      <c r="AM32" s="499">
        <v>380</v>
      </c>
      <c r="AN32" s="500">
        <v>15.04</v>
      </c>
      <c r="AO32" s="359">
        <f t="shared" ref="AO32:AO33" si="69">IFERROR((S32*W32-AI32*AE32)/(S32*W32),"-")</f>
        <v>-3.1585081049288796E-2</v>
      </c>
      <c r="AP32" s="359">
        <f t="shared" ref="AP32:AP33" si="70">IFERROR((S32*X32-AI32*AF32)/(S32*X32),"-")</f>
        <v>-4.4360970063601464E-2</v>
      </c>
      <c r="AQ32" s="359">
        <f t="shared" ref="AQ32:AQ33" si="71">IFERROR((S32*Y32-AI32*AG32)/(S32*Y32),"-")</f>
        <v>-1.364447094408377E-2</v>
      </c>
      <c r="AR32" s="360" t="str">
        <f t="shared" ref="AR32:AR33" si="72">IFERROR(((S32*Z32-AI32*AH32)/(S32*Z32)*100),"-")</f>
        <v>-</v>
      </c>
      <c r="AS32" s="351">
        <v>0</v>
      </c>
      <c r="AT32" s="351">
        <v>63</v>
      </c>
      <c r="AU32" s="363">
        <v>170</v>
      </c>
      <c r="AV32" s="363">
        <v>40</v>
      </c>
      <c r="AW32" s="363">
        <v>110.7</v>
      </c>
      <c r="AX32" s="363">
        <v>37</v>
      </c>
      <c r="AY32" s="363">
        <v>1.1000000000000001</v>
      </c>
      <c r="AZ32" s="363">
        <v>23.3</v>
      </c>
      <c r="BA32" s="363">
        <v>2.2000000000000002</v>
      </c>
      <c r="BB32" s="363">
        <v>0.9</v>
      </c>
      <c r="BC32" s="363">
        <v>143</v>
      </c>
      <c r="BD32" s="499">
        <v>-15</v>
      </c>
      <c r="BE32" s="363">
        <v>6.5</v>
      </c>
      <c r="BF32" s="363">
        <v>2480</v>
      </c>
      <c r="BG32" s="363">
        <v>3080</v>
      </c>
      <c r="BH32" s="363">
        <v>2100</v>
      </c>
      <c r="BI32" s="363">
        <v>2320</v>
      </c>
      <c r="BJ32" s="363">
        <v>141</v>
      </c>
      <c r="BK32" s="495">
        <f>(102546*raw_data!BF32)/((raw_data!BY32*raw_data!CF32)+((raw_data!AI32-raw_data!AT32)*raw_data!BU32))</f>
        <v>5.3245359477876812</v>
      </c>
      <c r="BL32" s="494">
        <f t="shared" ref="BL32:BL33" si="73">(AI32*(AE32-BS32)*1000)/(102546*BH32*1000)</f>
        <v>0.28511021302402734</v>
      </c>
      <c r="BM32" s="354">
        <f t="shared" ref="BM32:BM33" si="74">B32+AJ32-BY32</f>
        <v>392571</v>
      </c>
      <c r="BN32" s="354">
        <f t="shared" ref="BN32:BN33" si="75">CH32+DP32</f>
        <v>347058</v>
      </c>
      <c r="BO32" s="363">
        <v>30</v>
      </c>
      <c r="BP32" s="363">
        <v>21</v>
      </c>
      <c r="BQ32" s="363">
        <v>4.4000000000000004</v>
      </c>
      <c r="BR32" s="363">
        <v>6.2</v>
      </c>
      <c r="BS32" s="363">
        <v>17.5</v>
      </c>
      <c r="BT32" s="363">
        <v>36</v>
      </c>
      <c r="BU32" s="363">
        <v>21.5</v>
      </c>
      <c r="BV32" s="363">
        <v>270</v>
      </c>
      <c r="BW32" s="363" t="s">
        <v>550</v>
      </c>
      <c r="BX32" s="363" t="s">
        <v>550</v>
      </c>
      <c r="BY32" s="351">
        <v>3668</v>
      </c>
      <c r="BZ32" s="351">
        <v>83</v>
      </c>
      <c r="CA32" s="359">
        <f t="shared" ref="CA32:CA33" si="76">(AE32-BS32)/AE32</f>
        <v>0.89855072463768115</v>
      </c>
      <c r="CB32" s="359">
        <f t="shared" ref="CB32:CB33" si="77">(AF32-BT32)/AF32</f>
        <v>0.89411764705882357</v>
      </c>
      <c r="CC32" s="359">
        <f t="shared" ref="CC32:CC33" si="78">(AG32-BU32)/AG32</f>
        <v>0.84191176470588236</v>
      </c>
      <c r="CD32" s="496">
        <f t="shared" ref="CD32:CD33" si="79">CE32/B32</f>
        <v>0.26812231990256985</v>
      </c>
      <c r="CE32" s="351">
        <v>104794</v>
      </c>
      <c r="CF32" s="363">
        <v>10700</v>
      </c>
      <c r="CG32" s="363">
        <v>9200</v>
      </c>
      <c r="CH32" s="458">
        <v>342592</v>
      </c>
      <c r="CI32" s="458">
        <v>372550</v>
      </c>
      <c r="CJ32" s="354">
        <f t="shared" si="35"/>
        <v>357571</v>
      </c>
      <c r="CK32" s="363">
        <v>30</v>
      </c>
      <c r="CL32" s="363">
        <v>21.1</v>
      </c>
      <c r="CM32" s="363">
        <v>5.3</v>
      </c>
      <c r="CN32" s="363">
        <v>6.6</v>
      </c>
      <c r="CO32" s="363">
        <v>15.2</v>
      </c>
      <c r="CP32" s="363">
        <v>32</v>
      </c>
      <c r="CQ32" s="363">
        <v>17.2</v>
      </c>
      <c r="CR32" s="377">
        <v>5.68</v>
      </c>
      <c r="CS32" s="498"/>
      <c r="CT32" s="498"/>
      <c r="CU32" s="498"/>
      <c r="CV32" s="501"/>
      <c r="CW32" s="502"/>
      <c r="CX32" s="363"/>
      <c r="CY32" s="498">
        <v>0.65</v>
      </c>
      <c r="CZ32" s="494"/>
      <c r="DA32" s="359">
        <f t="shared" ref="DA32:DA33" si="80">(I32-CQ32)/I32</f>
        <v>0.85172413793103441</v>
      </c>
      <c r="DB32" s="359">
        <f t="shared" ref="DB32:DB33" si="81">(H32-CP32)/H32</f>
        <v>0.89677419354838706</v>
      </c>
      <c r="DC32" s="359">
        <f t="shared" ref="DC32:DC33" si="82">(G32-CO32)/G32</f>
        <v>0.89784946236559149</v>
      </c>
      <c r="DD32" s="359" t="str">
        <f t="shared" ref="DD32:DD33" si="83">IFERROR((K32-CR32)/K32,"-")</f>
        <v>-</v>
      </c>
      <c r="DE32" s="359" t="str">
        <f t="shared" ref="DE32:DE33" si="84">IFERROR((L32-CS32)/L32,"-")</f>
        <v>-</v>
      </c>
      <c r="DF32" s="425" t="str">
        <f t="shared" ref="DF32:DF33" si="85">IFERROR((M32-CT32)/M32,"-")</f>
        <v>-</v>
      </c>
      <c r="DG32" s="359" t="str">
        <f t="shared" ref="DG32:DG33" si="86">IFERROR((N32-CU32)/N32,"-")</f>
        <v>-</v>
      </c>
      <c r="DH32" s="359" t="str">
        <f t="shared" ref="DH32:DH33" si="87">IFERROR((R32-CZ32)/R32,"-")</f>
        <v>-</v>
      </c>
      <c r="DI32" s="359" t="str">
        <f t="shared" ref="DI32:DI33" si="88">IFERROR((O32-CV32)/O32,"-")</f>
        <v>-</v>
      </c>
      <c r="DJ32" s="493" t="str">
        <f t="shared" si="15"/>
        <v>-</v>
      </c>
      <c r="DK32" s="359" t="str">
        <f t="shared" ref="DK32:DK34" si="89">IFERROR((Q32-CX32)/Q32,"-")</f>
        <v>-</v>
      </c>
      <c r="DL32" s="527">
        <v>0</v>
      </c>
      <c r="DM32" s="527">
        <v>100</v>
      </c>
      <c r="DN32" s="527">
        <v>100</v>
      </c>
      <c r="DO32" s="527">
        <v>0</v>
      </c>
      <c r="DP32" s="351">
        <v>4466</v>
      </c>
      <c r="DQ32" s="363">
        <v>6.7</v>
      </c>
      <c r="DR32" s="363" t="s">
        <v>550</v>
      </c>
      <c r="DS32" s="363">
        <v>28</v>
      </c>
      <c r="DT32" s="363">
        <v>9</v>
      </c>
      <c r="DU32" s="427" t="str">
        <f t="shared" ref="DU32:DU33" si="90">IFERROR((CO32-DR32)/CO32*100,"--")</f>
        <v>--</v>
      </c>
      <c r="DV32" s="427">
        <f t="shared" ref="DV32:DV33" si="91">IFERROR((CP32-DS32)/CP32*100,"--")</f>
        <v>12.5</v>
      </c>
      <c r="DW32" s="427">
        <f t="shared" ref="DW32:DW33" si="92">IFERROR((CQ32-DT32)/CQ32*100,"--")</f>
        <v>47.674418604651159</v>
      </c>
      <c r="DX32" s="363">
        <v>6.2</v>
      </c>
      <c r="DY32" s="363" t="s">
        <v>550</v>
      </c>
      <c r="DZ32" s="363">
        <v>170</v>
      </c>
      <c r="EA32" s="363">
        <v>154</v>
      </c>
      <c r="EB32" s="355">
        <f t="shared" si="40"/>
        <v>30800</v>
      </c>
      <c r="EC32" s="363">
        <v>3905</v>
      </c>
      <c r="ED32" s="355">
        <f t="shared" ref="ED32:ED33" si="93">IF(EC32-$EN$34&lt;0,"-",EC32-$EN$34)</f>
        <v>3905</v>
      </c>
      <c r="EE32" s="355">
        <f t="shared" ref="EE32:EE33" si="94">IF(ISERROR(ED32*EJ32/1000),"-",ED32*EJ32/1000)</f>
        <v>47641</v>
      </c>
      <c r="EF32" s="495">
        <f t="shared" si="60"/>
        <v>94.946543366908458</v>
      </c>
      <c r="EG32" s="363">
        <v>81.117999999998545</v>
      </c>
      <c r="EH32" s="355">
        <f t="shared" si="43"/>
        <v>81117.999999998545</v>
      </c>
      <c r="EI32" s="363">
        <v>6.1</v>
      </c>
      <c r="EJ32" s="363">
        <v>12200</v>
      </c>
      <c r="EK32" s="497">
        <v>9700</v>
      </c>
      <c r="EL32" s="355">
        <f t="shared" si="44"/>
        <v>47641</v>
      </c>
      <c r="EM32" s="528">
        <v>4</v>
      </c>
      <c r="EN32" s="656"/>
      <c r="EO32" s="351">
        <v>950</v>
      </c>
      <c r="EP32" s="363">
        <v>6.3</v>
      </c>
      <c r="EQ32" s="363">
        <v>48800</v>
      </c>
      <c r="ER32" s="355">
        <f t="shared" si="65"/>
        <v>46360</v>
      </c>
      <c r="ES32" s="363">
        <v>40700</v>
      </c>
      <c r="ET32" s="355">
        <f t="shared" si="46"/>
        <v>38665</v>
      </c>
      <c r="EU32" s="363">
        <v>210</v>
      </c>
      <c r="EV32" s="363" t="s">
        <v>43</v>
      </c>
      <c r="EW32" s="429"/>
      <c r="EX32" s="495">
        <f t="shared" si="68"/>
        <v>19.53178947368421</v>
      </c>
      <c r="EY32" s="351">
        <v>1143</v>
      </c>
      <c r="EZ32" s="458">
        <v>3504</v>
      </c>
      <c r="FA32" s="458">
        <v>3339</v>
      </c>
      <c r="FB32" s="458">
        <v>719</v>
      </c>
      <c r="FC32" s="363">
        <v>29</v>
      </c>
      <c r="FD32" s="363">
        <v>28.5</v>
      </c>
      <c r="FE32" s="363">
        <v>72</v>
      </c>
      <c r="FF32" s="363" t="s">
        <v>610</v>
      </c>
      <c r="FG32" s="363">
        <v>7</v>
      </c>
      <c r="FH32" s="363">
        <v>38400</v>
      </c>
      <c r="FI32" s="497">
        <v>30200</v>
      </c>
      <c r="FJ32" s="497">
        <v>2510</v>
      </c>
      <c r="FK32" s="363">
        <v>231</v>
      </c>
      <c r="FL32" s="355">
        <f t="shared" ref="FL32:FL34" si="95">IFERROR(FK32*FQ32/1000,0)</f>
        <v>6144.6</v>
      </c>
      <c r="FM32" s="495">
        <f t="shared" ref="FM32:FM34" si="96">IFERROR((FQ32-GA32)/FQ32*100,"-")</f>
        <v>99.210526315789465</v>
      </c>
      <c r="FN32" s="363">
        <v>44.146999999999998</v>
      </c>
      <c r="FO32" s="355">
        <f t="shared" si="48"/>
        <v>44147</v>
      </c>
      <c r="FP32" s="363">
        <v>7</v>
      </c>
      <c r="FQ32" s="363">
        <v>26600</v>
      </c>
      <c r="FR32" s="356">
        <f t="shared" si="49"/>
        <v>6.1445999999999996</v>
      </c>
      <c r="FS32" s="363">
        <v>21200</v>
      </c>
      <c r="FT32" s="355">
        <f t="shared" si="50"/>
        <v>4897.2</v>
      </c>
      <c r="FU32" s="363">
        <v>2080</v>
      </c>
      <c r="FV32" s="363" t="s">
        <v>43</v>
      </c>
      <c r="FW32" s="351">
        <v>231</v>
      </c>
      <c r="FX32" s="363">
        <v>7.1</v>
      </c>
      <c r="FY32" s="363" t="s">
        <v>550</v>
      </c>
      <c r="FZ32" s="363">
        <v>240</v>
      </c>
      <c r="GA32" s="363">
        <v>210</v>
      </c>
      <c r="GB32" s="458">
        <v>0</v>
      </c>
      <c r="GC32" s="351">
        <v>0</v>
      </c>
      <c r="GD32" s="431">
        <f t="shared" si="51"/>
        <v>5055.0798722044728</v>
      </c>
      <c r="GE32" s="363" t="s">
        <v>43</v>
      </c>
      <c r="GF32" s="503">
        <v>68.7</v>
      </c>
      <c r="GG32" s="528">
        <v>2</v>
      </c>
      <c r="GH32" s="499">
        <v>3940</v>
      </c>
      <c r="GI32" s="499">
        <v>2630</v>
      </c>
      <c r="GJ32" s="499">
        <v>5999.8</v>
      </c>
      <c r="GK32" s="500">
        <v>55.94</v>
      </c>
      <c r="GL32" s="503">
        <v>8.1</v>
      </c>
      <c r="GM32" s="503" t="s">
        <v>43</v>
      </c>
      <c r="GN32" s="503" t="s">
        <v>43</v>
      </c>
      <c r="GO32" s="503">
        <v>10.1</v>
      </c>
      <c r="GP32" s="458">
        <v>21690</v>
      </c>
      <c r="GQ32" s="529"/>
      <c r="GR32" s="458">
        <v>1760</v>
      </c>
      <c r="GS32" s="499">
        <v>335</v>
      </c>
      <c r="GT32" s="499">
        <v>145</v>
      </c>
      <c r="GU32" s="504"/>
      <c r="GV32" s="505"/>
      <c r="GW32" s="499" t="s">
        <v>43</v>
      </c>
      <c r="GX32" s="499">
        <v>72.983333333333334</v>
      </c>
      <c r="GY32" s="530">
        <v>2068</v>
      </c>
      <c r="GZ32" s="499">
        <v>2639</v>
      </c>
      <c r="HA32" s="499">
        <v>100</v>
      </c>
      <c r="HB32" s="499">
        <v>0</v>
      </c>
      <c r="HC32" s="351">
        <v>0</v>
      </c>
      <c r="HD32" s="527">
        <v>0</v>
      </c>
      <c r="HE32" s="527">
        <v>34.6</v>
      </c>
      <c r="HF32" s="527">
        <v>33.299999999999997</v>
      </c>
      <c r="HG32" s="527">
        <v>0</v>
      </c>
      <c r="HH32" s="527">
        <v>0</v>
      </c>
      <c r="HI32" s="527">
        <v>35.4</v>
      </c>
      <c r="HJ32" s="527">
        <v>34.299999999999997</v>
      </c>
      <c r="HK32" s="527">
        <v>0</v>
      </c>
      <c r="HL32" s="519"/>
      <c r="HM32" s="363">
        <v>213322.32800000906</v>
      </c>
      <c r="HN32" s="519"/>
      <c r="HO32" s="627"/>
      <c r="HP32" s="627"/>
      <c r="HQ32" s="627"/>
      <c r="HR32" s="627"/>
      <c r="HS32" s="627"/>
      <c r="HT32" s="627"/>
      <c r="HU32" s="627"/>
      <c r="HV32" s="627"/>
      <c r="HW32" s="627"/>
      <c r="HX32" s="627"/>
      <c r="HY32" s="627"/>
      <c r="HZ32" s="627"/>
      <c r="IA32" s="627"/>
      <c r="IB32" s="627"/>
      <c r="IC32" s="627"/>
      <c r="ID32" s="627"/>
      <c r="IE32" s="627"/>
      <c r="IF32" s="627"/>
      <c r="IG32" s="627"/>
      <c r="IH32" s="627"/>
      <c r="II32" s="627"/>
      <c r="IJ32" s="627"/>
      <c r="IK32" s="627"/>
      <c r="IL32" s="627"/>
      <c r="IM32" s="627"/>
      <c r="IN32" s="627"/>
      <c r="IO32" s="627"/>
      <c r="IP32" s="627"/>
      <c r="IQ32" s="627"/>
      <c r="IR32" s="627"/>
      <c r="IS32" s="627"/>
      <c r="IT32" s="627"/>
      <c r="IU32" s="627"/>
      <c r="IV32" s="627"/>
      <c r="IW32" s="627"/>
      <c r="IX32" s="627"/>
      <c r="IY32" s="627"/>
      <c r="IZ32" s="627"/>
      <c r="JA32" s="627"/>
      <c r="JB32" s="627"/>
      <c r="JC32" s="627"/>
      <c r="JD32" s="627"/>
      <c r="JE32" s="627"/>
      <c r="JF32" s="627"/>
      <c r="JG32" s="627"/>
      <c r="JH32" s="627"/>
      <c r="JI32" s="627"/>
      <c r="JJ32" s="627"/>
      <c r="JK32" s="363">
        <v>72</v>
      </c>
      <c r="JL32" s="363">
        <v>0</v>
      </c>
      <c r="JM32" s="458">
        <v>0</v>
      </c>
      <c r="JN32" s="363">
        <v>8000</v>
      </c>
      <c r="JO32" s="354">
        <f t="shared" ref="JO32:JO33" si="97">JN32*1.24</f>
        <v>9920</v>
      </c>
      <c r="JP32" s="355">
        <f t="shared" ref="JP32:JP33" si="98">JK32+JL32</f>
        <v>72</v>
      </c>
      <c r="JQ32" s="354">
        <f t="shared" ref="JQ32:JQ33" si="99">JP32*1.24+JM32</f>
        <v>89.28</v>
      </c>
      <c r="JR32" s="355">
        <f t="shared" ref="JR32:JR33" si="100">JN32+JP32</f>
        <v>8072</v>
      </c>
      <c r="JS32" s="355">
        <f t="shared" ref="JS32:JS33" si="101">JR32*1.24</f>
        <v>10009.280000000001</v>
      </c>
      <c r="JT32" s="354">
        <f t="shared" ref="JT32:JT33" si="102">B32*4/0.12/1000/1.2</f>
        <v>10856.777777777777</v>
      </c>
      <c r="JU32" s="354">
        <f t="shared" ref="JU32:JU33" si="103">B32*4/0.12/1000</f>
        <v>13028.133333333333</v>
      </c>
      <c r="JV32" s="354">
        <f t="shared" ref="JV32:JV33" si="104">B32*2.39/0.12/1000/1.2</f>
        <v>6486.924722222223</v>
      </c>
      <c r="JW32" s="354">
        <f t="shared" ref="JW32:JW33" si="105">B32*2.39/0.12/1000</f>
        <v>7784.309666666667</v>
      </c>
      <c r="JX32" s="354">
        <f t="shared" ref="JX32:JX33" si="106">JO32+JQ32</f>
        <v>10009.280000000001</v>
      </c>
      <c r="JY32" s="456">
        <f t="shared" ref="JY32:JY33" si="107">JU32-JO32</f>
        <v>3108.1333333333332</v>
      </c>
      <c r="JZ32" s="509">
        <v>24720</v>
      </c>
      <c r="KA32" s="498">
        <v>13.75</v>
      </c>
      <c r="KB32" s="458"/>
      <c r="KC32" s="498"/>
      <c r="KD32" s="458"/>
      <c r="KE32" s="377"/>
      <c r="KF32" s="363">
        <v>0</v>
      </c>
      <c r="KG32" s="363">
        <v>0</v>
      </c>
      <c r="KH32" s="377">
        <v>1.19</v>
      </c>
      <c r="KI32" s="497">
        <v>0</v>
      </c>
      <c r="KJ32" s="456">
        <f t="shared" ref="KJ32:KJ33" si="108">KF32+KG32</f>
        <v>0</v>
      </c>
      <c r="KK32" s="456">
        <f t="shared" ref="KK32:KK33" si="109">KJ32*1.22</f>
        <v>0</v>
      </c>
      <c r="KL32" s="363">
        <v>229.99999999998977</v>
      </c>
      <c r="KM32" s="363">
        <v>120.00000000000455</v>
      </c>
      <c r="KN32" s="377">
        <v>0.5399999999999997</v>
      </c>
      <c r="KO32" s="458">
        <v>0</v>
      </c>
      <c r="KP32" s="432">
        <f t="shared" ref="KP32:KP33" si="110">KL32+KM32</f>
        <v>349.99999999999432</v>
      </c>
      <c r="KQ32" s="432">
        <f t="shared" ref="KQ32:KQ33" si="111">KP32*1.4</f>
        <v>489.99999999999199</v>
      </c>
      <c r="KR32" s="458">
        <v>0</v>
      </c>
      <c r="KS32" s="458">
        <v>1200</v>
      </c>
      <c r="KT32" s="364">
        <v>8</v>
      </c>
      <c r="KU32" s="433">
        <f t="shared" ref="KU32:KU34" si="112">KT32*15</f>
        <v>120</v>
      </c>
      <c r="KV32" s="496">
        <f t="shared" si="26"/>
        <v>44.146999999999998</v>
      </c>
      <c r="KW32" s="496">
        <f t="shared" ref="KW32:KW34" si="113">EH32/1000</f>
        <v>81.117999999998545</v>
      </c>
      <c r="KX32" s="458">
        <v>657</v>
      </c>
      <c r="KY32" s="650"/>
      <c r="KZ32" s="650"/>
      <c r="LA32" s="503">
        <v>0</v>
      </c>
      <c r="LB32" s="503">
        <v>102</v>
      </c>
      <c r="LC32" s="503">
        <v>10</v>
      </c>
      <c r="LD32" s="503">
        <v>0</v>
      </c>
      <c r="LE32" s="503">
        <v>78</v>
      </c>
      <c r="LF32" s="503">
        <v>0</v>
      </c>
      <c r="LG32" s="503">
        <v>30</v>
      </c>
      <c r="LH32" s="503">
        <v>376</v>
      </c>
      <c r="LI32" s="458">
        <v>502</v>
      </c>
      <c r="LJ32" s="351">
        <v>3000</v>
      </c>
      <c r="LK32" s="377">
        <v>0.1978</v>
      </c>
      <c r="LL32" s="377">
        <v>0.53</v>
      </c>
      <c r="LM32" s="377">
        <v>0.11</v>
      </c>
      <c r="LN32" s="377" t="s">
        <v>43</v>
      </c>
      <c r="LO32" s="377" t="s">
        <v>43</v>
      </c>
      <c r="LP32" s="377" t="s">
        <v>43</v>
      </c>
      <c r="LQ32" s="377" t="s">
        <v>43</v>
      </c>
      <c r="LR32" s="377" t="s">
        <v>43</v>
      </c>
      <c r="LS32" s="503">
        <v>104</v>
      </c>
      <c r="LT32" s="503">
        <v>96.4</v>
      </c>
      <c r="LU32" s="503">
        <v>110</v>
      </c>
      <c r="LV32" s="503" t="s">
        <v>43</v>
      </c>
      <c r="LW32" s="503">
        <v>96.76</v>
      </c>
      <c r="LX32" s="503" t="s">
        <v>43</v>
      </c>
      <c r="LY32" s="503" t="s">
        <v>43</v>
      </c>
      <c r="LZ32" s="503" t="s">
        <v>43</v>
      </c>
      <c r="MA32" s="503" t="s">
        <v>43</v>
      </c>
      <c r="MB32" s="364">
        <v>29.94</v>
      </c>
      <c r="MC32" s="364">
        <v>9.74</v>
      </c>
      <c r="MD32" s="364">
        <v>5.22</v>
      </c>
      <c r="ME32" s="532">
        <v>472090</v>
      </c>
      <c r="MF32" s="532">
        <v>0</v>
      </c>
      <c r="MG32" s="532">
        <v>472090</v>
      </c>
      <c r="MH32" s="532">
        <v>67</v>
      </c>
      <c r="MI32" s="532">
        <v>0</v>
      </c>
      <c r="MJ32" s="532">
        <v>67</v>
      </c>
      <c r="MK32" s="337"/>
      <c r="ML32" s="337"/>
      <c r="MN32" s="471"/>
      <c r="MO32" s="471"/>
      <c r="MP32" s="472"/>
      <c r="MQ32" s="473"/>
      <c r="MR32" s="446"/>
      <c r="MS32" s="510">
        <v>5.3999999999999999E-2</v>
      </c>
      <c r="MT32" s="501">
        <v>0</v>
      </c>
      <c r="MU32" s="501">
        <v>0</v>
      </c>
      <c r="MV32" s="501">
        <v>0.42623999999999984</v>
      </c>
      <c r="MW32" s="501">
        <v>36</v>
      </c>
      <c r="MX32" s="501">
        <v>39.335999999999999</v>
      </c>
      <c r="MY32" s="501">
        <v>10.8</v>
      </c>
      <c r="MZ32" s="501">
        <v>0</v>
      </c>
      <c r="NA32" s="501">
        <v>0.7103999999999997</v>
      </c>
      <c r="NB32" s="501">
        <v>0</v>
      </c>
      <c r="NC32" s="501">
        <v>0</v>
      </c>
      <c r="ND32" s="501">
        <v>0</v>
      </c>
      <c r="NE32" s="501">
        <v>8.25</v>
      </c>
      <c r="NF32" s="501">
        <v>1.08</v>
      </c>
      <c r="NG32" s="501">
        <v>0</v>
      </c>
      <c r="NH32" s="501">
        <v>7.1999999999999995E-2</v>
      </c>
      <c r="NI32" s="501">
        <v>0.9</v>
      </c>
      <c r="NJ32" s="501">
        <v>0.21120000000000003</v>
      </c>
      <c r="NK32" s="501">
        <v>0.48</v>
      </c>
      <c r="NL32" s="501">
        <v>0</v>
      </c>
      <c r="NM32" s="501">
        <v>0.6</v>
      </c>
      <c r="NN32" s="501">
        <v>0.06</v>
      </c>
      <c r="NO32" s="501">
        <v>0.9</v>
      </c>
      <c r="NP32" s="501">
        <v>0.10560000000000001</v>
      </c>
      <c r="NQ32" s="501">
        <v>1.32</v>
      </c>
      <c r="NR32" s="501">
        <v>0.95</v>
      </c>
      <c r="NS32" s="501">
        <v>0</v>
      </c>
      <c r="NT32" s="501">
        <v>0</v>
      </c>
      <c r="NU32" s="501">
        <v>0.36</v>
      </c>
      <c r="NV32" s="501">
        <v>0</v>
      </c>
      <c r="NW32" s="501">
        <v>2.2440000000000002</v>
      </c>
      <c r="NX32" s="501">
        <v>0</v>
      </c>
      <c r="OC32" s="354">
        <f t="shared" si="28"/>
        <v>6843</v>
      </c>
      <c r="OD32" s="379"/>
      <c r="OE32" s="379"/>
      <c r="OH32" s="500">
        <v>34.741176264612676</v>
      </c>
      <c r="OI32" s="500">
        <v>24.920673663656334</v>
      </c>
    </row>
    <row r="33" spans="1:399" ht="17.100000000000001" customHeight="1" x14ac:dyDescent="0.3">
      <c r="A33" s="550" t="s">
        <v>649</v>
      </c>
      <c r="B33" s="458">
        <v>402242</v>
      </c>
      <c r="C33" s="363">
        <v>4.7</v>
      </c>
      <c r="D33" s="363">
        <v>23.9</v>
      </c>
      <c r="E33" s="363">
        <v>3</v>
      </c>
      <c r="F33" s="363">
        <v>6.8</v>
      </c>
      <c r="G33" s="363">
        <v>124.2</v>
      </c>
      <c r="H33" s="363">
        <v>255</v>
      </c>
      <c r="I33" s="363">
        <v>164</v>
      </c>
      <c r="J33" s="497">
        <v>140</v>
      </c>
      <c r="K33" s="377"/>
      <c r="L33" s="525"/>
      <c r="M33" s="498"/>
      <c r="N33" s="377"/>
      <c r="O33" s="526"/>
      <c r="P33" s="458"/>
      <c r="Q33" s="363"/>
      <c r="R33" s="494"/>
      <c r="S33" s="354">
        <f t="shared" si="0"/>
        <v>402174</v>
      </c>
      <c r="T33" s="363">
        <v>23.8</v>
      </c>
      <c r="U33" s="363">
        <v>2.6</v>
      </c>
      <c r="V33" s="363">
        <v>6.8</v>
      </c>
      <c r="W33" s="363">
        <v>153</v>
      </c>
      <c r="X33" s="363">
        <v>315</v>
      </c>
      <c r="Y33" s="363">
        <v>144</v>
      </c>
      <c r="Z33" s="363" t="s">
        <v>550</v>
      </c>
      <c r="AA33" s="458">
        <v>48</v>
      </c>
      <c r="AB33" s="363">
        <v>23.6</v>
      </c>
      <c r="AC33" s="363">
        <v>2.2000000000000002</v>
      </c>
      <c r="AD33" s="363">
        <v>6.5</v>
      </c>
      <c r="AE33" s="363">
        <v>132</v>
      </c>
      <c r="AF33" s="363">
        <v>305</v>
      </c>
      <c r="AG33" s="363">
        <v>138</v>
      </c>
      <c r="AH33" s="363" t="s">
        <v>550</v>
      </c>
      <c r="AI33" s="354">
        <f t="shared" si="1"/>
        <v>407437</v>
      </c>
      <c r="AJ33" s="458">
        <v>5331</v>
      </c>
      <c r="AK33" s="499"/>
      <c r="AL33" s="499"/>
      <c r="AM33" s="499"/>
      <c r="AN33" s="500"/>
      <c r="AO33" s="359">
        <f t="shared" si="69"/>
        <v>0.12596469560487769</v>
      </c>
      <c r="AP33" s="359">
        <f t="shared" si="70"/>
        <v>1.9075096690755584E-2</v>
      </c>
      <c r="AQ33" s="359">
        <f t="shared" si="71"/>
        <v>2.9125556765645384E-2</v>
      </c>
      <c r="AR33" s="360" t="str">
        <f t="shared" si="72"/>
        <v>-</v>
      </c>
      <c r="AS33" s="351">
        <v>0</v>
      </c>
      <c r="AT33" s="351">
        <v>68</v>
      </c>
      <c r="AU33" s="363"/>
      <c r="AV33" s="363"/>
      <c r="AW33" s="363"/>
      <c r="AX33" s="363"/>
      <c r="AY33" s="363">
        <v>1.4</v>
      </c>
      <c r="AZ33" s="363">
        <v>23.7</v>
      </c>
      <c r="BA33" s="363">
        <v>1.8</v>
      </c>
      <c r="BB33" s="363">
        <v>0.6</v>
      </c>
      <c r="BC33" s="363">
        <v>140</v>
      </c>
      <c r="BD33" s="499">
        <v>-18</v>
      </c>
      <c r="BE33" s="363">
        <v>6.4</v>
      </c>
      <c r="BF33" s="363">
        <v>1940</v>
      </c>
      <c r="BG33" s="363">
        <v>2620</v>
      </c>
      <c r="BH33" s="363">
        <v>1720</v>
      </c>
      <c r="BI33" s="363">
        <v>2240</v>
      </c>
      <c r="BJ33" s="363">
        <v>129</v>
      </c>
      <c r="BK33" s="495">
        <f>(102546*raw_data!BF33)/((raw_data!BY33*raw_data!CF33)+((raw_data!AI33-raw_data!AT33)*raw_data!BU33))</f>
        <v>4.4143093248034244</v>
      </c>
      <c r="BL33" s="494">
        <f t="shared" si="73"/>
        <v>0.28690286809459081</v>
      </c>
      <c r="BM33" s="354">
        <f t="shared" si="74"/>
        <v>404019</v>
      </c>
      <c r="BN33" s="354">
        <f t="shared" si="75"/>
        <v>364116</v>
      </c>
      <c r="BO33" s="363">
        <v>30</v>
      </c>
      <c r="BP33" s="363">
        <v>22.1</v>
      </c>
      <c r="BQ33" s="363">
        <v>4.8</v>
      </c>
      <c r="BR33" s="363">
        <v>6.4</v>
      </c>
      <c r="BS33" s="363">
        <v>7.8</v>
      </c>
      <c r="BT33" s="363">
        <v>18</v>
      </c>
      <c r="BU33" s="363">
        <v>10.3</v>
      </c>
      <c r="BV33" s="363">
        <v>245</v>
      </c>
      <c r="BW33" s="363" t="s">
        <v>550</v>
      </c>
      <c r="BX33" s="363" t="s">
        <v>550</v>
      </c>
      <c r="BY33" s="351">
        <v>3554</v>
      </c>
      <c r="BZ33" s="351">
        <v>84</v>
      </c>
      <c r="CA33" s="359">
        <f t="shared" si="76"/>
        <v>0.94090909090909092</v>
      </c>
      <c r="CB33" s="359">
        <f t="shared" si="77"/>
        <v>0.94098360655737701</v>
      </c>
      <c r="CC33" s="359">
        <f t="shared" si="78"/>
        <v>0.92536231884057973</v>
      </c>
      <c r="CD33" s="496">
        <f t="shared" si="79"/>
        <v>0.25108765370100589</v>
      </c>
      <c r="CE33" s="351">
        <v>100998</v>
      </c>
      <c r="CF33" s="363">
        <v>11500</v>
      </c>
      <c r="CG33" s="363">
        <v>9200</v>
      </c>
      <c r="CH33" s="458">
        <v>359426</v>
      </c>
      <c r="CI33" s="458">
        <v>381707</v>
      </c>
      <c r="CJ33" s="354">
        <f t="shared" si="35"/>
        <v>370567</v>
      </c>
      <c r="CK33" s="363">
        <v>30</v>
      </c>
      <c r="CL33" s="363">
        <v>22.1</v>
      </c>
      <c r="CM33" s="363">
        <v>5.4</v>
      </c>
      <c r="CN33" s="363">
        <v>6.6</v>
      </c>
      <c r="CO33" s="363">
        <v>6.2</v>
      </c>
      <c r="CP33" s="363">
        <v>14</v>
      </c>
      <c r="CQ33" s="363">
        <v>5.7</v>
      </c>
      <c r="CR33" s="377">
        <v>6.28</v>
      </c>
      <c r="CS33" s="498"/>
      <c r="CT33" s="498"/>
      <c r="CU33" s="498"/>
      <c r="CV33" s="501"/>
      <c r="CW33" s="502"/>
      <c r="CX33" s="363"/>
      <c r="CY33" s="498">
        <v>0.56000000000000005</v>
      </c>
      <c r="CZ33" s="494"/>
      <c r="DA33" s="359">
        <f t="shared" si="80"/>
        <v>0.96524390243902447</v>
      </c>
      <c r="DB33" s="359">
        <f t="shared" si="81"/>
        <v>0.94509803921568625</v>
      </c>
      <c r="DC33" s="359">
        <f t="shared" si="82"/>
        <v>0.9500805152979066</v>
      </c>
      <c r="DD33" s="359" t="str">
        <f t="shared" si="83"/>
        <v>-</v>
      </c>
      <c r="DE33" s="359" t="str">
        <f t="shared" si="84"/>
        <v>-</v>
      </c>
      <c r="DF33" s="425" t="str">
        <f t="shared" si="85"/>
        <v>-</v>
      </c>
      <c r="DG33" s="359" t="str">
        <f t="shared" si="86"/>
        <v>-</v>
      </c>
      <c r="DH33" s="359" t="str">
        <f t="shared" si="87"/>
        <v>-</v>
      </c>
      <c r="DI33" s="359" t="str">
        <f t="shared" si="88"/>
        <v>-</v>
      </c>
      <c r="DJ33" s="493" t="str">
        <f t="shared" si="15"/>
        <v>-</v>
      </c>
      <c r="DK33" s="359" t="str">
        <f t="shared" si="89"/>
        <v>-</v>
      </c>
      <c r="DL33" s="527">
        <v>0</v>
      </c>
      <c r="DM33" s="527">
        <v>100</v>
      </c>
      <c r="DN33" s="527">
        <v>100</v>
      </c>
      <c r="DO33" s="527">
        <v>0</v>
      </c>
      <c r="DP33" s="351">
        <v>4690</v>
      </c>
      <c r="DQ33" s="363" t="s">
        <v>550</v>
      </c>
      <c r="DR33" s="363" t="s">
        <v>550</v>
      </c>
      <c r="DS33" s="363" t="s">
        <v>550</v>
      </c>
      <c r="DT33" s="363" t="s">
        <v>550</v>
      </c>
      <c r="DU33" s="427" t="str">
        <f t="shared" si="90"/>
        <v>--</v>
      </c>
      <c r="DV33" s="427" t="str">
        <f t="shared" si="91"/>
        <v>--</v>
      </c>
      <c r="DW33" s="427" t="str">
        <f t="shared" si="92"/>
        <v>--</v>
      </c>
      <c r="DX33" s="363" t="s">
        <v>550</v>
      </c>
      <c r="DY33" s="363" t="s">
        <v>550</v>
      </c>
      <c r="DZ33" s="363" t="s">
        <v>550</v>
      </c>
      <c r="EA33" s="363" t="s">
        <v>550</v>
      </c>
      <c r="EB33" s="355" t="str">
        <f t="shared" si="40"/>
        <v>-</v>
      </c>
      <c r="EC33" s="363">
        <v>3655</v>
      </c>
      <c r="ED33" s="355">
        <f t="shared" si="93"/>
        <v>3655</v>
      </c>
      <c r="EE33" s="355">
        <f t="shared" si="94"/>
        <v>41667</v>
      </c>
      <c r="EF33" s="495" t="str">
        <f t="shared" si="60"/>
        <v>-</v>
      </c>
      <c r="EG33" s="363">
        <v>85.766000000008731</v>
      </c>
      <c r="EH33" s="355">
        <f t="shared" si="43"/>
        <v>85766.000000008731</v>
      </c>
      <c r="EI33" s="363">
        <v>6.2</v>
      </c>
      <c r="EJ33" s="363">
        <v>11400</v>
      </c>
      <c r="EK33" s="497">
        <v>9600</v>
      </c>
      <c r="EL33" s="355">
        <f t="shared" si="44"/>
        <v>41667</v>
      </c>
      <c r="EM33" s="528">
        <v>4</v>
      </c>
      <c r="EN33" s="524"/>
      <c r="EO33" s="351">
        <v>957</v>
      </c>
      <c r="EP33" s="363">
        <v>6.3</v>
      </c>
      <c r="EQ33" s="363">
        <v>44700</v>
      </c>
      <c r="ER33" s="355">
        <f t="shared" si="65"/>
        <v>42777.9</v>
      </c>
      <c r="ES33" s="363">
        <v>37500</v>
      </c>
      <c r="ET33" s="355">
        <f t="shared" si="46"/>
        <v>35887.5</v>
      </c>
      <c r="EU33" s="363">
        <v>220</v>
      </c>
      <c r="EV33" s="363" t="s">
        <v>43</v>
      </c>
      <c r="EW33" s="429"/>
      <c r="EX33" s="495">
        <f t="shared" si="68"/>
        <v>19.388923719958203</v>
      </c>
      <c r="EY33" s="351">
        <v>1115</v>
      </c>
      <c r="EZ33" s="458">
        <v>3271</v>
      </c>
      <c r="FA33" s="458">
        <v>3389</v>
      </c>
      <c r="FB33" s="458">
        <v>746</v>
      </c>
      <c r="FC33" s="363">
        <v>29</v>
      </c>
      <c r="FD33" s="363">
        <v>28.5</v>
      </c>
      <c r="FE33" s="363">
        <v>72</v>
      </c>
      <c r="FF33" s="363" t="s">
        <v>610</v>
      </c>
      <c r="FG33" s="363">
        <v>7.1</v>
      </c>
      <c r="FH33" s="363">
        <v>43200</v>
      </c>
      <c r="FI33" s="497">
        <v>34200</v>
      </c>
      <c r="FJ33" s="497">
        <v>2260</v>
      </c>
      <c r="FK33" s="363">
        <v>241</v>
      </c>
      <c r="FL33" s="355">
        <f t="shared" si="95"/>
        <v>8266.2999999999993</v>
      </c>
      <c r="FM33" s="495" t="str">
        <f t="shared" si="96"/>
        <v>-</v>
      </c>
      <c r="FN33" s="363">
        <v>32.369</v>
      </c>
      <c r="FO33" s="355">
        <f t="shared" si="48"/>
        <v>32369</v>
      </c>
      <c r="FP33" s="363">
        <v>7.1</v>
      </c>
      <c r="FQ33" s="363">
        <v>34300</v>
      </c>
      <c r="FR33" s="356">
        <f t="shared" si="49"/>
        <v>8.2662999999999993</v>
      </c>
      <c r="FS33" s="363">
        <v>27100</v>
      </c>
      <c r="FT33" s="355">
        <f t="shared" si="50"/>
        <v>6531.1</v>
      </c>
      <c r="FU33" s="363">
        <v>1920</v>
      </c>
      <c r="FV33" s="363" t="s">
        <v>43</v>
      </c>
      <c r="FW33" s="351">
        <v>241</v>
      </c>
      <c r="FX33" s="363" t="s">
        <v>550</v>
      </c>
      <c r="FY33" s="363" t="s">
        <v>550</v>
      </c>
      <c r="FZ33" s="363" t="s">
        <v>550</v>
      </c>
      <c r="GA33" s="363" t="s">
        <v>550</v>
      </c>
      <c r="GB33" s="458">
        <v>0</v>
      </c>
      <c r="GC33" s="351">
        <v>0</v>
      </c>
      <c r="GD33" s="431">
        <f t="shared" si="51"/>
        <v>8201.234567901236</v>
      </c>
      <c r="GE33" s="363" t="s">
        <v>43</v>
      </c>
      <c r="GF33" s="503">
        <v>75.7</v>
      </c>
      <c r="GG33" s="528">
        <v>2</v>
      </c>
      <c r="GH33" s="499"/>
      <c r="GI33" s="499"/>
      <c r="GJ33" s="499"/>
      <c r="GK33" s="500"/>
      <c r="GL33" s="503" t="s">
        <v>43</v>
      </c>
      <c r="GM33" s="503" t="s">
        <v>43</v>
      </c>
      <c r="GN33" s="503" t="s">
        <v>43</v>
      </c>
      <c r="GO33" s="503">
        <v>9</v>
      </c>
      <c r="GP33" s="458">
        <v>0</v>
      </c>
      <c r="GQ33" s="529"/>
      <c r="GR33" s="458">
        <v>2190</v>
      </c>
      <c r="GS33" s="499">
        <v>289</v>
      </c>
      <c r="GT33" s="499">
        <v>1</v>
      </c>
      <c r="GU33" s="504"/>
      <c r="GV33" s="505"/>
      <c r="GW33" s="499" t="s">
        <v>43</v>
      </c>
      <c r="GX33" s="499">
        <v>78.258333333333326</v>
      </c>
      <c r="GY33" s="530">
        <v>2285</v>
      </c>
      <c r="GZ33" s="499">
        <v>2641</v>
      </c>
      <c r="HA33" s="499">
        <v>99</v>
      </c>
      <c r="HB33" s="499">
        <v>0</v>
      </c>
      <c r="HC33" s="351">
        <v>0</v>
      </c>
      <c r="HD33" s="527">
        <v>0</v>
      </c>
      <c r="HE33" s="527">
        <v>35</v>
      </c>
      <c r="HF33" s="527">
        <v>33.6</v>
      </c>
      <c r="HG33" s="527">
        <v>0</v>
      </c>
      <c r="HH33" s="527">
        <v>0</v>
      </c>
      <c r="HI33" s="527">
        <v>38</v>
      </c>
      <c r="HJ33" s="527">
        <v>34.200000000000003</v>
      </c>
      <c r="HK33" s="527">
        <v>0</v>
      </c>
      <c r="HL33" s="519"/>
      <c r="HM33" s="363">
        <v>212021.10400000215</v>
      </c>
      <c r="HN33" s="519"/>
      <c r="HO33" s="627"/>
      <c r="HP33" s="627"/>
      <c r="HQ33" s="627"/>
      <c r="HR33" s="627"/>
      <c r="HS33" s="627"/>
      <c r="HT33" s="627"/>
      <c r="HU33" s="627"/>
      <c r="HV33" s="627"/>
      <c r="HW33" s="627"/>
      <c r="HX33" s="627"/>
      <c r="HY33" s="627"/>
      <c r="HZ33" s="627"/>
      <c r="IA33" s="627"/>
      <c r="IB33" s="627"/>
      <c r="IC33" s="627"/>
      <c r="ID33" s="627"/>
      <c r="IE33" s="627"/>
      <c r="IF33" s="627"/>
      <c r="IG33" s="627"/>
      <c r="IH33" s="627"/>
      <c r="II33" s="627"/>
      <c r="IJ33" s="627"/>
      <c r="IK33" s="627"/>
      <c r="IL33" s="627"/>
      <c r="IM33" s="627"/>
      <c r="IN33" s="627"/>
      <c r="IO33" s="627"/>
      <c r="IP33" s="627"/>
      <c r="IQ33" s="627"/>
      <c r="IR33" s="627"/>
      <c r="IS33" s="627"/>
      <c r="IT33" s="627"/>
      <c r="IU33" s="627"/>
      <c r="IV33" s="627"/>
      <c r="IW33" s="627"/>
      <c r="IX33" s="627"/>
      <c r="IY33" s="627"/>
      <c r="IZ33" s="627"/>
      <c r="JA33" s="627"/>
      <c r="JB33" s="627"/>
      <c r="JC33" s="627"/>
      <c r="JD33" s="627"/>
      <c r="JE33" s="627"/>
      <c r="JF33" s="627"/>
      <c r="JG33" s="627"/>
      <c r="JH33" s="627"/>
      <c r="JI33" s="627"/>
      <c r="JJ33" s="627"/>
      <c r="JK33" s="363">
        <v>72</v>
      </c>
      <c r="JL33" s="363">
        <v>0</v>
      </c>
      <c r="JM33" s="458">
        <v>0</v>
      </c>
      <c r="JN33" s="363">
        <v>9045</v>
      </c>
      <c r="JO33" s="354">
        <f t="shared" si="97"/>
        <v>11215.8</v>
      </c>
      <c r="JP33" s="355">
        <f t="shared" si="98"/>
        <v>72</v>
      </c>
      <c r="JQ33" s="354">
        <f t="shared" si="99"/>
        <v>89.28</v>
      </c>
      <c r="JR33" s="355">
        <f t="shared" si="100"/>
        <v>9117</v>
      </c>
      <c r="JS33" s="355">
        <f t="shared" si="101"/>
        <v>11305.08</v>
      </c>
      <c r="JT33" s="354">
        <f t="shared" si="102"/>
        <v>11173.388888888891</v>
      </c>
      <c r="JU33" s="354">
        <f t="shared" si="103"/>
        <v>13408.066666666668</v>
      </c>
      <c r="JV33" s="354">
        <f t="shared" si="104"/>
        <v>6676.0998611111117</v>
      </c>
      <c r="JW33" s="354">
        <f t="shared" si="105"/>
        <v>8011.3198333333339</v>
      </c>
      <c r="JX33" s="354">
        <f t="shared" si="106"/>
        <v>11305.08</v>
      </c>
      <c r="JY33" s="456">
        <f t="shared" si="107"/>
        <v>2192.2666666666682</v>
      </c>
      <c r="JZ33" s="509">
        <v>23950</v>
      </c>
      <c r="KA33" s="498">
        <v>13.12</v>
      </c>
      <c r="KB33" s="458"/>
      <c r="KC33" s="498"/>
      <c r="KD33" s="458"/>
      <c r="KE33" s="377"/>
      <c r="KF33" s="363">
        <v>0</v>
      </c>
      <c r="KG33" s="363">
        <v>0</v>
      </c>
      <c r="KH33" s="377">
        <v>1.19</v>
      </c>
      <c r="KI33" s="497">
        <v>0</v>
      </c>
      <c r="KJ33" s="456">
        <f t="shared" si="108"/>
        <v>0</v>
      </c>
      <c r="KK33" s="456">
        <f t="shared" si="109"/>
        <v>0</v>
      </c>
      <c r="KL33" s="363">
        <v>250</v>
      </c>
      <c r="KM33" s="363">
        <v>119.99999999997613</v>
      </c>
      <c r="KN33" s="377">
        <v>0.52999999999999969</v>
      </c>
      <c r="KO33" s="458">
        <v>0</v>
      </c>
      <c r="KP33" s="432">
        <f t="shared" si="110"/>
        <v>369.99999999997613</v>
      </c>
      <c r="KQ33" s="432">
        <f t="shared" si="111"/>
        <v>517.99999999996658</v>
      </c>
      <c r="KR33" s="458">
        <v>0</v>
      </c>
      <c r="KS33" s="458">
        <v>0</v>
      </c>
      <c r="KT33" s="364">
        <v>10</v>
      </c>
      <c r="KU33" s="433">
        <f t="shared" si="112"/>
        <v>150</v>
      </c>
      <c r="KV33" s="496">
        <f t="shared" si="26"/>
        <v>32.369</v>
      </c>
      <c r="KW33" s="496">
        <f t="shared" si="113"/>
        <v>85.766000000008731</v>
      </c>
      <c r="KX33" s="458">
        <v>628</v>
      </c>
      <c r="KY33" s="650"/>
      <c r="KZ33" s="650"/>
      <c r="LA33" s="503">
        <v>0</v>
      </c>
      <c r="LB33" s="503">
        <v>85</v>
      </c>
      <c r="LC33" s="503">
        <v>9</v>
      </c>
      <c r="LD33" s="503">
        <v>0</v>
      </c>
      <c r="LE33" s="503">
        <v>78</v>
      </c>
      <c r="LF33" s="503">
        <v>0</v>
      </c>
      <c r="LG33" s="503">
        <v>30</v>
      </c>
      <c r="LH33" s="503">
        <v>336</v>
      </c>
      <c r="LI33" s="458">
        <v>503</v>
      </c>
      <c r="LJ33" s="351">
        <v>4000</v>
      </c>
      <c r="LK33" s="377">
        <v>2.4213</v>
      </c>
      <c r="LL33" s="377">
        <v>0.62</v>
      </c>
      <c r="LM33" s="377">
        <v>0.13</v>
      </c>
      <c r="LN33" s="377" t="s">
        <v>43</v>
      </c>
      <c r="LO33" s="377" t="s">
        <v>43</v>
      </c>
      <c r="LP33" s="377" t="s">
        <v>43</v>
      </c>
      <c r="LQ33" s="377" t="s">
        <v>43</v>
      </c>
      <c r="LR33" s="377" t="s">
        <v>43</v>
      </c>
      <c r="LS33" s="503">
        <v>90</v>
      </c>
      <c r="LT33" s="503">
        <v>96.8</v>
      </c>
      <c r="LU33" s="503">
        <v>110</v>
      </c>
      <c r="LV33" s="503" t="s">
        <v>43</v>
      </c>
      <c r="LW33" s="503">
        <v>99.49</v>
      </c>
      <c r="LX33" s="503" t="s">
        <v>43</v>
      </c>
      <c r="LY33" s="503" t="s">
        <v>43</v>
      </c>
      <c r="LZ33" s="503" t="s">
        <v>43</v>
      </c>
      <c r="MA33" s="503" t="s">
        <v>43</v>
      </c>
      <c r="MB33" s="364">
        <v>30.49</v>
      </c>
      <c r="MC33" s="364">
        <v>8.5399999999999991</v>
      </c>
      <c r="MD33" s="364">
        <v>4.45</v>
      </c>
      <c r="ME33" s="532">
        <v>194100</v>
      </c>
      <c r="MF33" s="532">
        <v>0</v>
      </c>
      <c r="MG33" s="532">
        <v>194100</v>
      </c>
      <c r="MH33" s="532">
        <v>60</v>
      </c>
      <c r="MI33" s="532">
        <v>0</v>
      </c>
      <c r="MJ33" s="532">
        <v>60</v>
      </c>
      <c r="MK33" s="337"/>
      <c r="ML33" s="337"/>
      <c r="MN33" s="471"/>
      <c r="MO33" s="471"/>
      <c r="MP33" s="472"/>
      <c r="MQ33" s="473"/>
      <c r="MR33" s="446"/>
      <c r="MS33" s="510">
        <v>5.3999999999999999E-2</v>
      </c>
      <c r="MT33" s="501">
        <v>0</v>
      </c>
      <c r="MU33" s="501">
        <v>0</v>
      </c>
      <c r="MV33" s="501">
        <v>0.42623999999999984</v>
      </c>
      <c r="MW33" s="501">
        <v>36</v>
      </c>
      <c r="MX33" s="501">
        <v>39.335999999999999</v>
      </c>
      <c r="MY33" s="501">
        <v>10.8</v>
      </c>
      <c r="MZ33" s="501">
        <v>0</v>
      </c>
      <c r="NA33" s="501">
        <v>0.7370399999999997</v>
      </c>
      <c r="NB33" s="501">
        <v>0</v>
      </c>
      <c r="NC33" s="501">
        <v>0</v>
      </c>
      <c r="ND33" s="501">
        <v>0</v>
      </c>
      <c r="NE33" s="501">
        <v>9.375</v>
      </c>
      <c r="NF33" s="501">
        <v>1.08</v>
      </c>
      <c r="NG33" s="501">
        <v>0</v>
      </c>
      <c r="NH33" s="501">
        <v>7.1999999999999995E-2</v>
      </c>
      <c r="NI33" s="501">
        <v>0.9</v>
      </c>
      <c r="NJ33" s="501">
        <v>0.21120000000000003</v>
      </c>
      <c r="NK33" s="501">
        <v>0.51</v>
      </c>
      <c r="NL33" s="501">
        <v>0</v>
      </c>
      <c r="NM33" s="501">
        <v>0.72</v>
      </c>
      <c r="NN33" s="501">
        <v>7.1999999999999995E-2</v>
      </c>
      <c r="NO33" s="501">
        <v>0.9</v>
      </c>
      <c r="NP33" s="501">
        <v>0.10560000000000001</v>
      </c>
      <c r="NQ33" s="501">
        <v>1.32</v>
      </c>
      <c r="NR33" s="501">
        <v>1.615</v>
      </c>
      <c r="NS33" s="501">
        <v>0</v>
      </c>
      <c r="NT33" s="501">
        <v>0.03</v>
      </c>
      <c r="NU33" s="501">
        <v>0.36</v>
      </c>
      <c r="NV33" s="501">
        <v>0</v>
      </c>
      <c r="NW33" s="501">
        <v>2.2440000000000002</v>
      </c>
      <c r="NX33" s="501">
        <v>0</v>
      </c>
      <c r="OC33" s="354">
        <f t="shared" si="28"/>
        <v>6660</v>
      </c>
      <c r="OD33" s="379"/>
      <c r="OE33" s="379"/>
      <c r="OH33" s="500">
        <v>29.50770143567566</v>
      </c>
      <c r="OI33" s="500">
        <v>5.7316428948758578</v>
      </c>
    </row>
    <row r="34" spans="1:399" ht="17.100000000000001" customHeight="1" thickBot="1" x14ac:dyDescent="0.35">
      <c r="A34" s="357" t="s">
        <v>650</v>
      </c>
      <c r="B34" s="458">
        <v>482689</v>
      </c>
      <c r="C34" s="363">
        <v>4.2</v>
      </c>
      <c r="D34" s="363">
        <v>23.5</v>
      </c>
      <c r="E34" s="363">
        <v>2.5</v>
      </c>
      <c r="F34" s="363">
        <v>7</v>
      </c>
      <c r="G34" s="363">
        <v>159</v>
      </c>
      <c r="H34" s="363">
        <v>316</v>
      </c>
      <c r="I34" s="363">
        <v>151.69999999999999</v>
      </c>
      <c r="J34" s="497">
        <v>150</v>
      </c>
      <c r="K34" s="377"/>
      <c r="L34" s="525"/>
      <c r="M34" s="498"/>
      <c r="N34" s="377"/>
      <c r="O34" s="526"/>
      <c r="P34" s="458"/>
      <c r="Q34" s="363"/>
      <c r="R34" s="494"/>
      <c r="S34" s="354">
        <f t="shared" si="0"/>
        <v>482624</v>
      </c>
      <c r="T34" s="363">
        <v>23.3</v>
      </c>
      <c r="U34" s="363">
        <v>2.2000000000000002</v>
      </c>
      <c r="V34" s="363">
        <v>6.9</v>
      </c>
      <c r="W34" s="363">
        <v>176.3</v>
      </c>
      <c r="X34" s="363">
        <v>396</v>
      </c>
      <c r="Y34" s="363">
        <v>199.3</v>
      </c>
      <c r="Z34" s="363" t="s">
        <v>550</v>
      </c>
      <c r="AA34" s="458">
        <v>48</v>
      </c>
      <c r="AB34" s="363">
        <v>22.9</v>
      </c>
      <c r="AC34" s="363">
        <v>2.1</v>
      </c>
      <c r="AD34" s="363">
        <v>6.6</v>
      </c>
      <c r="AE34" s="363">
        <v>252</v>
      </c>
      <c r="AF34" s="363">
        <v>430</v>
      </c>
      <c r="AG34" s="363">
        <v>221.7</v>
      </c>
      <c r="AH34" s="363" t="s">
        <v>550</v>
      </c>
      <c r="AI34" s="354">
        <f t="shared" si="1"/>
        <v>487745</v>
      </c>
      <c r="AJ34" s="458">
        <v>5186</v>
      </c>
      <c r="AK34" s="499">
        <v>455.7</v>
      </c>
      <c r="AL34" s="499">
        <v>288</v>
      </c>
      <c r="AM34" s="499">
        <v>590</v>
      </c>
      <c r="AN34" s="500">
        <v>21.53</v>
      </c>
      <c r="AO34" s="359">
        <f t="shared" ref="AO34" si="114">IFERROR((S34*W34-AI34*AE34)/(S34*W34),"-")</f>
        <v>-0.44454854020558282</v>
      </c>
      <c r="AP34" s="359">
        <f t="shared" ref="AP34" si="115">IFERROR((S34*X34-AI34*AF34)/(S34*X34),"-")</f>
        <v>-9.7380353980730264E-2</v>
      </c>
      <c r="AQ34" s="359">
        <f t="shared" ref="AQ34" si="116">IFERROR((S34*Y34-AI34*AG34)/(S34*Y34),"-")</f>
        <v>-0.12419669883080368</v>
      </c>
      <c r="AR34" s="360" t="str">
        <f t="shared" ref="AR34" si="117">IFERROR(((S34*Z34-AI34*AH34)/(S34*Z34)*100),"-")</f>
        <v>-</v>
      </c>
      <c r="AS34" s="351">
        <v>0</v>
      </c>
      <c r="AT34" s="351">
        <v>65</v>
      </c>
      <c r="AU34" s="363">
        <v>174.3</v>
      </c>
      <c r="AV34" s="363">
        <v>69</v>
      </c>
      <c r="AW34" s="363">
        <v>144.30000000000001</v>
      </c>
      <c r="AX34" s="363">
        <v>39</v>
      </c>
      <c r="AY34" s="363">
        <v>1.2</v>
      </c>
      <c r="AZ34" s="363">
        <v>23.5</v>
      </c>
      <c r="BA34" s="363">
        <v>1.6</v>
      </c>
      <c r="BB34" s="363">
        <v>0.7</v>
      </c>
      <c r="BC34" s="363">
        <v>157</v>
      </c>
      <c r="BD34" s="499">
        <v>-37</v>
      </c>
      <c r="BE34" s="363">
        <v>6.6</v>
      </c>
      <c r="BF34" s="363">
        <v>2660</v>
      </c>
      <c r="BG34" s="363">
        <v>3880</v>
      </c>
      <c r="BH34" s="363">
        <v>2360</v>
      </c>
      <c r="BI34" s="363">
        <v>3040</v>
      </c>
      <c r="BJ34" s="363">
        <v>128</v>
      </c>
      <c r="BK34" s="495">
        <f>(102546*raw_data!BF34)/((raw_data!BY34*raw_data!CF34)+((raw_data!AI34-raw_data!AT34)*raw_data!BU34))</f>
        <v>5.9239017693238667</v>
      </c>
      <c r="BL34" s="494">
        <f t="shared" ref="BL34" si="118">(AI34*(AE34-BS34)*1000)/(102546*BH34*1000)</f>
        <v>0.48430156148195752</v>
      </c>
      <c r="BM34" s="354">
        <f t="shared" ref="BM34" si="119">B34+AJ34-BY34</f>
        <v>484557</v>
      </c>
      <c r="BN34" s="354">
        <f t="shared" ref="BN34" si="120">CH34+DP34</f>
        <v>439629</v>
      </c>
      <c r="BO34" s="363">
        <v>30</v>
      </c>
      <c r="BP34" s="363">
        <v>21.2</v>
      </c>
      <c r="BQ34" s="363">
        <v>5</v>
      </c>
      <c r="BR34" s="363">
        <v>6.5</v>
      </c>
      <c r="BS34" s="363">
        <v>11.7</v>
      </c>
      <c r="BT34" s="363">
        <v>26</v>
      </c>
      <c r="BU34" s="363">
        <v>22.3</v>
      </c>
      <c r="BV34" s="363">
        <v>150</v>
      </c>
      <c r="BW34" s="363" t="s">
        <v>550</v>
      </c>
      <c r="BX34" s="363" t="s">
        <v>550</v>
      </c>
      <c r="BY34" s="351">
        <v>3318</v>
      </c>
      <c r="BZ34" s="351">
        <v>85</v>
      </c>
      <c r="CA34" s="359">
        <f t="shared" ref="CA34" si="121">(AE34-BS34)/AE34</f>
        <v>0.95357142857142863</v>
      </c>
      <c r="CB34" s="359">
        <f t="shared" ref="CB34" si="122">(AF34-BT34)/AF34</f>
        <v>0.93953488372093019</v>
      </c>
      <c r="CC34" s="359">
        <f t="shared" ref="CC34" si="123">(AG34-BU34)/AG34</f>
        <v>0.89941362201172748</v>
      </c>
      <c r="CD34" s="496">
        <f t="shared" ref="CD34" si="124">CE34/B34</f>
        <v>0.20420187739931922</v>
      </c>
      <c r="CE34" s="351">
        <v>98566</v>
      </c>
      <c r="CF34" s="363">
        <v>10600</v>
      </c>
      <c r="CG34" s="363">
        <v>9067</v>
      </c>
      <c r="CH34" s="458">
        <v>435207</v>
      </c>
      <c r="CI34" s="458">
        <v>441953</v>
      </c>
      <c r="CJ34" s="354">
        <f t="shared" si="35"/>
        <v>438580</v>
      </c>
      <c r="CK34" s="363">
        <v>30</v>
      </c>
      <c r="CL34" s="363">
        <v>20.9</v>
      </c>
      <c r="CM34" s="363">
        <v>5.6</v>
      </c>
      <c r="CN34" s="363">
        <v>6.5</v>
      </c>
      <c r="CO34" s="363">
        <v>11.4</v>
      </c>
      <c r="CP34" s="363">
        <v>26</v>
      </c>
      <c r="CQ34" s="363">
        <v>19.399999999999999</v>
      </c>
      <c r="CR34" s="377">
        <v>6.05</v>
      </c>
      <c r="CS34" s="498"/>
      <c r="CT34" s="498"/>
      <c r="CU34" s="498"/>
      <c r="CV34" s="501"/>
      <c r="CW34" s="502"/>
      <c r="CX34" s="363"/>
      <c r="CY34" s="498">
        <v>0.56999999999999995</v>
      </c>
      <c r="CZ34" s="494"/>
      <c r="DA34" s="359">
        <f t="shared" ref="DA34" si="125">(I34-CQ34)/I34</f>
        <v>0.87211601845748188</v>
      </c>
      <c r="DB34" s="359">
        <f t="shared" ref="DB34" si="126">(H34-CP34)/H34</f>
        <v>0.91772151898734178</v>
      </c>
      <c r="DC34" s="359">
        <f t="shared" ref="DC34" si="127">(G34-CO34)/G34</f>
        <v>0.92830188679245285</v>
      </c>
      <c r="DD34" s="359" t="str">
        <f t="shared" ref="DD34" si="128">IFERROR((K34-CR34)/K34,"-")</f>
        <v>-</v>
      </c>
      <c r="DE34" s="359" t="str">
        <f t="shared" ref="DE34" si="129">IFERROR((L34-CS34)/L34,"-")</f>
        <v>-</v>
      </c>
      <c r="DF34" s="425" t="str">
        <f t="shared" ref="DF34" si="130">IFERROR((M34-CT34)/M34,"-")</f>
        <v>-</v>
      </c>
      <c r="DG34" s="359" t="str">
        <f t="shared" ref="DG34" si="131">IFERROR((N34-CU34)/N34,"-")</f>
        <v>-</v>
      </c>
      <c r="DH34" s="359" t="str">
        <f t="shared" ref="DH34" si="132">IFERROR((R34-CZ34)/R34,"-")</f>
        <v>-</v>
      </c>
      <c r="DI34" s="359" t="str">
        <f t="shared" ref="DI34" si="133">IFERROR((O34-CV34)/O34,"-")</f>
        <v>-</v>
      </c>
      <c r="DJ34" s="493" t="str">
        <f t="shared" si="15"/>
        <v>-</v>
      </c>
      <c r="DK34" s="359" t="str">
        <f t="shared" si="89"/>
        <v>-</v>
      </c>
      <c r="DL34" s="527">
        <v>0</v>
      </c>
      <c r="DM34" s="527">
        <v>100</v>
      </c>
      <c r="DN34" s="527">
        <v>100</v>
      </c>
      <c r="DO34" s="527">
        <v>0</v>
      </c>
      <c r="DP34" s="351">
        <v>4422</v>
      </c>
      <c r="DQ34" s="363">
        <v>6.4</v>
      </c>
      <c r="DR34" s="363" t="s">
        <v>550</v>
      </c>
      <c r="DS34" s="363">
        <v>22</v>
      </c>
      <c r="DT34" s="363">
        <v>4.7</v>
      </c>
      <c r="DU34" s="427" t="str">
        <f t="shared" ref="DU34" si="134">IFERROR((CO34-DR34)/CO34*100,"--")</f>
        <v>--</v>
      </c>
      <c r="DV34" s="427">
        <f t="shared" ref="DV34" si="135">IFERROR((CP34-DS34)/CP34*100,"--")</f>
        <v>15.384615384615385</v>
      </c>
      <c r="DW34" s="427">
        <f t="shared" ref="DW34" si="136">IFERROR((CQ34-DT34)/CQ34*100,"--")</f>
        <v>75.773195876288653</v>
      </c>
      <c r="DX34" s="363">
        <v>6.3</v>
      </c>
      <c r="DY34" s="363" t="s">
        <v>550</v>
      </c>
      <c r="DZ34" s="363">
        <v>316</v>
      </c>
      <c r="EA34" s="363">
        <v>300</v>
      </c>
      <c r="EB34" s="355">
        <f t="shared" si="40"/>
        <v>60000</v>
      </c>
      <c r="EC34" s="363">
        <v>3118</v>
      </c>
      <c r="ED34" s="355">
        <f t="shared" ref="ED34" si="137">IF(EC34-$EN$34&lt;0,"-",EC34-$EN$34)</f>
        <v>3118</v>
      </c>
      <c r="EE34" s="355">
        <f t="shared" ref="EE34" si="138">IF(ISERROR(ED34*EJ34/1000),"-",ED34*EJ34/1000)</f>
        <v>27594.3</v>
      </c>
      <c r="EF34" s="536" t="s">
        <v>621</v>
      </c>
      <c r="EG34" s="363">
        <v>72.16799999999273</v>
      </c>
      <c r="EH34" s="355">
        <f t="shared" si="43"/>
        <v>72167.999999992724</v>
      </c>
      <c r="EI34" s="363">
        <v>6.2</v>
      </c>
      <c r="EJ34" s="363">
        <v>8850</v>
      </c>
      <c r="EK34" s="497">
        <v>7717</v>
      </c>
      <c r="EL34" s="355">
        <f t="shared" si="44"/>
        <v>27594.3</v>
      </c>
      <c r="EM34" s="528">
        <v>4</v>
      </c>
      <c r="EN34" s="524"/>
      <c r="EO34" s="351">
        <v>934</v>
      </c>
      <c r="EP34" s="363">
        <v>6.1</v>
      </c>
      <c r="EQ34" s="363">
        <v>43400</v>
      </c>
      <c r="ER34" s="355">
        <f t="shared" si="65"/>
        <v>40535.599999999999</v>
      </c>
      <c r="ES34" s="363">
        <v>37100</v>
      </c>
      <c r="ET34" s="355">
        <f t="shared" si="46"/>
        <v>34651.4</v>
      </c>
      <c r="EU34" s="363">
        <v>230</v>
      </c>
      <c r="EV34" s="363" t="s">
        <v>43</v>
      </c>
      <c r="EW34" s="429"/>
      <c r="EX34" s="495">
        <f t="shared" si="68"/>
        <v>19.866381156316919</v>
      </c>
      <c r="EY34" s="351">
        <v>1144</v>
      </c>
      <c r="EZ34" s="458">
        <v>3371</v>
      </c>
      <c r="FA34" s="458">
        <v>3350</v>
      </c>
      <c r="FB34" s="458">
        <v>862</v>
      </c>
      <c r="FC34" s="363">
        <v>29</v>
      </c>
      <c r="FD34" s="363">
        <v>29</v>
      </c>
      <c r="FE34" s="363">
        <v>73</v>
      </c>
      <c r="FF34" s="363" t="s">
        <v>621</v>
      </c>
      <c r="FG34" s="363">
        <v>6.5</v>
      </c>
      <c r="FH34" s="363">
        <v>29200</v>
      </c>
      <c r="FI34" s="497">
        <v>26200</v>
      </c>
      <c r="FJ34" s="497">
        <v>2370</v>
      </c>
      <c r="FK34" s="363">
        <v>201</v>
      </c>
      <c r="FL34" s="355">
        <f t="shared" si="95"/>
        <v>5487.3</v>
      </c>
      <c r="FM34" s="495">
        <f t="shared" si="96"/>
        <v>99.175824175824175</v>
      </c>
      <c r="FN34" s="363">
        <v>25.523</v>
      </c>
      <c r="FO34" s="355">
        <f t="shared" si="48"/>
        <v>25523</v>
      </c>
      <c r="FP34" s="363">
        <v>7</v>
      </c>
      <c r="FQ34" s="363">
        <v>27300</v>
      </c>
      <c r="FR34" s="356">
        <f t="shared" si="49"/>
        <v>5.4873000000000003</v>
      </c>
      <c r="FS34" s="363">
        <v>21250</v>
      </c>
      <c r="FT34" s="355">
        <f t="shared" si="50"/>
        <v>4271.25</v>
      </c>
      <c r="FU34" s="363">
        <v>1910</v>
      </c>
      <c r="FV34" s="363" t="s">
        <v>43</v>
      </c>
      <c r="FW34" s="351">
        <v>201</v>
      </c>
      <c r="FX34" s="363">
        <v>7.2</v>
      </c>
      <c r="FY34" s="363" t="s">
        <v>550</v>
      </c>
      <c r="FZ34" s="363">
        <v>292</v>
      </c>
      <c r="GA34" s="363">
        <v>225</v>
      </c>
      <c r="GB34" s="458">
        <v>0</v>
      </c>
      <c r="GC34" s="351">
        <v>4460</v>
      </c>
      <c r="GD34" s="431">
        <f t="shared" si="51"/>
        <v>5278.9215686274492</v>
      </c>
      <c r="GE34" s="363" t="s">
        <v>43</v>
      </c>
      <c r="GF34" s="503">
        <v>79.599999999999994</v>
      </c>
      <c r="GG34" s="528">
        <v>2</v>
      </c>
      <c r="GH34" s="499">
        <v>1860</v>
      </c>
      <c r="GI34" s="499">
        <v>1225</v>
      </c>
      <c r="GJ34" s="499">
        <v>2699.9</v>
      </c>
      <c r="GK34" s="500">
        <v>25.84</v>
      </c>
      <c r="GL34" s="503" t="s">
        <v>43</v>
      </c>
      <c r="GM34" s="503" t="s">
        <v>43</v>
      </c>
      <c r="GN34" s="503" t="s">
        <v>43</v>
      </c>
      <c r="GO34" s="503">
        <v>11</v>
      </c>
      <c r="GP34" s="458">
        <v>0</v>
      </c>
      <c r="GQ34" s="531"/>
      <c r="GR34" s="458">
        <v>1210</v>
      </c>
      <c r="GS34" s="499">
        <v>294</v>
      </c>
      <c r="GT34" s="499">
        <v>194</v>
      </c>
      <c r="GU34" s="506"/>
      <c r="GV34" s="507"/>
      <c r="GW34" s="499" t="s">
        <v>620</v>
      </c>
      <c r="GX34" s="499">
        <v>80.108333333333334</v>
      </c>
      <c r="GY34" s="530">
        <v>2190</v>
      </c>
      <c r="GZ34" s="499">
        <v>2649</v>
      </c>
      <c r="HA34" s="499">
        <v>100</v>
      </c>
      <c r="HB34" s="499">
        <v>0</v>
      </c>
      <c r="HC34" s="351">
        <v>0</v>
      </c>
      <c r="HD34" s="527">
        <v>0</v>
      </c>
      <c r="HE34" s="527">
        <v>34.5</v>
      </c>
      <c r="HF34" s="527">
        <v>33.4</v>
      </c>
      <c r="HG34" s="527">
        <v>0</v>
      </c>
      <c r="HH34" s="527">
        <v>0</v>
      </c>
      <c r="HI34" s="527">
        <v>36.4</v>
      </c>
      <c r="HJ34" s="527">
        <v>44.7</v>
      </c>
      <c r="HK34" s="527">
        <v>0</v>
      </c>
      <c r="HL34" s="508"/>
      <c r="HM34" s="363">
        <v>203815.58000001311</v>
      </c>
      <c r="HN34" s="508"/>
      <c r="HO34" s="628"/>
      <c r="HP34" s="628"/>
      <c r="HQ34" s="628"/>
      <c r="HR34" s="628"/>
      <c r="HS34" s="628"/>
      <c r="HT34" s="628"/>
      <c r="HU34" s="628"/>
      <c r="HV34" s="628"/>
      <c r="HW34" s="628"/>
      <c r="HX34" s="628"/>
      <c r="HY34" s="628"/>
      <c r="HZ34" s="628"/>
      <c r="IA34" s="628"/>
      <c r="IB34" s="628"/>
      <c r="IC34" s="628"/>
      <c r="ID34" s="628"/>
      <c r="IE34" s="628"/>
      <c r="IF34" s="628"/>
      <c r="IG34" s="628"/>
      <c r="IH34" s="628"/>
      <c r="II34" s="628"/>
      <c r="IJ34" s="628"/>
      <c r="IK34" s="628"/>
      <c r="IL34" s="628"/>
      <c r="IM34" s="628"/>
      <c r="IN34" s="628"/>
      <c r="IO34" s="628"/>
      <c r="IP34" s="628"/>
      <c r="IQ34" s="628"/>
      <c r="IR34" s="628"/>
      <c r="IS34" s="628"/>
      <c r="IT34" s="628"/>
      <c r="IU34" s="628"/>
      <c r="IV34" s="628"/>
      <c r="IW34" s="628"/>
      <c r="IX34" s="628"/>
      <c r="IY34" s="628"/>
      <c r="IZ34" s="628"/>
      <c r="JA34" s="628"/>
      <c r="JB34" s="628"/>
      <c r="JC34" s="628"/>
      <c r="JD34" s="628"/>
      <c r="JE34" s="628"/>
      <c r="JF34" s="628"/>
      <c r="JG34" s="628"/>
      <c r="JH34" s="628"/>
      <c r="JI34" s="628"/>
      <c r="JJ34" s="628"/>
      <c r="JK34" s="363">
        <v>72</v>
      </c>
      <c r="JL34" s="363">
        <v>0</v>
      </c>
      <c r="JM34" s="458">
        <v>0</v>
      </c>
      <c r="JN34" s="363">
        <v>12952</v>
      </c>
      <c r="JO34" s="354">
        <f t="shared" ref="JO34" si="139">JN34*1.24</f>
        <v>16060.48</v>
      </c>
      <c r="JP34" s="355">
        <f t="shared" ref="JP34" si="140">JK34+JL34</f>
        <v>72</v>
      </c>
      <c r="JQ34" s="354">
        <f t="shared" ref="JQ34" si="141">JP34*1.24+JM34</f>
        <v>89.28</v>
      </c>
      <c r="JR34" s="355">
        <f t="shared" ref="JR34" si="142">JN34+JP34</f>
        <v>13024</v>
      </c>
      <c r="JS34" s="355">
        <f t="shared" ref="JS34" si="143">JR34*1.24</f>
        <v>16149.76</v>
      </c>
      <c r="JT34" s="354">
        <f t="shared" ref="JT34" si="144">B34*4/0.12/1000/1.2</f>
        <v>13408.027777777777</v>
      </c>
      <c r="JU34" s="354">
        <f t="shared" ref="JU34" si="145">B34*4/0.12/1000</f>
        <v>16089.633333333333</v>
      </c>
      <c r="JV34" s="354">
        <f t="shared" ref="JV34" si="146">B34*2.39/0.12/1000/1.2</f>
        <v>8011.2965972222219</v>
      </c>
      <c r="JW34" s="354">
        <f t="shared" ref="JW34" si="147">B34*2.39/0.12/1000</f>
        <v>9613.5559166666662</v>
      </c>
      <c r="JX34" s="354">
        <f t="shared" ref="JX34" si="148">JO34+JQ34</f>
        <v>16149.76</v>
      </c>
      <c r="JY34" s="456">
        <f t="shared" ref="JY34" si="149">JU34-JO34</f>
        <v>29.153333333333649</v>
      </c>
      <c r="JZ34" s="509"/>
      <c r="KA34" s="498"/>
      <c r="KB34" s="458"/>
      <c r="KC34" s="498"/>
      <c r="KD34" s="458"/>
      <c r="KE34" s="377"/>
      <c r="KF34" s="363">
        <v>0</v>
      </c>
      <c r="KG34" s="363">
        <v>0</v>
      </c>
      <c r="KH34" s="377">
        <v>1.19</v>
      </c>
      <c r="KI34" s="497">
        <v>0</v>
      </c>
      <c r="KJ34" s="456">
        <f t="shared" ref="KJ34" si="150">KF34+KG34</f>
        <v>0</v>
      </c>
      <c r="KK34" s="456">
        <f t="shared" ref="KK34" si="151">KJ34*1.22</f>
        <v>0</v>
      </c>
      <c r="KL34" s="363">
        <v>240.00000000000909</v>
      </c>
      <c r="KM34" s="363">
        <v>120.00000000000455</v>
      </c>
      <c r="KN34" s="377">
        <v>0.51999999999999968</v>
      </c>
      <c r="KO34" s="458">
        <v>0</v>
      </c>
      <c r="KP34" s="432">
        <f t="shared" ref="KP34" si="152">KL34+KM34</f>
        <v>360.00000000001364</v>
      </c>
      <c r="KQ34" s="432">
        <f t="shared" ref="KQ34" si="153">KP34*1.4</f>
        <v>504.00000000001904</v>
      </c>
      <c r="KR34" s="458">
        <v>0</v>
      </c>
      <c r="KS34" s="458">
        <v>0</v>
      </c>
      <c r="KT34" s="364">
        <v>10</v>
      </c>
      <c r="KU34" s="433">
        <f t="shared" si="112"/>
        <v>150</v>
      </c>
      <c r="KV34" s="496">
        <f t="shared" si="26"/>
        <v>25.523</v>
      </c>
      <c r="KW34" s="496">
        <f t="shared" si="113"/>
        <v>72.16799999999273</v>
      </c>
      <c r="KX34" s="458">
        <v>527</v>
      </c>
      <c r="KY34" s="651"/>
      <c r="KZ34" s="651"/>
      <c r="LA34" s="503">
        <v>0</v>
      </c>
      <c r="LB34" s="503">
        <v>47</v>
      </c>
      <c r="LC34" s="503">
        <v>10</v>
      </c>
      <c r="LD34" s="503">
        <v>0</v>
      </c>
      <c r="LE34" s="503">
        <v>66</v>
      </c>
      <c r="LF34" s="503">
        <v>0</v>
      </c>
      <c r="LG34" s="503">
        <v>24</v>
      </c>
      <c r="LH34" s="503">
        <v>277</v>
      </c>
      <c r="LI34" s="458">
        <v>502</v>
      </c>
      <c r="LJ34" s="351">
        <v>4500</v>
      </c>
      <c r="LK34" s="377">
        <v>2.2867000000000002</v>
      </c>
      <c r="LL34" s="377">
        <v>1.21</v>
      </c>
      <c r="LM34" s="377">
        <v>0.12</v>
      </c>
      <c r="LN34" s="377" t="s">
        <v>43</v>
      </c>
      <c r="LO34" s="377" t="s">
        <v>43</v>
      </c>
      <c r="LP34" s="377" t="s">
        <v>43</v>
      </c>
      <c r="LQ34" s="377" t="s">
        <v>43</v>
      </c>
      <c r="LR34" s="377" t="s">
        <v>43</v>
      </c>
      <c r="LS34" s="503">
        <v>94</v>
      </c>
      <c r="LT34" s="503">
        <v>94.5</v>
      </c>
      <c r="LU34" s="503">
        <v>100</v>
      </c>
      <c r="LV34" s="503" t="s">
        <v>43</v>
      </c>
      <c r="LW34" s="503">
        <v>97.37</v>
      </c>
      <c r="LX34" s="503" t="s">
        <v>43</v>
      </c>
      <c r="LY34" s="503" t="s">
        <v>43</v>
      </c>
      <c r="LZ34" s="503" t="s">
        <v>43</v>
      </c>
      <c r="MA34" s="503" t="s">
        <v>43</v>
      </c>
      <c r="MB34" s="364">
        <v>29.94</v>
      </c>
      <c r="MC34" s="364">
        <v>7.46</v>
      </c>
      <c r="MD34" s="364">
        <v>4.84</v>
      </c>
      <c r="ME34" s="351"/>
      <c r="MF34" s="351"/>
      <c r="MG34" s="351"/>
      <c r="MH34" s="351"/>
      <c r="MI34" s="351"/>
      <c r="MJ34" s="351"/>
      <c r="MK34" s="337"/>
      <c r="ML34" s="337"/>
      <c r="MN34" s="471"/>
      <c r="MO34" s="471"/>
      <c r="MP34" s="472"/>
      <c r="MQ34" s="473"/>
      <c r="MR34" s="446"/>
      <c r="MS34" s="512">
        <v>5.3999999999999999E-2</v>
      </c>
      <c r="MT34" s="513">
        <v>0</v>
      </c>
      <c r="MU34" s="513">
        <v>0</v>
      </c>
      <c r="MV34" s="513">
        <v>0.42623999999999984</v>
      </c>
      <c r="MW34" s="513">
        <v>36</v>
      </c>
      <c r="MX34" s="513">
        <v>38.808</v>
      </c>
      <c r="MY34" s="513">
        <v>10.8</v>
      </c>
      <c r="MZ34" s="513">
        <v>0</v>
      </c>
      <c r="NA34" s="513">
        <v>0.7370399999999997</v>
      </c>
      <c r="NB34" s="513">
        <v>0</v>
      </c>
      <c r="NC34" s="513">
        <v>0</v>
      </c>
      <c r="ND34" s="513">
        <v>0</v>
      </c>
      <c r="NE34" s="513">
        <v>10.875</v>
      </c>
      <c r="NF34" s="513">
        <v>1.08</v>
      </c>
      <c r="NG34" s="513">
        <v>0</v>
      </c>
      <c r="NH34" s="513">
        <v>7.1999999999999995E-2</v>
      </c>
      <c r="NI34" s="513">
        <v>0.9</v>
      </c>
      <c r="NJ34" s="513">
        <v>0.16720000000000002</v>
      </c>
      <c r="NK34" s="513">
        <v>0.54</v>
      </c>
      <c r="NL34" s="513">
        <v>0</v>
      </c>
      <c r="NM34" s="513">
        <v>0.72</v>
      </c>
      <c r="NN34" s="513">
        <v>7.1999999999999995E-2</v>
      </c>
      <c r="NO34" s="513">
        <v>0.9</v>
      </c>
      <c r="NP34" s="513">
        <v>0.10560000000000001</v>
      </c>
      <c r="NQ34" s="513">
        <v>1.32</v>
      </c>
      <c r="NR34" s="513">
        <v>1.71</v>
      </c>
      <c r="NS34" s="513">
        <v>0</v>
      </c>
      <c r="NT34" s="513">
        <v>0.03</v>
      </c>
      <c r="NU34" s="513">
        <v>0.36</v>
      </c>
      <c r="NV34" s="513">
        <v>0</v>
      </c>
      <c r="NW34" s="513">
        <v>2.2440000000000002</v>
      </c>
      <c r="NX34" s="513">
        <v>0</v>
      </c>
      <c r="OC34" s="354">
        <f t="shared" si="28"/>
        <v>6721</v>
      </c>
      <c r="OD34" s="515"/>
      <c r="OE34" s="515"/>
      <c r="OH34" s="534" t="s">
        <v>43</v>
      </c>
      <c r="OI34" s="534">
        <v>28.342245989304814</v>
      </c>
    </row>
    <row r="35" spans="1:399" ht="20.100000000000001" customHeight="1" thickTop="1" thickBot="1" x14ac:dyDescent="0.35">
      <c r="A35" s="442" t="s">
        <v>9</v>
      </c>
      <c r="B35" s="380">
        <f>ROUND(AVERAGE(B4:B34),0)</f>
        <v>478208</v>
      </c>
      <c r="C35" s="381">
        <f t="shared" ref="C35:I35" si="154">ROUND(AVERAGE(C4:C34),1)</f>
        <v>4.8</v>
      </c>
      <c r="D35" s="381">
        <f t="shared" si="154"/>
        <v>23.5</v>
      </c>
      <c r="E35" s="381">
        <f t="shared" si="154"/>
        <v>2.9</v>
      </c>
      <c r="F35" s="381">
        <f t="shared" si="154"/>
        <v>6.9</v>
      </c>
      <c r="G35" s="381">
        <f t="shared" si="154"/>
        <v>135.9</v>
      </c>
      <c r="H35" s="381">
        <f t="shared" si="154"/>
        <v>284.39999999999998</v>
      </c>
      <c r="I35" s="381">
        <f t="shared" si="154"/>
        <v>136.19999999999999</v>
      </c>
      <c r="J35" s="465">
        <f>AVERAGE(J4:J34)</f>
        <v>145.16129032258064</v>
      </c>
      <c r="K35" s="418">
        <f>ROUND(AVERAGE(K4:K34),2)</f>
        <v>17.25</v>
      </c>
      <c r="L35" s="486">
        <f>ROUND(AVERAGEA(L4:L34),2)</f>
        <v>0.08</v>
      </c>
      <c r="M35" s="484">
        <f>AVERAGE(M4:M34)</f>
        <v>1.7500000000000002E-2</v>
      </c>
      <c r="N35" s="451">
        <f>ROUND(AVERAGE(N4:N34),2)</f>
        <v>12.66</v>
      </c>
      <c r="O35" s="383">
        <f>ROUND(AVERAGE(O4:O34),3)</f>
        <v>2.6349999999999998</v>
      </c>
      <c r="P35" s="380">
        <f>ROUND(AVERAGE(P4:P34),0)</f>
        <v>4264852</v>
      </c>
      <c r="Q35" s="381">
        <f>ROUND(AVERAGE(Q4:Q34),1)</f>
        <v>21.9</v>
      </c>
      <c r="R35" s="382">
        <f>AVERAGE(R4:R34)</f>
        <v>30.007499999999997</v>
      </c>
      <c r="S35" s="380">
        <f>ROUND(AVERAGE(S4:S34),0)</f>
        <v>478148</v>
      </c>
      <c r="T35" s="381">
        <f t="shared" ref="T35:AH35" si="155">ROUND(AVERAGE(T4:T34),1)</f>
        <v>23.5</v>
      </c>
      <c r="U35" s="381">
        <f t="shared" si="155"/>
        <v>2.6</v>
      </c>
      <c r="V35" s="381">
        <f t="shared" si="155"/>
        <v>6.8</v>
      </c>
      <c r="W35" s="381">
        <f t="shared" si="155"/>
        <v>152.30000000000001</v>
      </c>
      <c r="X35" s="381">
        <f t="shared" si="155"/>
        <v>309.5</v>
      </c>
      <c r="Y35" s="421">
        <f t="shared" si="155"/>
        <v>151.6</v>
      </c>
      <c r="Z35" s="381">
        <f t="shared" si="155"/>
        <v>17.5</v>
      </c>
      <c r="AA35" s="381">
        <f t="shared" si="155"/>
        <v>48</v>
      </c>
      <c r="AB35" s="381">
        <f t="shared" si="155"/>
        <v>23.4</v>
      </c>
      <c r="AC35" s="381">
        <f t="shared" si="155"/>
        <v>2.2999999999999998</v>
      </c>
      <c r="AD35" s="381">
        <f t="shared" si="155"/>
        <v>6.7</v>
      </c>
      <c r="AE35" s="381">
        <f t="shared" si="155"/>
        <v>194.6</v>
      </c>
      <c r="AF35" s="381">
        <f t="shared" si="155"/>
        <v>394.8</v>
      </c>
      <c r="AG35" s="421">
        <f t="shared" si="155"/>
        <v>200.4</v>
      </c>
      <c r="AH35" s="381">
        <f t="shared" si="155"/>
        <v>16.3</v>
      </c>
      <c r="AI35" s="380">
        <f>ROUND(AVERAGE(AI4:AI34),0)</f>
        <v>482491</v>
      </c>
      <c r="AJ35" s="380">
        <f>ROUND(AVERAGE(AJ4:AJ34),0)</f>
        <v>4403</v>
      </c>
      <c r="AK35" s="463">
        <f>ROUND(AVERAGE(AK4:AK34),0)</f>
        <v>496</v>
      </c>
      <c r="AL35" s="463">
        <f t="shared" ref="AL35:AM35" si="156">ROUND(AVERAGE(AL4:AL34),0)</f>
        <v>268</v>
      </c>
      <c r="AM35" s="463">
        <f t="shared" si="156"/>
        <v>588</v>
      </c>
      <c r="AN35" s="467">
        <f>AVERAGE(AN4:AN34)</f>
        <v>34.074999999999996</v>
      </c>
      <c r="AO35" s="384">
        <f>AO38/AO39</f>
        <v>0.10036662009395871</v>
      </c>
      <c r="AP35" s="384">
        <f>AP38/AP39</f>
        <v>8.279989790325E-2</v>
      </c>
      <c r="AQ35" s="384">
        <f>AQ38/AQ39</f>
        <v>8.4965838454563417E-2</v>
      </c>
      <c r="AR35" s="384">
        <f>AR38/AR39</f>
        <v>11.992697870302711</v>
      </c>
      <c r="AS35" s="380">
        <f>ROUND(AVERAGE(AS4:AS34),0)</f>
        <v>0</v>
      </c>
      <c r="AT35" s="380">
        <f>AT38/AT39</f>
        <v>60.032258064516128</v>
      </c>
      <c r="AU35" s="381">
        <f t="shared" ref="AU35:BK35" si="157">ROUND(AVERAGE(AU4:AU34),1)</f>
        <v>3232.7</v>
      </c>
      <c r="AV35" s="466">
        <f>AVERAGE(AV4:AV34)</f>
        <v>1182.6428571428571</v>
      </c>
      <c r="AW35" s="381">
        <f t="shared" si="157"/>
        <v>2740.5</v>
      </c>
      <c r="AX35" s="466">
        <f>AVERAGE(AX4:AX34)</f>
        <v>942.07142857142856</v>
      </c>
      <c r="AY35" s="381">
        <f t="shared" si="157"/>
        <v>1.1000000000000001</v>
      </c>
      <c r="AZ35" s="381">
        <f t="shared" si="157"/>
        <v>23.7</v>
      </c>
      <c r="BA35" s="381">
        <f t="shared" si="157"/>
        <v>1.9</v>
      </c>
      <c r="BB35" s="381">
        <f t="shared" si="157"/>
        <v>0.6</v>
      </c>
      <c r="BC35" s="463">
        <f>AVERAGE(BC4:BC34)</f>
        <v>148.70967741935485</v>
      </c>
      <c r="BD35" s="463">
        <f>AVERAGE(BD4:BD34)</f>
        <v>-24.548387096774192</v>
      </c>
      <c r="BE35" s="381">
        <f t="shared" si="157"/>
        <v>6.6</v>
      </c>
      <c r="BF35" s="381">
        <f t="shared" si="157"/>
        <v>2375.8000000000002</v>
      </c>
      <c r="BG35" s="381">
        <f>AVERAGE(BG4:BG34)</f>
        <v>3084.5709677419354</v>
      </c>
      <c r="BH35" s="381">
        <f t="shared" si="157"/>
        <v>2029.6</v>
      </c>
      <c r="BI35" s="381">
        <f>AVERAGE(BI4:BI34)</f>
        <v>2610</v>
      </c>
      <c r="BJ35" s="381">
        <f t="shared" si="157"/>
        <v>134.69999999999999</v>
      </c>
      <c r="BK35" s="381">
        <f t="shared" si="157"/>
        <v>7</v>
      </c>
      <c r="BL35" s="382">
        <f>ROUND(AVERAGE(BL4:BL34),2)</f>
        <v>0.43</v>
      </c>
      <c r="BM35" s="380">
        <f>ROUND(AVERAGE(BM4:BM34),0)</f>
        <v>479168</v>
      </c>
      <c r="BN35" s="380">
        <f>ROUND(AVERAGE(BN4:BN34),0)</f>
        <v>421498</v>
      </c>
      <c r="BO35" s="381">
        <f t="shared" ref="BO35:BX35" si="158">ROUND(AVERAGE(BO4:BO34),1)</f>
        <v>30</v>
      </c>
      <c r="BP35" s="381">
        <f t="shared" si="158"/>
        <v>23.1</v>
      </c>
      <c r="BQ35" s="381">
        <f t="shared" si="158"/>
        <v>4.7</v>
      </c>
      <c r="BR35" s="381">
        <f t="shared" si="158"/>
        <v>6.5</v>
      </c>
      <c r="BS35" s="381">
        <f t="shared" si="158"/>
        <v>14.9</v>
      </c>
      <c r="BT35" s="381">
        <f t="shared" si="158"/>
        <v>31.4</v>
      </c>
      <c r="BU35" s="381">
        <f t="shared" si="158"/>
        <v>14.4</v>
      </c>
      <c r="BV35" s="381">
        <f t="shared" si="158"/>
        <v>269.8</v>
      </c>
      <c r="BW35" s="381">
        <f t="shared" si="158"/>
        <v>19772.8</v>
      </c>
      <c r="BX35" s="381">
        <f t="shared" si="158"/>
        <v>3.6</v>
      </c>
      <c r="BY35" s="380">
        <f>ROUND(AVERAGE(BY4:BY34),0)</f>
        <v>3443</v>
      </c>
      <c r="BZ35" s="381">
        <f>ROUND(AVERAGE(BZ4:BZ34),1)</f>
        <v>86.1</v>
      </c>
      <c r="CA35" s="384">
        <f>AVERAGE(CA4:CA34)</f>
        <v>0.92092630333425829</v>
      </c>
      <c r="CB35" s="384">
        <f>AVERAGE(CB4:CB34)</f>
        <v>0.91785231417069568</v>
      </c>
      <c r="CC35" s="384">
        <f>AVERAGE(CC4:CC34)</f>
        <v>0.92407798952543885</v>
      </c>
      <c r="CD35" s="382">
        <f>ROUND(AVERAGE(CD4:CD34),2)</f>
        <v>0.21</v>
      </c>
      <c r="CE35" s="380">
        <f>ROUND(AVERAGE(CE4:CE34),0)</f>
        <v>101350</v>
      </c>
      <c r="CF35" s="381">
        <f>ROUND(AVERAGE(CF4:CF34),1)</f>
        <v>11630.9</v>
      </c>
      <c r="CG35" s="381">
        <f>ROUND(AVERAGE(CG4:CG34),1)</f>
        <v>9876.1</v>
      </c>
      <c r="CH35" s="380">
        <f>ROUND(AVERAGE(CH4:CH34),0)</f>
        <v>417683</v>
      </c>
      <c r="CI35" s="380">
        <f>ROUND(AVERAGE(CI4:CI34),0)</f>
        <v>409564</v>
      </c>
      <c r="CJ35" s="380">
        <f>ROUND(AVERAGE(CJ4:CJ34),0)</f>
        <v>413623</v>
      </c>
      <c r="CK35" s="381">
        <f t="shared" ref="CK35:CQ35" si="159">ROUND(AVERAGE(CK4:CK34),1)</f>
        <v>30</v>
      </c>
      <c r="CL35" s="381">
        <f t="shared" si="159"/>
        <v>23</v>
      </c>
      <c r="CM35" s="381">
        <f t="shared" si="159"/>
        <v>5.0999999999999996</v>
      </c>
      <c r="CN35" s="381">
        <f t="shared" si="159"/>
        <v>6.7</v>
      </c>
      <c r="CO35" s="381">
        <f t="shared" si="159"/>
        <v>12.6</v>
      </c>
      <c r="CP35" s="381">
        <f t="shared" si="159"/>
        <v>27.3</v>
      </c>
      <c r="CQ35" s="381">
        <f t="shared" si="159"/>
        <v>12.3</v>
      </c>
      <c r="CR35" s="418">
        <f>ROUND(AVERAGE(CR4:CR34),2)</f>
        <v>4.34</v>
      </c>
      <c r="CS35" s="484">
        <f>ROUND(AVERAGE(CS4:CS34),2)</f>
        <v>4.6500000000000004</v>
      </c>
      <c r="CT35" s="484">
        <f>AVERAGE(CT4:CT34)</f>
        <v>0.4</v>
      </c>
      <c r="CU35" s="476">
        <f>ROUND(AVERAGE(CU4:CU34),3)</f>
        <v>2.9630000000000001</v>
      </c>
      <c r="CV35" s="454">
        <f>ROUND(AVERAGE(CV4:CV34),3)</f>
        <v>1.1599999999999999</v>
      </c>
      <c r="CW35" s="487">
        <f>ROUND(AVERAGE(CW4:CW34),0)</f>
        <v>32</v>
      </c>
      <c r="CX35" s="390">
        <f>ROUND(AVERAGE(CX4:CX34),1)</f>
        <v>2.5</v>
      </c>
      <c r="CY35" s="382">
        <f>ROUND(AVERAGE(CY4:CY34),2)</f>
        <v>0.66</v>
      </c>
      <c r="CZ35" s="382">
        <f>AVERAGE(CZ4:CZ34)</f>
        <v>10.9375</v>
      </c>
      <c r="DA35" s="384">
        <f>AVERAGE(DA4:DA34)</f>
        <v>0.90721385523129949</v>
      </c>
      <c r="DB35" s="384">
        <f>AVERAGE(DB4:DB34)</f>
        <v>0.89957168167691792</v>
      </c>
      <c r="DC35" s="384">
        <f>AVERAGE(DC4:DC34)</f>
        <v>0.90548501012812577</v>
      </c>
      <c r="DD35" s="384">
        <f>DD38/DD39</f>
        <v>0.82036268237849741</v>
      </c>
      <c r="DE35" s="384" t="e">
        <f>DE38/DE39</f>
        <v>#DIV/0!</v>
      </c>
      <c r="DF35" s="426">
        <f>IFERROR(AVERAGE(DF4:DF34),"-")</f>
        <v>-26.75</v>
      </c>
      <c r="DG35" s="384">
        <f>DG38/DG39</f>
        <v>0.7251785582762782</v>
      </c>
      <c r="DH35" s="384">
        <f>DH38/DH39</f>
        <v>0.62785917135264901</v>
      </c>
      <c r="DI35" s="384">
        <f>DI38/DI39</f>
        <v>0.54578020903771329</v>
      </c>
      <c r="DJ35" s="384">
        <f>DJ38/DJ39</f>
        <v>0.999</v>
      </c>
      <c r="DK35" s="384">
        <f>DK38/DK39</f>
        <v>0.9070514804964338</v>
      </c>
      <c r="DL35" s="381">
        <f>ROUND(AVERAGE(DL4:DL34),1)</f>
        <v>48.4</v>
      </c>
      <c r="DM35" s="381">
        <f>ROUND(AVERAGE(DM4:DM34),1)</f>
        <v>64.5</v>
      </c>
      <c r="DN35" s="381">
        <f>ROUND(AVERAGE(DN4:DN34),1)</f>
        <v>87.1</v>
      </c>
      <c r="DO35" s="381">
        <f>ROUND(AVERAGE(DO4:DO34),1)</f>
        <v>3.2</v>
      </c>
      <c r="DP35" s="380">
        <f>ROUND(AVERAGE(DP4:DP34),0)</f>
        <v>3816</v>
      </c>
      <c r="DQ35" s="381">
        <f>ROUND(AVERAGE(DQ4:DQ34),1)</f>
        <v>6.7</v>
      </c>
      <c r="DR35" s="381">
        <f>ROUND(AVERAGE(DR4:DR34),1)</f>
        <v>8.1</v>
      </c>
      <c r="DS35" s="381">
        <f>ROUND(AVERAGE(DS4:DS34),1)</f>
        <v>23.5</v>
      </c>
      <c r="DT35" s="381">
        <f>ROUND(AVERAGE(DT4:DT34),1)</f>
        <v>7.8</v>
      </c>
      <c r="DU35" s="490">
        <f>DU38/DU39</f>
        <v>46.537227946312925</v>
      </c>
      <c r="DV35" s="491">
        <f>DV38/DV39</f>
        <v>20.165634254294574</v>
      </c>
      <c r="DW35" s="491">
        <f>DW38/DW39</f>
        <v>46.551883680016779</v>
      </c>
      <c r="DX35" s="381">
        <f t="shared" ref="DX35:EC35" si="160">ROUND(AVERAGE(DX4:DX34),1)</f>
        <v>6.4</v>
      </c>
      <c r="DY35" s="381">
        <f t="shared" si="160"/>
        <v>126.6</v>
      </c>
      <c r="DZ35" s="381">
        <f t="shared" si="160"/>
        <v>252.8</v>
      </c>
      <c r="EA35" s="381">
        <f t="shared" si="160"/>
        <v>214.9</v>
      </c>
      <c r="EB35" s="381">
        <f t="shared" si="160"/>
        <v>42981.8</v>
      </c>
      <c r="EC35" s="381">
        <f t="shared" si="160"/>
        <v>3035.8</v>
      </c>
      <c r="ED35" s="381">
        <f>ROUND(ED38/ED39,1)</f>
        <v>3137</v>
      </c>
      <c r="EE35" s="381">
        <f>ROUND(EE38/EE39,1)</f>
        <v>37463.300000000003</v>
      </c>
      <c r="EF35" s="381">
        <f>ROUND(EF38/EF39,1)</f>
        <v>94.9</v>
      </c>
      <c r="EG35" s="386"/>
      <c r="EH35" s="381">
        <f>ROUND(AVERAGE(EH4:EH34),1)</f>
        <v>66336</v>
      </c>
      <c r="EI35" s="381">
        <f>ROUND(AVERAGE(EI4:EI34),1)</f>
        <v>6.3</v>
      </c>
      <c r="EJ35" s="381">
        <f>ROUND(AVERAGE(EJ4:EJ34),1)</f>
        <v>11718.6</v>
      </c>
      <c r="EK35" s="466">
        <f>AVERAGE(EK4:EK34)</f>
        <v>9554.9</v>
      </c>
      <c r="EL35" s="381">
        <f>ROUND(AVERAGE(EL4:EL34),1)</f>
        <v>36214.6</v>
      </c>
      <c r="EM35" s="380">
        <f>ROUND(AVERAGE(EM4:EM34),0)</f>
        <v>3</v>
      </c>
      <c r="EN35" s="385"/>
      <c r="EO35" s="380">
        <f>ROUND(AVERAGE(EO4:EO34),0)</f>
        <v>771</v>
      </c>
      <c r="EP35" s="381">
        <f>ROUND(AVERAGE(EP4:EP34),1)</f>
        <v>6.2</v>
      </c>
      <c r="EQ35" s="381">
        <f>ROUND(AVERAGE(EQ4:EQ34),1)</f>
        <v>46746</v>
      </c>
      <c r="ER35" s="381">
        <f>ROUND(ER38/ER39,1)</f>
        <v>43624</v>
      </c>
      <c r="ES35" s="381">
        <f>ROUND(AVERAGE(ES4:ES34),1)</f>
        <v>39564</v>
      </c>
      <c r="ET35" s="381">
        <f>ROUND(ET38/ET39,1)</f>
        <v>36902.400000000001</v>
      </c>
      <c r="EU35" s="381">
        <f>ROUND(AVERAGE(EU4:EU34),1)</f>
        <v>238</v>
      </c>
      <c r="EV35" s="381">
        <f>ROUND(AVERAGE(EV4:EV34),1)</f>
        <v>4070</v>
      </c>
      <c r="EW35" s="386"/>
      <c r="EX35" s="381">
        <f>ROUND(EX38/EX39,1)</f>
        <v>115.1</v>
      </c>
      <c r="EY35" s="380">
        <f>ROUND(AVERAGE(EY4:EY34),0)</f>
        <v>961</v>
      </c>
      <c r="EZ35" s="380">
        <f>ROUND(AVERAGE(EZ4:EZ34),0)</f>
        <v>2962</v>
      </c>
      <c r="FA35" s="380">
        <f>ROUND(AVERAGE(FA4:FA34),0)</f>
        <v>3352</v>
      </c>
      <c r="FB35" s="380">
        <f>ROUND(AVERAGE(FB4:FB34),0)</f>
        <v>594</v>
      </c>
      <c r="FC35" s="381">
        <f t="shared" ref="FC35:FL35" si="161">ROUND(AVERAGE(FC4:FC34),1)</f>
        <v>29.2</v>
      </c>
      <c r="FD35" s="381">
        <f t="shared" si="161"/>
        <v>29.5</v>
      </c>
      <c r="FE35" s="381">
        <f t="shared" si="161"/>
        <v>71.099999999999994</v>
      </c>
      <c r="FF35" s="381">
        <f t="shared" si="161"/>
        <v>5603.7</v>
      </c>
      <c r="FG35" s="381">
        <f>AVERAGE(FG4:FG34)</f>
        <v>7.0032258064516117</v>
      </c>
      <c r="FH35" s="381">
        <f t="shared" ref="FH35:FJ35" si="162">AVERAGE(FH4:FH34)</f>
        <v>36669.354838709674</v>
      </c>
      <c r="FI35" s="466">
        <f t="shared" si="162"/>
        <v>29657.258064516129</v>
      </c>
      <c r="FJ35" s="466">
        <f t="shared" si="162"/>
        <v>2750</v>
      </c>
      <c r="FK35" s="381">
        <f t="shared" si="161"/>
        <v>195.9</v>
      </c>
      <c r="FL35" s="381">
        <f t="shared" si="161"/>
        <v>5890.4</v>
      </c>
      <c r="FM35" s="381">
        <f>FM38/FM39</f>
        <v>99.573728879282086</v>
      </c>
      <c r="FN35" s="386"/>
      <c r="FO35" s="381">
        <f>ROUND(AVERAGE(FO4:FO34),1)</f>
        <v>26222.799999999999</v>
      </c>
      <c r="FP35" s="381">
        <f>AVERAGE(FP4:FP34)</f>
        <v>7.0645161290322553</v>
      </c>
      <c r="FQ35" s="381">
        <f>AVERAGE(FQ4:FQ34)</f>
        <v>29783.387096774193</v>
      </c>
      <c r="FR35" s="382">
        <f>ROUND(AVERAGE(FR4:FR34),2)</f>
        <v>5.89</v>
      </c>
      <c r="FS35" s="539">
        <f>AVERAGE(FS4:FS34)</f>
        <v>23535.483870967742</v>
      </c>
      <c r="FT35" s="381">
        <f>ROUND(FT38/FT39,1)</f>
        <v>5729</v>
      </c>
      <c r="FU35" s="381">
        <f>ROUND(AVERAGE(FU4:FU34),1)</f>
        <v>1975.5</v>
      </c>
      <c r="FV35" s="381">
        <f>ROUND(AVERAGE(FV4:FV34),1)</f>
        <v>3170</v>
      </c>
      <c r="FW35" s="380">
        <f>ROUND(AVERAGE(FW4:FW34),0)</f>
        <v>196</v>
      </c>
      <c r="FX35" s="539">
        <f>AVERAGE(FX4:FX34)</f>
        <v>7.0909090909090908</v>
      </c>
      <c r="FY35" s="539">
        <f t="shared" ref="FY35:GA35" si="163">AVERAGE(FY4:FY34)</f>
        <v>68.233333333333334</v>
      </c>
      <c r="FZ35" s="539">
        <f t="shared" si="163"/>
        <v>152.93636363636364</v>
      </c>
      <c r="GA35" s="539">
        <f t="shared" si="163"/>
        <v>120.80909090909091</v>
      </c>
      <c r="GB35" s="380">
        <f>ROUND(AVERAGE(GB4:GB34),0)</f>
        <v>0</v>
      </c>
      <c r="GC35" s="380">
        <f>ROUND(AVERAGE(GC4:GC34),0)</f>
        <v>1731</v>
      </c>
      <c r="GD35" s="380">
        <f>GD38/GD39</f>
        <v>15474.545235834976</v>
      </c>
      <c r="GE35" s="381">
        <f>ROUND(AVERAGE(GE4:GE34),1)</f>
        <v>3900</v>
      </c>
      <c r="GF35" s="381">
        <f>ROUND(AVERAGE(GF4:GF34),1)</f>
        <v>78.3</v>
      </c>
      <c r="GG35" s="380">
        <f>ROUND(AVERAGE(GG4:GG34),0)</f>
        <v>2</v>
      </c>
      <c r="GH35" s="463">
        <f>ROUND(AVERAGE(GH4:GH34),1)</f>
        <v>2080.3000000000002</v>
      </c>
      <c r="GI35" s="463">
        <f>ROUND(AVERAGE(GI4:GI34),1)</f>
        <v>1080.4000000000001</v>
      </c>
      <c r="GJ35" s="463">
        <f>ROUND(AVERAGE(GJ4:GJ34),1)</f>
        <v>2410.6</v>
      </c>
      <c r="GK35" s="467">
        <f>AVERAGE(GK4:GK34)</f>
        <v>34.963571428571427</v>
      </c>
      <c r="GL35" s="381">
        <f>ROUND(AVERAGE(GL4:GL34),1)</f>
        <v>9.6</v>
      </c>
      <c r="GM35" s="381" t="s">
        <v>348</v>
      </c>
      <c r="GN35" s="381">
        <f>ROUND(AVERAGE(GN4:GN34),1)</f>
        <v>3930</v>
      </c>
      <c r="GO35" s="381">
        <f>ROUND(AVERAGE(GO4:GO34),1)</f>
        <v>10.3</v>
      </c>
      <c r="GP35" s="380">
        <f>ROUND(AVERAGE(GP4:GP34),0)</f>
        <v>3144</v>
      </c>
      <c r="GQ35" s="387"/>
      <c r="GR35" s="380">
        <f>ROUND(AVERAGE(GR4:GR34),0)</f>
        <v>2847</v>
      </c>
      <c r="GS35" s="381">
        <f>ROUND(AVERAGE(GS4:GS34),1)</f>
        <v>338.1</v>
      </c>
      <c r="GT35" s="388">
        <f>ROUND(AVERAGE(GT4:GT34),1)</f>
        <v>401</v>
      </c>
      <c r="GU35" s="397">
        <v>169.2</v>
      </c>
      <c r="GV35" s="397">
        <v>1195.5</v>
      </c>
      <c r="GW35" s="390" t="e">
        <f>ROUND(AVERAGE(GW4:GW34),1)</f>
        <v>#DIV/0!</v>
      </c>
      <c r="GX35" s="390">
        <f>ROUND(AVERAGE(GX4:GX34),1)</f>
        <v>73.900000000000006</v>
      </c>
      <c r="GY35" s="390">
        <f>ROUND(AVERAGE(GY4:GY34),1)</f>
        <v>1720.5</v>
      </c>
      <c r="GZ35" s="381">
        <f>ROUND(AVERAGE(GZ4:GZ34),1)</f>
        <v>2175.5</v>
      </c>
      <c r="HA35" s="381">
        <f>ROUND(AVERAGE(HA4:HA34),1)</f>
        <v>80.099999999999994</v>
      </c>
      <c r="HB35" s="380">
        <f t="shared" ref="HB35:HK35" si="164">ROUND(AVERAGE(HB4:HB34),0)</f>
        <v>282</v>
      </c>
      <c r="HC35" s="380">
        <f t="shared" si="164"/>
        <v>0</v>
      </c>
      <c r="HD35" s="380">
        <f t="shared" si="164"/>
        <v>17</v>
      </c>
      <c r="HE35" s="380">
        <f t="shared" si="164"/>
        <v>23</v>
      </c>
      <c r="HF35" s="380">
        <f t="shared" si="164"/>
        <v>30</v>
      </c>
      <c r="HG35" s="380">
        <f t="shared" si="164"/>
        <v>1</v>
      </c>
      <c r="HH35" s="380">
        <f t="shared" si="164"/>
        <v>17</v>
      </c>
      <c r="HI35" s="380">
        <f t="shared" si="164"/>
        <v>25</v>
      </c>
      <c r="HJ35" s="380">
        <f t="shared" si="164"/>
        <v>32</v>
      </c>
      <c r="HK35" s="380">
        <f t="shared" si="164"/>
        <v>1</v>
      </c>
      <c r="HL35" s="391"/>
      <c r="HM35" s="381">
        <f>ROUND(AVERAGE(HM4:HM34),1)</f>
        <v>216597.8</v>
      </c>
      <c r="HN35" s="391"/>
      <c r="HO35" s="391"/>
      <c r="HP35" s="391"/>
      <c r="HQ35" s="391"/>
      <c r="HR35" s="391"/>
      <c r="HS35" s="391"/>
      <c r="HT35" s="391"/>
      <c r="HU35" s="391"/>
      <c r="HV35" s="391"/>
      <c r="HW35" s="391"/>
      <c r="HX35" s="391"/>
      <c r="HY35" s="391"/>
      <c r="HZ35" s="391"/>
      <c r="IA35" s="391"/>
      <c r="IB35" s="391"/>
      <c r="IC35" s="391"/>
      <c r="ID35" s="391"/>
      <c r="IE35" s="391"/>
      <c r="IF35" s="391"/>
      <c r="IG35" s="391"/>
      <c r="IH35" s="391"/>
      <c r="II35" s="391"/>
      <c r="IJ35" s="391"/>
      <c r="IK35" s="391"/>
      <c r="IL35" s="391"/>
      <c r="IM35" s="391"/>
      <c r="IN35" s="391"/>
      <c r="IO35" s="391"/>
      <c r="IP35" s="391"/>
      <c r="IQ35" s="391"/>
      <c r="IR35" s="391"/>
      <c r="IS35" s="391"/>
      <c r="IT35" s="391"/>
      <c r="IU35" s="391"/>
      <c r="IV35" s="391"/>
      <c r="IW35" s="391"/>
      <c r="IX35" s="391"/>
      <c r="IY35" s="391"/>
      <c r="IZ35" s="391"/>
      <c r="JA35" s="391"/>
      <c r="JB35" s="391"/>
      <c r="JC35" s="391"/>
      <c r="JD35" s="391"/>
      <c r="JE35" s="391"/>
      <c r="JF35" s="391"/>
      <c r="JG35" s="391"/>
      <c r="JH35" s="391"/>
      <c r="JI35" s="391"/>
      <c r="JJ35" s="391"/>
      <c r="JK35" s="381">
        <f>ROUND(AVERAGE(JK4:JK34),1)</f>
        <v>72</v>
      </c>
      <c r="JL35" s="381">
        <f>ROUND(AVERAGE(JL4:JL34),1)</f>
        <v>25.8</v>
      </c>
      <c r="JM35" s="381">
        <f>ROUND(AVERAGE(JM4:JM34),1)</f>
        <v>284.8</v>
      </c>
      <c r="JN35" s="381">
        <f>AVERAGE(JN4:JN34)</f>
        <v>11041.129032258064</v>
      </c>
      <c r="JO35" s="380">
        <f>ROUND(AVERAGE(JO4:JO34),0)</f>
        <v>13691</v>
      </c>
      <c r="JP35" s="386"/>
      <c r="JQ35" s="380">
        <f>ROUND(AVERAGE(JQ4:JQ34),0)</f>
        <v>406</v>
      </c>
      <c r="JR35" s="381">
        <f>ROUND(AVERAGE(JR4:JR34),1)</f>
        <v>11138.9</v>
      </c>
      <c r="JS35" s="381">
        <f>ROUND(AVERAGE(JS4:JS34),1)</f>
        <v>13812.3</v>
      </c>
      <c r="JT35" s="380">
        <f>ROUND(AVERAGE(JT4:JT34),0)</f>
        <v>13284</v>
      </c>
      <c r="JU35" s="380">
        <f>ROUND(AVERAGE(JU4:JU34),0)</f>
        <v>15940</v>
      </c>
      <c r="JV35" s="380">
        <f>ROUND(AVERAGE(JV4:JV34),0)</f>
        <v>7937</v>
      </c>
      <c r="JW35" s="380">
        <f>ROUND(AVERAGE(JW4:JW34),0)</f>
        <v>9524</v>
      </c>
      <c r="JX35" s="380">
        <f>ROUND(AVERAGE(JX4:JX34),0)</f>
        <v>14097</v>
      </c>
      <c r="JY35" s="380"/>
      <c r="JZ35" s="474"/>
      <c r="KA35" s="392"/>
      <c r="KB35" s="385"/>
      <c r="KC35" s="392"/>
      <c r="KD35" s="385"/>
      <c r="KE35" s="392"/>
      <c r="KF35" s="392"/>
      <c r="KG35" s="392"/>
      <c r="KH35" s="392"/>
      <c r="KI35" s="392"/>
      <c r="KJ35" s="392"/>
      <c r="KK35" s="395">
        <f>AVERAGE(KK4:KK34)</f>
        <v>11.806451612903226</v>
      </c>
      <c r="KL35" s="385"/>
      <c r="KM35" s="393"/>
      <c r="KN35" s="393"/>
      <c r="KO35" s="393"/>
      <c r="KP35" s="380">
        <f t="shared" ref="KP35:KU35" si="165">ROUND(AVERAGE(KP4:KP34),0)</f>
        <v>366</v>
      </c>
      <c r="KQ35" s="380">
        <f t="shared" si="165"/>
        <v>513</v>
      </c>
      <c r="KR35" s="380">
        <f t="shared" si="165"/>
        <v>0</v>
      </c>
      <c r="KS35" s="380">
        <f t="shared" si="165"/>
        <v>80</v>
      </c>
      <c r="KT35" s="380">
        <f t="shared" si="165"/>
        <v>7</v>
      </c>
      <c r="KU35" s="380">
        <f t="shared" si="165"/>
        <v>102</v>
      </c>
      <c r="KV35" s="382">
        <f>ROUND(AVERAGE(KV4:KV34),2)</f>
        <v>33.299999999999997</v>
      </c>
      <c r="KW35" s="382">
        <f>ROUND(AVERAGE(KW4:KW34),2)</f>
        <v>79.09</v>
      </c>
      <c r="KX35" s="457">
        <f>ROUND(AVERAGE(KX4:KX34),2)</f>
        <v>484.52</v>
      </c>
      <c r="KY35" s="397">
        <v>547.5</v>
      </c>
      <c r="KZ35" s="397">
        <v>661.81</v>
      </c>
      <c r="LA35" s="394">
        <f>ROUND(AVERAGE(LA4:LA34),0)</f>
        <v>0</v>
      </c>
      <c r="LB35" s="381">
        <f t="shared" ref="LB35:LH35" si="166">ROUND(AVERAGE(LB4:LB34),1)</f>
        <v>28.1</v>
      </c>
      <c r="LC35" s="381">
        <f t="shared" si="166"/>
        <v>2.4</v>
      </c>
      <c r="LD35" s="381">
        <f t="shared" si="166"/>
        <v>0</v>
      </c>
      <c r="LE35" s="381">
        <f t="shared" si="166"/>
        <v>18.100000000000001</v>
      </c>
      <c r="LF35" s="381">
        <f t="shared" si="166"/>
        <v>28.6</v>
      </c>
      <c r="LG35" s="381">
        <f t="shared" si="166"/>
        <v>38.5</v>
      </c>
      <c r="LH35" s="381">
        <f t="shared" si="166"/>
        <v>283.39999999999998</v>
      </c>
      <c r="LI35" s="380">
        <f>ROUND(AVERAGE(LI4:LI34),0)</f>
        <v>484</v>
      </c>
      <c r="LJ35" s="380">
        <f>ROUND(AVERAGE(LJ4:LJ34),0)</f>
        <v>1861</v>
      </c>
      <c r="LK35" s="382">
        <f t="shared" ref="LK35:LR35" si="167">ROUND(AVERAGE(LK4:LK34),2)</f>
        <v>1.97</v>
      </c>
      <c r="LL35" s="382">
        <f t="shared" si="167"/>
        <v>0.9</v>
      </c>
      <c r="LM35" s="382">
        <f t="shared" si="167"/>
        <v>0.51</v>
      </c>
      <c r="LN35" s="382">
        <f t="shared" si="167"/>
        <v>0.48</v>
      </c>
      <c r="LO35" s="382">
        <f t="shared" si="167"/>
        <v>0.03</v>
      </c>
      <c r="LP35" s="382">
        <f t="shared" si="167"/>
        <v>0.17</v>
      </c>
      <c r="LQ35" s="382">
        <f t="shared" si="167"/>
        <v>0.65</v>
      </c>
      <c r="LR35" s="382">
        <f t="shared" si="167"/>
        <v>0.35</v>
      </c>
      <c r="LS35" s="381">
        <f t="shared" ref="LS35:MG35" si="168">ROUND(AVERAGE(LS4:LS34),1)</f>
        <v>95.7</v>
      </c>
      <c r="LT35" s="381">
        <f t="shared" si="168"/>
        <v>97.5</v>
      </c>
      <c r="LU35" s="381">
        <f t="shared" si="168"/>
        <v>103.9</v>
      </c>
      <c r="LV35" s="381">
        <f t="shared" si="168"/>
        <v>97.9</v>
      </c>
      <c r="LW35" s="381">
        <f t="shared" si="168"/>
        <v>96.5</v>
      </c>
      <c r="LX35" s="381">
        <f t="shared" si="168"/>
        <v>102.4</v>
      </c>
      <c r="LY35" s="381">
        <f t="shared" si="168"/>
        <v>102.9</v>
      </c>
      <c r="LZ35" s="381">
        <f t="shared" si="168"/>
        <v>96.2</v>
      </c>
      <c r="MA35" s="381">
        <f t="shared" si="168"/>
        <v>100</v>
      </c>
      <c r="MB35" s="395">
        <f t="shared" si="168"/>
        <v>31.1</v>
      </c>
      <c r="MC35" s="381">
        <f>ROUND(AVERAGE(MC4:MC34),1)</f>
        <v>8.3000000000000007</v>
      </c>
      <c r="MD35" s="381">
        <f t="shared" si="168"/>
        <v>4.9000000000000004</v>
      </c>
      <c r="ME35" s="380">
        <f t="shared" si="168"/>
        <v>173783.3</v>
      </c>
      <c r="MF35" s="380">
        <f t="shared" si="168"/>
        <v>0</v>
      </c>
      <c r="MG35" s="380">
        <f t="shared" si="168"/>
        <v>173783.3</v>
      </c>
      <c r="MH35" s="380">
        <f>AVERAGE(MH4:MH34)</f>
        <v>45.4</v>
      </c>
      <c r="MI35" s="380">
        <f t="shared" ref="MI35:MJ35" si="169">AVERAGE(MI4:MI34)</f>
        <v>0</v>
      </c>
      <c r="MJ35" s="380">
        <f t="shared" si="169"/>
        <v>45.4</v>
      </c>
      <c r="MK35" s="337"/>
      <c r="ML35" s="337"/>
      <c r="MN35" s="471"/>
      <c r="MO35" s="471"/>
      <c r="MP35" s="472"/>
      <c r="MQ35" s="473"/>
      <c r="MR35" s="473"/>
      <c r="MS35" s="462">
        <f t="shared" ref="MS35:NX35" si="170">AVERAGE(MS4:MS34)</f>
        <v>5.4000000000000034E-2</v>
      </c>
      <c r="MT35" s="462">
        <f t="shared" si="170"/>
        <v>0</v>
      </c>
      <c r="MU35" s="462">
        <f t="shared" si="170"/>
        <v>0</v>
      </c>
      <c r="MV35" s="462">
        <f t="shared" si="170"/>
        <v>0.4259535483870967</v>
      </c>
      <c r="MW35" s="462">
        <f t="shared" si="170"/>
        <v>36.483870967741936</v>
      </c>
      <c r="MX35" s="462">
        <f t="shared" si="170"/>
        <v>37.011096774193554</v>
      </c>
      <c r="MY35" s="462">
        <f t="shared" si="170"/>
        <v>10.770967741935488</v>
      </c>
      <c r="MZ35" s="462">
        <f t="shared" si="170"/>
        <v>0</v>
      </c>
      <c r="NA35" s="462">
        <f t="shared" si="170"/>
        <v>0.73188387096774166</v>
      </c>
      <c r="NB35" s="462">
        <f t="shared" si="170"/>
        <v>7.5483870967741947E-3</v>
      </c>
      <c r="NC35" s="462">
        <f t="shared" si="170"/>
        <v>0</v>
      </c>
      <c r="ND35" s="462">
        <f t="shared" si="170"/>
        <v>0</v>
      </c>
      <c r="NE35" s="462">
        <f t="shared" si="170"/>
        <v>11.85483870967742</v>
      </c>
      <c r="NF35" s="462">
        <f t="shared" si="170"/>
        <v>0.88258064516128987</v>
      </c>
      <c r="NG35" s="462">
        <f t="shared" si="170"/>
        <v>0</v>
      </c>
      <c r="NH35" s="462">
        <f t="shared" si="170"/>
        <v>5.8161290322580654E-2</v>
      </c>
      <c r="NI35" s="462">
        <f t="shared" si="170"/>
        <v>0.72943548387096757</v>
      </c>
      <c r="NJ35" s="462">
        <f t="shared" si="170"/>
        <v>0.15499354838709675</v>
      </c>
      <c r="NK35" s="462">
        <f t="shared" si="170"/>
        <v>0.42967741935483872</v>
      </c>
      <c r="NL35" s="462">
        <f t="shared" si="170"/>
        <v>0</v>
      </c>
      <c r="NM35" s="462">
        <f t="shared" si="170"/>
        <v>0.55064516129032259</v>
      </c>
      <c r="NN35" s="462">
        <f t="shared" si="170"/>
        <v>5.4193548387096786E-2</v>
      </c>
      <c r="NO35" s="462">
        <f t="shared" si="170"/>
        <v>0.72822580645161261</v>
      </c>
      <c r="NP35" s="462">
        <f t="shared" si="170"/>
        <v>9.3677419354838712E-2</v>
      </c>
      <c r="NQ35" s="462">
        <f t="shared" si="170"/>
        <v>1.316451612903226</v>
      </c>
      <c r="NR35" s="462">
        <f t="shared" si="170"/>
        <v>1.6762903225806451</v>
      </c>
      <c r="NS35" s="462">
        <f t="shared" si="170"/>
        <v>0</v>
      </c>
      <c r="NT35" s="462">
        <f t="shared" si="170"/>
        <v>1.7419354838709683E-2</v>
      </c>
      <c r="NU35" s="462">
        <f t="shared" si="170"/>
        <v>0.35999999999999988</v>
      </c>
      <c r="NV35" s="462">
        <f t="shared" si="170"/>
        <v>0</v>
      </c>
      <c r="NW35" s="462">
        <f t="shared" si="170"/>
        <v>1.8639677419354839</v>
      </c>
      <c r="NX35" s="462">
        <f t="shared" si="170"/>
        <v>0</v>
      </c>
      <c r="OC35" s="399">
        <f>AVERAGE(OC4:OC34)</f>
        <v>6314.7419354838712</v>
      </c>
      <c r="OD35" s="401">
        <v>8071.7333333333336</v>
      </c>
      <c r="OE35" s="401">
        <v>7790.6129032258068</v>
      </c>
      <c r="OH35" s="467">
        <f>AVERAGE(OH4:OH34)</f>
        <v>29.171645765674555</v>
      </c>
      <c r="OI35" s="467">
        <f>AVERAGE(OI4:OI34)</f>
        <v>22.858049210115688</v>
      </c>
    </row>
    <row r="36" spans="1:399" ht="20.100000000000001" customHeight="1" x14ac:dyDescent="0.3">
      <c r="A36" s="439" t="s">
        <v>281</v>
      </c>
      <c r="B36" s="354">
        <f t="shared" ref="B36:AK36" si="171">MAX(B4:B34)</f>
        <v>521378</v>
      </c>
      <c r="C36" s="355">
        <f t="shared" si="171"/>
        <v>6.1</v>
      </c>
      <c r="D36" s="355">
        <f t="shared" si="171"/>
        <v>24.7</v>
      </c>
      <c r="E36" s="355">
        <f t="shared" si="171"/>
        <v>3.8</v>
      </c>
      <c r="F36" s="355">
        <f t="shared" si="171"/>
        <v>7.5</v>
      </c>
      <c r="G36" s="355">
        <f t="shared" si="171"/>
        <v>176.4</v>
      </c>
      <c r="H36" s="355">
        <f t="shared" si="171"/>
        <v>427.1</v>
      </c>
      <c r="I36" s="355">
        <f t="shared" si="171"/>
        <v>206.7</v>
      </c>
      <c r="J36" s="355">
        <f>MAX(J4:J34)</f>
        <v>150</v>
      </c>
      <c r="K36" s="419">
        <f t="shared" si="171"/>
        <v>19.34</v>
      </c>
      <c r="L36" s="479">
        <f t="shared" si="171"/>
        <v>0.17</v>
      </c>
      <c r="M36" s="481">
        <f>MAX(M4:M34)</f>
        <v>0.02</v>
      </c>
      <c r="N36" s="452">
        <f t="shared" si="171"/>
        <v>16.55</v>
      </c>
      <c r="O36" s="358">
        <f t="shared" si="171"/>
        <v>3.5150000000000001</v>
      </c>
      <c r="P36" s="354">
        <f t="shared" si="171"/>
        <v>4909091</v>
      </c>
      <c r="Q36" s="355">
        <f t="shared" si="171"/>
        <v>27.6</v>
      </c>
      <c r="R36" s="356">
        <f>MAX(R4:R34)</f>
        <v>35.909999999999997</v>
      </c>
      <c r="S36" s="354">
        <f t="shared" si="171"/>
        <v>521324</v>
      </c>
      <c r="T36" s="355">
        <f t="shared" si="171"/>
        <v>24.7</v>
      </c>
      <c r="U36" s="355">
        <f t="shared" si="171"/>
        <v>3.1</v>
      </c>
      <c r="V36" s="355">
        <f t="shared" si="171"/>
        <v>7.2</v>
      </c>
      <c r="W36" s="355">
        <f t="shared" si="171"/>
        <v>217</v>
      </c>
      <c r="X36" s="355">
        <f t="shared" si="171"/>
        <v>450</v>
      </c>
      <c r="Y36" s="422">
        <f t="shared" si="171"/>
        <v>220</v>
      </c>
      <c r="Z36" s="355">
        <f t="shared" si="171"/>
        <v>22.8</v>
      </c>
      <c r="AA36" s="355">
        <f t="shared" si="171"/>
        <v>48</v>
      </c>
      <c r="AB36" s="355">
        <f t="shared" si="171"/>
        <v>24.6</v>
      </c>
      <c r="AC36" s="355">
        <f t="shared" si="171"/>
        <v>2.9</v>
      </c>
      <c r="AD36" s="355">
        <f t="shared" si="171"/>
        <v>7.1</v>
      </c>
      <c r="AE36" s="355">
        <f t="shared" si="171"/>
        <v>282</v>
      </c>
      <c r="AF36" s="355">
        <f t="shared" si="171"/>
        <v>500</v>
      </c>
      <c r="AG36" s="422">
        <f t="shared" si="171"/>
        <v>310</v>
      </c>
      <c r="AH36" s="355">
        <f t="shared" si="171"/>
        <v>20.3</v>
      </c>
      <c r="AI36" s="354">
        <f t="shared" si="171"/>
        <v>527192</v>
      </c>
      <c r="AJ36" s="354">
        <f t="shared" si="171"/>
        <v>6153</v>
      </c>
      <c r="AK36" s="464">
        <f t="shared" si="171"/>
        <v>1607.5</v>
      </c>
      <c r="AL36" s="464">
        <f t="shared" ref="AL36:AN36" si="172">MAX(AL4:AL34)</f>
        <v>792</v>
      </c>
      <c r="AM36" s="464">
        <f t="shared" si="172"/>
        <v>1696.7</v>
      </c>
      <c r="AN36" s="468">
        <f t="shared" si="172"/>
        <v>100.09</v>
      </c>
      <c r="AO36" s="359">
        <f t="array" ref="AO36">MAX(IF(初沉池BOD去除率&gt;0,初沉池BOD去除率,""))</f>
        <v>0.22230836541033627</v>
      </c>
      <c r="AP36" s="359">
        <f t="array" ref="AP36">MAX(IF(初沉池COD去除率&gt;0,初沉池COD去除率,""))</f>
        <v>0.22230836541033627</v>
      </c>
      <c r="AQ36" s="359">
        <f t="array" ref="AQ36">MAX(IF(初沉池SS去除率&gt;0,初沉池SS去除率,""))</f>
        <v>0.21036326155460094</v>
      </c>
      <c r="AR36" s="360">
        <f t="array" ref="AR36">MAX(IF(初沉池油脂去除率&gt;0,初沉池油脂去除率,""))</f>
        <v>14.354484893108982</v>
      </c>
      <c r="AS36" s="354">
        <f t="shared" ref="AS36:CD36" si="173">MAX(AS4:AS34)</f>
        <v>0</v>
      </c>
      <c r="AT36" s="354">
        <f t="array" ref="AT36">MAX(IF(AT4:AT34&gt;0,AT4:AT34,""))</f>
        <v>69</v>
      </c>
      <c r="AU36" s="355">
        <f t="shared" si="173"/>
        <v>15200</v>
      </c>
      <c r="AV36" s="456">
        <f>MAX(AV4:AV34)</f>
        <v>6020</v>
      </c>
      <c r="AW36" s="355">
        <f t="shared" si="173"/>
        <v>13700</v>
      </c>
      <c r="AX36" s="456">
        <f>MAX(AX4:AX34)</f>
        <v>4420</v>
      </c>
      <c r="AY36" s="355">
        <f t="shared" si="173"/>
        <v>1.6</v>
      </c>
      <c r="AZ36" s="355">
        <f t="shared" si="173"/>
        <v>25.7</v>
      </c>
      <c r="BA36" s="355">
        <f t="shared" si="173"/>
        <v>2.5</v>
      </c>
      <c r="BB36" s="355">
        <f t="shared" si="173"/>
        <v>0.9</v>
      </c>
      <c r="BC36" s="464">
        <f t="shared" ref="BC36:BD36" si="174">MAX(BC4:BC34)</f>
        <v>210</v>
      </c>
      <c r="BD36" s="464">
        <f t="shared" si="174"/>
        <v>-9</v>
      </c>
      <c r="BE36" s="355">
        <f t="shared" si="173"/>
        <v>6.8</v>
      </c>
      <c r="BF36" s="355">
        <f t="shared" si="173"/>
        <v>3120</v>
      </c>
      <c r="BG36" s="355">
        <f t="shared" ref="BG36" si="175">MAX(BG4:BG34)</f>
        <v>4550</v>
      </c>
      <c r="BH36" s="355">
        <f t="shared" si="173"/>
        <v>2600</v>
      </c>
      <c r="BI36" s="355">
        <f t="shared" ref="BI36" si="176">MAX(BI4:BI34)</f>
        <v>4000</v>
      </c>
      <c r="BJ36" s="355">
        <f t="shared" si="173"/>
        <v>145</v>
      </c>
      <c r="BK36" s="355">
        <f t="shared" si="173"/>
        <v>20.70410937940024</v>
      </c>
      <c r="BL36" s="356">
        <f t="shared" si="173"/>
        <v>0.69900859189958719</v>
      </c>
      <c r="BM36" s="354">
        <f t="shared" si="173"/>
        <v>522487</v>
      </c>
      <c r="BN36" s="354">
        <f t="shared" si="173"/>
        <v>482167</v>
      </c>
      <c r="BO36" s="355">
        <f t="shared" si="173"/>
        <v>30</v>
      </c>
      <c r="BP36" s="355">
        <f t="shared" si="173"/>
        <v>24.6</v>
      </c>
      <c r="BQ36" s="355">
        <f t="shared" si="173"/>
        <v>5.4</v>
      </c>
      <c r="BR36" s="355">
        <f t="shared" si="173"/>
        <v>7.1</v>
      </c>
      <c r="BS36" s="355">
        <f t="shared" si="173"/>
        <v>22.7</v>
      </c>
      <c r="BT36" s="355">
        <f t="shared" si="173"/>
        <v>44</v>
      </c>
      <c r="BU36" s="355">
        <f t="shared" si="173"/>
        <v>23</v>
      </c>
      <c r="BV36" s="355">
        <f t="shared" si="173"/>
        <v>400</v>
      </c>
      <c r="BW36" s="355">
        <f t="shared" si="173"/>
        <v>43636</v>
      </c>
      <c r="BX36" s="355">
        <f t="shared" si="173"/>
        <v>4.9000000000000004</v>
      </c>
      <c r="BY36" s="354">
        <f t="shared" si="173"/>
        <v>4842</v>
      </c>
      <c r="BZ36" s="355">
        <f t="shared" si="173"/>
        <v>91</v>
      </c>
      <c r="CA36" s="359">
        <f t="shared" si="173"/>
        <v>0.95644444444444443</v>
      </c>
      <c r="CB36" s="359">
        <f t="shared" si="173"/>
        <v>0.95652173913043481</v>
      </c>
      <c r="CC36" s="359">
        <f t="shared" si="173"/>
        <v>0.97529121073067415</v>
      </c>
      <c r="CD36" s="352">
        <f t="shared" si="173"/>
        <v>0.26812231990256985</v>
      </c>
      <c r="CE36" s="354">
        <f t="shared" ref="CE36:DC36" si="177">MAX(CE4:CE34)</f>
        <v>114365</v>
      </c>
      <c r="CF36" s="355">
        <f t="shared" si="177"/>
        <v>13300</v>
      </c>
      <c r="CG36" s="355">
        <f t="shared" si="177"/>
        <v>11400</v>
      </c>
      <c r="CH36" s="354">
        <f t="shared" si="177"/>
        <v>477061</v>
      </c>
      <c r="CI36" s="354">
        <f t="shared" ref="CI36" si="178">MAX(CI4:CI34)</f>
        <v>452626</v>
      </c>
      <c r="CJ36" s="354">
        <f>MAX(CJ4:CJ34)</f>
        <v>446205</v>
      </c>
      <c r="CK36" s="355">
        <f t="shared" si="177"/>
        <v>30</v>
      </c>
      <c r="CL36" s="355">
        <f t="shared" si="177"/>
        <v>24.5</v>
      </c>
      <c r="CM36" s="355">
        <f t="shared" si="177"/>
        <v>5.8</v>
      </c>
      <c r="CN36" s="355">
        <f t="shared" si="177"/>
        <v>7.7</v>
      </c>
      <c r="CO36" s="355">
        <f t="shared" si="177"/>
        <v>20</v>
      </c>
      <c r="CP36" s="355">
        <f t="shared" si="177"/>
        <v>38.6</v>
      </c>
      <c r="CQ36" s="355">
        <f t="shared" si="177"/>
        <v>19.399999999999999</v>
      </c>
      <c r="CR36" s="419">
        <f t="shared" si="177"/>
        <v>6.28</v>
      </c>
      <c r="CS36" s="481">
        <f>MAX(CS4:CS34)</f>
        <v>5.66</v>
      </c>
      <c r="CT36" s="481">
        <f>MAX(CT4:CT34)</f>
        <v>0.62</v>
      </c>
      <c r="CU36" s="477">
        <f t="shared" si="177"/>
        <v>5.13</v>
      </c>
      <c r="CV36" s="455">
        <f t="shared" si="177"/>
        <v>1.2909999999999999</v>
      </c>
      <c r="CW36" s="482">
        <f t="shared" si="177"/>
        <v>50</v>
      </c>
      <c r="CX36" s="376">
        <f t="shared" si="177"/>
        <v>8.8000000000000007</v>
      </c>
      <c r="CY36" s="356">
        <f t="shared" si="177"/>
        <v>1.05</v>
      </c>
      <c r="CZ36" s="356">
        <f>MAX(CZ4:CZ34)</f>
        <v>13.29</v>
      </c>
      <c r="DA36" s="359">
        <f t="shared" si="177"/>
        <v>0.96524390243902447</v>
      </c>
      <c r="DB36" s="359">
        <f t="shared" si="177"/>
        <v>0.94755326621400149</v>
      </c>
      <c r="DC36" s="359">
        <f t="shared" si="177"/>
        <v>0.9500805152979066</v>
      </c>
      <c r="DD36" s="359">
        <f t="array" ref="DD36">MAX(IF(氨氮&gt;0,氨氮,""))</f>
        <v>0.94255319148936156</v>
      </c>
      <c r="DE36" s="359">
        <f t="array" ref="DE36">MAX(IF(硝酸鹽氮&gt;0,硝酸鹽氮,""))</f>
        <v>0</v>
      </c>
      <c r="DF36" s="425">
        <f>IFERROR(MAX(DF4:DF34),"-")</f>
        <v>-3.4999999999999996</v>
      </c>
      <c r="DG36" s="359">
        <f t="array" ref="DG36">MAX(IF(有機氮&gt;0,有機氮,""))</f>
        <v>0.93051359516616317</v>
      </c>
      <c r="DH36" s="359">
        <f t="array" ref="DH36">MAX(IF(總氮&gt;0,總氮,""))</f>
        <v>0.74269005847953207</v>
      </c>
      <c r="DI36" s="359">
        <f t="array" ref="DI36">MAX(IF(總磷&gt;0,總磷,""))</f>
        <v>0.63271692745376962</v>
      </c>
      <c r="DJ36" s="359">
        <f t="array" ref="DJ36">MAX(IF(大腸桿菌群數&gt;0,大腸桿菌群數,""))</f>
        <v>0.999</v>
      </c>
      <c r="DK36" s="359">
        <f t="array" ref="DK36">MAX(IF(總油脂&gt;0,總油脂,""))</f>
        <v>0.99130434782608701</v>
      </c>
      <c r="DL36" s="355">
        <f t="shared" ref="DL36:DT36" si="179">MAX(DL4:DL34)</f>
        <v>100</v>
      </c>
      <c r="DM36" s="355">
        <f t="shared" si="179"/>
        <v>100</v>
      </c>
      <c r="DN36" s="355">
        <f t="shared" si="179"/>
        <v>100</v>
      </c>
      <c r="DO36" s="355">
        <f t="shared" si="179"/>
        <v>100</v>
      </c>
      <c r="DP36" s="354">
        <f t="shared" si="179"/>
        <v>5538</v>
      </c>
      <c r="DQ36" s="355">
        <f t="shared" si="179"/>
        <v>7.3</v>
      </c>
      <c r="DR36" s="355">
        <f t="shared" si="179"/>
        <v>11.1</v>
      </c>
      <c r="DS36" s="355">
        <f t="shared" si="179"/>
        <v>32.5</v>
      </c>
      <c r="DT36" s="355">
        <f t="shared" si="179"/>
        <v>9.8000000000000007</v>
      </c>
      <c r="DU36" s="492">
        <f t="array" ref="DU36">MAX(IF(回收水生化需氧量去除率&gt;0,回收水生化需氧量去除率,""))</f>
        <v>58.241758241758248</v>
      </c>
      <c r="DV36" s="360">
        <f t="array" ref="DV36">MAX(IF(回收水化學需氧量去除率&gt;0,回收水化學需氧量去除率,""))</f>
        <v>53.846153846153847</v>
      </c>
      <c r="DW36" s="360">
        <f t="array" ref="DW36">MAX(IF(回收水懸浮固體去除率&gt;0,回收水懸浮固體去除率,""))</f>
        <v>87.671232876712324</v>
      </c>
      <c r="DX36" s="355">
        <f t="shared" ref="DX36:EC36" si="180">MAX(DX4:DX34)</f>
        <v>6.7</v>
      </c>
      <c r="DY36" s="355">
        <f t="shared" si="180"/>
        <v>166</v>
      </c>
      <c r="DZ36" s="355">
        <f t="shared" si="180"/>
        <v>481.9</v>
      </c>
      <c r="EA36" s="355">
        <f t="shared" si="180"/>
        <v>395</v>
      </c>
      <c r="EB36" s="355">
        <f t="shared" si="180"/>
        <v>79000</v>
      </c>
      <c r="EC36" s="355">
        <f t="shared" si="180"/>
        <v>4596</v>
      </c>
      <c r="ED36" s="355">
        <f t="array" ref="ED36">MAX(IF(推估濃縮污泥CMD&gt;0,推估濃縮污泥CMD,""))</f>
        <v>4596</v>
      </c>
      <c r="EE36" s="355">
        <f t="array" ref="EE36">MAX(IF(推估濃縮污泥SS__kg_day&gt;0,推估濃縮污泥SS__kg_day,""))</f>
        <v>55611.6</v>
      </c>
      <c r="EF36" s="355">
        <f t="array" ref="EF36">MAX(IF(濃縮機固體捕捉率&gt;0,濃縮機固體捕捉率,""))</f>
        <v>94.946543366908458</v>
      </c>
      <c r="EG36" s="438"/>
      <c r="EH36" s="355">
        <f t="shared" ref="EH36:EM36" si="181">MAX(EH4:EH34)</f>
        <v>103585.99999999782</v>
      </c>
      <c r="EI36" s="355">
        <f t="shared" si="181"/>
        <v>7</v>
      </c>
      <c r="EJ36" s="355">
        <f t="shared" si="181"/>
        <v>14500</v>
      </c>
      <c r="EK36" s="456">
        <f t="shared" si="181"/>
        <v>11050</v>
      </c>
      <c r="EL36" s="355">
        <f t="shared" si="181"/>
        <v>55611.6</v>
      </c>
      <c r="EM36" s="354">
        <f t="shared" si="181"/>
        <v>4</v>
      </c>
      <c r="EN36" s="335"/>
      <c r="EO36" s="354">
        <f>MAX(EO4:EO34)</f>
        <v>1116</v>
      </c>
      <c r="EP36" s="355">
        <f>MAX(EP4:EP34)</f>
        <v>7.1</v>
      </c>
      <c r="EQ36" s="355">
        <f>MAX(EQ4:EQ34)</f>
        <v>59500</v>
      </c>
      <c r="ER36" s="355">
        <f t="array" ref="ER36">MAX(IF(厭消污泥懸浮固體__kg_day&gt;0,厭消污泥懸浮固體__kg_day,""))</f>
        <v>56094.5</v>
      </c>
      <c r="ES36" s="355">
        <f>MAX(ES4:ES34)</f>
        <v>49500</v>
      </c>
      <c r="ET36" s="355">
        <f t="array" ref="ET36">MAX(IF(ET4:ET34&gt;0,ET4:ET34,""))</f>
        <v>46438</v>
      </c>
      <c r="EU36" s="355">
        <f>MAX(EU4:EU34)</f>
        <v>370</v>
      </c>
      <c r="EV36" s="355">
        <f>MAX(EV4:EV34)</f>
        <v>4070</v>
      </c>
      <c r="EW36" s="438"/>
      <c r="EX36" s="355">
        <f t="shared" ref="EX36:FM36" si="182">MAX(EX4:EX34)</f>
        <v>773.13333333333333</v>
      </c>
      <c r="EY36" s="354">
        <f t="shared" si="182"/>
        <v>1552</v>
      </c>
      <c r="EZ36" s="354">
        <f t="shared" si="182"/>
        <v>3504</v>
      </c>
      <c r="FA36" s="354">
        <f t="shared" si="182"/>
        <v>4096</v>
      </c>
      <c r="FB36" s="354">
        <f t="shared" si="182"/>
        <v>862</v>
      </c>
      <c r="FC36" s="355">
        <f t="shared" si="182"/>
        <v>29.5</v>
      </c>
      <c r="FD36" s="355">
        <f t="shared" si="182"/>
        <v>30</v>
      </c>
      <c r="FE36" s="355">
        <f t="shared" si="182"/>
        <v>74</v>
      </c>
      <c r="FF36" s="355">
        <f t="shared" si="182"/>
        <v>5603.7</v>
      </c>
      <c r="FG36" s="355">
        <f t="shared" ref="FG36:FJ36" si="183">MAX(FG4:FG34)</f>
        <v>7.4</v>
      </c>
      <c r="FH36" s="355">
        <f t="shared" si="183"/>
        <v>48100</v>
      </c>
      <c r="FI36" s="456">
        <f t="shared" si="183"/>
        <v>37500</v>
      </c>
      <c r="FJ36" s="456">
        <f t="shared" si="183"/>
        <v>3530</v>
      </c>
      <c r="FK36" s="355">
        <f t="shared" si="182"/>
        <v>511</v>
      </c>
      <c r="FL36" s="355">
        <f t="shared" si="182"/>
        <v>15668.6</v>
      </c>
      <c r="FM36" s="355">
        <f t="shared" si="182"/>
        <v>99.944333333333333</v>
      </c>
      <c r="FN36" s="438"/>
      <c r="FO36" s="355">
        <f>MAX(FO4:FO34)</f>
        <v>44147</v>
      </c>
      <c r="FP36" s="355">
        <f>MAX(FP4:FP34)</f>
        <v>7.4</v>
      </c>
      <c r="FQ36" s="355">
        <f>MAX(FQ4:FQ34)</f>
        <v>35600</v>
      </c>
      <c r="FR36" s="356">
        <f>MAX(FR4:FR34)</f>
        <v>15.6686</v>
      </c>
      <c r="FS36" s="355">
        <f>MAX(FS4:FS34)</f>
        <v>29000</v>
      </c>
      <c r="FT36" s="355">
        <f t="array" ref="FT36">MAX(IF(FT4:FT34&gt;0,FT4:FT34,""))</f>
        <v>12672.8</v>
      </c>
      <c r="FU36" s="355">
        <f t="shared" ref="FU36:GC36" si="184">MAX(FU4:FU34)</f>
        <v>2280</v>
      </c>
      <c r="FV36" s="355">
        <f t="shared" si="184"/>
        <v>3170</v>
      </c>
      <c r="FW36" s="354">
        <f t="shared" si="184"/>
        <v>511</v>
      </c>
      <c r="FX36" s="355">
        <f t="shared" si="184"/>
        <v>7.2</v>
      </c>
      <c r="FY36" s="355">
        <f t="shared" si="184"/>
        <v>98.7</v>
      </c>
      <c r="FZ36" s="355">
        <f t="shared" si="184"/>
        <v>292</v>
      </c>
      <c r="GA36" s="355">
        <f t="shared" si="184"/>
        <v>225</v>
      </c>
      <c r="GB36" s="354">
        <f t="shared" si="184"/>
        <v>0</v>
      </c>
      <c r="GC36" s="354">
        <f t="shared" si="184"/>
        <v>8890</v>
      </c>
      <c r="GD36" s="354">
        <f t="array" ref="GD36">MAX(IF(推估污泥餅產量_kg&gt;0,推估污泥餅產量_kg,""))</f>
        <v>23271.42857142858</v>
      </c>
      <c r="GE36" s="355">
        <f>MAX(GE4:GE34)</f>
        <v>3900</v>
      </c>
      <c r="GF36" s="355">
        <f>MAX(GF4:GF34)</f>
        <v>80.900000000000006</v>
      </c>
      <c r="GG36" s="354">
        <f>MAX(GG4:GG34)</f>
        <v>3</v>
      </c>
      <c r="GH36" s="464">
        <f>MAX(GH4:GH34)</f>
        <v>5550</v>
      </c>
      <c r="GI36" s="464">
        <f t="shared" ref="GI36:GJ36" si="185">MAX(GI4:GI34)</f>
        <v>2630</v>
      </c>
      <c r="GJ36" s="464">
        <f t="shared" si="185"/>
        <v>5999.8</v>
      </c>
      <c r="GK36" s="464">
        <f t="shared" ref="GK36" si="186">MAX(GK4:GK34)</f>
        <v>72.790000000000006</v>
      </c>
      <c r="GL36" s="355">
        <f>MAX(GL4:GL34)</f>
        <v>14.3</v>
      </c>
      <c r="GM36" s="355" t="s">
        <v>348</v>
      </c>
      <c r="GN36" s="355">
        <f t="shared" ref="GN36:GT36" si="187">MAX(GN4:GN34)</f>
        <v>3930</v>
      </c>
      <c r="GO36" s="355">
        <f t="shared" si="187"/>
        <v>14.5</v>
      </c>
      <c r="GP36" s="354">
        <f t="shared" si="187"/>
        <v>22150</v>
      </c>
      <c r="GQ36" s="361"/>
      <c r="GR36" s="354">
        <f t="shared" si="187"/>
        <v>5060</v>
      </c>
      <c r="GS36" s="355">
        <f t="shared" si="187"/>
        <v>482</v>
      </c>
      <c r="GT36" s="355">
        <f t="shared" si="187"/>
        <v>1406</v>
      </c>
      <c r="GU36" s="349"/>
      <c r="GV36" s="375"/>
      <c r="GW36" s="376">
        <f t="shared" ref="GW36:GX36" si="188">MAX(GW4:GW34)</f>
        <v>0</v>
      </c>
      <c r="GX36" s="376">
        <f t="shared" si="188"/>
        <v>84.360000000000014</v>
      </c>
      <c r="GY36" s="376">
        <f t="shared" ref="GY36:HK36" si="189">MAX(GY4:GY34)</f>
        <v>2285</v>
      </c>
      <c r="GZ36" s="355">
        <f t="shared" si="189"/>
        <v>2901</v>
      </c>
      <c r="HA36" s="355">
        <f t="shared" si="189"/>
        <v>102</v>
      </c>
      <c r="HB36" s="354">
        <f t="shared" si="189"/>
        <v>8730</v>
      </c>
      <c r="HC36" s="354">
        <f t="shared" si="189"/>
        <v>0</v>
      </c>
      <c r="HD36" s="354">
        <f t="shared" si="189"/>
        <v>35.6</v>
      </c>
      <c r="HE36" s="354">
        <f t="shared" si="189"/>
        <v>43.6</v>
      </c>
      <c r="HF36" s="354">
        <f t="shared" si="189"/>
        <v>35.9</v>
      </c>
      <c r="HG36" s="354">
        <f t="shared" si="189"/>
        <v>34.6</v>
      </c>
      <c r="HH36" s="354">
        <f t="shared" si="189"/>
        <v>42.8</v>
      </c>
      <c r="HI36" s="354">
        <f t="shared" si="189"/>
        <v>47.3</v>
      </c>
      <c r="HJ36" s="354">
        <f t="shared" si="189"/>
        <v>45.2</v>
      </c>
      <c r="HK36" s="354">
        <f t="shared" si="189"/>
        <v>31.7</v>
      </c>
      <c r="HL36" s="350"/>
      <c r="HM36" s="350"/>
      <c r="HN36" s="350"/>
      <c r="HO36" s="350"/>
      <c r="HP36" s="350"/>
      <c r="HQ36" s="350"/>
      <c r="HR36" s="350"/>
      <c r="HS36" s="350"/>
      <c r="HT36" s="350"/>
      <c r="HU36" s="350"/>
      <c r="HV36" s="350"/>
      <c r="HW36" s="350"/>
      <c r="HX36" s="350"/>
      <c r="HY36" s="350"/>
      <c r="HZ36" s="350"/>
      <c r="IA36" s="350"/>
      <c r="IB36" s="350"/>
      <c r="IC36" s="350"/>
      <c r="ID36" s="350"/>
      <c r="IE36" s="350"/>
      <c r="IF36" s="350"/>
      <c r="IG36" s="350"/>
      <c r="IH36" s="350"/>
      <c r="II36" s="350"/>
      <c r="IJ36" s="350"/>
      <c r="IK36" s="350"/>
      <c r="IL36" s="350"/>
      <c r="IM36" s="350"/>
      <c r="IN36" s="350"/>
      <c r="IO36" s="350"/>
      <c r="IP36" s="350"/>
      <c r="IQ36" s="350"/>
      <c r="IR36" s="350"/>
      <c r="IS36" s="350"/>
      <c r="IT36" s="350"/>
      <c r="IU36" s="350"/>
      <c r="IV36" s="350"/>
      <c r="IW36" s="350"/>
      <c r="IX36" s="350"/>
      <c r="IY36" s="350"/>
      <c r="IZ36" s="350"/>
      <c r="JA36" s="350"/>
      <c r="JB36" s="350"/>
      <c r="JC36" s="350"/>
      <c r="JD36" s="350"/>
      <c r="JE36" s="350"/>
      <c r="JF36" s="350"/>
      <c r="JG36" s="350"/>
      <c r="JH36" s="350"/>
      <c r="JI36" s="350"/>
      <c r="JJ36" s="350"/>
      <c r="JK36" s="355">
        <f>MAX(JK4:JK34)</f>
        <v>72</v>
      </c>
      <c r="JL36" s="355">
        <f>MAX(JL4:JL34)</f>
        <v>500</v>
      </c>
      <c r="JM36" s="355">
        <f>MAX(JM4:JM34)</f>
        <v>3000</v>
      </c>
      <c r="JN36" s="438"/>
      <c r="JO36" s="354">
        <f>MAX(JO4:JO34)</f>
        <v>16120</v>
      </c>
      <c r="JP36" s="438"/>
      <c r="JQ36" s="354">
        <f t="shared" ref="JQ36:JX36" si="190">MAX(JQ4:JQ34)</f>
        <v>3089.28</v>
      </c>
      <c r="JR36" s="355">
        <f t="shared" si="190"/>
        <v>13072</v>
      </c>
      <c r="JS36" s="355">
        <f t="shared" si="190"/>
        <v>16209.28</v>
      </c>
      <c r="JT36" s="354">
        <f t="shared" si="190"/>
        <v>14482.722222222223</v>
      </c>
      <c r="JU36" s="354">
        <f t="shared" si="190"/>
        <v>17379.266666666666</v>
      </c>
      <c r="JV36" s="354">
        <f t="shared" si="190"/>
        <v>8653.4265277777813</v>
      </c>
      <c r="JW36" s="354">
        <f t="shared" si="190"/>
        <v>10384.111833333336</v>
      </c>
      <c r="JX36" s="354">
        <f t="shared" si="190"/>
        <v>17759.28</v>
      </c>
      <c r="JY36" s="354"/>
      <c r="JZ36" s="475"/>
      <c r="KA36" s="333"/>
      <c r="KB36" s="335"/>
      <c r="KC36" s="333"/>
      <c r="KD36" s="335"/>
      <c r="KE36" s="333"/>
      <c r="KF36" s="333"/>
      <c r="KG36" s="333"/>
      <c r="KH36" s="333"/>
      <c r="KI36" s="333"/>
      <c r="KJ36" s="333"/>
      <c r="KK36" s="440">
        <f>MAX(KK4:KK34)</f>
        <v>244</v>
      </c>
      <c r="KL36" s="335"/>
      <c r="KM36" s="334"/>
      <c r="KN36" s="334"/>
      <c r="KO36" s="334"/>
      <c r="KP36" s="354">
        <f>MAX(KP4:KP34)</f>
        <v>439.99999999999773</v>
      </c>
      <c r="KQ36" s="354">
        <f>MAX(KQ4:KQ34)</f>
        <v>615.99999999999682</v>
      </c>
      <c r="KR36" s="354">
        <f t="shared" ref="KR36:KX36" si="191">MAX(KR4:KR34)</f>
        <v>0</v>
      </c>
      <c r="KS36" s="354">
        <f t="shared" si="191"/>
        <v>1280</v>
      </c>
      <c r="KT36" s="354">
        <f t="shared" si="191"/>
        <v>12</v>
      </c>
      <c r="KU36" s="354">
        <f t="shared" si="191"/>
        <v>180</v>
      </c>
      <c r="KV36" s="356">
        <f t="shared" si="191"/>
        <v>44.146999999999998</v>
      </c>
      <c r="KW36" s="356">
        <f t="shared" si="191"/>
        <v>103.58599999999782</v>
      </c>
      <c r="KX36" s="354">
        <f t="shared" si="191"/>
        <v>700</v>
      </c>
      <c r="KY36" s="371"/>
      <c r="KZ36" s="371"/>
      <c r="LA36" s="354">
        <f t="shared" ref="LA36:MJ36" si="192">MAX(LA4:LA34)</f>
        <v>0</v>
      </c>
      <c r="LB36" s="354">
        <f t="shared" si="192"/>
        <v>154</v>
      </c>
      <c r="LC36" s="354">
        <f t="shared" si="192"/>
        <v>10</v>
      </c>
      <c r="LD36" s="354">
        <f t="shared" si="192"/>
        <v>0</v>
      </c>
      <c r="LE36" s="354">
        <f t="shared" si="192"/>
        <v>92</v>
      </c>
      <c r="LF36" s="354">
        <f t="shared" si="192"/>
        <v>92</v>
      </c>
      <c r="LG36" s="354">
        <f t="shared" si="192"/>
        <v>111</v>
      </c>
      <c r="LH36" s="354">
        <f t="shared" si="192"/>
        <v>420</v>
      </c>
      <c r="LI36" s="354">
        <f t="shared" si="192"/>
        <v>541</v>
      </c>
      <c r="LJ36" s="354">
        <f t="shared" si="192"/>
        <v>4500</v>
      </c>
      <c r="LK36" s="356">
        <f t="shared" si="192"/>
        <v>3.2894999999999999</v>
      </c>
      <c r="LL36" s="356">
        <f t="shared" si="192"/>
        <v>3.02</v>
      </c>
      <c r="LM36" s="356">
        <f t="shared" si="192"/>
        <v>2.84</v>
      </c>
      <c r="LN36" s="356">
        <f t="shared" si="192"/>
        <v>1.67</v>
      </c>
      <c r="LO36" s="356">
        <f t="shared" si="192"/>
        <v>0.04</v>
      </c>
      <c r="LP36" s="356">
        <f t="shared" si="192"/>
        <v>0.39</v>
      </c>
      <c r="LQ36" s="356">
        <f t="shared" si="192"/>
        <v>0.9</v>
      </c>
      <c r="LR36" s="356">
        <f t="shared" si="192"/>
        <v>0.7</v>
      </c>
      <c r="LS36" s="355">
        <f t="shared" si="192"/>
        <v>107.6</v>
      </c>
      <c r="LT36" s="355">
        <f t="shared" si="192"/>
        <v>109.7</v>
      </c>
      <c r="LU36" s="355">
        <f t="shared" si="192"/>
        <v>110</v>
      </c>
      <c r="LV36" s="355">
        <f t="shared" si="192"/>
        <v>100.76</v>
      </c>
      <c r="LW36" s="355">
        <f t="shared" si="192"/>
        <v>104.5</v>
      </c>
      <c r="LX36" s="355">
        <f t="shared" si="192"/>
        <v>105.47</v>
      </c>
      <c r="LY36" s="355">
        <f t="shared" si="192"/>
        <v>103.9</v>
      </c>
      <c r="LZ36" s="355">
        <f t="shared" si="192"/>
        <v>98.45</v>
      </c>
      <c r="MA36" s="355">
        <f t="shared" si="192"/>
        <v>100</v>
      </c>
      <c r="MB36" s="440">
        <f t="shared" si="192"/>
        <v>35.32</v>
      </c>
      <c r="MC36" s="355">
        <f t="shared" si="192"/>
        <v>13.04</v>
      </c>
      <c r="MD36" s="355">
        <f t="shared" si="192"/>
        <v>8.14</v>
      </c>
      <c r="ME36" s="354">
        <f t="shared" si="192"/>
        <v>472090</v>
      </c>
      <c r="MF36" s="354">
        <f t="shared" si="192"/>
        <v>0</v>
      </c>
      <c r="MG36" s="354">
        <f t="shared" si="192"/>
        <v>472090</v>
      </c>
      <c r="MH36" s="354">
        <f t="shared" si="192"/>
        <v>70</v>
      </c>
      <c r="MI36" s="354">
        <f t="shared" si="192"/>
        <v>0</v>
      </c>
      <c r="MJ36" s="354">
        <f t="shared" si="192"/>
        <v>70</v>
      </c>
      <c r="MK36" s="337"/>
      <c r="ML36" s="337"/>
      <c r="MN36" s="471"/>
      <c r="MO36" s="471"/>
      <c r="MP36" s="472"/>
      <c r="MQ36" s="473"/>
      <c r="MR36" s="473"/>
      <c r="NZ36" s="339"/>
      <c r="OA36" s="339"/>
      <c r="OB36" s="339"/>
      <c r="OC36" s="379"/>
      <c r="OD36" s="400"/>
      <c r="OE36" s="400"/>
      <c r="OH36" s="468">
        <f>MAX(OH4:OH34)</f>
        <v>79.859251089753684</v>
      </c>
      <c r="OI36" s="468">
        <f>MAX(OI4:OI34)</f>
        <v>39.755412991178829</v>
      </c>
    </row>
    <row r="37" spans="1:399" ht="20.100000000000001" customHeight="1" thickBot="1" x14ac:dyDescent="0.35">
      <c r="A37" s="439" t="s">
        <v>282</v>
      </c>
      <c r="B37" s="354">
        <f t="shared" ref="B37:AK37" si="193">MIN(B4:B34)</f>
        <v>390844</v>
      </c>
      <c r="C37" s="355">
        <f t="shared" si="193"/>
        <v>3.6</v>
      </c>
      <c r="D37" s="355">
        <f t="shared" si="193"/>
        <v>22.2</v>
      </c>
      <c r="E37" s="355">
        <f t="shared" si="193"/>
        <v>2.5</v>
      </c>
      <c r="F37" s="355">
        <f t="shared" si="193"/>
        <v>6.4</v>
      </c>
      <c r="G37" s="355">
        <f t="shared" si="193"/>
        <v>98</v>
      </c>
      <c r="H37" s="355">
        <f t="shared" si="193"/>
        <v>160</v>
      </c>
      <c r="I37" s="355">
        <f t="shared" si="193"/>
        <v>93.3</v>
      </c>
      <c r="J37" s="355">
        <f t="shared" ref="J37" si="194">MIN(J4:J34)</f>
        <v>130</v>
      </c>
      <c r="K37" s="419">
        <f t="shared" si="193"/>
        <v>15.34</v>
      </c>
      <c r="L37" s="453" t="s">
        <v>545</v>
      </c>
      <c r="M37" s="485">
        <f>MIN(M4:M34)</f>
        <v>0.01</v>
      </c>
      <c r="N37" s="452">
        <f t="shared" si="193"/>
        <v>8.68</v>
      </c>
      <c r="O37" s="358">
        <f t="shared" si="193"/>
        <v>2.149</v>
      </c>
      <c r="P37" s="354">
        <f t="shared" si="193"/>
        <v>3727273</v>
      </c>
      <c r="Q37" s="355">
        <f t="shared" si="193"/>
        <v>11.5</v>
      </c>
      <c r="R37" s="356">
        <f>MIN(R4:R34)</f>
        <v>27.66</v>
      </c>
      <c r="S37" s="354">
        <f t="shared" si="193"/>
        <v>390781</v>
      </c>
      <c r="T37" s="355">
        <f t="shared" si="193"/>
        <v>21.8</v>
      </c>
      <c r="U37" s="355">
        <f t="shared" si="193"/>
        <v>2.2000000000000002</v>
      </c>
      <c r="V37" s="355">
        <f t="shared" si="193"/>
        <v>6.5</v>
      </c>
      <c r="W37" s="355">
        <f t="shared" si="193"/>
        <v>115</v>
      </c>
      <c r="X37" s="355">
        <f t="shared" si="193"/>
        <v>243.1</v>
      </c>
      <c r="Y37" s="422">
        <f t="shared" si="193"/>
        <v>108</v>
      </c>
      <c r="Z37" s="355">
        <f t="shared" si="193"/>
        <v>8</v>
      </c>
      <c r="AA37" s="355">
        <f t="shared" si="193"/>
        <v>48</v>
      </c>
      <c r="AB37" s="355">
        <f t="shared" si="193"/>
        <v>21.8</v>
      </c>
      <c r="AC37" s="355">
        <f t="shared" si="193"/>
        <v>2</v>
      </c>
      <c r="AD37" s="355">
        <f t="shared" si="193"/>
        <v>6.5</v>
      </c>
      <c r="AE37" s="355">
        <f t="shared" si="193"/>
        <v>114</v>
      </c>
      <c r="AF37" s="355">
        <f t="shared" si="193"/>
        <v>232.7</v>
      </c>
      <c r="AG37" s="422">
        <f t="shared" si="193"/>
        <v>113.3</v>
      </c>
      <c r="AH37" s="355">
        <f t="shared" si="193"/>
        <v>11.5</v>
      </c>
      <c r="AI37" s="354">
        <f t="shared" si="193"/>
        <v>396113</v>
      </c>
      <c r="AJ37" s="354">
        <f t="shared" si="193"/>
        <v>4</v>
      </c>
      <c r="AK37" s="464">
        <f t="shared" si="193"/>
        <v>27</v>
      </c>
      <c r="AL37" s="464">
        <f t="shared" ref="AL37:AN37" si="195">MIN(AL4:AL34)</f>
        <v>40</v>
      </c>
      <c r="AM37" s="464">
        <f t="shared" si="195"/>
        <v>80</v>
      </c>
      <c r="AN37" s="468">
        <f t="shared" si="195"/>
        <v>14.57</v>
      </c>
      <c r="AO37" s="359">
        <f t="array" ref="AO37">MIN(IF(初沉池BOD去除率&gt;0,初沉池BOD去除率,""))</f>
        <v>2.8473096911343421E-2</v>
      </c>
      <c r="AP37" s="359">
        <f t="array" ref="AP37">MIN(IF(初沉池COD去除率&gt;0,初沉池COD去除率,""))</f>
        <v>1.9075096690755584E-2</v>
      </c>
      <c r="AQ37" s="359">
        <f t="array" ref="AQ37">MIN(IF(初沉池SS去除率&gt;0,初沉池SS去除率,""))</f>
        <v>1.5408697043443912E-2</v>
      </c>
      <c r="AR37" s="360">
        <f t="array" ref="AR37">MIN(IF(初沉池油脂去除率&gt;0,初沉池油脂去除率,""))</f>
        <v>9.9615729996384808</v>
      </c>
      <c r="AS37" s="354">
        <f t="shared" ref="AS37:CD37" si="196">MIN(AS4:AS34)</f>
        <v>0</v>
      </c>
      <c r="AT37" s="354">
        <f t="array" ref="AT37">MIN(IF(AT4:AT34&gt;0,AT4:AT34,""))</f>
        <v>51</v>
      </c>
      <c r="AU37" s="355">
        <f t="shared" si="196"/>
        <v>170</v>
      </c>
      <c r="AV37" s="456">
        <f>MIN(AV4:AV34)</f>
        <v>40</v>
      </c>
      <c r="AW37" s="355">
        <f t="shared" si="196"/>
        <v>110.7</v>
      </c>
      <c r="AX37" s="456">
        <f>MIN(AX4:AX34)</f>
        <v>37</v>
      </c>
      <c r="AY37" s="355">
        <f t="shared" si="196"/>
        <v>0.6</v>
      </c>
      <c r="AZ37" s="355">
        <f t="shared" si="196"/>
        <v>22</v>
      </c>
      <c r="BA37" s="355">
        <f t="shared" si="196"/>
        <v>1.2</v>
      </c>
      <c r="BB37" s="355">
        <f t="shared" si="196"/>
        <v>0.1</v>
      </c>
      <c r="BC37" s="464">
        <f t="shared" ref="BC37:BD37" si="197">MIN(BC4:BC34)</f>
        <v>101</v>
      </c>
      <c r="BD37" s="464">
        <f t="shared" si="197"/>
        <v>-50</v>
      </c>
      <c r="BE37" s="355">
        <f t="shared" si="196"/>
        <v>6.1</v>
      </c>
      <c r="BF37" s="355">
        <f t="shared" si="196"/>
        <v>1720</v>
      </c>
      <c r="BG37" s="355">
        <f t="shared" ref="BG37" si="198">MIN(BG4:BG34)</f>
        <v>2020</v>
      </c>
      <c r="BH37" s="355">
        <f t="shared" si="196"/>
        <v>1540</v>
      </c>
      <c r="BI37" s="355">
        <f t="shared" ref="BI37" si="199">MIN(BI4:BI34)</f>
        <v>1720</v>
      </c>
      <c r="BJ37" s="355">
        <f t="shared" si="196"/>
        <v>121</v>
      </c>
      <c r="BK37" s="355">
        <f t="shared" si="196"/>
        <v>2.8109706186858312</v>
      </c>
      <c r="BL37" s="356">
        <f t="shared" si="196"/>
        <v>0.19508138786495816</v>
      </c>
      <c r="BM37" s="354">
        <f t="shared" si="196"/>
        <v>392001</v>
      </c>
      <c r="BN37" s="354">
        <f t="shared" si="196"/>
        <v>347058</v>
      </c>
      <c r="BO37" s="355">
        <f t="shared" si="196"/>
        <v>30</v>
      </c>
      <c r="BP37" s="355">
        <f t="shared" si="196"/>
        <v>20.6</v>
      </c>
      <c r="BQ37" s="355">
        <f t="shared" si="196"/>
        <v>4.2</v>
      </c>
      <c r="BR37" s="355">
        <f t="shared" si="196"/>
        <v>6.2</v>
      </c>
      <c r="BS37" s="355">
        <f t="shared" si="196"/>
        <v>7.8</v>
      </c>
      <c r="BT37" s="355">
        <f t="shared" si="196"/>
        <v>18</v>
      </c>
      <c r="BU37" s="355">
        <f t="shared" si="196"/>
        <v>7</v>
      </c>
      <c r="BV37" s="355">
        <f t="shared" si="196"/>
        <v>150</v>
      </c>
      <c r="BW37" s="355">
        <f t="shared" si="196"/>
        <v>7273</v>
      </c>
      <c r="BX37" s="355">
        <f t="shared" si="196"/>
        <v>1.5</v>
      </c>
      <c r="BY37" s="354">
        <f t="shared" si="196"/>
        <v>328</v>
      </c>
      <c r="BZ37" s="355">
        <f t="shared" si="196"/>
        <v>82</v>
      </c>
      <c r="CA37" s="359">
        <f t="shared" si="196"/>
        <v>0.8748427672955974</v>
      </c>
      <c r="CB37" s="359">
        <f t="shared" si="196"/>
        <v>0.8571428571428571</v>
      </c>
      <c r="CC37" s="359">
        <f t="shared" si="196"/>
        <v>0.84191176470588236</v>
      </c>
      <c r="CD37" s="352">
        <f t="shared" si="196"/>
        <v>0.19124128751117231</v>
      </c>
      <c r="CE37" s="354">
        <f t="shared" ref="CE37:DC37" si="200">MIN(CE4:CE34)</f>
        <v>95667</v>
      </c>
      <c r="CF37" s="355">
        <f t="shared" si="200"/>
        <v>10450</v>
      </c>
      <c r="CG37" s="355">
        <f t="shared" si="200"/>
        <v>8900</v>
      </c>
      <c r="CH37" s="354">
        <f t="shared" si="200"/>
        <v>342592</v>
      </c>
      <c r="CI37" s="354">
        <f t="shared" ref="CI37" si="201">MIN(CI4:CI34)</f>
        <v>341431</v>
      </c>
      <c r="CJ37" s="354">
        <f>MIN(CJ4:CJ34)</f>
        <v>354958</v>
      </c>
      <c r="CK37" s="355">
        <f t="shared" si="200"/>
        <v>30</v>
      </c>
      <c r="CL37" s="355">
        <f t="shared" si="200"/>
        <v>20.8</v>
      </c>
      <c r="CM37" s="355">
        <f t="shared" si="200"/>
        <v>4.3</v>
      </c>
      <c r="CN37" s="355">
        <f t="shared" si="200"/>
        <v>6.2</v>
      </c>
      <c r="CO37" s="355">
        <f t="shared" si="200"/>
        <v>6.2</v>
      </c>
      <c r="CP37" s="355">
        <f t="shared" si="200"/>
        <v>14</v>
      </c>
      <c r="CQ37" s="355">
        <f t="shared" si="200"/>
        <v>5.6</v>
      </c>
      <c r="CR37" s="419">
        <f t="shared" si="200"/>
        <v>0.55000000000000004</v>
      </c>
      <c r="CS37" s="485">
        <f>MIN(CS4:CS33)</f>
        <v>3.39</v>
      </c>
      <c r="CT37" s="485">
        <f>MIN(CT4:CT33)</f>
        <v>0.09</v>
      </c>
      <c r="CU37" s="478">
        <f t="shared" si="200"/>
        <v>1.1499999999999999</v>
      </c>
      <c r="CV37" s="455">
        <f t="shared" si="200"/>
        <v>0.995</v>
      </c>
      <c r="CW37" s="488">
        <f>MIN(CW4:CW34)</f>
        <v>14</v>
      </c>
      <c r="CX37" s="376">
        <f t="shared" si="200"/>
        <v>0.1</v>
      </c>
      <c r="CY37" s="356">
        <f t="shared" si="200"/>
        <v>0.55000000000000004</v>
      </c>
      <c r="CZ37" s="356">
        <f>MIN(CZ4:CZ34)</f>
        <v>8.8699999999999992</v>
      </c>
      <c r="DA37" s="359">
        <f t="shared" si="200"/>
        <v>0.83942307692307694</v>
      </c>
      <c r="DB37" s="359">
        <f t="shared" si="200"/>
        <v>0.8</v>
      </c>
      <c r="DC37" s="359">
        <f t="shared" si="200"/>
        <v>0.81568627450980391</v>
      </c>
      <c r="DD37" s="359">
        <f t="array" ref="DD37">MIN(IF(氨氮&gt;0,氨氮,""))</f>
        <v>0.59509993552546747</v>
      </c>
      <c r="DE37" s="359">
        <f t="array" ref="DE37">MIN(IF(硝酸鹽氮&gt;0,硝酸鹽氮,""))</f>
        <v>0</v>
      </c>
      <c r="DF37" s="425">
        <f>IFERROR(MIN(DF5:DF35),"-")</f>
        <v>-61</v>
      </c>
      <c r="DG37" s="359">
        <f t="array" ref="DG37">MIN(IF(有機氮&gt;0,有機氮,""))</f>
        <v>0.40898617511520735</v>
      </c>
      <c r="DH37" s="359">
        <f t="array" ref="DH37">MIN(IF(總氮&gt;0,總氮,""))</f>
        <v>0.52989034311991512</v>
      </c>
      <c r="DI37" s="359">
        <f t="array" ref="DI37">MIN(IF(總磷&gt;0,總磷,""))</f>
        <v>0.43451050514081369</v>
      </c>
      <c r="DJ37" s="359">
        <f t="array" ref="DJ37">MIN(IF(大腸桿菌群數&gt;0,大腸桿菌群數,""))</f>
        <v>0.999</v>
      </c>
      <c r="DK37" s="359">
        <f>MIN(DK4:DK34)</f>
        <v>0.67527675276752763</v>
      </c>
      <c r="DL37" s="355">
        <f t="shared" ref="DL37:DT37" si="202">MIN(DL4:DL34)</f>
        <v>0</v>
      </c>
      <c r="DM37" s="355">
        <f t="shared" si="202"/>
        <v>0</v>
      </c>
      <c r="DN37" s="355">
        <f t="shared" si="202"/>
        <v>0</v>
      </c>
      <c r="DO37" s="355">
        <f t="shared" si="202"/>
        <v>0</v>
      </c>
      <c r="DP37" s="354">
        <f t="shared" si="202"/>
        <v>0</v>
      </c>
      <c r="DQ37" s="355">
        <f t="shared" si="202"/>
        <v>6.4</v>
      </c>
      <c r="DR37" s="355">
        <f t="shared" si="202"/>
        <v>3.8</v>
      </c>
      <c r="DS37" s="355">
        <f t="shared" si="202"/>
        <v>12</v>
      </c>
      <c r="DT37" s="355">
        <f t="shared" si="202"/>
        <v>0.9</v>
      </c>
      <c r="DU37" s="492">
        <f t="array" ref="DU37">MIN(IF(回收水生化需氧量去除率&gt;0,回收水生化需氧量去除率,""))</f>
        <v>31.90184049079755</v>
      </c>
      <c r="DV37" s="360">
        <f t="array" ref="DV37">MIN(IF(回收水化學需氧量去除率&gt;0,回收水化學需氧量去除率,""))</f>
        <v>6.0693641618497152</v>
      </c>
      <c r="DW37" s="360">
        <f t="array" ref="DW37">MIN(IF(回收水懸浮固體去除率&gt;0,回收水懸浮固體去除率,""))</f>
        <v>16.949152542372879</v>
      </c>
      <c r="DX37" s="355">
        <f t="shared" ref="DX37:EC37" si="203">MIN(DX4:DX34)</f>
        <v>6.2</v>
      </c>
      <c r="DY37" s="355">
        <f t="shared" si="203"/>
        <v>52.4</v>
      </c>
      <c r="DZ37" s="355">
        <f t="shared" si="203"/>
        <v>70</v>
      </c>
      <c r="EA37" s="355">
        <f t="shared" si="203"/>
        <v>36.700000000000003</v>
      </c>
      <c r="EB37" s="355">
        <f t="shared" si="203"/>
        <v>7340.0000000000009</v>
      </c>
      <c r="EC37" s="355">
        <f t="shared" si="203"/>
        <v>0</v>
      </c>
      <c r="ED37" s="355">
        <f t="array" ref="ED37">MIN(IF(推估濃縮污泥CMD&gt;0,推估濃縮污泥CMD,""))</f>
        <v>4</v>
      </c>
      <c r="EE37" s="355">
        <f t="array" ref="EE37">MIN(IF(推估濃縮污泥SS__kg_day&gt;0,推估濃縮污泥SS__kg_day,""))</f>
        <v>44.8</v>
      </c>
      <c r="EF37" s="355">
        <f t="array" ref="EF37">MIN(IF(濃縮機固體捕捉率&gt;0,濃縮機固體捕捉率,""))</f>
        <v>94.946543366908458</v>
      </c>
      <c r="EG37" s="438"/>
      <c r="EH37" s="355">
        <f t="shared" ref="EH37:EM37" si="204">MIN(EH4:EH34)</f>
        <v>0</v>
      </c>
      <c r="EI37" s="355">
        <f t="shared" si="204"/>
        <v>6.1</v>
      </c>
      <c r="EJ37" s="355">
        <f t="shared" si="204"/>
        <v>8850</v>
      </c>
      <c r="EK37" s="456">
        <f t="shared" si="204"/>
        <v>7717</v>
      </c>
      <c r="EL37" s="355">
        <f t="shared" si="204"/>
        <v>0</v>
      </c>
      <c r="EM37" s="354">
        <f t="shared" si="204"/>
        <v>0</v>
      </c>
      <c r="EN37" s="335"/>
      <c r="EO37" s="354">
        <f>MIN(EO4:EO34)</f>
        <v>24</v>
      </c>
      <c r="EP37" s="355">
        <f>MIN(EP4:EP34)</f>
        <v>6.1</v>
      </c>
      <c r="EQ37" s="355">
        <f>MIN(EQ4:EQ34)</f>
        <v>37100</v>
      </c>
      <c r="ER37" s="355">
        <f t="array" ref="ER37">MIN(IF(厭消污泥懸浮固體__kg_day&gt;0,厭消污泥懸浮固體__kg_day,""))</f>
        <v>7585.2</v>
      </c>
      <c r="ES37" s="355">
        <f>MIN(ES4:ES34)</f>
        <v>27000</v>
      </c>
      <c r="ET37" s="355">
        <f t="array" ref="ET37">MIN(IF(ET4:ET34&gt;0,ET4:ET34,""))</f>
        <v>6350.4</v>
      </c>
      <c r="EU37" s="355">
        <f>MIN(EU4:EU34)</f>
        <v>200</v>
      </c>
      <c r="EV37" s="355">
        <f>MIN(EV4:EV34)</f>
        <v>4070</v>
      </c>
      <c r="EW37" s="438"/>
      <c r="EX37" s="355">
        <f t="shared" ref="EX37:FM37" si="205">MIN(EX4:EX34)</f>
        <v>16.62652329749104</v>
      </c>
      <c r="EY37" s="354">
        <f t="shared" si="205"/>
        <v>0</v>
      </c>
      <c r="EZ37" s="354">
        <f t="shared" si="205"/>
        <v>2070</v>
      </c>
      <c r="FA37" s="354">
        <f t="shared" si="205"/>
        <v>2566</v>
      </c>
      <c r="FB37" s="354">
        <f t="shared" si="205"/>
        <v>192</v>
      </c>
      <c r="FC37" s="355">
        <f t="shared" si="205"/>
        <v>28</v>
      </c>
      <c r="FD37" s="355">
        <f t="shared" si="205"/>
        <v>28</v>
      </c>
      <c r="FE37" s="355">
        <f t="shared" si="205"/>
        <v>69</v>
      </c>
      <c r="FF37" s="355">
        <f t="shared" si="205"/>
        <v>5603.7</v>
      </c>
      <c r="FG37" s="355">
        <f t="shared" ref="FG37:FJ37" si="206">MIN(FG4:FG34)</f>
        <v>6.5</v>
      </c>
      <c r="FH37" s="355">
        <f t="shared" si="206"/>
        <v>29200</v>
      </c>
      <c r="FI37" s="456">
        <f t="shared" si="206"/>
        <v>23925</v>
      </c>
      <c r="FJ37" s="456">
        <f t="shared" si="206"/>
        <v>2260</v>
      </c>
      <c r="FK37" s="355">
        <f t="shared" si="205"/>
        <v>0</v>
      </c>
      <c r="FL37" s="355">
        <f t="shared" si="205"/>
        <v>0</v>
      </c>
      <c r="FM37" s="355">
        <f t="shared" si="205"/>
        <v>99.175824175824175</v>
      </c>
      <c r="FN37" s="438"/>
      <c r="FO37" s="355">
        <f>MIN(FO4:FO34)</f>
        <v>15</v>
      </c>
      <c r="FP37" s="355">
        <f>MIN(FP4:FP34)</f>
        <v>6.9</v>
      </c>
      <c r="FQ37" s="355">
        <f>MIN(FQ4:FQ34)</f>
        <v>22700</v>
      </c>
      <c r="FR37" s="356">
        <f>MIN(FR4:FR34)</f>
        <v>0</v>
      </c>
      <c r="FS37" s="355">
        <f>MIN(FS4:FS34)</f>
        <v>18550</v>
      </c>
      <c r="FT37" s="355">
        <f t="array" ref="FT37">MIN(IF(FT4:FT34&gt;0,FT4:FT34,""))</f>
        <v>475</v>
      </c>
      <c r="FU37" s="355">
        <f t="shared" ref="FU37:GC37" si="207">MIN(FU4:FU34)</f>
        <v>1780</v>
      </c>
      <c r="FV37" s="355">
        <f t="shared" si="207"/>
        <v>3170</v>
      </c>
      <c r="FW37" s="354">
        <f t="shared" si="207"/>
        <v>0</v>
      </c>
      <c r="FX37" s="355">
        <f t="shared" si="207"/>
        <v>7</v>
      </c>
      <c r="FY37" s="355">
        <f t="shared" si="207"/>
        <v>26.5</v>
      </c>
      <c r="FZ37" s="355">
        <f t="shared" si="207"/>
        <v>60</v>
      </c>
      <c r="GA37" s="355">
        <f t="shared" si="207"/>
        <v>16.7</v>
      </c>
      <c r="GB37" s="354">
        <f t="shared" si="207"/>
        <v>0</v>
      </c>
      <c r="GC37" s="354">
        <f t="shared" si="207"/>
        <v>0</v>
      </c>
      <c r="GD37" s="354">
        <f t="array" ref="GD37">MIN(IF(推估污泥餅產量_kg&gt;0,推估污泥餅產量_kg,""))</f>
        <v>5055.0798722044728</v>
      </c>
      <c r="GE37" s="355">
        <f>MIN(GE4:GE34)</f>
        <v>3900</v>
      </c>
      <c r="GF37" s="355">
        <f>MIN(GF4:GF34)</f>
        <v>68.7</v>
      </c>
      <c r="GG37" s="354">
        <f>MIN(GG4:GG34)</f>
        <v>0</v>
      </c>
      <c r="GH37" s="464">
        <f>MIN(GH4:GH34)</f>
        <v>126</v>
      </c>
      <c r="GI37" s="464">
        <f t="shared" ref="GI37:GJ37" si="208">MIN(GI4:GI34)</f>
        <v>161</v>
      </c>
      <c r="GJ37" s="464">
        <f t="shared" si="208"/>
        <v>320</v>
      </c>
      <c r="GK37" s="464">
        <f t="shared" ref="GK37" si="209">MIN(GK4:GK34)</f>
        <v>5.04</v>
      </c>
      <c r="GL37" s="355">
        <f>MIN(GL4:GL34)</f>
        <v>8.1</v>
      </c>
      <c r="GM37" s="355" t="s">
        <v>348</v>
      </c>
      <c r="GN37" s="355">
        <f t="shared" ref="GN37:GT37" si="210">MIN(GN4:GN34)</f>
        <v>3930</v>
      </c>
      <c r="GO37" s="355">
        <f t="shared" si="210"/>
        <v>8.6</v>
      </c>
      <c r="GP37" s="354">
        <f t="shared" si="210"/>
        <v>0</v>
      </c>
      <c r="GQ37" s="362"/>
      <c r="GR37" s="354">
        <f t="shared" si="210"/>
        <v>0</v>
      </c>
      <c r="GS37" s="355">
        <f t="shared" si="210"/>
        <v>210</v>
      </c>
      <c r="GT37" s="355">
        <f t="shared" si="210"/>
        <v>0</v>
      </c>
      <c r="GU37" s="366"/>
      <c r="GV37" s="366"/>
      <c r="GW37" s="355">
        <f t="shared" ref="GW37:GX37" si="211">MIN(GW4:GW34)</f>
        <v>0</v>
      </c>
      <c r="GX37" s="355">
        <f t="shared" si="211"/>
        <v>62.050000000000004</v>
      </c>
      <c r="GY37" s="355">
        <f t="shared" ref="GY37:HK37" si="212">MIN(GY4:GY34)</f>
        <v>199</v>
      </c>
      <c r="GZ37" s="355">
        <f t="shared" si="212"/>
        <v>0</v>
      </c>
      <c r="HA37" s="355">
        <f t="shared" si="212"/>
        <v>0</v>
      </c>
      <c r="HB37" s="354">
        <f t="shared" si="212"/>
        <v>0</v>
      </c>
      <c r="HC37" s="354">
        <f t="shared" si="212"/>
        <v>0</v>
      </c>
      <c r="HD37" s="354">
        <f t="shared" si="212"/>
        <v>0</v>
      </c>
      <c r="HE37" s="354">
        <f t="shared" si="212"/>
        <v>0</v>
      </c>
      <c r="HF37" s="354">
        <f t="shared" si="212"/>
        <v>0</v>
      </c>
      <c r="HG37" s="354">
        <f t="shared" si="212"/>
        <v>0</v>
      </c>
      <c r="HH37" s="354">
        <f t="shared" si="212"/>
        <v>0</v>
      </c>
      <c r="HI37" s="354">
        <f t="shared" si="212"/>
        <v>0</v>
      </c>
      <c r="HJ37" s="354">
        <f t="shared" si="212"/>
        <v>0</v>
      </c>
      <c r="HK37" s="354">
        <f t="shared" si="212"/>
        <v>0</v>
      </c>
      <c r="HL37" s="350"/>
      <c r="HM37" s="350"/>
      <c r="HN37" s="350"/>
      <c r="HO37" s="350"/>
      <c r="HP37" s="350"/>
      <c r="HQ37" s="350"/>
      <c r="HR37" s="350"/>
      <c r="HS37" s="350"/>
      <c r="HT37" s="350"/>
      <c r="HU37" s="350"/>
      <c r="HV37" s="350"/>
      <c r="HW37" s="350"/>
      <c r="HX37" s="350"/>
      <c r="HY37" s="350"/>
      <c r="HZ37" s="350"/>
      <c r="IA37" s="350"/>
      <c r="IB37" s="350"/>
      <c r="IC37" s="350"/>
      <c r="ID37" s="350"/>
      <c r="IE37" s="350"/>
      <c r="IF37" s="350"/>
      <c r="IG37" s="350"/>
      <c r="IH37" s="350"/>
      <c r="II37" s="350"/>
      <c r="IJ37" s="350"/>
      <c r="IK37" s="350"/>
      <c r="IL37" s="350"/>
      <c r="IM37" s="350"/>
      <c r="IN37" s="350"/>
      <c r="IO37" s="350"/>
      <c r="IP37" s="350"/>
      <c r="IQ37" s="350"/>
      <c r="IR37" s="350"/>
      <c r="IS37" s="350"/>
      <c r="IT37" s="350"/>
      <c r="IU37" s="350"/>
      <c r="IV37" s="350"/>
      <c r="IW37" s="350"/>
      <c r="IX37" s="350"/>
      <c r="IY37" s="350"/>
      <c r="IZ37" s="350"/>
      <c r="JA37" s="350"/>
      <c r="JB37" s="350"/>
      <c r="JC37" s="350"/>
      <c r="JD37" s="350"/>
      <c r="JE37" s="350"/>
      <c r="JF37" s="350"/>
      <c r="JG37" s="350"/>
      <c r="JH37" s="350"/>
      <c r="JI37" s="350"/>
      <c r="JJ37" s="350"/>
      <c r="JK37" s="355">
        <f>MIN(JK4:JK34)</f>
        <v>72</v>
      </c>
      <c r="JL37" s="355">
        <f>MIN(JL4:JL34)</f>
        <v>0</v>
      </c>
      <c r="JM37" s="355">
        <f>MIN(JM4:JM34)</f>
        <v>0</v>
      </c>
      <c r="JN37" s="438"/>
      <c r="JO37" s="354">
        <f>MIN(JO4:JO34)</f>
        <v>5080.28</v>
      </c>
      <c r="JP37" s="438"/>
      <c r="JQ37" s="354">
        <f t="shared" ref="JQ37:JX37" si="213">MIN(JQ4:JQ34)</f>
        <v>89.28</v>
      </c>
      <c r="JR37" s="355">
        <f t="shared" si="213"/>
        <v>4169</v>
      </c>
      <c r="JS37" s="355">
        <f t="shared" si="213"/>
        <v>5169.5600000000004</v>
      </c>
      <c r="JT37" s="354">
        <f t="shared" si="213"/>
        <v>10856.777777777777</v>
      </c>
      <c r="JU37" s="354">
        <f t="shared" si="213"/>
        <v>13028.133333333333</v>
      </c>
      <c r="JV37" s="354">
        <f t="shared" si="213"/>
        <v>6486.924722222223</v>
      </c>
      <c r="JW37" s="354">
        <f t="shared" si="213"/>
        <v>7784.309666666667</v>
      </c>
      <c r="JX37" s="354">
        <f t="shared" si="213"/>
        <v>5169.5599999999995</v>
      </c>
      <c r="JY37" s="354"/>
      <c r="JZ37" s="475"/>
      <c r="KA37" s="333"/>
      <c r="KB37" s="335"/>
      <c r="KC37" s="333"/>
      <c r="KD37" s="335"/>
      <c r="KE37" s="333"/>
      <c r="KF37" s="333"/>
      <c r="KG37" s="333"/>
      <c r="KH37" s="333"/>
      <c r="KI37" s="333"/>
      <c r="KJ37" s="333"/>
      <c r="KK37" s="440">
        <f>MIN(KK4:KK34)</f>
        <v>0</v>
      </c>
      <c r="KL37" s="335"/>
      <c r="KM37" s="334"/>
      <c r="KN37" s="334"/>
      <c r="KO37" s="334"/>
      <c r="KP37" s="354">
        <f>MIN(KP4:KP34)</f>
        <v>280.00000000000114</v>
      </c>
      <c r="KQ37" s="354">
        <f>MIN(KQ4:KQ34)</f>
        <v>392.00000000000159</v>
      </c>
      <c r="KR37" s="354">
        <f t="shared" ref="KR37:KX37" si="214">MIN(KR4:KR34)</f>
        <v>0</v>
      </c>
      <c r="KS37" s="354">
        <f t="shared" si="214"/>
        <v>0</v>
      </c>
      <c r="KT37" s="354">
        <f t="shared" si="214"/>
        <v>0</v>
      </c>
      <c r="KU37" s="354">
        <f t="shared" si="214"/>
        <v>0</v>
      </c>
      <c r="KV37" s="356">
        <f t="shared" si="214"/>
        <v>17.38</v>
      </c>
      <c r="KW37" s="356">
        <f t="shared" si="214"/>
        <v>19.710999999999274</v>
      </c>
      <c r="KX37" s="354">
        <f t="shared" si="214"/>
        <v>192</v>
      </c>
      <c r="KY37" s="372"/>
      <c r="KZ37" s="372"/>
      <c r="LA37" s="354">
        <f t="shared" ref="LA37:MJ37" si="215">MIN(LA4:LA34)</f>
        <v>0</v>
      </c>
      <c r="LB37" s="355">
        <f t="shared" si="215"/>
        <v>0</v>
      </c>
      <c r="LC37" s="355">
        <f t="shared" si="215"/>
        <v>0</v>
      </c>
      <c r="LD37" s="355">
        <f t="shared" si="215"/>
        <v>0</v>
      </c>
      <c r="LE37" s="355">
        <f t="shared" si="215"/>
        <v>0</v>
      </c>
      <c r="LF37" s="355">
        <f t="shared" si="215"/>
        <v>0</v>
      </c>
      <c r="LG37" s="355">
        <f t="shared" si="215"/>
        <v>0</v>
      </c>
      <c r="LH37" s="355">
        <f t="shared" si="215"/>
        <v>25</v>
      </c>
      <c r="LI37" s="354">
        <f t="shared" si="215"/>
        <v>406</v>
      </c>
      <c r="LJ37" s="354">
        <f t="shared" si="215"/>
        <v>0</v>
      </c>
      <c r="LK37" s="356">
        <f t="shared" si="215"/>
        <v>0.1978</v>
      </c>
      <c r="LL37" s="356">
        <f t="shared" si="215"/>
        <v>0.14000000000000001</v>
      </c>
      <c r="LM37" s="356">
        <f t="shared" si="215"/>
        <v>0.01</v>
      </c>
      <c r="LN37" s="356">
        <f t="shared" si="215"/>
        <v>0.08</v>
      </c>
      <c r="LO37" s="356">
        <f t="shared" si="215"/>
        <v>0.01</v>
      </c>
      <c r="LP37" s="356">
        <f t="shared" si="215"/>
        <v>0.05</v>
      </c>
      <c r="LQ37" s="356">
        <f t="shared" si="215"/>
        <v>0.4</v>
      </c>
      <c r="LR37" s="356">
        <f t="shared" si="215"/>
        <v>0.2</v>
      </c>
      <c r="LS37" s="355">
        <f t="shared" si="215"/>
        <v>90</v>
      </c>
      <c r="LT37" s="355">
        <f t="shared" si="215"/>
        <v>91.1</v>
      </c>
      <c r="LU37" s="355">
        <f t="shared" si="215"/>
        <v>95</v>
      </c>
      <c r="LV37" s="355">
        <f t="shared" si="215"/>
        <v>95.98</v>
      </c>
      <c r="LW37" s="355">
        <f t="shared" si="215"/>
        <v>90.41</v>
      </c>
      <c r="LX37" s="355">
        <f t="shared" si="215"/>
        <v>97.33</v>
      </c>
      <c r="LY37" s="355">
        <f t="shared" si="215"/>
        <v>102.3</v>
      </c>
      <c r="LZ37" s="355">
        <f t="shared" si="215"/>
        <v>91.07</v>
      </c>
      <c r="MA37" s="355">
        <f t="shared" si="215"/>
        <v>99.9</v>
      </c>
      <c r="MB37" s="440">
        <f t="shared" si="215"/>
        <v>27.59</v>
      </c>
      <c r="MC37" s="355">
        <f t="shared" si="215"/>
        <v>5.03</v>
      </c>
      <c r="MD37" s="355">
        <f t="shared" si="215"/>
        <v>2.96</v>
      </c>
      <c r="ME37" s="354">
        <f t="shared" si="215"/>
        <v>12020</v>
      </c>
      <c r="MF37" s="354">
        <f t="shared" si="215"/>
        <v>0</v>
      </c>
      <c r="MG37" s="354">
        <f t="shared" si="215"/>
        <v>12020</v>
      </c>
      <c r="MH37" s="354">
        <f t="shared" si="215"/>
        <v>4</v>
      </c>
      <c r="MI37" s="354">
        <f t="shared" si="215"/>
        <v>0</v>
      </c>
      <c r="MJ37" s="354">
        <f t="shared" si="215"/>
        <v>4</v>
      </c>
      <c r="MK37" s="337"/>
      <c r="ML37" s="337"/>
      <c r="MN37" s="471"/>
      <c r="MO37" s="471"/>
      <c r="MP37" s="472"/>
      <c r="MQ37" s="473"/>
      <c r="MR37" s="473"/>
      <c r="NZ37" s="339"/>
      <c r="OA37" s="339"/>
      <c r="OB37" s="339"/>
      <c r="OC37" s="379"/>
      <c r="OD37" s="368"/>
      <c r="OE37" s="368"/>
      <c r="OH37" s="468">
        <f>MIN(OH4:OH34)</f>
        <v>5.752737722299659</v>
      </c>
      <c r="OI37" s="468">
        <f>MIN(OI4:OI34)</f>
        <v>4.7966339410939689</v>
      </c>
    </row>
    <row r="38" spans="1:399" s="339" customFormat="1" ht="20.100000000000001" customHeight="1" thickBot="1" x14ac:dyDescent="0.35">
      <c r="A38" s="443" t="s">
        <v>319</v>
      </c>
      <c r="B38" s="338">
        <f>SUM(B4:B34)</f>
        <v>14824463</v>
      </c>
      <c r="AO38" s="347">
        <f>SUMIF(AO4:AO34,"&gt;0",AO4:AO34)</f>
        <v>0.60219972056375226</v>
      </c>
      <c r="AP38" s="347">
        <f>SUMIF(AP4:AP34,"&gt;0",AP4:AP34)</f>
        <v>0.49679938741949997</v>
      </c>
      <c r="AQ38" s="347">
        <f>SUMIF(AQ4:AQ34,"&gt;0",AQ4:AQ34)</f>
        <v>0.25489751536369026</v>
      </c>
      <c r="AR38" s="341">
        <f>SUMIF(AR4:AR34,"&gt;0",AR4:AR34)</f>
        <v>35.978093610908132</v>
      </c>
      <c r="AS38" s="340">
        <f>SUM(AS4:AS34)</f>
        <v>0</v>
      </c>
      <c r="AT38" s="340">
        <f>SUM(AT4:AT34)</f>
        <v>1861</v>
      </c>
      <c r="BY38" s="340">
        <f>SUM(BY4:BY34)</f>
        <v>106738</v>
      </c>
      <c r="CE38" s="340">
        <f>SUM(CE4:CE34)</f>
        <v>3141843</v>
      </c>
      <c r="CH38" s="338">
        <f>SUM(CH4:CH34)</f>
        <v>12948161</v>
      </c>
      <c r="CI38" s="338">
        <f>SUM(CI4:CI34)</f>
        <v>12696480</v>
      </c>
      <c r="CJ38" s="338">
        <f>SUM(CJ4:CJ34)</f>
        <v>12822328</v>
      </c>
      <c r="CU38" s="345"/>
      <c r="DD38" s="341">
        <f t="shared" ref="DD38:DK38" si="216">SUMIF(DD4:DD34,"&gt;0",DD4:DD34)</f>
        <v>3.2814507295139896</v>
      </c>
      <c r="DE38" s="341">
        <f t="shared" si="216"/>
        <v>0</v>
      </c>
      <c r="DF38" s="341">
        <f t="shared" si="216"/>
        <v>0</v>
      </c>
      <c r="DG38" s="341">
        <f t="shared" si="216"/>
        <v>2.9007142331051128</v>
      </c>
      <c r="DH38" s="341">
        <f>SUMIF(DH4:DH34,"&gt;0",DH4:DH34)</f>
        <v>2.5114366854105961</v>
      </c>
      <c r="DI38" s="341">
        <f t="shared" si="216"/>
        <v>2.1831208361508532</v>
      </c>
      <c r="DJ38" s="341">
        <f t="shared" si="216"/>
        <v>3.996</v>
      </c>
      <c r="DK38" s="341">
        <f t="shared" si="216"/>
        <v>3.6282059219857352</v>
      </c>
      <c r="DP38" s="340">
        <f>SUM(DP4:DP34)</f>
        <v>118284</v>
      </c>
      <c r="DQ38" s="341"/>
      <c r="DR38" s="341"/>
      <c r="DU38" s="341">
        <f>SUMIF(DU4:DU34,"&gt;0",DU4:DU34)</f>
        <v>139.61168383893877</v>
      </c>
      <c r="DV38" s="341">
        <f>SUMIF(DV4:DV34,"&gt;0",DV4:DV34)</f>
        <v>201.65634254294574</v>
      </c>
      <c r="DW38" s="341">
        <f>SUMIF(DW4:DW34,"&gt;0",DW4:DW34)</f>
        <v>512.0707204801846</v>
      </c>
      <c r="EC38" s="342">
        <f>SUM(EC4:EC34)</f>
        <v>94111</v>
      </c>
      <c r="ED38" s="342">
        <f>SUMIF(ED4:ED34,"&gt;0",ED4:ED34)</f>
        <v>94111</v>
      </c>
      <c r="EE38" s="342">
        <f>SUMIF(EE4:EE34,"&gt;0",EE4:EE34)</f>
        <v>1086436.8504000001</v>
      </c>
      <c r="EF38" s="342">
        <f>SUMIF(EF4:EF34,"&gt;0",EF4:EF34)</f>
        <v>94.946543366908458</v>
      </c>
      <c r="EG38" s="341"/>
      <c r="EL38" s="338">
        <f>SUMIF(EL4:EL34,"&gt;0",EL4:EL34)</f>
        <v>1086436.8504000001</v>
      </c>
      <c r="EO38" s="340">
        <f>SUM(EO4:EO34)</f>
        <v>23908</v>
      </c>
      <c r="ER38" s="342">
        <f>SUMIF(ER4:ER34,"&gt;0",ER4:ER34)</f>
        <v>1090599.7</v>
      </c>
      <c r="ET38" s="342">
        <f>SUMIF(ET4:ET34,"&gt;0",ET4:ET34)</f>
        <v>922560</v>
      </c>
      <c r="EX38" s="341">
        <f>SUMIF(EX4:EX34,"&gt;0",EX4:EX34)</f>
        <v>3566.6009825452893</v>
      </c>
      <c r="EZ38" s="434">
        <f>SUM(EZ4:EZ34)</f>
        <v>91832</v>
      </c>
      <c r="FA38" s="434">
        <f>SUM(FA4:FA34)</f>
        <v>103925</v>
      </c>
      <c r="FB38" s="434">
        <f>SUM(FB4:FB34)</f>
        <v>18406</v>
      </c>
      <c r="FK38" s="434">
        <f>SUM(FK4:FK34)</f>
        <v>6072</v>
      </c>
      <c r="FM38" s="341">
        <f>SUMIF(FM4:FM34,"&gt;0",FM4:FM34)</f>
        <v>1095.3110176721029</v>
      </c>
      <c r="FN38" s="341"/>
      <c r="FT38" s="436">
        <f>SUMIF(FT4:FT34,"&gt;0",FT4:FT34)</f>
        <v>143225.60000000001</v>
      </c>
      <c r="FW38" s="342">
        <f>SUM(FW4:FW34)</f>
        <v>6072</v>
      </c>
      <c r="GB38" s="338">
        <f>SUM(GB4:GB34)</f>
        <v>0</v>
      </c>
      <c r="GD38" s="338">
        <f>SUMIF(GD4:GD34,"&gt;0",GD4:GD34)</f>
        <v>355914.54042420443</v>
      </c>
      <c r="GP38" s="338">
        <f>SUM(GP4:GP34)</f>
        <v>97460</v>
      </c>
      <c r="GQ38" s="444">
        <v>606880</v>
      </c>
      <c r="GR38" s="338">
        <f>SUM(GR4:GR34)</f>
        <v>88250</v>
      </c>
      <c r="GS38" s="436">
        <f>SUM(GS4:GS34)</f>
        <v>10480</v>
      </c>
      <c r="GT38" s="365">
        <f>SUM(GT4:GT34)</f>
        <v>12432</v>
      </c>
      <c r="GU38" s="398">
        <v>5077</v>
      </c>
      <c r="GV38" s="398">
        <v>37059</v>
      </c>
      <c r="GW38" s="389"/>
      <c r="GX38" s="389"/>
      <c r="GY38" s="436">
        <f>SUM(GY4:GY34)</f>
        <v>53335</v>
      </c>
      <c r="GZ38" s="436">
        <f t="shared" ref="GZ38:HA38" si="217">SUM(GZ4:GZ34)</f>
        <v>67440</v>
      </c>
      <c r="HA38" s="436">
        <f t="shared" si="217"/>
        <v>2482</v>
      </c>
      <c r="HB38" s="340">
        <f>SUM(HB4:HB34)</f>
        <v>8730</v>
      </c>
      <c r="HC38" s="340">
        <f>SUM(HC4:HC34)</f>
        <v>0</v>
      </c>
      <c r="HL38" s="367"/>
      <c r="HM38" s="367">
        <f>SUM(HM4:HM34)</f>
        <v>6714531.1650000215</v>
      </c>
      <c r="HN38" s="342"/>
      <c r="HO38" s="342"/>
      <c r="HP38" s="342"/>
      <c r="HQ38" s="342"/>
      <c r="HR38" s="342"/>
      <c r="HS38" s="342"/>
      <c r="HT38" s="342"/>
      <c r="HU38" s="342"/>
      <c r="HV38" s="342"/>
      <c r="HW38" s="342"/>
      <c r="HX38" s="342"/>
      <c r="HY38" s="342"/>
      <c r="HZ38" s="342"/>
      <c r="IA38" s="342"/>
      <c r="IB38" s="342"/>
      <c r="IC38" s="342"/>
      <c r="ID38" s="342"/>
      <c r="IE38" s="342"/>
      <c r="IF38" s="342"/>
      <c r="IG38" s="342"/>
      <c r="IH38" s="342"/>
      <c r="II38" s="342"/>
      <c r="IJ38" s="342"/>
      <c r="IK38" s="342"/>
      <c r="IL38" s="342"/>
      <c r="IM38" s="342"/>
      <c r="IN38" s="342"/>
      <c r="IO38" s="342"/>
      <c r="IP38" s="342"/>
      <c r="IQ38" s="342"/>
      <c r="IR38" s="342"/>
      <c r="IS38" s="342"/>
      <c r="IT38" s="342"/>
      <c r="IU38" s="342"/>
      <c r="IV38" s="342"/>
      <c r="IW38" s="342"/>
      <c r="IX38" s="342"/>
      <c r="IY38" s="342"/>
      <c r="IZ38" s="342"/>
      <c r="JA38" s="342"/>
      <c r="JB38" s="342"/>
      <c r="JC38" s="342"/>
      <c r="JD38" s="342"/>
      <c r="JE38" s="342"/>
      <c r="JF38" s="342"/>
      <c r="JG38" s="342"/>
      <c r="JH38" s="342"/>
      <c r="JI38" s="342"/>
      <c r="JJ38" s="342"/>
      <c r="JM38" s="340">
        <f>SUM(JM4:JM34)</f>
        <v>8830</v>
      </c>
      <c r="JN38" s="342">
        <f>SUM(JN4:JN34)</f>
        <v>342275</v>
      </c>
      <c r="JO38" s="340">
        <f>SUM(JO4:JO34)</f>
        <v>424421</v>
      </c>
      <c r="JQ38" s="340">
        <f>SUM(JQ4:JQ34)</f>
        <v>12589.680000000229</v>
      </c>
      <c r="JR38" s="340"/>
      <c r="JS38" s="340"/>
      <c r="JT38" s="340">
        <f>SUM(JT4:JT34)</f>
        <v>411790.63888888888</v>
      </c>
      <c r="JU38" s="340">
        <f>SUM(JU4:JU34)</f>
        <v>494148.76666666666</v>
      </c>
      <c r="JV38" s="340">
        <f>SUM(JV4:JV34)</f>
        <v>246044.90673611121</v>
      </c>
      <c r="JW38" s="340">
        <f>SUM(JW4:JW34)</f>
        <v>295253.88808333332</v>
      </c>
      <c r="JX38" s="340">
        <f>SUM(JX4:JX34)</f>
        <v>437010.68000000046</v>
      </c>
      <c r="JY38" s="340"/>
      <c r="JZ38" s="699" t="s">
        <v>345</v>
      </c>
      <c r="KA38" s="700"/>
      <c r="KB38" s="700"/>
      <c r="KC38" s="700"/>
      <c r="KD38" s="370">
        <f>SUM(JZ4:JZ34)+SUM(KB4:KB34)+SUM(KD4:KD34)</f>
        <v>536950</v>
      </c>
      <c r="KE38" s="343"/>
      <c r="KF38" s="340"/>
      <c r="KG38" s="340"/>
      <c r="KH38" s="340"/>
      <c r="KI38" s="340">
        <f>SUM(KI4:KI34)</f>
        <v>0</v>
      </c>
      <c r="KJ38" s="340">
        <f>SUM(KJ4:KJ34)</f>
        <v>300</v>
      </c>
      <c r="KK38" s="340">
        <f>SUM(KK4:KK36)</f>
        <v>621.80645161290317</v>
      </c>
      <c r="KL38" s="340"/>
      <c r="KO38" s="338">
        <f>SUM(KO4:KO34)</f>
        <v>0</v>
      </c>
      <c r="KP38" s="434">
        <f>SUM(KP4:KP34)</f>
        <v>11360.000000000015</v>
      </c>
      <c r="KQ38" s="434">
        <f>SUM(KQ4:KQ34)</f>
        <v>15904.00000000002</v>
      </c>
      <c r="KR38" s="338">
        <f>SUM(KR4:KR34)</f>
        <v>0</v>
      </c>
      <c r="KS38" s="338">
        <f>SUM(KS4:KS34)</f>
        <v>2480</v>
      </c>
      <c r="KU38" s="344">
        <f>SUM(KU4:KU34)</f>
        <v>3165</v>
      </c>
      <c r="KV38" s="435">
        <f>SUM(KV4:KV34)</f>
        <v>799.274</v>
      </c>
      <c r="KW38" s="435">
        <f>SUM(KW4:KW34)</f>
        <v>2056.4160000000043</v>
      </c>
      <c r="KX38" s="518">
        <f>SUM(KX4:KX34)</f>
        <v>15020</v>
      </c>
      <c r="KY38" s="369">
        <v>16425</v>
      </c>
      <c r="KZ38" s="369">
        <v>20516</v>
      </c>
      <c r="LA38" s="434">
        <f>SUM(LA4:LA34)</f>
        <v>0</v>
      </c>
      <c r="LB38" s="434">
        <f t="shared" ref="LB38:LI38" si="218">SUM(LB4:LB34)</f>
        <v>871</v>
      </c>
      <c r="LC38" s="434">
        <f t="shared" si="218"/>
        <v>73</v>
      </c>
      <c r="LD38" s="434">
        <f t="shared" si="218"/>
        <v>0</v>
      </c>
      <c r="LE38" s="434">
        <f t="shared" si="218"/>
        <v>560</v>
      </c>
      <c r="LF38" s="434">
        <f t="shared" si="218"/>
        <v>887</v>
      </c>
      <c r="LG38" s="434">
        <f t="shared" si="218"/>
        <v>1192</v>
      </c>
      <c r="LH38" s="434">
        <f t="shared" si="218"/>
        <v>8785</v>
      </c>
      <c r="LI38" s="434">
        <f t="shared" si="218"/>
        <v>15009</v>
      </c>
      <c r="LJ38" s="340">
        <f>SUM(LJ4:LJ34)</f>
        <v>57700</v>
      </c>
      <c r="ME38" s="340">
        <f t="shared" ref="ME38:MJ38" si="219">SUM(ME4:ME34)</f>
        <v>5213500</v>
      </c>
      <c r="MF38" s="340">
        <f t="shared" si="219"/>
        <v>0</v>
      </c>
      <c r="MG38" s="340">
        <f t="shared" si="219"/>
        <v>5213500</v>
      </c>
      <c r="MH38" s="340">
        <f>SUM(MH4:MH34)</f>
        <v>1362</v>
      </c>
      <c r="MI38" s="340">
        <f t="shared" si="219"/>
        <v>0</v>
      </c>
      <c r="MJ38" s="340">
        <f t="shared" si="219"/>
        <v>1362</v>
      </c>
      <c r="MN38" s="471"/>
      <c r="MO38" s="471"/>
      <c r="MP38" s="472"/>
      <c r="MQ38" s="473"/>
      <c r="MR38" s="473"/>
      <c r="OC38" s="396">
        <f>SUM(OC4:OC34)</f>
        <v>195757</v>
      </c>
      <c r="OD38" s="402">
        <v>242152</v>
      </c>
      <c r="OE38" s="403">
        <v>241509</v>
      </c>
      <c r="OH38" s="522"/>
      <c r="OI38" s="522"/>
    </row>
    <row r="39" spans="1:399" s="339" customFormat="1" ht="20.100000000000001" customHeight="1" x14ac:dyDescent="0.3">
      <c r="O39" s="345"/>
      <c r="AO39" s="348">
        <f>COUNTIF(AO4:AO34,"&gt;0")</f>
        <v>6</v>
      </c>
      <c r="AP39" s="348">
        <f>COUNTIF(AP4:AP34,"&gt;0")</f>
        <v>6</v>
      </c>
      <c r="AQ39" s="348">
        <f>COUNTIF(AQ4:AQ34,"&gt;0")</f>
        <v>3</v>
      </c>
      <c r="AR39" s="339">
        <f>COUNTIF(AR4:AR34,"&gt;0")</f>
        <v>3</v>
      </c>
      <c r="AT39" s="339">
        <f>COUNTIF(AT4:AT34,"&gt;0")</f>
        <v>31</v>
      </c>
      <c r="CE39" s="339">
        <v>3681726</v>
      </c>
      <c r="DD39" s="339">
        <f t="shared" ref="DD39:DK39" si="220">COUNTIF(DD4:DD34,"&gt;0")</f>
        <v>4</v>
      </c>
      <c r="DE39" s="339">
        <f t="shared" si="220"/>
        <v>0</v>
      </c>
      <c r="DF39" s="339">
        <f t="shared" si="220"/>
        <v>0</v>
      </c>
      <c r="DG39" s="339">
        <f t="shared" si="220"/>
        <v>4</v>
      </c>
      <c r="DH39" s="339">
        <f t="shared" ref="DH39" si="221">COUNTIF(DH4:DH34,"&gt;0")</f>
        <v>4</v>
      </c>
      <c r="DI39" s="339">
        <f t="shared" si="220"/>
        <v>4</v>
      </c>
      <c r="DJ39" s="339">
        <f t="shared" si="220"/>
        <v>4</v>
      </c>
      <c r="DK39" s="339">
        <f t="shared" si="220"/>
        <v>4</v>
      </c>
      <c r="DU39" s="339">
        <f>COUNTIF(DU4:DU34,"&gt;0")</f>
        <v>3</v>
      </c>
      <c r="DV39" s="339">
        <f>COUNTIF(DV4:DV34,"&gt;0")</f>
        <v>10</v>
      </c>
      <c r="DW39" s="339">
        <f>COUNTIF(DW4:DW34,"&gt;0")</f>
        <v>11</v>
      </c>
      <c r="ED39" s="339">
        <f>COUNTIF(ED4:ED34,"&gt;0")</f>
        <v>30</v>
      </c>
      <c r="EE39" s="339">
        <f>COUNTIF(EE4:EE34,"&gt;0")</f>
        <v>29</v>
      </c>
      <c r="EF39" s="339">
        <f>COUNTIF(EF4:EF34,"&gt;0")</f>
        <v>1</v>
      </c>
      <c r="EL39" s="338">
        <f>COUNTIF(EL4:EL34,"&gt;0")</f>
        <v>29</v>
      </c>
      <c r="ER39" s="338">
        <f>COUNTIF(ER4:ER34,"&gt;0")</f>
        <v>25</v>
      </c>
      <c r="ET39" s="338">
        <f>COUNTIF(ET4:ET34,"&gt;0")</f>
        <v>25</v>
      </c>
      <c r="EX39" s="339">
        <f>COUNTIF(EX4:EX34,"&gt;0")</f>
        <v>31</v>
      </c>
      <c r="EZ39" s="676">
        <f>SUM(EZ4:FA34)</f>
        <v>195757</v>
      </c>
      <c r="FA39" s="676"/>
      <c r="FM39" s="339">
        <f>COUNTIF(FM4:FM34,"&gt;0")</f>
        <v>11</v>
      </c>
      <c r="FT39" s="339">
        <f>COUNTIF(FT4:FT34,"&gt;0")</f>
        <v>25</v>
      </c>
      <c r="GD39" s="339">
        <f>COUNTIF(GD4:GD34,"&gt;0")</f>
        <v>23</v>
      </c>
      <c r="GQ39" s="336" t="s">
        <v>436</v>
      </c>
      <c r="GR39" s="339">
        <f>GD39</f>
        <v>23</v>
      </c>
      <c r="GT39" s="346" t="s">
        <v>341</v>
      </c>
      <c r="GU39" s="346" t="s">
        <v>342</v>
      </c>
      <c r="GV39" s="346" t="s">
        <v>343</v>
      </c>
      <c r="GW39" s="346"/>
      <c r="GX39" s="346"/>
      <c r="HM39" s="342">
        <f>HM38-HL4</f>
        <v>0</v>
      </c>
      <c r="JN39" s="483"/>
      <c r="KX39" s="346" t="s">
        <v>555</v>
      </c>
      <c r="KY39" s="346" t="s">
        <v>553</v>
      </c>
      <c r="KZ39" s="346" t="s">
        <v>554</v>
      </c>
      <c r="MN39" s="471"/>
      <c r="MO39" s="471"/>
      <c r="MP39" s="472"/>
      <c r="MQ39" s="473"/>
      <c r="MR39" s="473"/>
      <c r="NZ39" s="336"/>
      <c r="OA39" s="336"/>
      <c r="OB39" s="336"/>
      <c r="OC39" s="346" t="s">
        <v>530</v>
      </c>
      <c r="OD39" s="346" t="s">
        <v>536</v>
      </c>
      <c r="OE39" s="346" t="s">
        <v>537</v>
      </c>
    </row>
    <row r="40" spans="1:399" s="339" customFormat="1" x14ac:dyDescent="0.3">
      <c r="B40" s="338"/>
      <c r="EZ40" s="437"/>
      <c r="FA40" s="437"/>
      <c r="GT40" s="336"/>
      <c r="GU40" s="336" t="s">
        <v>436</v>
      </c>
      <c r="GV40" s="336" t="s">
        <v>436</v>
      </c>
      <c r="GW40" s="336"/>
      <c r="GX40" s="336"/>
      <c r="MN40" s="469"/>
      <c r="MO40" s="469"/>
      <c r="MP40" s="470"/>
      <c r="MQ40" s="473"/>
      <c r="MR40" s="473"/>
      <c r="NZ40" s="336"/>
      <c r="OA40" s="336"/>
      <c r="OB40" s="336"/>
    </row>
    <row r="41" spans="1:399" ht="19.8" x14ac:dyDescent="0.3">
      <c r="B41" s="424"/>
      <c r="EZ41" s="339"/>
      <c r="FA41" s="339"/>
      <c r="MN41" s="469"/>
      <c r="MO41" s="469"/>
      <c r="MP41" s="470"/>
      <c r="MQ41" s="473"/>
      <c r="MR41" s="473"/>
    </row>
    <row r="42" spans="1:399" x14ac:dyDescent="0.3">
      <c r="B42" s="459"/>
      <c r="MN42" s="469"/>
      <c r="MO42" s="469"/>
      <c r="MP42" s="470"/>
      <c r="MQ42" s="473"/>
      <c r="MR42" s="473"/>
    </row>
    <row r="43" spans="1:399" x14ac:dyDescent="0.3">
      <c r="B43" s="353"/>
      <c r="MN43" s="469"/>
      <c r="MO43" s="469"/>
      <c r="MP43" s="470"/>
      <c r="MQ43" s="473"/>
      <c r="MR43" s="473"/>
    </row>
    <row r="44" spans="1:399" x14ac:dyDescent="0.3">
      <c r="MN44" s="469"/>
      <c r="MO44" s="469"/>
      <c r="MP44" s="470"/>
      <c r="MQ44" s="473"/>
      <c r="MR44" s="473"/>
    </row>
    <row r="45" spans="1:399" x14ac:dyDescent="0.3">
      <c r="MN45" s="469"/>
      <c r="MO45" s="469"/>
      <c r="MP45" s="470"/>
      <c r="MQ45" s="473"/>
      <c r="MR45" s="473"/>
    </row>
    <row r="46" spans="1:399" x14ac:dyDescent="0.3">
      <c r="MN46" s="469"/>
      <c r="MO46" s="469"/>
      <c r="MP46" s="470"/>
      <c r="MQ46" s="473"/>
      <c r="MR46" s="473"/>
    </row>
    <row r="47" spans="1:399" x14ac:dyDescent="0.3">
      <c r="MN47" s="469"/>
      <c r="MO47" s="469"/>
      <c r="MP47" s="470"/>
      <c r="MQ47" s="473"/>
      <c r="MR47" s="473"/>
    </row>
    <row r="48" spans="1:399" x14ac:dyDescent="0.3">
      <c r="MN48" s="469"/>
      <c r="MO48" s="469"/>
      <c r="MP48" s="470"/>
      <c r="MQ48" s="473"/>
      <c r="MR48" s="473"/>
    </row>
    <row r="49" spans="352:356" x14ac:dyDescent="0.3">
      <c r="MN49" s="469"/>
      <c r="MO49" s="469"/>
      <c r="MP49" s="470"/>
      <c r="MQ49" s="473"/>
      <c r="MR49" s="473"/>
    </row>
    <row r="50" spans="352:356" x14ac:dyDescent="0.3">
      <c r="MN50" s="469"/>
      <c r="MO50" s="469"/>
      <c r="MP50" s="470"/>
      <c r="MQ50" s="473"/>
      <c r="MR50" s="473"/>
    </row>
    <row r="51" spans="352:356" x14ac:dyDescent="0.3">
      <c r="MN51" s="469"/>
      <c r="MO51" s="469"/>
      <c r="MP51" s="470"/>
      <c r="MQ51" s="473"/>
      <c r="MR51" s="473"/>
    </row>
    <row r="52" spans="352:356" x14ac:dyDescent="0.3">
      <c r="MN52" s="469"/>
      <c r="MO52" s="469"/>
      <c r="MP52" s="470"/>
      <c r="MQ52" s="473"/>
      <c r="MR52" s="473"/>
    </row>
    <row r="53" spans="352:356" x14ac:dyDescent="0.3">
      <c r="MN53" s="469"/>
      <c r="MO53" s="469"/>
      <c r="MP53" s="470"/>
      <c r="MQ53" s="473"/>
      <c r="MR53" s="473"/>
    </row>
    <row r="54" spans="352:356" x14ac:dyDescent="0.3">
      <c r="MN54" s="469"/>
      <c r="MO54" s="469"/>
      <c r="MP54" s="470"/>
      <c r="MQ54" s="473"/>
      <c r="MR54" s="473"/>
    </row>
    <row r="55" spans="352:356" x14ac:dyDescent="0.3">
      <c r="MN55" s="469"/>
      <c r="MO55" s="469"/>
      <c r="MP55" s="470"/>
      <c r="MQ55" s="473"/>
      <c r="MR55" s="473"/>
    </row>
    <row r="56" spans="352:356" x14ac:dyDescent="0.3">
      <c r="MN56" s="469"/>
      <c r="MO56" s="469"/>
      <c r="MP56" s="470"/>
      <c r="MQ56" s="473"/>
      <c r="MR56" s="473"/>
    </row>
    <row r="57" spans="352:356" x14ac:dyDescent="0.3">
      <c r="MN57" s="469"/>
      <c r="MO57" s="469"/>
      <c r="MP57" s="470"/>
      <c r="MQ57" s="473"/>
      <c r="MR57" s="473"/>
    </row>
    <row r="58" spans="352:356" x14ac:dyDescent="0.3">
      <c r="MN58" s="469"/>
      <c r="MO58" s="469"/>
      <c r="MP58" s="470"/>
      <c r="MQ58" s="473"/>
      <c r="MR58" s="473"/>
    </row>
    <row r="59" spans="352:356" x14ac:dyDescent="0.3">
      <c r="MN59" s="469"/>
      <c r="MO59" s="469"/>
      <c r="MP59" s="470"/>
      <c r="MQ59" s="473"/>
      <c r="MR59" s="473"/>
    </row>
    <row r="60" spans="352:356" x14ac:dyDescent="0.3">
      <c r="MN60" s="469"/>
      <c r="MO60" s="469"/>
      <c r="MP60" s="470"/>
      <c r="MQ60" s="473"/>
      <c r="MR60" s="473"/>
    </row>
    <row r="61" spans="352:356" x14ac:dyDescent="0.3">
      <c r="MN61" s="469"/>
      <c r="MO61" s="469"/>
      <c r="MP61" s="470"/>
      <c r="MQ61" s="473"/>
      <c r="MR61" s="473"/>
    </row>
    <row r="62" spans="352:356" x14ac:dyDescent="0.3">
      <c r="MN62" s="469"/>
      <c r="MO62" s="469"/>
      <c r="MP62" s="470"/>
      <c r="MQ62" s="473"/>
      <c r="MR62" s="473"/>
    </row>
    <row r="63" spans="352:356" x14ac:dyDescent="0.3">
      <c r="MN63" s="469"/>
      <c r="MO63" s="469"/>
      <c r="MP63" s="470"/>
      <c r="MQ63" s="473"/>
      <c r="MR63" s="473"/>
    </row>
    <row r="64" spans="352:356" x14ac:dyDescent="0.3">
      <c r="MN64" s="469"/>
      <c r="MO64" s="469"/>
      <c r="MP64" s="470"/>
      <c r="MQ64" s="473"/>
      <c r="MR64" s="473"/>
    </row>
    <row r="65" spans="352:356" x14ac:dyDescent="0.3">
      <c r="MN65" s="469"/>
      <c r="MO65" s="469"/>
      <c r="MP65" s="470"/>
      <c r="MQ65" s="473"/>
      <c r="MR65" s="473"/>
    </row>
    <row r="66" spans="352:356" x14ac:dyDescent="0.3">
      <c r="MN66" s="469"/>
      <c r="MO66" s="469"/>
      <c r="MP66" s="470"/>
      <c r="MQ66" s="473"/>
      <c r="MR66" s="473"/>
    </row>
    <row r="67" spans="352:356" x14ac:dyDescent="0.3">
      <c r="MN67" s="469"/>
      <c r="MO67" s="469"/>
      <c r="MP67" s="470"/>
      <c r="MQ67" s="473"/>
      <c r="MR67" s="473"/>
    </row>
    <row r="68" spans="352:356" x14ac:dyDescent="0.3">
      <c r="MN68" s="469"/>
      <c r="MO68" s="469"/>
      <c r="MP68" s="470"/>
      <c r="MQ68" s="473"/>
      <c r="MR68" s="473"/>
    </row>
    <row r="69" spans="352:356" x14ac:dyDescent="0.3">
      <c r="MN69" s="469"/>
      <c r="MO69" s="469"/>
      <c r="MP69" s="470"/>
      <c r="MQ69" s="473"/>
      <c r="MR69" s="473"/>
    </row>
    <row r="70" spans="352:356" x14ac:dyDescent="0.3">
      <c r="MN70" s="469"/>
      <c r="MO70" s="469"/>
      <c r="MP70" s="470"/>
      <c r="MQ70" s="473"/>
      <c r="MR70" s="473"/>
    </row>
    <row r="71" spans="352:356" x14ac:dyDescent="0.3">
      <c r="MN71" s="469"/>
      <c r="MO71" s="469"/>
      <c r="MP71" s="470"/>
      <c r="MQ71" s="473"/>
      <c r="MR71" s="473"/>
    </row>
    <row r="72" spans="352:356" x14ac:dyDescent="0.3">
      <c r="MN72" s="469"/>
      <c r="MO72" s="469"/>
      <c r="MP72" s="470"/>
      <c r="MQ72" s="473"/>
      <c r="MR72" s="473"/>
    </row>
    <row r="73" spans="352:356" x14ac:dyDescent="0.3">
      <c r="MN73" s="469"/>
      <c r="MO73" s="469"/>
      <c r="MP73" s="470"/>
      <c r="MQ73" s="473"/>
      <c r="MR73" s="473"/>
    </row>
    <row r="74" spans="352:356" x14ac:dyDescent="0.3">
      <c r="MN74" s="469"/>
      <c r="MO74" s="469"/>
      <c r="MP74" s="470"/>
      <c r="MQ74" s="473"/>
      <c r="MR74" s="473"/>
    </row>
    <row r="75" spans="352:356" x14ac:dyDescent="0.3">
      <c r="MN75" s="469"/>
      <c r="MO75" s="469"/>
      <c r="MP75" s="470"/>
      <c r="MQ75" s="473"/>
      <c r="MR75" s="473"/>
    </row>
    <row r="76" spans="352:356" x14ac:dyDescent="0.3">
      <c r="MN76" s="469"/>
      <c r="MO76" s="469"/>
      <c r="MP76" s="470"/>
      <c r="MQ76" s="473"/>
      <c r="MR76" s="473"/>
    </row>
    <row r="77" spans="352:356" x14ac:dyDescent="0.3">
      <c r="MN77" s="469"/>
      <c r="MO77" s="469"/>
      <c r="MP77" s="470"/>
      <c r="MQ77" s="473"/>
      <c r="MR77" s="473"/>
    </row>
    <row r="78" spans="352:356" x14ac:dyDescent="0.3">
      <c r="MN78" s="469"/>
      <c r="MO78" s="469"/>
      <c r="MP78" s="470"/>
      <c r="MQ78" s="473"/>
      <c r="MR78" s="473"/>
    </row>
    <row r="79" spans="352:356" x14ac:dyDescent="0.3">
      <c r="MN79" s="469"/>
      <c r="MO79" s="469"/>
      <c r="MP79" s="470"/>
      <c r="MQ79" s="473"/>
      <c r="MR79" s="473"/>
    </row>
    <row r="80" spans="352:356" x14ac:dyDescent="0.3">
      <c r="MN80" s="469"/>
      <c r="MO80" s="469"/>
      <c r="MP80" s="470"/>
      <c r="MQ80" s="473"/>
      <c r="MR80" s="473"/>
    </row>
    <row r="81" spans="352:356" x14ac:dyDescent="0.3">
      <c r="MN81" s="469"/>
      <c r="MO81" s="469"/>
      <c r="MP81" s="470"/>
      <c r="MQ81" s="473"/>
      <c r="MR81" s="473"/>
    </row>
    <row r="82" spans="352:356" x14ac:dyDescent="0.3">
      <c r="MN82" s="469"/>
      <c r="MO82" s="469"/>
      <c r="MP82" s="470"/>
      <c r="MQ82" s="473"/>
      <c r="MR82" s="473"/>
    </row>
    <row r="83" spans="352:356" x14ac:dyDescent="0.3">
      <c r="MN83" s="469"/>
      <c r="MO83" s="469"/>
      <c r="MP83" s="470"/>
      <c r="MQ83" s="473"/>
      <c r="MR83" s="473"/>
    </row>
    <row r="84" spans="352:356" x14ac:dyDescent="0.3">
      <c r="MN84" s="469"/>
      <c r="MO84" s="469"/>
      <c r="MP84" s="470"/>
      <c r="MQ84" s="473"/>
      <c r="MR84" s="473"/>
    </row>
    <row r="85" spans="352:356" x14ac:dyDescent="0.3">
      <c r="MN85" s="469"/>
      <c r="MO85" s="469"/>
      <c r="MP85" s="470"/>
      <c r="MQ85" s="473"/>
      <c r="MR85" s="473"/>
    </row>
    <row r="86" spans="352:356" x14ac:dyDescent="0.3">
      <c r="MN86" s="469"/>
      <c r="MO86" s="469"/>
      <c r="MP86" s="470"/>
      <c r="MQ86" s="473"/>
      <c r="MR86" s="473"/>
    </row>
    <row r="87" spans="352:356" x14ac:dyDescent="0.3">
      <c r="MN87" s="469"/>
      <c r="MO87" s="469"/>
      <c r="MP87" s="470"/>
      <c r="MQ87" s="473"/>
      <c r="MR87" s="473"/>
    </row>
    <row r="88" spans="352:356" x14ac:dyDescent="0.3">
      <c r="MN88" s="469"/>
      <c r="MO88" s="469"/>
      <c r="MP88" s="470"/>
      <c r="MQ88" s="473"/>
      <c r="MR88" s="473"/>
    </row>
    <row r="89" spans="352:356" x14ac:dyDescent="0.3">
      <c r="MN89" s="469"/>
      <c r="MO89" s="469"/>
      <c r="MP89" s="470"/>
      <c r="MQ89" s="473"/>
      <c r="MR89" s="473"/>
    </row>
    <row r="90" spans="352:356" x14ac:dyDescent="0.3">
      <c r="MN90" s="469"/>
      <c r="MO90" s="469"/>
      <c r="MP90" s="470"/>
      <c r="MQ90" s="473"/>
      <c r="MR90" s="473"/>
    </row>
    <row r="91" spans="352:356" x14ac:dyDescent="0.3">
      <c r="MN91" s="469"/>
      <c r="MO91" s="469"/>
      <c r="MP91" s="470"/>
      <c r="MQ91" s="473"/>
      <c r="MR91" s="473"/>
    </row>
    <row r="92" spans="352:356" x14ac:dyDescent="0.3">
      <c r="MN92" s="469"/>
      <c r="MO92" s="469"/>
      <c r="MP92" s="470"/>
      <c r="MQ92" s="473"/>
      <c r="MR92" s="473"/>
    </row>
    <row r="93" spans="352:356" x14ac:dyDescent="0.3">
      <c r="MN93" s="469"/>
      <c r="MO93" s="469"/>
      <c r="MP93" s="470"/>
      <c r="MQ93" s="473"/>
      <c r="MR93" s="473"/>
    </row>
    <row r="94" spans="352:356" x14ac:dyDescent="0.3">
      <c r="MN94" s="469"/>
      <c r="MO94" s="469"/>
      <c r="MP94" s="470"/>
      <c r="MQ94" s="473"/>
      <c r="MR94" s="473"/>
    </row>
    <row r="95" spans="352:356" x14ac:dyDescent="0.3">
      <c r="MN95" s="469"/>
      <c r="MO95" s="469"/>
      <c r="MP95" s="470"/>
      <c r="MQ95" s="473"/>
      <c r="MR95" s="473"/>
    </row>
    <row r="96" spans="352:356" x14ac:dyDescent="0.3">
      <c r="MN96" s="469"/>
      <c r="MO96" s="469"/>
      <c r="MP96" s="470"/>
      <c r="MQ96" s="473"/>
      <c r="MR96" s="473"/>
    </row>
    <row r="97" spans="352:356" x14ac:dyDescent="0.3">
      <c r="MN97" s="469"/>
      <c r="MO97" s="469"/>
      <c r="MP97" s="470"/>
      <c r="MQ97" s="473"/>
      <c r="MR97" s="473"/>
    </row>
    <row r="98" spans="352:356" x14ac:dyDescent="0.3">
      <c r="MN98" s="469"/>
      <c r="MO98" s="469"/>
      <c r="MP98" s="470"/>
      <c r="MQ98" s="473"/>
      <c r="MR98" s="473"/>
    </row>
    <row r="99" spans="352:356" x14ac:dyDescent="0.3">
      <c r="MN99" s="469"/>
      <c r="MO99" s="469"/>
      <c r="MP99" s="470"/>
      <c r="MQ99" s="473"/>
      <c r="MR99" s="473"/>
    </row>
    <row r="100" spans="352:356" x14ac:dyDescent="0.3">
      <c r="MN100" s="469"/>
      <c r="MO100" s="469"/>
      <c r="MP100" s="470"/>
      <c r="MQ100" s="473"/>
      <c r="MR100" s="473"/>
    </row>
    <row r="101" spans="352:356" x14ac:dyDescent="0.3">
      <c r="MN101" s="469"/>
      <c r="MO101" s="469"/>
      <c r="MP101" s="470"/>
      <c r="MQ101" s="473"/>
      <c r="MR101" s="473"/>
    </row>
    <row r="102" spans="352:356" x14ac:dyDescent="0.3">
      <c r="MN102" s="469"/>
      <c r="MO102" s="469"/>
      <c r="MP102" s="470"/>
      <c r="MQ102" s="473"/>
      <c r="MR102" s="473"/>
    </row>
    <row r="103" spans="352:356" x14ac:dyDescent="0.3">
      <c r="MN103" s="469"/>
      <c r="MO103" s="469"/>
      <c r="MP103" s="470"/>
      <c r="MQ103" s="473"/>
      <c r="MR103" s="473"/>
    </row>
    <row r="104" spans="352:356" x14ac:dyDescent="0.3">
      <c r="MN104" s="469"/>
      <c r="MO104" s="469"/>
      <c r="MP104" s="470"/>
      <c r="MQ104" s="473"/>
      <c r="MR104" s="473"/>
    </row>
    <row r="105" spans="352:356" x14ac:dyDescent="0.3">
      <c r="MN105" s="469"/>
      <c r="MO105" s="469"/>
      <c r="MP105" s="470"/>
      <c r="MQ105" s="473"/>
      <c r="MR105" s="473"/>
    </row>
    <row r="106" spans="352:356" x14ac:dyDescent="0.3">
      <c r="MN106" s="469"/>
      <c r="MO106" s="469"/>
      <c r="MP106" s="470"/>
      <c r="MQ106" s="473"/>
      <c r="MR106" s="473"/>
    </row>
    <row r="107" spans="352:356" x14ac:dyDescent="0.3">
      <c r="MN107" s="469"/>
      <c r="MO107" s="469"/>
      <c r="MP107" s="470"/>
      <c r="MQ107" s="473"/>
      <c r="MR107" s="473"/>
    </row>
    <row r="108" spans="352:356" x14ac:dyDescent="0.3">
      <c r="MN108" s="469"/>
      <c r="MO108" s="469"/>
      <c r="MP108" s="470"/>
      <c r="MQ108" s="473"/>
      <c r="MR108" s="473"/>
    </row>
    <row r="109" spans="352:356" x14ac:dyDescent="0.3">
      <c r="MN109" s="469"/>
      <c r="MO109" s="469"/>
      <c r="MP109" s="470"/>
      <c r="MQ109" s="473"/>
      <c r="MR109" s="473"/>
    </row>
    <row r="110" spans="352:356" x14ac:dyDescent="0.3">
      <c r="MN110" s="469"/>
      <c r="MO110" s="469"/>
      <c r="MP110" s="470"/>
      <c r="MQ110" s="473"/>
      <c r="MR110" s="473"/>
    </row>
    <row r="111" spans="352:356" x14ac:dyDescent="0.3">
      <c r="MN111" s="469"/>
      <c r="MO111" s="469"/>
      <c r="MP111" s="470"/>
      <c r="MQ111" s="473"/>
      <c r="MR111" s="473"/>
    </row>
    <row r="112" spans="352:356" x14ac:dyDescent="0.3">
      <c r="MN112" s="469"/>
      <c r="MO112" s="469"/>
      <c r="MP112" s="470"/>
      <c r="MQ112" s="473"/>
      <c r="MR112" s="473"/>
    </row>
    <row r="113" spans="352:356" x14ac:dyDescent="0.3">
      <c r="MN113" s="469"/>
      <c r="MO113" s="469"/>
      <c r="MP113" s="470"/>
      <c r="MQ113" s="473"/>
      <c r="MR113" s="473"/>
    </row>
    <row r="114" spans="352:356" x14ac:dyDescent="0.3">
      <c r="MN114" s="469"/>
      <c r="MO114" s="469"/>
      <c r="MP114" s="470"/>
      <c r="MQ114" s="473"/>
      <c r="MR114" s="473"/>
    </row>
    <row r="115" spans="352:356" x14ac:dyDescent="0.3">
      <c r="MN115" s="469"/>
      <c r="MO115" s="469"/>
      <c r="MP115" s="470"/>
      <c r="MQ115" s="473"/>
      <c r="MR115" s="473"/>
    </row>
    <row r="116" spans="352:356" x14ac:dyDescent="0.3">
      <c r="MN116" s="469"/>
      <c r="MO116" s="469"/>
      <c r="MP116" s="470"/>
      <c r="MQ116" s="473"/>
      <c r="MR116" s="473"/>
    </row>
    <row r="117" spans="352:356" x14ac:dyDescent="0.3">
      <c r="MN117" s="469"/>
      <c r="MO117" s="469"/>
      <c r="MP117" s="470"/>
      <c r="MQ117" s="473"/>
      <c r="MR117" s="473"/>
    </row>
    <row r="118" spans="352:356" x14ac:dyDescent="0.3">
      <c r="MN118" s="469"/>
      <c r="MO118" s="469"/>
      <c r="MP118" s="470"/>
      <c r="MQ118" s="473"/>
      <c r="MR118" s="473"/>
    </row>
    <row r="119" spans="352:356" x14ac:dyDescent="0.3">
      <c r="MN119" s="469"/>
      <c r="MO119" s="469"/>
      <c r="MP119" s="470"/>
      <c r="MQ119" s="473"/>
      <c r="MR119" s="473"/>
    </row>
    <row r="120" spans="352:356" x14ac:dyDescent="0.3">
      <c r="MN120" s="469"/>
      <c r="MO120" s="469"/>
      <c r="MP120" s="470"/>
      <c r="MQ120" s="473"/>
      <c r="MR120" s="473"/>
    </row>
    <row r="121" spans="352:356" x14ac:dyDescent="0.3">
      <c r="MN121" s="469"/>
      <c r="MO121" s="469"/>
      <c r="MP121" s="470"/>
      <c r="MQ121" s="473"/>
      <c r="MR121" s="473"/>
    </row>
    <row r="122" spans="352:356" x14ac:dyDescent="0.3">
      <c r="MN122" s="469"/>
      <c r="MO122" s="469"/>
      <c r="MP122" s="470"/>
      <c r="MQ122" s="473"/>
      <c r="MR122" s="473"/>
    </row>
    <row r="123" spans="352:356" x14ac:dyDescent="0.3">
      <c r="MN123" s="469"/>
      <c r="MO123" s="469"/>
      <c r="MP123" s="470"/>
      <c r="MQ123" s="473"/>
      <c r="MR123" s="473"/>
    </row>
    <row r="124" spans="352:356" x14ac:dyDescent="0.3">
      <c r="MN124" s="469"/>
      <c r="MO124" s="469"/>
      <c r="MP124" s="470"/>
      <c r="MQ124" s="473"/>
      <c r="MR124" s="473"/>
    </row>
    <row r="125" spans="352:356" x14ac:dyDescent="0.3">
      <c r="MN125" s="469"/>
      <c r="MO125" s="469"/>
      <c r="MP125" s="470"/>
      <c r="MQ125" s="473"/>
      <c r="MR125" s="473"/>
    </row>
    <row r="126" spans="352:356" x14ac:dyDescent="0.3">
      <c r="MN126" s="469"/>
      <c r="MO126" s="469"/>
      <c r="MP126" s="470"/>
      <c r="MQ126" s="473"/>
      <c r="MR126" s="473"/>
    </row>
    <row r="127" spans="352:356" x14ac:dyDescent="0.3">
      <c r="MN127" s="469"/>
      <c r="MO127" s="469"/>
      <c r="MP127" s="470"/>
      <c r="MQ127" s="473"/>
      <c r="MR127" s="473"/>
    </row>
    <row r="128" spans="352:356" x14ac:dyDescent="0.3">
      <c r="MN128" s="469"/>
      <c r="MO128" s="469"/>
      <c r="MP128" s="470"/>
      <c r="MQ128" s="473"/>
      <c r="MR128" s="473"/>
    </row>
    <row r="129" spans="352:356" x14ac:dyDescent="0.3">
      <c r="MN129" s="469"/>
      <c r="MO129" s="469"/>
      <c r="MP129" s="470"/>
      <c r="MQ129" s="473"/>
      <c r="MR129" s="473"/>
    </row>
    <row r="130" spans="352:356" x14ac:dyDescent="0.3">
      <c r="MN130" s="469"/>
      <c r="MO130" s="469"/>
      <c r="MP130" s="470"/>
      <c r="MQ130" s="473"/>
      <c r="MR130" s="473"/>
    </row>
    <row r="131" spans="352:356" x14ac:dyDescent="0.3">
      <c r="MN131" s="469"/>
      <c r="MO131" s="469"/>
      <c r="MP131" s="470"/>
      <c r="MQ131" s="473"/>
      <c r="MR131" s="473"/>
    </row>
    <row r="132" spans="352:356" x14ac:dyDescent="0.3">
      <c r="MN132" s="469"/>
      <c r="MO132" s="469"/>
      <c r="MP132" s="470"/>
      <c r="MQ132" s="473"/>
      <c r="MR132" s="473"/>
    </row>
    <row r="133" spans="352:356" x14ac:dyDescent="0.3">
      <c r="MN133" s="469"/>
      <c r="MO133" s="469"/>
      <c r="MP133" s="470"/>
      <c r="MQ133" s="473"/>
      <c r="MR133" s="473"/>
    </row>
    <row r="134" spans="352:356" x14ac:dyDescent="0.3">
      <c r="MN134" s="469"/>
      <c r="MO134" s="469"/>
      <c r="MP134" s="470"/>
      <c r="MQ134" s="473"/>
      <c r="MR134" s="473"/>
    </row>
    <row r="135" spans="352:356" x14ac:dyDescent="0.3">
      <c r="MN135" s="469"/>
      <c r="MO135" s="469"/>
      <c r="MP135" s="470"/>
      <c r="MQ135" s="473"/>
      <c r="MR135" s="473"/>
    </row>
    <row r="136" spans="352:356" x14ac:dyDescent="0.3">
      <c r="MN136" s="469"/>
      <c r="MO136" s="469"/>
      <c r="MP136" s="470"/>
      <c r="MQ136" s="473"/>
      <c r="MR136" s="473"/>
    </row>
    <row r="137" spans="352:356" x14ac:dyDescent="0.3">
      <c r="MN137" s="469"/>
      <c r="MO137" s="469"/>
      <c r="MP137" s="470"/>
      <c r="MQ137" s="473"/>
      <c r="MR137" s="473"/>
    </row>
    <row r="138" spans="352:356" x14ac:dyDescent="0.3">
      <c r="MN138" s="469"/>
      <c r="MO138" s="469"/>
      <c r="MP138" s="470"/>
      <c r="MQ138" s="473"/>
      <c r="MR138" s="473"/>
    </row>
    <row r="139" spans="352:356" x14ac:dyDescent="0.3">
      <c r="MN139" s="469"/>
      <c r="MO139" s="469"/>
      <c r="MP139" s="470"/>
      <c r="MQ139" s="473"/>
      <c r="MR139" s="473"/>
    </row>
    <row r="140" spans="352:356" x14ac:dyDescent="0.3">
      <c r="MN140" s="469"/>
      <c r="MO140" s="469"/>
      <c r="MP140" s="470"/>
      <c r="MQ140" s="473"/>
      <c r="MR140" s="473"/>
    </row>
    <row r="141" spans="352:356" x14ac:dyDescent="0.3">
      <c r="MN141" s="469"/>
      <c r="MO141" s="469"/>
      <c r="MP141" s="470"/>
      <c r="MQ141" s="473"/>
      <c r="MR141" s="473"/>
    </row>
    <row r="142" spans="352:356" x14ac:dyDescent="0.3">
      <c r="MN142" s="469"/>
      <c r="MO142" s="469"/>
      <c r="MP142" s="470"/>
      <c r="MQ142" s="473"/>
      <c r="MR142" s="473"/>
    </row>
    <row r="143" spans="352:356" x14ac:dyDescent="0.3">
      <c r="MN143" s="469"/>
      <c r="MO143" s="469"/>
      <c r="MP143" s="470"/>
      <c r="MQ143" s="473"/>
      <c r="MR143" s="473"/>
    </row>
    <row r="144" spans="352:356" x14ac:dyDescent="0.3">
      <c r="MN144" s="469"/>
      <c r="MO144" s="469"/>
      <c r="MP144" s="470"/>
      <c r="MQ144" s="473"/>
      <c r="MR144" s="473"/>
    </row>
    <row r="145" spans="352:356" x14ac:dyDescent="0.3">
      <c r="MN145" s="469"/>
      <c r="MO145" s="469"/>
      <c r="MP145" s="470"/>
      <c r="MQ145" s="473"/>
      <c r="MR145" s="473"/>
    </row>
    <row r="146" spans="352:356" x14ac:dyDescent="0.3">
      <c r="MN146" s="469"/>
      <c r="MO146" s="469"/>
      <c r="MP146" s="470"/>
      <c r="MQ146" s="473"/>
      <c r="MR146" s="473"/>
    </row>
    <row r="147" spans="352:356" x14ac:dyDescent="0.3">
      <c r="MN147" s="469"/>
      <c r="MO147" s="469"/>
      <c r="MP147" s="470"/>
      <c r="MQ147" s="473"/>
      <c r="MR147" s="473"/>
    </row>
    <row r="148" spans="352:356" x14ac:dyDescent="0.3">
      <c r="MN148" s="469"/>
      <c r="MO148" s="469"/>
      <c r="MP148" s="470"/>
      <c r="MQ148" s="473"/>
      <c r="MR148" s="473"/>
    </row>
    <row r="149" spans="352:356" x14ac:dyDescent="0.3">
      <c r="MN149" s="469"/>
      <c r="MO149" s="469"/>
      <c r="MP149" s="470"/>
      <c r="MQ149" s="473"/>
      <c r="MR149" s="473"/>
    </row>
    <row r="150" spans="352:356" x14ac:dyDescent="0.3">
      <c r="MN150" s="469"/>
      <c r="MO150" s="469"/>
      <c r="MP150" s="470"/>
      <c r="MQ150" s="473"/>
      <c r="MR150" s="473"/>
    </row>
    <row r="151" spans="352:356" x14ac:dyDescent="0.3">
      <c r="MN151" s="469"/>
      <c r="MO151" s="469"/>
      <c r="MP151" s="470"/>
      <c r="MQ151" s="473"/>
      <c r="MR151" s="473"/>
    </row>
    <row r="152" spans="352:356" x14ac:dyDescent="0.3">
      <c r="MN152" s="469"/>
      <c r="MO152" s="469"/>
      <c r="MP152" s="470"/>
      <c r="MQ152" s="473"/>
      <c r="MR152" s="473"/>
    </row>
    <row r="153" spans="352:356" x14ac:dyDescent="0.3">
      <c r="MN153" s="469"/>
      <c r="MO153" s="469"/>
      <c r="MP153" s="470"/>
      <c r="MQ153" s="473"/>
      <c r="MR153" s="473"/>
    </row>
    <row r="154" spans="352:356" x14ac:dyDescent="0.3">
      <c r="MN154" s="469"/>
      <c r="MO154" s="469"/>
      <c r="MP154" s="470"/>
      <c r="MQ154" s="473"/>
      <c r="MR154" s="473"/>
    </row>
    <row r="155" spans="352:356" x14ac:dyDescent="0.3">
      <c r="MN155" s="469"/>
      <c r="MO155" s="469"/>
      <c r="MP155" s="470"/>
      <c r="MQ155" s="473"/>
      <c r="MR155" s="473"/>
    </row>
    <row r="156" spans="352:356" x14ac:dyDescent="0.3">
      <c r="MN156" s="469"/>
      <c r="MO156" s="469"/>
      <c r="MP156" s="470"/>
      <c r="MQ156" s="473"/>
      <c r="MR156" s="473"/>
    </row>
    <row r="157" spans="352:356" x14ac:dyDescent="0.3">
      <c r="MN157" s="469"/>
      <c r="MO157" s="469"/>
      <c r="MP157" s="470"/>
      <c r="MQ157" s="473"/>
      <c r="MR157" s="473"/>
    </row>
    <row r="158" spans="352:356" x14ac:dyDescent="0.3">
      <c r="MN158" s="469"/>
      <c r="MO158" s="469"/>
      <c r="MP158" s="470"/>
      <c r="MQ158" s="473"/>
      <c r="MR158" s="473"/>
    </row>
    <row r="159" spans="352:356" x14ac:dyDescent="0.3">
      <c r="MN159" s="469"/>
      <c r="MO159" s="469"/>
      <c r="MP159" s="470"/>
      <c r="MQ159" s="473"/>
      <c r="MR159" s="473"/>
    </row>
    <row r="160" spans="352:356" x14ac:dyDescent="0.3">
      <c r="MN160" s="469"/>
      <c r="MO160" s="469"/>
      <c r="MP160" s="470"/>
      <c r="MQ160" s="473"/>
      <c r="MR160" s="473"/>
    </row>
    <row r="161" spans="352:356" x14ac:dyDescent="0.3">
      <c r="MN161" s="469"/>
      <c r="MO161" s="469"/>
      <c r="MP161" s="470"/>
      <c r="MQ161" s="473"/>
      <c r="MR161" s="473"/>
    </row>
    <row r="162" spans="352:356" x14ac:dyDescent="0.3">
      <c r="MN162" s="469"/>
      <c r="MO162" s="469"/>
      <c r="MP162" s="470"/>
      <c r="MQ162" s="473"/>
      <c r="MR162" s="473"/>
    </row>
    <row r="163" spans="352:356" x14ac:dyDescent="0.3">
      <c r="MN163" s="469"/>
      <c r="MO163" s="469"/>
      <c r="MP163" s="470"/>
      <c r="MQ163" s="473"/>
      <c r="MR163" s="473"/>
    </row>
    <row r="164" spans="352:356" x14ac:dyDescent="0.3">
      <c r="MN164" s="469"/>
      <c r="MO164" s="469"/>
      <c r="MP164" s="470"/>
      <c r="MQ164" s="473"/>
      <c r="MR164" s="473"/>
    </row>
    <row r="165" spans="352:356" x14ac:dyDescent="0.3">
      <c r="MN165" s="469"/>
      <c r="MO165" s="469"/>
      <c r="MP165" s="470"/>
      <c r="MQ165" s="473"/>
      <c r="MR165" s="473"/>
    </row>
    <row r="166" spans="352:356" x14ac:dyDescent="0.3">
      <c r="MN166" s="469"/>
      <c r="MO166" s="469"/>
      <c r="MP166" s="470"/>
      <c r="MQ166" s="473"/>
      <c r="MR166" s="473"/>
    </row>
    <row r="167" spans="352:356" x14ac:dyDescent="0.3">
      <c r="MN167" s="469"/>
      <c r="MO167" s="469"/>
      <c r="MP167" s="470"/>
      <c r="MQ167" s="473"/>
      <c r="MR167" s="473"/>
    </row>
    <row r="168" spans="352:356" x14ac:dyDescent="0.3">
      <c r="MN168" s="469"/>
      <c r="MO168" s="469"/>
      <c r="MP168" s="470"/>
      <c r="MQ168" s="473"/>
      <c r="MR168" s="473"/>
    </row>
    <row r="169" spans="352:356" x14ac:dyDescent="0.3">
      <c r="MN169" s="469"/>
      <c r="MO169" s="469"/>
      <c r="MP169" s="470"/>
      <c r="MQ169" s="473"/>
      <c r="MR169" s="473"/>
    </row>
    <row r="170" spans="352:356" x14ac:dyDescent="0.3">
      <c r="MN170" s="469"/>
      <c r="MO170" s="469"/>
      <c r="MP170" s="470"/>
      <c r="MQ170" s="473"/>
      <c r="MR170" s="473"/>
    </row>
    <row r="171" spans="352:356" x14ac:dyDescent="0.3">
      <c r="MN171" s="469"/>
      <c r="MO171" s="469"/>
      <c r="MP171" s="470"/>
      <c r="MQ171" s="473"/>
      <c r="MR171" s="473"/>
    </row>
    <row r="172" spans="352:356" x14ac:dyDescent="0.3">
      <c r="MN172" s="469"/>
      <c r="MO172" s="469"/>
      <c r="MP172" s="470"/>
      <c r="MQ172" s="473"/>
      <c r="MR172" s="473"/>
    </row>
    <row r="173" spans="352:356" x14ac:dyDescent="0.3">
      <c r="MN173" s="469"/>
      <c r="MO173" s="469"/>
      <c r="MP173" s="470"/>
      <c r="MQ173" s="473"/>
      <c r="MR173" s="473"/>
    </row>
    <row r="174" spans="352:356" x14ac:dyDescent="0.3">
      <c r="MN174" s="469"/>
      <c r="MO174" s="469"/>
      <c r="MP174" s="470"/>
      <c r="MQ174" s="473"/>
      <c r="MR174" s="473"/>
    </row>
    <row r="175" spans="352:356" x14ac:dyDescent="0.3">
      <c r="MN175" s="469"/>
      <c r="MO175" s="469"/>
      <c r="MP175" s="470"/>
      <c r="MQ175" s="473"/>
      <c r="MR175" s="473"/>
    </row>
    <row r="176" spans="352:356" x14ac:dyDescent="0.3">
      <c r="MN176" s="469"/>
      <c r="MO176" s="469"/>
      <c r="MP176" s="470"/>
      <c r="MQ176" s="473"/>
      <c r="MR176" s="473"/>
    </row>
    <row r="177" spans="352:356" x14ac:dyDescent="0.3">
      <c r="MN177" s="469"/>
      <c r="MO177" s="469"/>
      <c r="MP177" s="470"/>
      <c r="MQ177" s="473"/>
      <c r="MR177" s="473"/>
    </row>
    <row r="178" spans="352:356" x14ac:dyDescent="0.3">
      <c r="MN178" s="469"/>
      <c r="MO178" s="469"/>
      <c r="MP178" s="470"/>
      <c r="MQ178" s="473"/>
      <c r="MR178" s="473"/>
    </row>
    <row r="179" spans="352:356" x14ac:dyDescent="0.3">
      <c r="MN179" s="469"/>
      <c r="MO179" s="469"/>
      <c r="MP179" s="470"/>
      <c r="MQ179" s="473"/>
      <c r="MR179" s="473"/>
    </row>
    <row r="180" spans="352:356" x14ac:dyDescent="0.3">
      <c r="MN180" s="469"/>
      <c r="MO180" s="469"/>
      <c r="MP180" s="470"/>
      <c r="MQ180" s="473"/>
      <c r="MR180" s="473"/>
    </row>
    <row r="181" spans="352:356" x14ac:dyDescent="0.3">
      <c r="MN181" s="469"/>
      <c r="MO181" s="469"/>
      <c r="MP181" s="470"/>
      <c r="MQ181" s="473"/>
      <c r="MR181" s="473"/>
    </row>
    <row r="182" spans="352:356" x14ac:dyDescent="0.3">
      <c r="MN182" s="469"/>
      <c r="MO182" s="469"/>
      <c r="MP182" s="470"/>
      <c r="MQ182" s="473"/>
      <c r="MR182" s="473"/>
    </row>
    <row r="183" spans="352:356" x14ac:dyDescent="0.3">
      <c r="MN183" s="469"/>
      <c r="MO183" s="469"/>
      <c r="MP183" s="470"/>
      <c r="MQ183" s="473"/>
      <c r="MR183" s="473"/>
    </row>
    <row r="184" spans="352:356" x14ac:dyDescent="0.3">
      <c r="MN184" s="469"/>
      <c r="MO184" s="469"/>
      <c r="MP184" s="470"/>
      <c r="MQ184" s="473"/>
      <c r="MR184" s="473"/>
    </row>
    <row r="185" spans="352:356" x14ac:dyDescent="0.3">
      <c r="MN185" s="469"/>
      <c r="MO185" s="469"/>
      <c r="MP185" s="470"/>
      <c r="MQ185" s="473"/>
      <c r="MR185" s="473"/>
    </row>
    <row r="186" spans="352:356" x14ac:dyDescent="0.3">
      <c r="MN186" s="469"/>
      <c r="MO186" s="469"/>
      <c r="MP186" s="470"/>
      <c r="MQ186" s="473"/>
      <c r="MR186" s="473"/>
    </row>
    <row r="187" spans="352:356" x14ac:dyDescent="0.3">
      <c r="MN187" s="469"/>
      <c r="MO187" s="469"/>
      <c r="MP187" s="470"/>
      <c r="MQ187" s="473"/>
      <c r="MR187" s="473"/>
    </row>
    <row r="188" spans="352:356" x14ac:dyDescent="0.3">
      <c r="MN188" s="469"/>
      <c r="MO188" s="469"/>
      <c r="MP188" s="470"/>
      <c r="MQ188" s="473"/>
      <c r="MR188" s="473"/>
    </row>
    <row r="189" spans="352:356" x14ac:dyDescent="0.3">
      <c r="MN189" s="469"/>
      <c r="MO189" s="469"/>
      <c r="MP189" s="470"/>
      <c r="MQ189" s="473"/>
      <c r="MR189" s="473"/>
    </row>
    <row r="190" spans="352:356" x14ac:dyDescent="0.3">
      <c r="MN190" s="469"/>
      <c r="MO190" s="469"/>
      <c r="MP190" s="470"/>
      <c r="MQ190" s="473"/>
      <c r="MR190" s="473"/>
    </row>
    <row r="191" spans="352:356" x14ac:dyDescent="0.3">
      <c r="MN191" s="469"/>
      <c r="MO191" s="469"/>
      <c r="MP191" s="470"/>
      <c r="MQ191" s="473"/>
      <c r="MR191" s="473"/>
    </row>
    <row r="192" spans="352:356" x14ac:dyDescent="0.3">
      <c r="MN192" s="469"/>
      <c r="MO192" s="469"/>
      <c r="MP192" s="470"/>
      <c r="MQ192" s="423"/>
      <c r="MR192" s="423"/>
    </row>
    <row r="193" spans="352:354" x14ac:dyDescent="0.3">
      <c r="MN193" s="469"/>
      <c r="MO193" s="469"/>
      <c r="MP193" s="470"/>
    </row>
    <row r="194" spans="352:354" x14ac:dyDescent="0.3">
      <c r="MN194" s="469"/>
      <c r="MO194" s="469"/>
      <c r="MP194" s="470"/>
    </row>
    <row r="195" spans="352:354" x14ac:dyDescent="0.3">
      <c r="MN195" s="469"/>
      <c r="MO195" s="469"/>
      <c r="MP195" s="470"/>
    </row>
    <row r="196" spans="352:354" x14ac:dyDescent="0.3">
      <c r="MN196" s="469"/>
      <c r="MO196" s="469"/>
      <c r="MP196" s="470"/>
    </row>
    <row r="197" spans="352:354" x14ac:dyDescent="0.3">
      <c r="MN197" s="469"/>
      <c r="MO197" s="469"/>
      <c r="MP197" s="470"/>
    </row>
    <row r="198" spans="352:354" x14ac:dyDescent="0.3">
      <c r="MN198" s="469"/>
      <c r="MO198" s="469"/>
      <c r="MP198" s="470"/>
    </row>
    <row r="199" spans="352:354" x14ac:dyDescent="0.3">
      <c r="MN199" s="469"/>
      <c r="MO199" s="469"/>
      <c r="MP199" s="470"/>
    </row>
    <row r="200" spans="352:354" x14ac:dyDescent="0.3">
      <c r="MN200" s="469"/>
      <c r="MO200" s="469"/>
      <c r="MP200" s="470"/>
    </row>
    <row r="201" spans="352:354" x14ac:dyDescent="0.3">
      <c r="MN201" s="469"/>
      <c r="MO201" s="469"/>
      <c r="MP201" s="470"/>
    </row>
    <row r="202" spans="352:354" x14ac:dyDescent="0.3">
      <c r="MN202" s="469"/>
      <c r="MO202" s="469"/>
      <c r="MP202" s="470"/>
    </row>
    <row r="203" spans="352:354" x14ac:dyDescent="0.3">
      <c r="MN203" s="469"/>
      <c r="MO203" s="469"/>
      <c r="MP203" s="470"/>
    </row>
    <row r="204" spans="352:354" x14ac:dyDescent="0.3">
      <c r="MN204" s="469"/>
      <c r="MO204" s="469"/>
      <c r="MP204" s="470"/>
    </row>
    <row r="205" spans="352:354" x14ac:dyDescent="0.3">
      <c r="MN205" s="469"/>
      <c r="MO205" s="469"/>
      <c r="MP205" s="470"/>
    </row>
    <row r="206" spans="352:354" x14ac:dyDescent="0.3">
      <c r="MN206" s="469"/>
      <c r="MO206" s="469"/>
      <c r="MP206" s="470"/>
    </row>
    <row r="207" spans="352:354" x14ac:dyDescent="0.3">
      <c r="MN207" s="469"/>
      <c r="MO207" s="469"/>
      <c r="MP207" s="470"/>
    </row>
    <row r="208" spans="352:354" x14ac:dyDescent="0.3">
      <c r="MN208" s="469"/>
      <c r="MO208" s="469"/>
      <c r="MP208" s="470"/>
    </row>
    <row r="209" spans="352:354" x14ac:dyDescent="0.3">
      <c r="MN209" s="469"/>
      <c r="MO209" s="469"/>
      <c r="MP209" s="470"/>
    </row>
    <row r="210" spans="352:354" x14ac:dyDescent="0.3">
      <c r="MN210" s="469"/>
      <c r="MO210" s="469"/>
      <c r="MP210" s="470"/>
    </row>
    <row r="211" spans="352:354" x14ac:dyDescent="0.3">
      <c r="MN211" s="469"/>
      <c r="MO211" s="469"/>
      <c r="MP211" s="470"/>
    </row>
    <row r="212" spans="352:354" x14ac:dyDescent="0.3">
      <c r="MN212" s="469"/>
      <c r="MO212" s="469"/>
      <c r="MP212" s="470"/>
    </row>
    <row r="213" spans="352:354" x14ac:dyDescent="0.3">
      <c r="MN213" s="469"/>
      <c r="MO213" s="469"/>
      <c r="MP213" s="470"/>
    </row>
    <row r="214" spans="352:354" x14ac:dyDescent="0.3">
      <c r="MN214" s="469"/>
      <c r="MO214" s="469"/>
      <c r="MP214" s="470"/>
    </row>
    <row r="215" spans="352:354" x14ac:dyDescent="0.3">
      <c r="MN215" s="469"/>
      <c r="MO215" s="469"/>
      <c r="MP215" s="470"/>
    </row>
    <row r="216" spans="352:354" x14ac:dyDescent="0.3">
      <c r="MN216" s="469"/>
      <c r="MO216" s="469"/>
      <c r="MP216" s="470"/>
    </row>
    <row r="217" spans="352:354" x14ac:dyDescent="0.3">
      <c r="MN217" s="469"/>
      <c r="MO217" s="469"/>
      <c r="MP217" s="470"/>
    </row>
    <row r="218" spans="352:354" x14ac:dyDescent="0.3">
      <c r="MN218" s="469"/>
      <c r="MO218" s="469"/>
      <c r="MP218" s="470"/>
    </row>
    <row r="219" spans="352:354" x14ac:dyDescent="0.3">
      <c r="MN219" s="469"/>
      <c r="MO219" s="469"/>
      <c r="MP219" s="470"/>
    </row>
    <row r="220" spans="352:354" x14ac:dyDescent="0.3">
      <c r="MN220" s="469"/>
      <c r="MO220" s="469"/>
      <c r="MP220" s="470"/>
    </row>
    <row r="221" spans="352:354" x14ac:dyDescent="0.3">
      <c r="MN221" s="469"/>
      <c r="MO221" s="469"/>
      <c r="MP221" s="470"/>
    </row>
    <row r="222" spans="352:354" x14ac:dyDescent="0.3">
      <c r="MN222" s="469"/>
      <c r="MO222" s="469"/>
      <c r="MP222" s="470"/>
    </row>
    <row r="223" spans="352:354" x14ac:dyDescent="0.3">
      <c r="MN223" s="469"/>
      <c r="MO223" s="469"/>
      <c r="MP223" s="470"/>
    </row>
    <row r="224" spans="352:354" x14ac:dyDescent="0.3">
      <c r="MN224" s="469"/>
      <c r="MO224" s="469"/>
      <c r="MP224" s="470"/>
    </row>
    <row r="225" spans="352:354" x14ac:dyDescent="0.3">
      <c r="MN225" s="469"/>
      <c r="MO225" s="469"/>
      <c r="MP225" s="470"/>
    </row>
    <row r="226" spans="352:354" x14ac:dyDescent="0.3">
      <c r="MN226" s="469"/>
      <c r="MO226" s="469"/>
      <c r="MP226" s="470"/>
    </row>
    <row r="227" spans="352:354" x14ac:dyDescent="0.3">
      <c r="MN227" s="469"/>
      <c r="MO227" s="469"/>
      <c r="MP227" s="470"/>
    </row>
    <row r="228" spans="352:354" x14ac:dyDescent="0.3">
      <c r="MN228" s="469"/>
      <c r="MO228" s="469"/>
      <c r="MP228" s="470"/>
    </row>
    <row r="229" spans="352:354" x14ac:dyDescent="0.3">
      <c r="MN229" s="469"/>
      <c r="MO229" s="469"/>
      <c r="MP229" s="470"/>
    </row>
    <row r="230" spans="352:354" x14ac:dyDescent="0.3">
      <c r="MN230" s="469"/>
      <c r="MO230" s="469"/>
      <c r="MP230" s="470"/>
    </row>
    <row r="231" spans="352:354" x14ac:dyDescent="0.3">
      <c r="MN231" s="469"/>
      <c r="MO231" s="469"/>
      <c r="MP231" s="470"/>
    </row>
    <row r="232" spans="352:354" x14ac:dyDescent="0.3">
      <c r="MN232" s="469"/>
      <c r="MO232" s="469"/>
      <c r="MP232" s="470"/>
    </row>
    <row r="233" spans="352:354" x14ac:dyDescent="0.3">
      <c r="MN233" s="469"/>
      <c r="MO233" s="469"/>
      <c r="MP233" s="470"/>
    </row>
    <row r="234" spans="352:354" x14ac:dyDescent="0.3">
      <c r="MN234" s="469"/>
      <c r="MO234" s="469"/>
      <c r="MP234" s="470"/>
    </row>
    <row r="235" spans="352:354" x14ac:dyDescent="0.3">
      <c r="MN235" s="469"/>
      <c r="MO235" s="469"/>
      <c r="MP235" s="470"/>
    </row>
    <row r="236" spans="352:354" x14ac:dyDescent="0.3">
      <c r="MN236" s="469"/>
      <c r="MO236" s="469"/>
      <c r="MP236" s="470"/>
    </row>
    <row r="237" spans="352:354" x14ac:dyDescent="0.3">
      <c r="MN237" s="469"/>
      <c r="MO237" s="469"/>
      <c r="MP237" s="470"/>
    </row>
    <row r="238" spans="352:354" x14ac:dyDescent="0.3">
      <c r="MN238" s="469"/>
      <c r="MO238" s="469"/>
      <c r="MP238" s="470"/>
    </row>
    <row r="239" spans="352:354" x14ac:dyDescent="0.3">
      <c r="MN239" s="469"/>
      <c r="MO239" s="469"/>
      <c r="MP239" s="470"/>
    </row>
    <row r="240" spans="352:354" x14ac:dyDescent="0.3">
      <c r="MN240" s="469"/>
      <c r="MO240" s="469"/>
      <c r="MP240" s="470"/>
    </row>
    <row r="241" spans="352:354" x14ac:dyDescent="0.3">
      <c r="MN241" s="469"/>
      <c r="MO241" s="469"/>
      <c r="MP241" s="470"/>
    </row>
    <row r="242" spans="352:354" x14ac:dyDescent="0.3">
      <c r="MN242" s="469"/>
      <c r="MO242" s="469"/>
      <c r="MP242" s="470"/>
    </row>
    <row r="243" spans="352:354" x14ac:dyDescent="0.3">
      <c r="MN243" s="469"/>
      <c r="MO243" s="469"/>
      <c r="MP243" s="470"/>
    </row>
    <row r="244" spans="352:354" x14ac:dyDescent="0.3">
      <c r="MN244" s="469"/>
      <c r="MO244" s="469"/>
      <c r="MP244" s="470"/>
    </row>
    <row r="245" spans="352:354" x14ac:dyDescent="0.3">
      <c r="MN245" s="469"/>
      <c r="MO245" s="469"/>
      <c r="MP245" s="470"/>
    </row>
    <row r="246" spans="352:354" x14ac:dyDescent="0.3">
      <c r="MN246" s="469"/>
      <c r="MO246" s="469"/>
      <c r="MP246" s="470"/>
    </row>
    <row r="247" spans="352:354" x14ac:dyDescent="0.3">
      <c r="MN247" s="469"/>
      <c r="MO247" s="469"/>
      <c r="MP247" s="470"/>
    </row>
    <row r="248" spans="352:354" x14ac:dyDescent="0.3">
      <c r="MN248" s="469"/>
      <c r="MO248" s="469"/>
      <c r="MP248" s="470"/>
    </row>
    <row r="249" spans="352:354" x14ac:dyDescent="0.3">
      <c r="MN249" s="469"/>
      <c r="MO249" s="469"/>
      <c r="MP249" s="470"/>
    </row>
    <row r="250" spans="352:354" x14ac:dyDescent="0.3">
      <c r="MN250" s="469"/>
      <c r="MO250" s="469"/>
      <c r="MP250" s="470"/>
    </row>
    <row r="251" spans="352:354" x14ac:dyDescent="0.3">
      <c r="MN251" s="469"/>
      <c r="MO251" s="469"/>
      <c r="MP251" s="470"/>
    </row>
    <row r="252" spans="352:354" x14ac:dyDescent="0.3">
      <c r="MN252" s="469"/>
      <c r="MO252" s="469"/>
      <c r="MP252" s="470"/>
    </row>
    <row r="253" spans="352:354" x14ac:dyDescent="0.3">
      <c r="MN253" s="469"/>
      <c r="MO253" s="469"/>
      <c r="MP253" s="470"/>
    </row>
    <row r="254" spans="352:354" x14ac:dyDescent="0.3">
      <c r="MN254" s="469"/>
      <c r="MO254" s="469"/>
      <c r="MP254" s="470"/>
    </row>
    <row r="255" spans="352:354" x14ac:dyDescent="0.3">
      <c r="MN255" s="469"/>
      <c r="MO255" s="469"/>
      <c r="MP255" s="470"/>
    </row>
    <row r="256" spans="352:354" x14ac:dyDescent="0.3">
      <c r="MN256" s="469"/>
      <c r="MO256" s="469"/>
      <c r="MP256" s="470"/>
    </row>
    <row r="257" spans="352:354" x14ac:dyDescent="0.3">
      <c r="MN257" s="469"/>
      <c r="MO257" s="469"/>
      <c r="MP257" s="470"/>
    </row>
    <row r="258" spans="352:354" x14ac:dyDescent="0.3">
      <c r="MN258" s="469"/>
      <c r="MO258" s="469"/>
      <c r="MP258" s="470"/>
    </row>
    <row r="259" spans="352:354" x14ac:dyDescent="0.3">
      <c r="MN259" s="469"/>
      <c r="MO259" s="469"/>
      <c r="MP259" s="470"/>
    </row>
    <row r="260" spans="352:354" x14ac:dyDescent="0.3">
      <c r="MN260" s="469"/>
      <c r="MO260" s="469"/>
      <c r="MP260" s="470"/>
    </row>
    <row r="261" spans="352:354" x14ac:dyDescent="0.3">
      <c r="MN261" s="469"/>
      <c r="MO261" s="469"/>
      <c r="MP261" s="470"/>
    </row>
    <row r="262" spans="352:354" x14ac:dyDescent="0.3">
      <c r="MN262" s="469"/>
      <c r="MO262" s="469"/>
      <c r="MP262" s="470"/>
    </row>
    <row r="263" spans="352:354" x14ac:dyDescent="0.3">
      <c r="MN263" s="469"/>
      <c r="MO263" s="469"/>
      <c r="MP263" s="470"/>
    </row>
    <row r="264" spans="352:354" x14ac:dyDescent="0.3">
      <c r="MN264" s="469"/>
      <c r="MO264" s="469"/>
      <c r="MP264" s="470"/>
    </row>
    <row r="265" spans="352:354" x14ac:dyDescent="0.3">
      <c r="MN265" s="469"/>
      <c r="MO265" s="469"/>
      <c r="MP265" s="470"/>
    </row>
    <row r="266" spans="352:354" x14ac:dyDescent="0.3">
      <c r="MN266" s="469"/>
      <c r="MO266" s="469"/>
      <c r="MP266" s="470"/>
    </row>
    <row r="267" spans="352:354" x14ac:dyDescent="0.3">
      <c r="MN267" s="469"/>
      <c r="MO267" s="469"/>
      <c r="MP267" s="470"/>
    </row>
    <row r="268" spans="352:354" x14ac:dyDescent="0.3">
      <c r="MN268" s="469"/>
      <c r="MO268" s="469"/>
      <c r="MP268" s="470"/>
    </row>
    <row r="269" spans="352:354" x14ac:dyDescent="0.3">
      <c r="MN269" s="469"/>
      <c r="MO269" s="469"/>
      <c r="MP269" s="470"/>
    </row>
    <row r="270" spans="352:354" x14ac:dyDescent="0.3">
      <c r="MN270" s="469"/>
      <c r="MO270" s="469"/>
      <c r="MP270" s="470"/>
    </row>
    <row r="271" spans="352:354" x14ac:dyDescent="0.3">
      <c r="MN271" s="469"/>
      <c r="MO271" s="469"/>
      <c r="MP271" s="470"/>
    </row>
    <row r="272" spans="352:354" x14ac:dyDescent="0.3">
      <c r="MN272" s="469"/>
      <c r="MO272" s="469"/>
      <c r="MP272" s="470"/>
    </row>
    <row r="273" spans="352:354" x14ac:dyDescent="0.3">
      <c r="MN273" s="469"/>
      <c r="MO273" s="469"/>
      <c r="MP273" s="470"/>
    </row>
    <row r="274" spans="352:354" x14ac:dyDescent="0.3">
      <c r="MN274" s="469"/>
      <c r="MO274" s="469"/>
      <c r="MP274" s="470"/>
    </row>
    <row r="275" spans="352:354" x14ac:dyDescent="0.3">
      <c r="MN275" s="469"/>
      <c r="MO275" s="469"/>
      <c r="MP275" s="470"/>
    </row>
    <row r="276" spans="352:354" x14ac:dyDescent="0.3">
      <c r="MN276" s="469"/>
      <c r="MO276" s="469"/>
      <c r="MP276" s="470"/>
    </row>
    <row r="277" spans="352:354" x14ac:dyDescent="0.3">
      <c r="MN277" s="469"/>
      <c r="MO277" s="469"/>
      <c r="MP277" s="470"/>
    </row>
    <row r="278" spans="352:354" x14ac:dyDescent="0.3">
      <c r="MN278" s="469"/>
      <c r="MO278" s="469"/>
      <c r="MP278" s="470"/>
    </row>
    <row r="279" spans="352:354" x14ac:dyDescent="0.3">
      <c r="MN279" s="469"/>
      <c r="MO279" s="469"/>
      <c r="MP279" s="470"/>
    </row>
    <row r="280" spans="352:354" x14ac:dyDescent="0.3">
      <c r="MN280" s="469"/>
      <c r="MO280" s="469"/>
      <c r="MP280" s="470"/>
    </row>
    <row r="281" spans="352:354" x14ac:dyDescent="0.3">
      <c r="MN281" s="469"/>
      <c r="MO281" s="469"/>
      <c r="MP281" s="470"/>
    </row>
    <row r="282" spans="352:354" x14ac:dyDescent="0.3">
      <c r="MN282" s="469"/>
      <c r="MO282" s="469"/>
      <c r="MP282" s="470"/>
    </row>
    <row r="283" spans="352:354" x14ac:dyDescent="0.3">
      <c r="MN283" s="469"/>
      <c r="MO283" s="469"/>
      <c r="MP283" s="470"/>
    </row>
    <row r="284" spans="352:354" x14ac:dyDescent="0.3">
      <c r="MN284" s="469"/>
      <c r="MO284" s="469"/>
      <c r="MP284" s="470"/>
    </row>
    <row r="285" spans="352:354" x14ac:dyDescent="0.3">
      <c r="MN285" s="469"/>
      <c r="MO285" s="469"/>
      <c r="MP285" s="470"/>
    </row>
    <row r="286" spans="352:354" x14ac:dyDescent="0.3">
      <c r="MN286" s="469"/>
      <c r="MO286" s="469"/>
      <c r="MP286" s="470"/>
    </row>
    <row r="287" spans="352:354" x14ac:dyDescent="0.3">
      <c r="MN287" s="469"/>
      <c r="MO287" s="469"/>
      <c r="MP287" s="470"/>
    </row>
    <row r="288" spans="352:354" x14ac:dyDescent="0.3">
      <c r="MN288" s="469"/>
      <c r="MO288" s="469"/>
      <c r="MP288" s="470"/>
    </row>
    <row r="289" spans="352:354" x14ac:dyDescent="0.3">
      <c r="MN289" s="469"/>
      <c r="MO289" s="469"/>
      <c r="MP289" s="470"/>
    </row>
    <row r="290" spans="352:354" x14ac:dyDescent="0.3">
      <c r="MN290" s="469"/>
      <c r="MO290" s="469"/>
      <c r="MP290" s="470"/>
    </row>
    <row r="291" spans="352:354" x14ac:dyDescent="0.3">
      <c r="MN291" s="469"/>
      <c r="MO291" s="469"/>
      <c r="MP291" s="470"/>
    </row>
    <row r="292" spans="352:354" x14ac:dyDescent="0.3">
      <c r="MN292" s="469"/>
      <c r="MO292" s="469"/>
      <c r="MP292" s="470"/>
    </row>
    <row r="293" spans="352:354" x14ac:dyDescent="0.3">
      <c r="MN293" s="469"/>
      <c r="MO293" s="469"/>
      <c r="MP293" s="470"/>
    </row>
    <row r="294" spans="352:354" x14ac:dyDescent="0.3">
      <c r="MN294" s="469"/>
      <c r="MO294" s="469"/>
      <c r="MP294" s="470"/>
    </row>
    <row r="295" spans="352:354" x14ac:dyDescent="0.3">
      <c r="MN295" s="469"/>
      <c r="MO295" s="469"/>
      <c r="MP295" s="470"/>
    </row>
    <row r="296" spans="352:354" x14ac:dyDescent="0.3">
      <c r="MN296" s="469"/>
      <c r="MO296" s="469"/>
      <c r="MP296" s="470"/>
    </row>
    <row r="297" spans="352:354" x14ac:dyDescent="0.3">
      <c r="MN297" s="469"/>
      <c r="MO297" s="469"/>
      <c r="MP297" s="470"/>
    </row>
    <row r="298" spans="352:354" x14ac:dyDescent="0.3">
      <c r="MN298" s="469"/>
      <c r="MO298" s="469"/>
      <c r="MP298" s="470"/>
    </row>
    <row r="299" spans="352:354" x14ac:dyDescent="0.3">
      <c r="MN299" s="469"/>
      <c r="MO299" s="469"/>
      <c r="MP299" s="470"/>
    </row>
    <row r="300" spans="352:354" x14ac:dyDescent="0.3">
      <c r="MN300" s="469"/>
      <c r="MO300" s="469"/>
      <c r="MP300" s="470"/>
    </row>
  </sheetData>
  <mergeCells count="383">
    <mergeCell ref="ER2:ER3"/>
    <mergeCell ref="FE2:FE3"/>
    <mergeCell ref="ET2:ET3"/>
    <mergeCell ref="EY2:EY3"/>
    <mergeCell ref="EU2:EU3"/>
    <mergeCell ref="KL1:KQ1"/>
    <mergeCell ref="JZ2:KA2"/>
    <mergeCell ref="KB2:KC2"/>
    <mergeCell ref="KP2:KP3"/>
    <mergeCell ref="KK2:KK3"/>
    <mergeCell ref="KH2:KH3"/>
    <mergeCell ref="KN2:KN3"/>
    <mergeCell ref="KI2:KI3"/>
    <mergeCell ref="KO2:KO3"/>
    <mergeCell ref="JV2:JW2"/>
    <mergeCell ref="JN2:JO2"/>
    <mergeCell ref="KJ2:KJ3"/>
    <mergeCell ref="J2:J3"/>
    <mergeCell ref="AU1:AV1"/>
    <mergeCell ref="AW1:AX1"/>
    <mergeCell ref="AU2:AU3"/>
    <mergeCell ref="AV2:AV3"/>
    <mergeCell ref="AW2:AW3"/>
    <mergeCell ref="AX2:AX3"/>
    <mergeCell ref="EK2:EK3"/>
    <mergeCell ref="FG1:FJ1"/>
    <mergeCell ref="FG2:FG3"/>
    <mergeCell ref="FH2:FH3"/>
    <mergeCell ref="FJ2:FJ3"/>
    <mergeCell ref="AL2:AL3"/>
    <mergeCell ref="AM2:AM3"/>
    <mergeCell ref="AN2:AN3"/>
    <mergeCell ref="AJ1:AN1"/>
    <mergeCell ref="EI2:EI3"/>
    <mergeCell ref="EC2:EC3"/>
    <mergeCell ref="EH2:EH3"/>
    <mergeCell ref="EJ2:EJ3"/>
    <mergeCell ref="FF2:FF3"/>
    <mergeCell ref="EP2:EP3"/>
    <mergeCell ref="EQ2:EQ3"/>
    <mergeCell ref="ES2:ES3"/>
    <mergeCell ref="CI2:CI3"/>
    <mergeCell ref="CJ2:CJ3"/>
    <mergeCell ref="MT2:MV2"/>
    <mergeCell ref="OC1:OE1"/>
    <mergeCell ref="NY1:NZ1"/>
    <mergeCell ref="OA1:OB1"/>
    <mergeCell ref="NY2:NY3"/>
    <mergeCell ref="NZ2:NZ3"/>
    <mergeCell ref="OA2:OA3"/>
    <mergeCell ref="OB2:OB3"/>
    <mergeCell ref="MS1:NX1"/>
    <mergeCell ref="EG2:EG3"/>
    <mergeCell ref="EM2:EM3"/>
    <mergeCell ref="EL2:EL3"/>
    <mergeCell ref="KT1:KW1"/>
    <mergeCell ref="HO1:HZ1"/>
    <mergeCell ref="GA2:GA3"/>
    <mergeCell ref="KZ1:KZ3"/>
    <mergeCell ref="KT2:KT3"/>
    <mergeCell ref="GH1:GK1"/>
    <mergeCell ref="GH2:GH3"/>
    <mergeCell ref="GI2:GI3"/>
    <mergeCell ref="GJ2:GJ3"/>
    <mergeCell ref="GK2:GK3"/>
    <mergeCell ref="DN2:DN3"/>
    <mergeCell ref="DO2:DO3"/>
    <mergeCell ref="DK2:DK3"/>
    <mergeCell ref="BG2:BG3"/>
    <mergeCell ref="BI2:BI3"/>
    <mergeCell ref="BT2:BT3"/>
    <mergeCell ref="BU2:BU3"/>
    <mergeCell ref="BS2:BS3"/>
    <mergeCell ref="BO2:BO3"/>
    <mergeCell ref="BP2:BP3"/>
    <mergeCell ref="BQ2:BQ3"/>
    <mergeCell ref="BR2:BR3"/>
    <mergeCell ref="BX2:BX3"/>
    <mergeCell ref="BY2:BY3"/>
    <mergeCell ref="CT2:CT3"/>
    <mergeCell ref="CG2:CG3"/>
    <mergeCell ref="CF2:CF3"/>
    <mergeCell ref="CP2:CP3"/>
    <mergeCell ref="CQ2:CQ3"/>
    <mergeCell ref="CR2:CR3"/>
    <mergeCell ref="CL2:CL3"/>
    <mergeCell ref="CN2:CN3"/>
    <mergeCell ref="CO2:CO3"/>
    <mergeCell ref="BZ2:BZ3"/>
    <mergeCell ref="U2:U3"/>
    <mergeCell ref="V2:V3"/>
    <mergeCell ref="W2:W3"/>
    <mergeCell ref="K2:K3"/>
    <mergeCell ref="L2:L3"/>
    <mergeCell ref="M2:M3"/>
    <mergeCell ref="N2:N3"/>
    <mergeCell ref="O2:O3"/>
    <mergeCell ref="P2:P3"/>
    <mergeCell ref="S2:S3"/>
    <mergeCell ref="A1:A3"/>
    <mergeCell ref="C1:R1"/>
    <mergeCell ref="R2:R3"/>
    <mergeCell ref="AQ2:AQ3"/>
    <mergeCell ref="BF2:BF3"/>
    <mergeCell ref="BH2:BH3"/>
    <mergeCell ref="AZ2:AZ3"/>
    <mergeCell ref="AI2:AI3"/>
    <mergeCell ref="AJ2:AJ3"/>
    <mergeCell ref="AS1:AS3"/>
    <mergeCell ref="AT1:AT3"/>
    <mergeCell ref="Q2:Q3"/>
    <mergeCell ref="AD2:AD3"/>
    <mergeCell ref="B1:B3"/>
    <mergeCell ref="T2:T3"/>
    <mergeCell ref="C2:C3"/>
    <mergeCell ref="D2:D3"/>
    <mergeCell ref="E2:E3"/>
    <mergeCell ref="F2:F3"/>
    <mergeCell ref="G2:G3"/>
    <mergeCell ref="H2:H3"/>
    <mergeCell ref="I2:I3"/>
    <mergeCell ref="S1:AA1"/>
    <mergeCell ref="AA2:AA3"/>
    <mergeCell ref="Y2:Y3"/>
    <mergeCell ref="CA1:CC1"/>
    <mergeCell ref="AO1:AR1"/>
    <mergeCell ref="AO2:AO3"/>
    <mergeCell ref="BB2:BB3"/>
    <mergeCell ref="AB1:AI1"/>
    <mergeCell ref="BL2:BL3"/>
    <mergeCell ref="AR2:AR3"/>
    <mergeCell ref="AK2:AK3"/>
    <mergeCell ref="BJ2:BJ3"/>
    <mergeCell ref="AB2:AB3"/>
    <mergeCell ref="AE2:AE3"/>
    <mergeCell ref="AF2:AF3"/>
    <mergeCell ref="AG2:AG3"/>
    <mergeCell ref="AH2:AH3"/>
    <mergeCell ref="AY2:AY3"/>
    <mergeCell ref="AP2:AP3"/>
    <mergeCell ref="CA2:CA3"/>
    <mergeCell ref="CB2:CB3"/>
    <mergeCell ref="CC2:CC3"/>
    <mergeCell ref="BK2:BK3"/>
    <mergeCell ref="DT2:DT3"/>
    <mergeCell ref="DP1:DW1"/>
    <mergeCell ref="CU2:CU3"/>
    <mergeCell ref="DA1:DK1"/>
    <mergeCell ref="DA2:DA3"/>
    <mergeCell ref="DB2:DB3"/>
    <mergeCell ref="CV2:CV3"/>
    <mergeCell ref="DC2:DC3"/>
    <mergeCell ref="DD2:DD3"/>
    <mergeCell ref="DE2:DE3"/>
    <mergeCell ref="DF2:DF3"/>
    <mergeCell ref="DU2:DW2"/>
    <mergeCell ref="DP2:DP3"/>
    <mergeCell ref="DL1:DO1"/>
    <mergeCell ref="CZ2:CZ3"/>
    <mergeCell ref="DH2:DH3"/>
    <mergeCell ref="DG2:DG3"/>
    <mergeCell ref="DI2:DI3"/>
    <mergeCell ref="DJ2:DJ3"/>
    <mergeCell ref="DQ2:DQ3"/>
    <mergeCell ref="DR2:DR3"/>
    <mergeCell ref="DS2:DS3"/>
    <mergeCell ref="DL2:DL3"/>
    <mergeCell ref="DM2:DM3"/>
    <mergeCell ref="CD1:CG1"/>
    <mergeCell ref="CD2:CD3"/>
    <mergeCell ref="AY1:BL1"/>
    <mergeCell ref="X2:X3"/>
    <mergeCell ref="Z2:Z3"/>
    <mergeCell ref="BM1:BZ1"/>
    <mergeCell ref="CE2:CE3"/>
    <mergeCell ref="CX2:CX3"/>
    <mergeCell ref="CY2:CY3"/>
    <mergeCell ref="CS2:CS3"/>
    <mergeCell ref="CM2:CM3"/>
    <mergeCell ref="CK2:CK3"/>
    <mergeCell ref="CH2:CH3"/>
    <mergeCell ref="CW2:CW3"/>
    <mergeCell ref="CH1:CZ1"/>
    <mergeCell ref="BA2:BA3"/>
    <mergeCell ref="BM2:BM3"/>
    <mergeCell ref="BN2:BN3"/>
    <mergeCell ref="BE2:BE3"/>
    <mergeCell ref="AC2:AC3"/>
    <mergeCell ref="BV2:BV3"/>
    <mergeCell ref="BW2:BW3"/>
    <mergeCell ref="BC2:BC3"/>
    <mergeCell ref="BD2:BD3"/>
    <mergeCell ref="DY2:DY3"/>
    <mergeCell ref="DZ2:DZ3"/>
    <mergeCell ref="EA2:EA3"/>
    <mergeCell ref="JR2:JS2"/>
    <mergeCell ref="ED2:ED3"/>
    <mergeCell ref="EF2:EF3"/>
    <mergeCell ref="EE2:EE3"/>
    <mergeCell ref="FM2:FM3"/>
    <mergeCell ref="FK2:FK3"/>
    <mergeCell ref="GQ2:GQ3"/>
    <mergeCell ref="HB1:HB3"/>
    <mergeCell ref="HC1:HC3"/>
    <mergeCell ref="HD1:HG1"/>
    <mergeCell ref="GW2:GW3"/>
    <mergeCell ref="GX2:GX3"/>
    <mergeCell ref="GB2:GB3"/>
    <mergeCell ref="FL2:FL3"/>
    <mergeCell ref="FN2:FN3"/>
    <mergeCell ref="IY2:IZ2"/>
    <mergeCell ref="HF2:HF3"/>
    <mergeCell ref="HG2:HG3"/>
    <mergeCell ref="EO1:FF1"/>
    <mergeCell ref="JA2:JB2"/>
    <mergeCell ref="EO2:EO3"/>
    <mergeCell ref="DX2:DX3"/>
    <mergeCell ref="DX1:EB1"/>
    <mergeCell ref="EB2:EB3"/>
    <mergeCell ref="EN2:EN3"/>
    <mergeCell ref="EC1:EN1"/>
    <mergeCell ref="KF1:KK1"/>
    <mergeCell ref="JZ38:KC38"/>
    <mergeCell ref="GG2:GG3"/>
    <mergeCell ref="GB1:GG1"/>
    <mergeCell ref="GO1:HA1"/>
    <mergeCell ref="GD2:GD3"/>
    <mergeCell ref="GR2:GR3"/>
    <mergeCell ref="FP2:FP3"/>
    <mergeCell ref="FQ2:FQ3"/>
    <mergeCell ref="FS2:FS3"/>
    <mergeCell ref="FU2:FU3"/>
    <mergeCell ref="FV2:FV3"/>
    <mergeCell ref="FW1:GA1"/>
    <mergeCell ref="GL1:GN1"/>
    <mergeCell ref="JP2:JQ2"/>
    <mergeCell ref="GP2:GP3"/>
    <mergeCell ref="HH1:HK1"/>
    <mergeCell ref="HL1:HN1"/>
    <mergeCell ref="FK1:FV1"/>
    <mergeCell ref="IQ5:IR34"/>
    <mergeCell ref="HO2:HP2"/>
    <mergeCell ref="HO5:HP34"/>
    <mergeCell ref="HQ5:HR34"/>
    <mergeCell ref="HS5:HT34"/>
    <mergeCell ref="HU5:HV34"/>
    <mergeCell ref="IS5:IT34"/>
    <mergeCell ref="II2:IJ2"/>
    <mergeCell ref="EZ39:FA39"/>
    <mergeCell ref="EZ2:FB2"/>
    <mergeCell ref="FC2:FD2"/>
    <mergeCell ref="HQ2:HR2"/>
    <mergeCell ref="IS2:IT2"/>
    <mergeCell ref="HI2:HI3"/>
    <mergeCell ref="IG2:IH2"/>
    <mergeCell ref="HD2:HD3"/>
    <mergeCell ref="HE2:HE3"/>
    <mergeCell ref="HY2:HZ2"/>
    <mergeCell ref="IA2:IB2"/>
    <mergeCell ref="IE2:IF2"/>
    <mergeCell ref="FR2:FR3"/>
    <mergeCell ref="FT2:FT3"/>
    <mergeCell ref="HS2:HT2"/>
    <mergeCell ref="HU2:HV2"/>
    <mergeCell ref="EN6:EN9"/>
    <mergeCell ref="EN13:EN17"/>
    <mergeCell ref="EN21:EN25"/>
    <mergeCell ref="EN29:EN32"/>
    <mergeCell ref="EW2:EW3"/>
    <mergeCell ref="EW6:EW9"/>
    <mergeCell ref="EW13:EW17"/>
    <mergeCell ref="HJ2:HJ3"/>
    <mergeCell ref="HK2:HK3"/>
    <mergeCell ref="GO2:GO3"/>
    <mergeCell ref="GE2:GE3"/>
    <mergeCell ref="EV2:EV3"/>
    <mergeCell ref="HH2:HH3"/>
    <mergeCell ref="FO2:FO3"/>
    <mergeCell ref="GF2:GF3"/>
    <mergeCell ref="GL2:GL3"/>
    <mergeCell ref="GM2:GM3"/>
    <mergeCell ref="FW2:FW3"/>
    <mergeCell ref="FX2:FX3"/>
    <mergeCell ref="FY2:FY3"/>
    <mergeCell ref="FZ2:FZ3"/>
    <mergeCell ref="GN2:GN3"/>
    <mergeCell ref="GC2:GC3"/>
    <mergeCell ref="EX2:EX3"/>
    <mergeCell ref="KY4:KZ34"/>
    <mergeCell ref="HW5:HX34"/>
    <mergeCell ref="HY5:HZ34"/>
    <mergeCell ref="IA5:IB34"/>
    <mergeCell ref="IC5:ID34"/>
    <mergeCell ref="HW2:HX2"/>
    <mergeCell ref="IC2:ID2"/>
    <mergeCell ref="LS2:LS3"/>
    <mergeCell ref="KU2:KU3"/>
    <mergeCell ref="II5:IJ34"/>
    <mergeCell ref="IK5:IL34"/>
    <mergeCell ref="IM5:IN34"/>
    <mergeCell ref="IO5:IP34"/>
    <mergeCell ref="IQ2:IR2"/>
    <mergeCell ref="IU5:IV34"/>
    <mergeCell ref="IW5:IX34"/>
    <mergeCell ref="IY5:IZ34"/>
    <mergeCell ref="IE5:IF34"/>
    <mergeCell ref="IG5:IH34"/>
    <mergeCell ref="IU2:IV2"/>
    <mergeCell ref="IW2:IX2"/>
    <mergeCell ref="IK2:IL2"/>
    <mergeCell ref="IM2:IN2"/>
    <mergeCell ref="IO2:IP2"/>
    <mergeCell ref="JA5:JB34"/>
    <mergeCell ref="JC5:JD34"/>
    <mergeCell ref="JE5:JF34"/>
    <mergeCell ref="JG5:JH34"/>
    <mergeCell ref="JI5:JJ34"/>
    <mergeCell ref="JK1:KE1"/>
    <mergeCell ref="MK1:MK3"/>
    <mergeCell ref="JE2:JF2"/>
    <mergeCell ref="JG2:JH2"/>
    <mergeCell ref="MJ2:MJ3"/>
    <mergeCell ref="ME1:MJ1"/>
    <mergeCell ref="MH2:MH3"/>
    <mergeCell ref="LK1:LR1"/>
    <mergeCell ref="LK2:LK3"/>
    <mergeCell ref="LL2:LL3"/>
    <mergeCell ref="IQ1:JJ1"/>
    <mergeCell ref="MI2:MI3"/>
    <mergeCell ref="JI2:JJ2"/>
    <mergeCell ref="KD2:KE2"/>
    <mergeCell ref="JC2:JD2"/>
    <mergeCell ref="KQ2:KQ3"/>
    <mergeCell ref="JT2:JU2"/>
    <mergeCell ref="LV2:LV3"/>
    <mergeCell ref="KX1:KX3"/>
    <mergeCell ref="OF1:OG1"/>
    <mergeCell ref="OF2:OF3"/>
    <mergeCell ref="OG2:OG3"/>
    <mergeCell ref="FI2:FI3"/>
    <mergeCell ref="MR1:MR3"/>
    <mergeCell ref="ML1:ML3"/>
    <mergeCell ref="MM1:MM3"/>
    <mergeCell ref="MN1:MN3"/>
    <mergeCell ref="MO1:MO3"/>
    <mergeCell ref="MP1:MP3"/>
    <mergeCell ref="MQ1:MQ3"/>
    <mergeCell ref="IA1:IP1"/>
    <mergeCell ref="LJ1:LJ3"/>
    <mergeCell ref="KR1:KR3"/>
    <mergeCell ref="MA2:MA3"/>
    <mergeCell ref="LS1:MA1"/>
    <mergeCell ref="LT2:LT3"/>
    <mergeCell ref="LN2:LN3"/>
    <mergeCell ref="LO2:LO3"/>
    <mergeCell ref="LI2:LI3"/>
    <mergeCell ref="LD2:LD3"/>
    <mergeCell ref="LE2:LE3"/>
    <mergeCell ref="KV2:KV3"/>
    <mergeCell ref="OH1:OI1"/>
    <mergeCell ref="MG2:MG3"/>
    <mergeCell ref="KS1:KS3"/>
    <mergeCell ref="LZ2:LZ3"/>
    <mergeCell ref="LU2:LU3"/>
    <mergeCell ref="LW2:LW3"/>
    <mergeCell ref="LX2:LX3"/>
    <mergeCell ref="LF2:LF3"/>
    <mergeCell ref="LM2:LM3"/>
    <mergeCell ref="LA2:LA3"/>
    <mergeCell ref="LB2:LB3"/>
    <mergeCell ref="LG2:LG3"/>
    <mergeCell ref="LH2:LH3"/>
    <mergeCell ref="LQ2:LQ3"/>
    <mergeCell ref="MB1:MD1"/>
    <mergeCell ref="ME2:ME3"/>
    <mergeCell ref="MF2:MF3"/>
    <mergeCell ref="LY2:LY3"/>
    <mergeCell ref="LC2:LC3"/>
    <mergeCell ref="KY1:KY3"/>
    <mergeCell ref="LR2:LR3"/>
    <mergeCell ref="KW2:KW3"/>
    <mergeCell ref="LA1:LI1"/>
    <mergeCell ref="LP2:LP3"/>
  </mergeCells>
  <phoneticPr fontId="7" type="noConversion"/>
  <conditionalFormatting sqref="ER4:ER34">
    <cfRule type="cellIs" dxfId="12" priority="10" operator="equal">
      <formula>0</formula>
    </cfRule>
    <cfRule type="cellIs" dxfId="11" priority="11" operator="lessThan">
      <formula>0</formula>
    </cfRule>
    <cfRule type="cellIs" dxfId="10" priority="12" operator="equal">
      <formula>#VALUE!</formula>
    </cfRule>
    <cfRule type="cellIs" dxfId="9" priority="15" operator="equal">
      <formula>0</formula>
    </cfRule>
  </conditionalFormatting>
  <conditionalFormatting sqref="AO4:AR34">
    <cfRule type="cellIs" dxfId="8" priority="14" operator="lessThan">
      <formula>0</formula>
    </cfRule>
  </conditionalFormatting>
  <conditionalFormatting sqref="DU4:DW34">
    <cfRule type="cellIs" dxfId="7" priority="13" operator="lessThan">
      <formula>0</formula>
    </cfRule>
  </conditionalFormatting>
  <conditionalFormatting sqref="FL4:FL34">
    <cfRule type="cellIs" dxfId="6" priority="9" operator="equal">
      <formula>#VALUE!</formula>
    </cfRule>
  </conditionalFormatting>
  <conditionalFormatting sqref="GD4:GD34">
    <cfRule type="cellIs" dxfId="5" priority="8" operator="equal">
      <formula>0</formula>
    </cfRule>
  </conditionalFormatting>
  <conditionalFormatting sqref="DE4:DE34">
    <cfRule type="cellIs" dxfId="4" priority="5" operator="lessThan">
      <formula>0</formula>
    </cfRule>
  </conditionalFormatting>
  <conditionalFormatting sqref="DF36:DF37">
    <cfRule type="cellIs" dxfId="3" priority="3" operator="lessThanOrEqual">
      <formula>0</formula>
    </cfRule>
  </conditionalFormatting>
  <conditionalFormatting sqref="JY4:JY34">
    <cfRule type="cellIs" dxfId="2" priority="2" operator="lessThan">
      <formula>0</formula>
    </cfRule>
  </conditionalFormatting>
  <conditionalFormatting sqref="CH4:CJ34">
    <cfRule type="cellIs" dxfId="1" priority="1" operator="lessThan">
      <formula>420000</formula>
    </cfRule>
  </conditionalFormatting>
  <pageMargins left="0.7" right="0.7" top="0.75" bottom="0.75" header="0.3" footer="0.3"/>
  <pageSetup paperSize="9" orientation="portrait" r:id="rId1"/>
  <ignoredErrors>
    <ignoredError sqref="DC10 DC17 DC24:DC31 JP4 JR5:JR31 JP5:JP31 JR4 BY35 DD35 ER35:ER37 FM35 FW35 GD36:GD37 FR35" formula="1"/>
  </ignoredError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sheetPr codeName="Sheet175"/>
  <dimension ref="A1:S34"/>
  <sheetViews>
    <sheetView workbookViewId="0">
      <selection activeCell="C6" sqref="C6"/>
    </sheetView>
  </sheetViews>
  <sheetFormatPr defaultRowHeight="16.2" x14ac:dyDescent="0.3"/>
  <sheetData>
    <row r="1" spans="1:19" x14ac:dyDescent="0.3">
      <c r="A1" s="582" t="s">
        <v>169</v>
      </c>
      <c r="B1" s="582"/>
      <c r="C1" s="582"/>
      <c r="D1" s="582"/>
      <c r="E1" s="582"/>
      <c r="F1" s="582"/>
      <c r="G1" s="582"/>
      <c r="H1" s="582"/>
      <c r="I1" s="582"/>
      <c r="K1" s="581" t="s">
        <v>170</v>
      </c>
      <c r="L1" s="582"/>
      <c r="M1" s="582"/>
      <c r="N1" s="582"/>
      <c r="O1" s="582"/>
      <c r="P1" s="582"/>
      <c r="Q1" s="582"/>
      <c r="R1" s="582"/>
      <c r="S1" s="582"/>
    </row>
    <row r="2" spans="1:19" x14ac:dyDescent="0.3">
      <c r="A2" s="868" t="s">
        <v>171</v>
      </c>
      <c r="B2" s="869" t="s">
        <v>172</v>
      </c>
      <c r="C2" s="870"/>
      <c r="D2" s="870"/>
      <c r="E2" s="870"/>
      <c r="F2" s="869" t="s">
        <v>173</v>
      </c>
      <c r="G2" s="870"/>
      <c r="H2" s="870"/>
      <c r="I2" s="870"/>
      <c r="K2" s="868" t="s">
        <v>171</v>
      </c>
      <c r="L2" s="869" t="s">
        <v>172</v>
      </c>
      <c r="M2" s="870"/>
      <c r="N2" s="870"/>
      <c r="O2" s="870"/>
      <c r="P2" s="869" t="s">
        <v>173</v>
      </c>
      <c r="Q2" s="870"/>
      <c r="R2" s="870"/>
      <c r="S2" s="870"/>
    </row>
    <row r="3" spans="1:19" x14ac:dyDescent="0.3">
      <c r="A3" s="868"/>
      <c r="B3" s="90" t="s">
        <v>12</v>
      </c>
      <c r="C3" s="90" t="s">
        <v>13</v>
      </c>
      <c r="D3" s="90" t="s">
        <v>14</v>
      </c>
      <c r="E3" s="90" t="s">
        <v>15</v>
      </c>
      <c r="F3" s="90" t="str">
        <f>B3</f>
        <v>P-0606A</v>
      </c>
      <c r="G3" s="90" t="str">
        <f>C3</f>
        <v>P-0606B</v>
      </c>
      <c r="H3" s="90" t="str">
        <f>D3</f>
        <v>P-0606C</v>
      </c>
      <c r="I3" s="90" t="str">
        <f>E3</f>
        <v>P-0606D</v>
      </c>
      <c r="K3" s="868"/>
      <c r="L3" s="90" t="str">
        <f>B3</f>
        <v>P-0606A</v>
      </c>
      <c r="M3" s="90" t="str">
        <f t="shared" ref="M3:S3" si="0">C3</f>
        <v>P-0606B</v>
      </c>
      <c r="N3" s="90" t="str">
        <f t="shared" si="0"/>
        <v>P-0606C</v>
      </c>
      <c r="O3" s="90" t="str">
        <f t="shared" si="0"/>
        <v>P-0606D</v>
      </c>
      <c r="P3" s="90" t="str">
        <f t="shared" si="0"/>
        <v>P-0606A</v>
      </c>
      <c r="Q3" s="90" t="str">
        <f t="shared" si="0"/>
        <v>P-0606B</v>
      </c>
      <c r="R3" s="90" t="str">
        <f t="shared" si="0"/>
        <v>P-0606C</v>
      </c>
      <c r="S3" s="90" t="str">
        <f t="shared" si="0"/>
        <v>P-0606D</v>
      </c>
    </row>
    <row r="4" spans="1:19" x14ac:dyDescent="0.3">
      <c r="A4" s="152" t="e">
        <f>#REF!</f>
        <v>#REF!</v>
      </c>
      <c r="B4" s="109" t="e">
        <f>#REF!</f>
        <v>#REF!</v>
      </c>
      <c r="C4" s="109" t="e">
        <f>#REF!</f>
        <v>#REF!</v>
      </c>
      <c r="D4" s="109" t="e">
        <f>#REF!</f>
        <v>#REF!</v>
      </c>
      <c r="E4" s="109" t="e">
        <f>#REF!</f>
        <v>#REF!</v>
      </c>
      <c r="F4" s="109" t="e">
        <f>#REF!</f>
        <v>#REF!</v>
      </c>
      <c r="G4" s="109" t="e">
        <f>#REF!</f>
        <v>#REF!</v>
      </c>
      <c r="H4" s="109" t="e">
        <f>#REF!</f>
        <v>#REF!</v>
      </c>
      <c r="I4" s="109" t="e">
        <f>#REF!</f>
        <v>#REF!</v>
      </c>
      <c r="K4" s="152" t="e">
        <f>A4</f>
        <v>#REF!</v>
      </c>
      <c r="L4" s="109"/>
      <c r="M4" s="109"/>
      <c r="N4" s="109"/>
      <c r="O4" s="109"/>
      <c r="P4" s="109"/>
      <c r="Q4" s="109"/>
      <c r="R4" s="109"/>
      <c r="S4" s="109"/>
    </row>
    <row r="5" spans="1:19" x14ac:dyDescent="0.3">
      <c r="A5" s="152" t="e">
        <f>#REF!</f>
        <v>#REF!</v>
      </c>
      <c r="B5" s="109" t="e">
        <f>#REF!</f>
        <v>#REF!</v>
      </c>
      <c r="C5" s="109" t="e">
        <f>#REF!</f>
        <v>#REF!</v>
      </c>
      <c r="D5" s="109" t="e">
        <f>#REF!</f>
        <v>#REF!</v>
      </c>
      <c r="E5" s="109" t="e">
        <f>#REF!</f>
        <v>#REF!</v>
      </c>
      <c r="F5" s="109" t="e">
        <f>#REF!</f>
        <v>#REF!</v>
      </c>
      <c r="G5" s="109" t="e">
        <f>#REF!</f>
        <v>#REF!</v>
      </c>
      <c r="H5" s="109" t="e">
        <f>#REF!</f>
        <v>#REF!</v>
      </c>
      <c r="I5" s="109" t="e">
        <f>#REF!</f>
        <v>#REF!</v>
      </c>
      <c r="K5" s="152" t="e">
        <f t="shared" ref="K5:K33" si="1">A5</f>
        <v>#REF!</v>
      </c>
      <c r="L5" s="109"/>
      <c r="M5" s="109"/>
      <c r="N5" s="109"/>
      <c r="O5" s="109"/>
      <c r="P5" s="109"/>
      <c r="Q5" s="109"/>
      <c r="R5" s="109"/>
      <c r="S5" s="109"/>
    </row>
    <row r="6" spans="1:19" x14ac:dyDescent="0.3">
      <c r="A6" s="152" t="e">
        <f>#REF!</f>
        <v>#REF!</v>
      </c>
      <c r="B6" s="109" t="e">
        <f>#REF!</f>
        <v>#REF!</v>
      </c>
      <c r="C6" s="109" t="e">
        <f>#REF!</f>
        <v>#REF!</v>
      </c>
      <c r="D6" s="109" t="e">
        <f>#REF!</f>
        <v>#REF!</v>
      </c>
      <c r="E6" s="109" t="e">
        <f>#REF!</f>
        <v>#REF!</v>
      </c>
      <c r="F6" s="109" t="e">
        <f>#REF!</f>
        <v>#REF!</v>
      </c>
      <c r="G6" s="109" t="e">
        <f>#REF!</f>
        <v>#REF!</v>
      </c>
      <c r="H6" s="109" t="e">
        <f>#REF!</f>
        <v>#REF!</v>
      </c>
      <c r="I6" s="109" t="e">
        <f>#REF!</f>
        <v>#REF!</v>
      </c>
      <c r="K6" s="152" t="e">
        <f t="shared" si="1"/>
        <v>#REF!</v>
      </c>
      <c r="L6" s="109"/>
      <c r="M6" s="109"/>
      <c r="N6" s="109"/>
      <c r="O6" s="109"/>
      <c r="P6" s="109"/>
      <c r="Q6" s="109"/>
      <c r="R6" s="109"/>
      <c r="S6" s="109"/>
    </row>
    <row r="7" spans="1:19" x14ac:dyDescent="0.3">
      <c r="A7" s="152" t="e">
        <f>#REF!</f>
        <v>#REF!</v>
      </c>
      <c r="B7" s="109" t="e">
        <f>#REF!</f>
        <v>#REF!</v>
      </c>
      <c r="C7" s="109" t="e">
        <f>#REF!</f>
        <v>#REF!</v>
      </c>
      <c r="D7" s="109" t="e">
        <f>#REF!</f>
        <v>#REF!</v>
      </c>
      <c r="E7" s="109" t="e">
        <f>#REF!</f>
        <v>#REF!</v>
      </c>
      <c r="F7" s="109" t="e">
        <f>#REF!</f>
        <v>#REF!</v>
      </c>
      <c r="G7" s="109" t="e">
        <f>#REF!</f>
        <v>#REF!</v>
      </c>
      <c r="H7" s="109" t="e">
        <f>#REF!</f>
        <v>#REF!</v>
      </c>
      <c r="I7" s="109" t="e">
        <f>#REF!</f>
        <v>#REF!</v>
      </c>
      <c r="K7" s="152" t="e">
        <f t="shared" si="1"/>
        <v>#REF!</v>
      </c>
      <c r="L7" s="109"/>
      <c r="M7" s="109"/>
      <c r="N7" s="109"/>
      <c r="O7" s="109"/>
      <c r="P7" s="109"/>
      <c r="Q7" s="109"/>
      <c r="R7" s="109"/>
      <c r="S7" s="109"/>
    </row>
    <row r="8" spans="1:19" x14ac:dyDescent="0.3">
      <c r="A8" s="152" t="e">
        <f>#REF!</f>
        <v>#REF!</v>
      </c>
      <c r="B8" s="109" t="e">
        <f>#REF!</f>
        <v>#REF!</v>
      </c>
      <c r="C8" s="109" t="e">
        <f>#REF!</f>
        <v>#REF!</v>
      </c>
      <c r="D8" s="109" t="e">
        <f>#REF!</f>
        <v>#REF!</v>
      </c>
      <c r="E8" s="109" t="e">
        <f>#REF!</f>
        <v>#REF!</v>
      </c>
      <c r="F8" s="109" t="e">
        <f>#REF!</f>
        <v>#REF!</v>
      </c>
      <c r="G8" s="109" t="e">
        <f>#REF!</f>
        <v>#REF!</v>
      </c>
      <c r="H8" s="109" t="e">
        <f>#REF!</f>
        <v>#REF!</v>
      </c>
      <c r="I8" s="109" t="e">
        <f>#REF!</f>
        <v>#REF!</v>
      </c>
      <c r="K8" s="152" t="e">
        <f t="shared" si="1"/>
        <v>#REF!</v>
      </c>
      <c r="L8" s="109"/>
      <c r="M8" s="109"/>
      <c r="N8" s="109"/>
      <c r="O8" s="109"/>
      <c r="P8" s="109"/>
      <c r="Q8" s="109"/>
      <c r="R8" s="109"/>
      <c r="S8" s="109"/>
    </row>
    <row r="9" spans="1:19" x14ac:dyDescent="0.3">
      <c r="A9" s="152" t="e">
        <f>#REF!</f>
        <v>#REF!</v>
      </c>
      <c r="B9" s="109" t="e">
        <f>#REF!</f>
        <v>#REF!</v>
      </c>
      <c r="C9" s="109" t="e">
        <f>#REF!</f>
        <v>#REF!</v>
      </c>
      <c r="D9" s="109" t="e">
        <f>#REF!</f>
        <v>#REF!</v>
      </c>
      <c r="E9" s="109" t="e">
        <f>#REF!</f>
        <v>#REF!</v>
      </c>
      <c r="F9" s="109" t="e">
        <f>#REF!</f>
        <v>#REF!</v>
      </c>
      <c r="G9" s="109" t="e">
        <f>#REF!</f>
        <v>#REF!</v>
      </c>
      <c r="H9" s="109" t="e">
        <f>#REF!</f>
        <v>#REF!</v>
      </c>
      <c r="I9" s="109" t="e">
        <f>#REF!</f>
        <v>#REF!</v>
      </c>
      <c r="K9" s="152" t="e">
        <f t="shared" si="1"/>
        <v>#REF!</v>
      </c>
      <c r="L9" s="109"/>
      <c r="M9" s="109"/>
      <c r="N9" s="109"/>
      <c r="O9" s="109"/>
      <c r="P9" s="109"/>
      <c r="Q9" s="109"/>
      <c r="R9" s="109"/>
      <c r="S9" s="109"/>
    </row>
    <row r="10" spans="1:19" x14ac:dyDescent="0.3">
      <c r="A10" s="152" t="e">
        <f>#REF!</f>
        <v>#REF!</v>
      </c>
      <c r="B10" s="109" t="e">
        <f>#REF!</f>
        <v>#REF!</v>
      </c>
      <c r="C10" s="109" t="e">
        <f>#REF!</f>
        <v>#REF!</v>
      </c>
      <c r="D10" s="109" t="e">
        <f>#REF!</f>
        <v>#REF!</v>
      </c>
      <c r="E10" s="109" t="e">
        <f>#REF!</f>
        <v>#REF!</v>
      </c>
      <c r="F10" s="109" t="e">
        <f>#REF!</f>
        <v>#REF!</v>
      </c>
      <c r="G10" s="109" t="e">
        <f>#REF!</f>
        <v>#REF!</v>
      </c>
      <c r="H10" s="109" t="e">
        <f>#REF!</f>
        <v>#REF!</v>
      </c>
      <c r="I10" s="109" t="e">
        <f>#REF!</f>
        <v>#REF!</v>
      </c>
      <c r="K10" s="152" t="e">
        <f t="shared" si="1"/>
        <v>#REF!</v>
      </c>
      <c r="L10" s="109"/>
      <c r="M10" s="109"/>
      <c r="N10" s="109"/>
      <c r="O10" s="109"/>
      <c r="P10" s="109"/>
      <c r="Q10" s="109"/>
      <c r="R10" s="109"/>
      <c r="S10" s="109"/>
    </row>
    <row r="11" spans="1:19" x14ac:dyDescent="0.3">
      <c r="A11" s="152" t="e">
        <f>#REF!</f>
        <v>#REF!</v>
      </c>
      <c r="B11" s="109" t="e">
        <f>#REF!</f>
        <v>#REF!</v>
      </c>
      <c r="C11" s="109" t="e">
        <f>#REF!</f>
        <v>#REF!</v>
      </c>
      <c r="D11" s="109" t="e">
        <f>#REF!</f>
        <v>#REF!</v>
      </c>
      <c r="E11" s="109" t="e">
        <f>#REF!</f>
        <v>#REF!</v>
      </c>
      <c r="F11" s="109" t="e">
        <f>#REF!</f>
        <v>#REF!</v>
      </c>
      <c r="G11" s="109" t="e">
        <f>#REF!</f>
        <v>#REF!</v>
      </c>
      <c r="H11" s="109" t="e">
        <f>#REF!</f>
        <v>#REF!</v>
      </c>
      <c r="I11" s="109" t="e">
        <f>#REF!</f>
        <v>#REF!</v>
      </c>
      <c r="K11" s="152" t="e">
        <f t="shared" si="1"/>
        <v>#REF!</v>
      </c>
      <c r="L11" s="109"/>
      <c r="M11" s="109"/>
      <c r="N11" s="109"/>
      <c r="O11" s="109"/>
      <c r="P11" s="109"/>
      <c r="Q11" s="109"/>
      <c r="R11" s="109"/>
      <c r="S11" s="109"/>
    </row>
    <row r="12" spans="1:19" x14ac:dyDescent="0.3">
      <c r="A12" s="152" t="e">
        <f>#REF!</f>
        <v>#REF!</v>
      </c>
      <c r="B12" s="109" t="e">
        <f>#REF!</f>
        <v>#REF!</v>
      </c>
      <c r="C12" s="109" t="e">
        <f>#REF!</f>
        <v>#REF!</v>
      </c>
      <c r="D12" s="109" t="e">
        <f>#REF!</f>
        <v>#REF!</v>
      </c>
      <c r="E12" s="109" t="e">
        <f>#REF!</f>
        <v>#REF!</v>
      </c>
      <c r="F12" s="109" t="e">
        <f>#REF!</f>
        <v>#REF!</v>
      </c>
      <c r="G12" s="109" t="e">
        <f>#REF!</f>
        <v>#REF!</v>
      </c>
      <c r="H12" s="109" t="e">
        <f>#REF!</f>
        <v>#REF!</v>
      </c>
      <c r="I12" s="109" t="e">
        <f>#REF!</f>
        <v>#REF!</v>
      </c>
      <c r="K12" s="152" t="e">
        <f t="shared" si="1"/>
        <v>#REF!</v>
      </c>
      <c r="L12" s="109"/>
      <c r="M12" s="109"/>
      <c r="N12" s="109"/>
      <c r="O12" s="109"/>
      <c r="P12" s="109"/>
      <c r="Q12" s="109"/>
      <c r="R12" s="109"/>
      <c r="S12" s="109"/>
    </row>
    <row r="13" spans="1:19" x14ac:dyDescent="0.3">
      <c r="A13" s="152" t="e">
        <f>#REF!</f>
        <v>#REF!</v>
      </c>
      <c r="B13" s="109" t="e">
        <f>#REF!</f>
        <v>#REF!</v>
      </c>
      <c r="C13" s="109" t="e">
        <f>#REF!</f>
        <v>#REF!</v>
      </c>
      <c r="D13" s="109" t="e">
        <f>#REF!</f>
        <v>#REF!</v>
      </c>
      <c r="E13" s="109" t="e">
        <f>#REF!</f>
        <v>#REF!</v>
      </c>
      <c r="F13" s="109" t="e">
        <f>#REF!</f>
        <v>#REF!</v>
      </c>
      <c r="G13" s="109" t="e">
        <f>#REF!</f>
        <v>#REF!</v>
      </c>
      <c r="H13" s="109" t="e">
        <f>#REF!</f>
        <v>#REF!</v>
      </c>
      <c r="I13" s="109" t="e">
        <f>#REF!</f>
        <v>#REF!</v>
      </c>
      <c r="K13" s="152" t="e">
        <f t="shared" si="1"/>
        <v>#REF!</v>
      </c>
      <c r="L13" s="109"/>
      <c r="M13" s="109"/>
      <c r="N13" s="109"/>
      <c r="O13" s="109"/>
      <c r="P13" s="109"/>
      <c r="Q13" s="109"/>
      <c r="R13" s="109"/>
      <c r="S13" s="109"/>
    </row>
    <row r="14" spans="1:19" x14ac:dyDescent="0.3">
      <c r="A14" s="152" t="e">
        <f>#REF!</f>
        <v>#REF!</v>
      </c>
      <c r="B14" s="109" t="e">
        <f>#REF!</f>
        <v>#REF!</v>
      </c>
      <c r="C14" s="109" t="e">
        <f>#REF!</f>
        <v>#REF!</v>
      </c>
      <c r="D14" s="109" t="e">
        <f>#REF!</f>
        <v>#REF!</v>
      </c>
      <c r="E14" s="109" t="e">
        <f>#REF!</f>
        <v>#REF!</v>
      </c>
      <c r="F14" s="109" t="e">
        <f>#REF!</f>
        <v>#REF!</v>
      </c>
      <c r="G14" s="109" t="e">
        <f>#REF!</f>
        <v>#REF!</v>
      </c>
      <c r="H14" s="109" t="e">
        <f>#REF!</f>
        <v>#REF!</v>
      </c>
      <c r="I14" s="109" t="e">
        <f>#REF!</f>
        <v>#REF!</v>
      </c>
      <c r="K14" s="152" t="e">
        <f t="shared" si="1"/>
        <v>#REF!</v>
      </c>
      <c r="L14" s="109"/>
      <c r="M14" s="109"/>
      <c r="N14" s="109"/>
      <c r="O14" s="109"/>
      <c r="P14" s="109"/>
      <c r="Q14" s="109"/>
      <c r="R14" s="109"/>
      <c r="S14" s="109"/>
    </row>
    <row r="15" spans="1:19" x14ac:dyDescent="0.3">
      <c r="A15" s="152" t="e">
        <f>#REF!</f>
        <v>#REF!</v>
      </c>
      <c r="B15" s="109" t="e">
        <f>#REF!</f>
        <v>#REF!</v>
      </c>
      <c r="C15" s="109" t="e">
        <f>#REF!</f>
        <v>#REF!</v>
      </c>
      <c r="D15" s="109" t="e">
        <f>#REF!</f>
        <v>#REF!</v>
      </c>
      <c r="E15" s="109" t="e">
        <f>#REF!</f>
        <v>#REF!</v>
      </c>
      <c r="F15" s="109" t="e">
        <f>#REF!</f>
        <v>#REF!</v>
      </c>
      <c r="G15" s="109" t="e">
        <f>#REF!</f>
        <v>#REF!</v>
      </c>
      <c r="H15" s="109" t="e">
        <f>#REF!</f>
        <v>#REF!</v>
      </c>
      <c r="I15" s="109" t="e">
        <f>#REF!</f>
        <v>#REF!</v>
      </c>
      <c r="K15" s="152" t="e">
        <f t="shared" si="1"/>
        <v>#REF!</v>
      </c>
      <c r="L15" s="109"/>
      <c r="M15" s="109"/>
      <c r="N15" s="109"/>
      <c r="O15" s="109"/>
      <c r="P15" s="109"/>
      <c r="Q15" s="109"/>
      <c r="R15" s="109"/>
      <c r="S15" s="109"/>
    </row>
    <row r="16" spans="1:19" x14ac:dyDescent="0.3">
      <c r="A16" s="152" t="e">
        <f>#REF!</f>
        <v>#REF!</v>
      </c>
      <c r="B16" s="109" t="e">
        <f>#REF!</f>
        <v>#REF!</v>
      </c>
      <c r="C16" s="109" t="e">
        <f>#REF!</f>
        <v>#REF!</v>
      </c>
      <c r="D16" s="109" t="e">
        <f>#REF!</f>
        <v>#REF!</v>
      </c>
      <c r="E16" s="109" t="e">
        <f>#REF!</f>
        <v>#REF!</v>
      </c>
      <c r="F16" s="109" t="e">
        <f>#REF!</f>
        <v>#REF!</v>
      </c>
      <c r="G16" s="109" t="e">
        <f>#REF!</f>
        <v>#REF!</v>
      </c>
      <c r="H16" s="109" t="e">
        <f>#REF!</f>
        <v>#REF!</v>
      </c>
      <c r="I16" s="109" t="e">
        <f>#REF!</f>
        <v>#REF!</v>
      </c>
      <c r="K16" s="152" t="e">
        <f t="shared" si="1"/>
        <v>#REF!</v>
      </c>
      <c r="L16" s="109"/>
      <c r="M16" s="109"/>
      <c r="N16" s="109"/>
      <c r="O16" s="109"/>
      <c r="P16" s="109"/>
      <c r="Q16" s="109"/>
      <c r="R16" s="109"/>
      <c r="S16" s="109"/>
    </row>
    <row r="17" spans="1:19" x14ac:dyDescent="0.3">
      <c r="A17" s="152" t="e">
        <f>#REF!</f>
        <v>#REF!</v>
      </c>
      <c r="B17" s="109" t="e">
        <f>#REF!</f>
        <v>#REF!</v>
      </c>
      <c r="C17" s="109" t="e">
        <f>#REF!</f>
        <v>#REF!</v>
      </c>
      <c r="D17" s="109" t="e">
        <f>#REF!</f>
        <v>#REF!</v>
      </c>
      <c r="E17" s="109" t="e">
        <f>#REF!</f>
        <v>#REF!</v>
      </c>
      <c r="F17" s="109" t="e">
        <f>#REF!</f>
        <v>#REF!</v>
      </c>
      <c r="G17" s="109" t="e">
        <f>#REF!</f>
        <v>#REF!</v>
      </c>
      <c r="H17" s="109" t="e">
        <f>#REF!</f>
        <v>#REF!</v>
      </c>
      <c r="I17" s="109" t="e">
        <f>#REF!</f>
        <v>#REF!</v>
      </c>
      <c r="K17" s="152" t="e">
        <f t="shared" si="1"/>
        <v>#REF!</v>
      </c>
      <c r="L17" s="109"/>
      <c r="M17" s="109"/>
      <c r="N17" s="109"/>
      <c r="O17" s="109"/>
      <c r="P17" s="109"/>
      <c r="Q17" s="109"/>
      <c r="R17" s="109"/>
      <c r="S17" s="109"/>
    </row>
    <row r="18" spans="1:19" x14ac:dyDescent="0.3">
      <c r="A18" s="152" t="e">
        <f>#REF!</f>
        <v>#REF!</v>
      </c>
      <c r="B18" s="109" t="e">
        <f>#REF!</f>
        <v>#REF!</v>
      </c>
      <c r="C18" s="109" t="e">
        <f>#REF!</f>
        <v>#REF!</v>
      </c>
      <c r="D18" s="109" t="e">
        <f>#REF!</f>
        <v>#REF!</v>
      </c>
      <c r="E18" s="109" t="e">
        <f>#REF!</f>
        <v>#REF!</v>
      </c>
      <c r="F18" s="109" t="e">
        <f>#REF!</f>
        <v>#REF!</v>
      </c>
      <c r="G18" s="109" t="e">
        <f>#REF!</f>
        <v>#REF!</v>
      </c>
      <c r="H18" s="109" t="e">
        <f>#REF!</f>
        <v>#REF!</v>
      </c>
      <c r="I18" s="109" t="e">
        <f>#REF!</f>
        <v>#REF!</v>
      </c>
      <c r="K18" s="152" t="e">
        <f t="shared" si="1"/>
        <v>#REF!</v>
      </c>
      <c r="L18" s="109"/>
      <c r="M18" s="109"/>
      <c r="N18" s="109"/>
      <c r="O18" s="109"/>
      <c r="P18" s="109"/>
      <c r="Q18" s="109"/>
      <c r="R18" s="109"/>
      <c r="S18" s="109"/>
    </row>
    <row r="19" spans="1:19" x14ac:dyDescent="0.3">
      <c r="A19" s="152" t="e">
        <f>#REF!</f>
        <v>#REF!</v>
      </c>
      <c r="B19" s="109" t="e">
        <f>#REF!</f>
        <v>#REF!</v>
      </c>
      <c r="C19" s="109" t="e">
        <f>#REF!</f>
        <v>#REF!</v>
      </c>
      <c r="D19" s="109" t="e">
        <f>#REF!</f>
        <v>#REF!</v>
      </c>
      <c r="E19" s="109" t="e">
        <f>#REF!</f>
        <v>#REF!</v>
      </c>
      <c r="F19" s="109" t="e">
        <f>#REF!</f>
        <v>#REF!</v>
      </c>
      <c r="G19" s="109" t="e">
        <f>#REF!</f>
        <v>#REF!</v>
      </c>
      <c r="H19" s="109" t="e">
        <f>#REF!</f>
        <v>#REF!</v>
      </c>
      <c r="I19" s="109" t="e">
        <f>#REF!</f>
        <v>#REF!</v>
      </c>
      <c r="K19" s="152" t="e">
        <f t="shared" si="1"/>
        <v>#REF!</v>
      </c>
      <c r="L19" s="109"/>
      <c r="M19" s="109"/>
      <c r="N19" s="109"/>
      <c r="O19" s="109"/>
      <c r="P19" s="109"/>
      <c r="Q19" s="109"/>
      <c r="R19" s="109"/>
      <c r="S19" s="109"/>
    </row>
    <row r="20" spans="1:19" x14ac:dyDescent="0.3">
      <c r="A20" s="152" t="e">
        <f>#REF!</f>
        <v>#REF!</v>
      </c>
      <c r="B20" s="109" t="e">
        <f>#REF!</f>
        <v>#REF!</v>
      </c>
      <c r="C20" s="109" t="e">
        <f>#REF!</f>
        <v>#REF!</v>
      </c>
      <c r="D20" s="109" t="e">
        <f>#REF!</f>
        <v>#REF!</v>
      </c>
      <c r="E20" s="109" t="e">
        <f>#REF!</f>
        <v>#REF!</v>
      </c>
      <c r="F20" s="109" t="e">
        <f>#REF!</f>
        <v>#REF!</v>
      </c>
      <c r="G20" s="109" t="e">
        <f>#REF!</f>
        <v>#REF!</v>
      </c>
      <c r="H20" s="109" t="e">
        <f>#REF!</f>
        <v>#REF!</v>
      </c>
      <c r="I20" s="109" t="e">
        <f>#REF!</f>
        <v>#REF!</v>
      </c>
      <c r="K20" s="152" t="e">
        <f t="shared" si="1"/>
        <v>#REF!</v>
      </c>
      <c r="L20" s="109"/>
      <c r="M20" s="109"/>
      <c r="N20" s="109"/>
      <c r="O20" s="109"/>
      <c r="P20" s="109"/>
      <c r="Q20" s="109"/>
      <c r="R20" s="109"/>
      <c r="S20" s="109"/>
    </row>
    <row r="21" spans="1:19" x14ac:dyDescent="0.3">
      <c r="A21" s="152" t="e">
        <f>#REF!</f>
        <v>#REF!</v>
      </c>
      <c r="B21" s="109" t="e">
        <f>#REF!</f>
        <v>#REF!</v>
      </c>
      <c r="C21" s="109" t="e">
        <f>#REF!</f>
        <v>#REF!</v>
      </c>
      <c r="D21" s="109" t="e">
        <f>#REF!</f>
        <v>#REF!</v>
      </c>
      <c r="E21" s="109" t="e">
        <f>#REF!</f>
        <v>#REF!</v>
      </c>
      <c r="F21" s="109" t="e">
        <f>#REF!</f>
        <v>#REF!</v>
      </c>
      <c r="G21" s="109" t="e">
        <f>#REF!</f>
        <v>#REF!</v>
      </c>
      <c r="H21" s="109" t="e">
        <f>#REF!</f>
        <v>#REF!</v>
      </c>
      <c r="I21" s="109" t="e">
        <f>#REF!</f>
        <v>#REF!</v>
      </c>
      <c r="K21" s="152" t="e">
        <f t="shared" si="1"/>
        <v>#REF!</v>
      </c>
      <c r="L21" s="109"/>
      <c r="M21" s="109"/>
      <c r="N21" s="109"/>
      <c r="O21" s="109"/>
      <c r="P21" s="109"/>
      <c r="Q21" s="109"/>
      <c r="R21" s="109"/>
      <c r="S21" s="109"/>
    </row>
    <row r="22" spans="1:19" x14ac:dyDescent="0.3">
      <c r="A22" s="152" t="e">
        <f>#REF!</f>
        <v>#REF!</v>
      </c>
      <c r="B22" s="109" t="e">
        <f>#REF!</f>
        <v>#REF!</v>
      </c>
      <c r="C22" s="109" t="e">
        <f>#REF!</f>
        <v>#REF!</v>
      </c>
      <c r="D22" s="109" t="e">
        <f>#REF!</f>
        <v>#REF!</v>
      </c>
      <c r="E22" s="109" t="e">
        <f>#REF!</f>
        <v>#REF!</v>
      </c>
      <c r="F22" s="109" t="e">
        <f>#REF!</f>
        <v>#REF!</v>
      </c>
      <c r="G22" s="109" t="e">
        <f>#REF!</f>
        <v>#REF!</v>
      </c>
      <c r="H22" s="109" t="e">
        <f>#REF!</f>
        <v>#REF!</v>
      </c>
      <c r="I22" s="109" t="e">
        <f>#REF!</f>
        <v>#REF!</v>
      </c>
      <c r="K22" s="152" t="e">
        <f t="shared" si="1"/>
        <v>#REF!</v>
      </c>
      <c r="L22" s="109"/>
      <c r="M22" s="109"/>
      <c r="N22" s="109"/>
      <c r="O22" s="109"/>
      <c r="P22" s="109"/>
      <c r="Q22" s="109"/>
      <c r="R22" s="109"/>
      <c r="S22" s="109"/>
    </row>
    <row r="23" spans="1:19" x14ac:dyDescent="0.3">
      <c r="A23" s="152" t="e">
        <f>#REF!</f>
        <v>#REF!</v>
      </c>
      <c r="B23" s="109" t="e">
        <f>#REF!</f>
        <v>#REF!</v>
      </c>
      <c r="C23" s="109" t="e">
        <f>#REF!</f>
        <v>#REF!</v>
      </c>
      <c r="D23" s="109" t="e">
        <f>#REF!</f>
        <v>#REF!</v>
      </c>
      <c r="E23" s="109" t="e">
        <f>#REF!</f>
        <v>#REF!</v>
      </c>
      <c r="F23" s="109" t="e">
        <f>#REF!</f>
        <v>#REF!</v>
      </c>
      <c r="G23" s="109" t="e">
        <f>#REF!</f>
        <v>#REF!</v>
      </c>
      <c r="H23" s="109" t="e">
        <f>#REF!</f>
        <v>#REF!</v>
      </c>
      <c r="I23" s="109" t="e">
        <f>#REF!</f>
        <v>#REF!</v>
      </c>
      <c r="K23" s="152" t="e">
        <f t="shared" si="1"/>
        <v>#REF!</v>
      </c>
      <c r="L23" s="109"/>
      <c r="M23" s="109"/>
      <c r="N23" s="109"/>
      <c r="O23" s="109"/>
      <c r="P23" s="109"/>
      <c r="Q23" s="109"/>
      <c r="R23" s="109"/>
      <c r="S23" s="109"/>
    </row>
    <row r="24" spans="1:19" x14ac:dyDescent="0.3">
      <c r="A24" s="152" t="e">
        <f>#REF!</f>
        <v>#REF!</v>
      </c>
      <c r="B24" s="109" t="e">
        <f>#REF!</f>
        <v>#REF!</v>
      </c>
      <c r="C24" s="109" t="e">
        <f>#REF!</f>
        <v>#REF!</v>
      </c>
      <c r="D24" s="109" t="e">
        <f>#REF!</f>
        <v>#REF!</v>
      </c>
      <c r="E24" s="109" t="e">
        <f>#REF!</f>
        <v>#REF!</v>
      </c>
      <c r="F24" s="109" t="e">
        <f>#REF!</f>
        <v>#REF!</v>
      </c>
      <c r="G24" s="109" t="e">
        <f>#REF!</f>
        <v>#REF!</v>
      </c>
      <c r="H24" s="109" t="e">
        <f>#REF!</f>
        <v>#REF!</v>
      </c>
      <c r="I24" s="109" t="e">
        <f>#REF!</f>
        <v>#REF!</v>
      </c>
      <c r="K24" s="152" t="e">
        <f t="shared" si="1"/>
        <v>#REF!</v>
      </c>
      <c r="L24" s="109"/>
      <c r="M24" s="109"/>
      <c r="N24" s="109"/>
      <c r="O24" s="109"/>
      <c r="P24" s="109"/>
      <c r="Q24" s="109"/>
      <c r="R24" s="109"/>
      <c r="S24" s="109"/>
    </row>
    <row r="25" spans="1:19" x14ac:dyDescent="0.3">
      <c r="A25" s="152" t="e">
        <f>#REF!</f>
        <v>#REF!</v>
      </c>
      <c r="B25" s="109" t="e">
        <f>#REF!</f>
        <v>#REF!</v>
      </c>
      <c r="C25" s="109" t="e">
        <f>#REF!</f>
        <v>#REF!</v>
      </c>
      <c r="D25" s="109" t="e">
        <f>#REF!</f>
        <v>#REF!</v>
      </c>
      <c r="E25" s="109" t="e">
        <f>#REF!</f>
        <v>#REF!</v>
      </c>
      <c r="F25" s="109" t="e">
        <f>#REF!</f>
        <v>#REF!</v>
      </c>
      <c r="G25" s="109" t="e">
        <f>#REF!</f>
        <v>#REF!</v>
      </c>
      <c r="H25" s="109" t="e">
        <f>#REF!</f>
        <v>#REF!</v>
      </c>
      <c r="I25" s="109" t="e">
        <f>#REF!</f>
        <v>#REF!</v>
      </c>
      <c r="K25" s="152" t="e">
        <f t="shared" si="1"/>
        <v>#REF!</v>
      </c>
      <c r="L25" s="109"/>
      <c r="M25" s="109"/>
      <c r="N25" s="109"/>
      <c r="O25" s="109"/>
      <c r="P25" s="109"/>
      <c r="Q25" s="109"/>
      <c r="R25" s="109"/>
      <c r="S25" s="109"/>
    </row>
    <row r="26" spans="1:19" x14ac:dyDescent="0.3">
      <c r="A26" s="152" t="e">
        <f>#REF!</f>
        <v>#REF!</v>
      </c>
      <c r="B26" s="109" t="e">
        <f>#REF!</f>
        <v>#REF!</v>
      </c>
      <c r="C26" s="109" t="e">
        <f>#REF!</f>
        <v>#REF!</v>
      </c>
      <c r="D26" s="109" t="e">
        <f>#REF!</f>
        <v>#REF!</v>
      </c>
      <c r="E26" s="109" t="e">
        <f>#REF!</f>
        <v>#REF!</v>
      </c>
      <c r="F26" s="109" t="e">
        <f>#REF!</f>
        <v>#REF!</v>
      </c>
      <c r="G26" s="109" t="e">
        <f>#REF!</f>
        <v>#REF!</v>
      </c>
      <c r="H26" s="109" t="e">
        <f>#REF!</f>
        <v>#REF!</v>
      </c>
      <c r="I26" s="109" t="e">
        <f>#REF!</f>
        <v>#REF!</v>
      </c>
      <c r="K26" s="152" t="e">
        <f t="shared" si="1"/>
        <v>#REF!</v>
      </c>
      <c r="L26" s="109"/>
      <c r="M26" s="109"/>
      <c r="N26" s="109"/>
      <c r="O26" s="109"/>
      <c r="P26" s="109"/>
      <c r="Q26" s="109"/>
      <c r="R26" s="109"/>
      <c r="S26" s="109"/>
    </row>
    <row r="27" spans="1:19" x14ac:dyDescent="0.3">
      <c r="A27" s="152" t="e">
        <f>#REF!</f>
        <v>#REF!</v>
      </c>
      <c r="B27" s="109" t="e">
        <f>#REF!</f>
        <v>#REF!</v>
      </c>
      <c r="C27" s="109" t="e">
        <f>#REF!</f>
        <v>#REF!</v>
      </c>
      <c r="D27" s="109" t="e">
        <f>#REF!</f>
        <v>#REF!</v>
      </c>
      <c r="E27" s="109" t="e">
        <f>#REF!</f>
        <v>#REF!</v>
      </c>
      <c r="F27" s="109" t="e">
        <f>#REF!</f>
        <v>#REF!</v>
      </c>
      <c r="G27" s="109" t="e">
        <f>#REF!</f>
        <v>#REF!</v>
      </c>
      <c r="H27" s="109" t="e">
        <f>#REF!</f>
        <v>#REF!</v>
      </c>
      <c r="I27" s="109" t="e">
        <f>#REF!</f>
        <v>#REF!</v>
      </c>
      <c r="K27" s="152" t="e">
        <f t="shared" si="1"/>
        <v>#REF!</v>
      </c>
      <c r="L27" s="109"/>
      <c r="M27" s="109"/>
      <c r="N27" s="109"/>
      <c r="O27" s="109"/>
      <c r="P27" s="109"/>
      <c r="Q27" s="109"/>
      <c r="R27" s="109"/>
      <c r="S27" s="109"/>
    </row>
    <row r="28" spans="1:19" x14ac:dyDescent="0.3">
      <c r="A28" s="152" t="e">
        <f>#REF!</f>
        <v>#REF!</v>
      </c>
      <c r="B28" s="109" t="e">
        <f>#REF!</f>
        <v>#REF!</v>
      </c>
      <c r="C28" s="109" t="e">
        <f>#REF!</f>
        <v>#REF!</v>
      </c>
      <c r="D28" s="109" t="e">
        <f>#REF!</f>
        <v>#REF!</v>
      </c>
      <c r="E28" s="109" t="e">
        <f>#REF!</f>
        <v>#REF!</v>
      </c>
      <c r="F28" s="109" t="e">
        <f>#REF!</f>
        <v>#REF!</v>
      </c>
      <c r="G28" s="109" t="e">
        <f>#REF!</f>
        <v>#REF!</v>
      </c>
      <c r="H28" s="109" t="e">
        <f>#REF!</f>
        <v>#REF!</v>
      </c>
      <c r="I28" s="109" t="e">
        <f>#REF!</f>
        <v>#REF!</v>
      </c>
      <c r="K28" s="152" t="e">
        <f t="shared" si="1"/>
        <v>#REF!</v>
      </c>
      <c r="L28" s="109"/>
      <c r="M28" s="109"/>
      <c r="N28" s="109"/>
      <c r="O28" s="109"/>
      <c r="P28" s="109"/>
      <c r="Q28" s="109"/>
      <c r="R28" s="109"/>
      <c r="S28" s="109"/>
    </row>
    <row r="29" spans="1:19" x14ac:dyDescent="0.3">
      <c r="A29" s="152" t="e">
        <f>#REF!</f>
        <v>#REF!</v>
      </c>
      <c r="B29" s="109" t="e">
        <f>#REF!</f>
        <v>#REF!</v>
      </c>
      <c r="C29" s="109" t="e">
        <f>#REF!</f>
        <v>#REF!</v>
      </c>
      <c r="D29" s="109" t="e">
        <f>#REF!</f>
        <v>#REF!</v>
      </c>
      <c r="E29" s="109" t="e">
        <f>#REF!</f>
        <v>#REF!</v>
      </c>
      <c r="F29" s="109" t="e">
        <f>#REF!</f>
        <v>#REF!</v>
      </c>
      <c r="G29" s="109" t="e">
        <f>#REF!</f>
        <v>#REF!</v>
      </c>
      <c r="H29" s="109" t="e">
        <f>#REF!</f>
        <v>#REF!</v>
      </c>
      <c r="I29" s="109" t="e">
        <f>#REF!</f>
        <v>#REF!</v>
      </c>
      <c r="K29" s="152" t="e">
        <f t="shared" si="1"/>
        <v>#REF!</v>
      </c>
      <c r="L29" s="109"/>
      <c r="M29" s="109"/>
      <c r="N29" s="109"/>
      <c r="O29" s="109"/>
      <c r="P29" s="109"/>
      <c r="Q29" s="109"/>
      <c r="R29" s="109"/>
      <c r="S29" s="109"/>
    </row>
    <row r="30" spans="1:19" x14ac:dyDescent="0.3">
      <c r="A30" s="152" t="e">
        <f>#REF!</f>
        <v>#REF!</v>
      </c>
      <c r="B30" s="109" t="e">
        <f>#REF!</f>
        <v>#REF!</v>
      </c>
      <c r="C30" s="109" t="e">
        <f>#REF!</f>
        <v>#REF!</v>
      </c>
      <c r="D30" s="109" t="e">
        <f>#REF!</f>
        <v>#REF!</v>
      </c>
      <c r="E30" s="109" t="e">
        <f>#REF!</f>
        <v>#REF!</v>
      </c>
      <c r="F30" s="109" t="e">
        <f>#REF!</f>
        <v>#REF!</v>
      </c>
      <c r="G30" s="109" t="e">
        <f>#REF!</f>
        <v>#REF!</v>
      </c>
      <c r="H30" s="109" t="e">
        <f>#REF!</f>
        <v>#REF!</v>
      </c>
      <c r="I30" s="109" t="e">
        <f>#REF!</f>
        <v>#REF!</v>
      </c>
      <c r="K30" s="152" t="e">
        <f t="shared" si="1"/>
        <v>#REF!</v>
      </c>
      <c r="L30" s="109"/>
      <c r="M30" s="109"/>
      <c r="N30" s="109"/>
      <c r="O30" s="109"/>
      <c r="P30" s="109"/>
      <c r="Q30" s="109"/>
      <c r="R30" s="109"/>
      <c r="S30" s="109"/>
    </row>
    <row r="31" spans="1:19" x14ac:dyDescent="0.3">
      <c r="A31" s="152" t="e">
        <f>#REF!</f>
        <v>#REF!</v>
      </c>
      <c r="B31" s="109" t="e">
        <f>#REF!</f>
        <v>#REF!</v>
      </c>
      <c r="C31" s="109" t="e">
        <f>#REF!</f>
        <v>#REF!</v>
      </c>
      <c r="D31" s="109" t="e">
        <f>#REF!</f>
        <v>#REF!</v>
      </c>
      <c r="E31" s="109" t="e">
        <f>#REF!</f>
        <v>#REF!</v>
      </c>
      <c r="F31" s="109" t="e">
        <f>#REF!</f>
        <v>#REF!</v>
      </c>
      <c r="G31" s="109" t="e">
        <f>#REF!</f>
        <v>#REF!</v>
      </c>
      <c r="H31" s="109" t="e">
        <f>#REF!</f>
        <v>#REF!</v>
      </c>
      <c r="I31" s="109" t="e">
        <f>#REF!</f>
        <v>#REF!</v>
      </c>
      <c r="K31" s="152" t="e">
        <f t="shared" si="1"/>
        <v>#REF!</v>
      </c>
      <c r="L31" s="109"/>
      <c r="M31" s="109"/>
      <c r="N31" s="109"/>
      <c r="O31" s="109"/>
      <c r="P31" s="109"/>
      <c r="Q31" s="109"/>
      <c r="R31" s="109"/>
      <c r="S31" s="109"/>
    </row>
    <row r="32" spans="1:19" x14ac:dyDescent="0.3">
      <c r="A32" s="152" t="e">
        <f>#REF!</f>
        <v>#REF!</v>
      </c>
      <c r="B32" s="109" t="e">
        <f>#REF!</f>
        <v>#REF!</v>
      </c>
      <c r="C32" s="109" t="e">
        <f>#REF!</f>
        <v>#REF!</v>
      </c>
      <c r="D32" s="109" t="e">
        <f>#REF!</f>
        <v>#REF!</v>
      </c>
      <c r="E32" s="109" t="e">
        <f>#REF!</f>
        <v>#REF!</v>
      </c>
      <c r="F32" s="109" t="e">
        <f>#REF!</f>
        <v>#REF!</v>
      </c>
      <c r="G32" s="109" t="e">
        <f>#REF!</f>
        <v>#REF!</v>
      </c>
      <c r="H32" s="109" t="e">
        <f>#REF!</f>
        <v>#REF!</v>
      </c>
      <c r="I32" s="109" t="e">
        <f>#REF!</f>
        <v>#REF!</v>
      </c>
      <c r="K32" s="152" t="e">
        <f t="shared" si="1"/>
        <v>#REF!</v>
      </c>
      <c r="L32" s="109"/>
      <c r="M32" s="109"/>
      <c r="N32" s="109"/>
      <c r="O32" s="109"/>
      <c r="P32" s="109"/>
      <c r="Q32" s="109"/>
      <c r="R32" s="109"/>
      <c r="S32" s="109"/>
    </row>
    <row r="33" spans="1:19" x14ac:dyDescent="0.3">
      <c r="A33" s="152" t="e">
        <f>#REF!</f>
        <v>#REF!</v>
      </c>
      <c r="B33" s="109" t="e">
        <f>#REF!</f>
        <v>#REF!</v>
      </c>
      <c r="C33" s="109" t="e">
        <f>#REF!</f>
        <v>#REF!</v>
      </c>
      <c r="D33" s="109" t="e">
        <f>#REF!</f>
        <v>#REF!</v>
      </c>
      <c r="E33" s="109" t="e">
        <f>#REF!</f>
        <v>#REF!</v>
      </c>
      <c r="F33" s="109" t="e">
        <f>#REF!</f>
        <v>#REF!</v>
      </c>
      <c r="G33" s="109" t="e">
        <f>#REF!</f>
        <v>#REF!</v>
      </c>
      <c r="H33" s="109" t="e">
        <f>#REF!</f>
        <v>#REF!</v>
      </c>
      <c r="I33" s="109" t="e">
        <f>#REF!</f>
        <v>#REF!</v>
      </c>
      <c r="K33" s="152" t="e">
        <f t="shared" si="1"/>
        <v>#REF!</v>
      </c>
      <c r="L33" s="109"/>
      <c r="M33" s="109"/>
      <c r="N33" s="109"/>
      <c r="O33" s="109"/>
      <c r="P33" s="109"/>
      <c r="Q33" s="109"/>
      <c r="R33" s="109"/>
      <c r="S33" s="109"/>
    </row>
    <row r="34" spans="1:19" x14ac:dyDescent="0.3">
      <c r="A34" s="38" t="s">
        <v>151</v>
      </c>
      <c r="B34" s="100" t="e">
        <f t="shared" ref="B34:I34" si="2">AVERAGE(B4:B33)</f>
        <v>#REF!</v>
      </c>
      <c r="C34" s="100" t="e">
        <f t="shared" si="2"/>
        <v>#REF!</v>
      </c>
      <c r="D34" s="100" t="e">
        <f t="shared" si="2"/>
        <v>#REF!</v>
      </c>
      <c r="E34" s="100" t="e">
        <f t="shared" si="2"/>
        <v>#REF!</v>
      </c>
      <c r="F34" s="100" t="e">
        <f t="shared" si="2"/>
        <v>#REF!</v>
      </c>
      <c r="G34" s="100" t="e">
        <f t="shared" si="2"/>
        <v>#REF!</v>
      </c>
      <c r="H34" s="100" t="e">
        <f t="shared" si="2"/>
        <v>#REF!</v>
      </c>
      <c r="I34" s="100" t="e">
        <f t="shared" si="2"/>
        <v>#REF!</v>
      </c>
      <c r="K34" s="38" t="s">
        <v>151</v>
      </c>
      <c r="L34" s="100" t="e">
        <f t="shared" ref="L34:S34" si="3">AVERAGE(L4:L33)</f>
        <v>#DIV/0!</v>
      </c>
      <c r="M34" s="100" t="e">
        <f t="shared" si="3"/>
        <v>#DIV/0!</v>
      </c>
      <c r="N34" s="100" t="e">
        <f t="shared" si="3"/>
        <v>#DIV/0!</v>
      </c>
      <c r="O34" s="100" t="e">
        <f t="shared" si="3"/>
        <v>#DIV/0!</v>
      </c>
      <c r="P34" s="100" t="e">
        <f t="shared" si="3"/>
        <v>#DIV/0!</v>
      </c>
      <c r="Q34" s="100" t="e">
        <f t="shared" si="3"/>
        <v>#DIV/0!</v>
      </c>
      <c r="R34" s="100" t="e">
        <f t="shared" si="3"/>
        <v>#DIV/0!</v>
      </c>
      <c r="S34" s="100" t="e">
        <f t="shared" si="3"/>
        <v>#DIV/0!</v>
      </c>
    </row>
  </sheetData>
  <mergeCells count="8">
    <mergeCell ref="A1:I1"/>
    <mergeCell ref="K1:S1"/>
    <mergeCell ref="A2:A3"/>
    <mergeCell ref="B2:E2"/>
    <mergeCell ref="F2:I2"/>
    <mergeCell ref="K2:K3"/>
    <mergeCell ref="L2:O2"/>
    <mergeCell ref="P2:S2"/>
  </mergeCells>
  <phoneticPr fontId="7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sheetPr codeName="Sheet176"/>
  <dimension ref="A1:CN113"/>
  <sheetViews>
    <sheetView zoomScale="70" zoomScaleNormal="70" zoomScaleSheetLayoutView="85" workbookViewId="0">
      <pane xSplit="1" ySplit="2" topLeftCell="AI5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ColWidth="9" defaultRowHeight="16.2" x14ac:dyDescent="0.3"/>
  <cols>
    <col min="1" max="1" width="10" style="33" customWidth="1"/>
    <col min="2" max="2" width="17.77734375" style="1" customWidth="1"/>
    <col min="3" max="3" width="12.21875" style="1" customWidth="1"/>
    <col min="4" max="4" width="13.21875" style="1" customWidth="1"/>
    <col min="5" max="5" width="12.88671875" style="1" customWidth="1"/>
    <col min="6" max="6" width="10" style="1" customWidth="1"/>
    <col min="7" max="7" width="13.44140625" style="1" customWidth="1"/>
    <col min="8" max="8" width="11.88671875" style="1" customWidth="1"/>
    <col min="9" max="9" width="9.109375" style="1" customWidth="1"/>
    <col min="10" max="11" width="9.6640625" style="1" customWidth="1"/>
    <col min="12" max="12" width="8.6640625" style="1" customWidth="1"/>
    <col min="13" max="13" width="10.109375" style="1" customWidth="1"/>
    <col min="14" max="14" width="12.33203125" style="1" customWidth="1"/>
    <col min="15" max="15" width="10.109375" style="1" customWidth="1"/>
    <col min="16" max="16" width="10.21875" style="1" customWidth="1"/>
    <col min="17" max="17" width="14" style="1" customWidth="1"/>
    <col min="18" max="18" width="16.6640625" style="1" customWidth="1"/>
    <col min="19" max="20" width="14.21875" style="1" customWidth="1"/>
    <col min="21" max="21" width="17.88671875" style="1" customWidth="1"/>
    <col min="22" max="23" width="13.88671875" style="1" customWidth="1"/>
    <col min="24" max="24" width="20.109375" style="1" customWidth="1"/>
    <col min="25" max="25" width="16.109375" style="1" customWidth="1"/>
    <col min="26" max="26" width="13.88671875" style="1" customWidth="1"/>
    <col min="27" max="28" width="16.109375" style="1" customWidth="1"/>
    <col min="29" max="29" width="14.109375" style="1" customWidth="1"/>
    <col min="30" max="30" width="9.33203125" style="1" customWidth="1"/>
    <col min="31" max="31" width="9.77734375" style="1" customWidth="1"/>
    <col min="32" max="33" width="8" style="1" customWidth="1"/>
    <col min="34" max="38" width="8.44140625" style="1" customWidth="1"/>
    <col min="39" max="40" width="8.109375" style="1" customWidth="1"/>
    <col min="41" max="41" width="8.44140625" style="1" customWidth="1"/>
    <col min="42" max="46" width="9.109375" style="1" customWidth="1"/>
    <col min="47" max="47" width="8.77734375" style="1" customWidth="1"/>
    <col min="48" max="48" width="19.109375" style="1" customWidth="1"/>
    <col min="49" max="49" width="12.6640625" style="1" customWidth="1"/>
    <col min="50" max="50" width="12.21875" style="1" customWidth="1"/>
    <col min="51" max="51" width="12.6640625" style="1" customWidth="1"/>
    <col min="52" max="52" width="14.109375" style="1" customWidth="1"/>
    <col min="53" max="53" width="11.109375" style="1" customWidth="1"/>
    <col min="54" max="54" width="11.88671875" style="1" customWidth="1"/>
    <col min="55" max="55" width="13.109375" style="1" customWidth="1"/>
    <col min="56" max="56" width="10.44140625" style="1" customWidth="1"/>
    <col min="57" max="57" width="9.109375" style="1" customWidth="1"/>
    <col min="58" max="58" width="11.77734375" style="1" customWidth="1"/>
    <col min="59" max="59" width="13.33203125" style="1" customWidth="1"/>
    <col min="60" max="64" width="9.109375" style="1" customWidth="1"/>
    <col min="65" max="65" width="9.21875" style="1" customWidth="1"/>
    <col min="66" max="66" width="9.109375" style="1" customWidth="1"/>
    <col min="67" max="67" width="9.109375" style="1" bestFit="1" customWidth="1"/>
    <col min="68" max="70" width="9.109375" style="1" customWidth="1"/>
    <col min="71" max="71" width="9.109375" style="1" bestFit="1" customWidth="1"/>
    <col min="72" max="73" width="9.109375" style="1" customWidth="1"/>
    <col min="74" max="74" width="9.21875" style="1" customWidth="1"/>
    <col min="75" max="75" width="10" style="1" customWidth="1"/>
    <col min="76" max="76" width="9.21875" style="1" customWidth="1"/>
    <col min="77" max="79" width="10" style="1" customWidth="1"/>
    <col min="80" max="80" width="9.21875" style="1" customWidth="1"/>
    <col min="81" max="82" width="11" style="1" customWidth="1"/>
    <col min="83" max="83" width="10" style="1" customWidth="1"/>
    <col min="84" max="84" width="9.21875" style="1" customWidth="1"/>
    <col min="85" max="85" width="11.109375" style="1" customWidth="1"/>
    <col min="86" max="86" width="10.109375" style="1" customWidth="1"/>
    <col min="87" max="87" width="10.109375" style="1" bestFit="1" customWidth="1"/>
    <col min="88" max="88" width="9.21875" style="1" customWidth="1"/>
    <col min="89" max="89" width="10" style="1" customWidth="1"/>
    <col min="90" max="92" width="9.109375" style="1" customWidth="1"/>
    <col min="93" max="96" width="9.109375" style="1" bestFit="1" customWidth="1"/>
    <col min="97" max="16384" width="9" style="1"/>
  </cols>
  <sheetData>
    <row r="1" spans="1:92" s="117" customFormat="1" ht="27.6" x14ac:dyDescent="0.3">
      <c r="A1" s="120"/>
      <c r="B1" s="900" t="s">
        <v>110</v>
      </c>
      <c r="C1" s="901"/>
      <c r="D1" s="901"/>
      <c r="E1" s="901"/>
      <c r="F1" s="901"/>
      <c r="G1" s="901"/>
      <c r="H1" s="901"/>
      <c r="I1" s="901"/>
      <c r="J1" s="901"/>
      <c r="K1" s="901"/>
      <c r="L1" s="901"/>
      <c r="M1" s="901"/>
      <c r="N1" s="901"/>
      <c r="O1" s="902"/>
      <c r="P1" s="906" t="s">
        <v>136</v>
      </c>
      <c r="Q1" s="907"/>
      <c r="R1" s="907"/>
      <c r="S1" s="907"/>
      <c r="T1" s="907"/>
      <c r="U1" s="907"/>
      <c r="V1" s="908"/>
      <c r="W1" s="909" t="s">
        <v>111</v>
      </c>
      <c r="X1" s="910"/>
      <c r="Y1" s="910"/>
      <c r="Z1" s="910"/>
      <c r="AA1" s="910"/>
      <c r="AB1" s="910"/>
      <c r="AC1" s="911"/>
      <c r="AD1" s="124" t="s">
        <v>112</v>
      </c>
      <c r="AE1" s="124" t="s">
        <v>113</v>
      </c>
      <c r="AF1" s="912" t="s">
        <v>114</v>
      </c>
      <c r="AG1" s="913"/>
      <c r="AH1" s="913"/>
      <c r="AI1" s="913"/>
      <c r="AJ1" s="913"/>
      <c r="AK1" s="913"/>
      <c r="AL1" s="914"/>
      <c r="AM1" s="884" t="s">
        <v>115</v>
      </c>
      <c r="AN1" s="885"/>
      <c r="AO1" s="885"/>
      <c r="AP1" s="885"/>
      <c r="AQ1" s="885"/>
      <c r="AR1" s="885"/>
      <c r="AS1" s="885"/>
      <c r="AT1" s="885"/>
      <c r="AU1" s="885"/>
      <c r="AV1" s="886"/>
      <c r="AW1" s="896" t="s">
        <v>116</v>
      </c>
      <c r="AX1" s="897"/>
      <c r="AY1" s="900" t="s">
        <v>117</v>
      </c>
      <c r="AZ1" s="901"/>
      <c r="BA1" s="901"/>
      <c r="BB1" s="901"/>
      <c r="BC1" s="901"/>
      <c r="BD1" s="901"/>
      <c r="BE1" s="901"/>
      <c r="BF1" s="901"/>
      <c r="BG1" s="901"/>
      <c r="BH1" s="901"/>
      <c r="BI1" s="901"/>
      <c r="BJ1" s="901"/>
      <c r="BK1" s="901"/>
      <c r="BL1" s="901"/>
      <c r="BM1" s="902"/>
      <c r="BN1" s="879" t="s">
        <v>118</v>
      </c>
      <c r="BO1" s="879"/>
      <c r="BP1" s="879"/>
      <c r="BQ1" s="879"/>
      <c r="BR1" s="878" t="s">
        <v>119</v>
      </c>
      <c r="BS1" s="878"/>
      <c r="BT1" s="878"/>
      <c r="BU1" s="878"/>
      <c r="BV1" s="882" t="s">
        <v>120</v>
      </c>
      <c r="BW1" s="883"/>
      <c r="BX1" s="903" t="s">
        <v>121</v>
      </c>
      <c r="BY1" s="904"/>
      <c r="BZ1" s="904"/>
      <c r="CA1" s="904"/>
      <c r="CB1" s="905"/>
      <c r="CC1" s="884" t="s">
        <v>122</v>
      </c>
      <c r="CD1" s="885"/>
      <c r="CE1" s="885"/>
      <c r="CF1" s="885"/>
      <c r="CG1" s="886"/>
      <c r="CH1" s="893" t="s">
        <v>123</v>
      </c>
      <c r="CI1" s="894"/>
      <c r="CJ1" s="894"/>
      <c r="CK1" s="895"/>
      <c r="CL1" s="871" t="s">
        <v>135</v>
      </c>
      <c r="CM1" s="871"/>
      <c r="CN1" s="201" t="s">
        <v>167</v>
      </c>
    </row>
    <row r="2" spans="1:92" s="117" customFormat="1" ht="32.4" x14ac:dyDescent="0.3">
      <c r="A2" s="44" t="s">
        <v>5</v>
      </c>
      <c r="B2" s="45" t="s">
        <v>124</v>
      </c>
      <c r="C2" s="46" t="s">
        <v>38</v>
      </c>
      <c r="D2" s="47" t="s">
        <v>71</v>
      </c>
      <c r="E2" s="48" t="s">
        <v>125</v>
      </c>
      <c r="F2" s="79" t="s">
        <v>39</v>
      </c>
      <c r="G2" s="49" t="s">
        <v>40</v>
      </c>
      <c r="H2" s="50" t="s">
        <v>126</v>
      </c>
      <c r="I2" s="51" t="s">
        <v>6</v>
      </c>
      <c r="J2" s="47" t="s">
        <v>127</v>
      </c>
      <c r="K2" s="52" t="s">
        <v>128</v>
      </c>
      <c r="L2" s="47" t="s">
        <v>7</v>
      </c>
      <c r="M2" s="51" t="s">
        <v>129</v>
      </c>
      <c r="N2" s="53" t="s">
        <v>130</v>
      </c>
      <c r="O2" s="54" t="s">
        <v>93</v>
      </c>
      <c r="P2" s="46" t="s">
        <v>38</v>
      </c>
      <c r="Q2" s="47" t="s">
        <v>71</v>
      </c>
      <c r="R2" s="48" t="s">
        <v>125</v>
      </c>
      <c r="S2" s="79" t="s">
        <v>39</v>
      </c>
      <c r="T2" s="49" t="s">
        <v>40</v>
      </c>
      <c r="U2" s="50" t="s">
        <v>126</v>
      </c>
      <c r="V2" s="54" t="s">
        <v>93</v>
      </c>
      <c r="W2" s="46" t="s">
        <v>38</v>
      </c>
      <c r="X2" s="47" t="s">
        <v>71</v>
      </c>
      <c r="Y2" s="48" t="s">
        <v>125</v>
      </c>
      <c r="Z2" s="79" t="s">
        <v>39</v>
      </c>
      <c r="AA2" s="49" t="s">
        <v>40</v>
      </c>
      <c r="AB2" s="50" t="s">
        <v>126</v>
      </c>
      <c r="AC2" s="54" t="s">
        <v>93</v>
      </c>
      <c r="AD2" s="55" t="s">
        <v>126</v>
      </c>
      <c r="AE2" s="55" t="s">
        <v>126</v>
      </c>
      <c r="AF2" s="45" t="s">
        <v>124</v>
      </c>
      <c r="AG2" s="46" t="s">
        <v>38</v>
      </c>
      <c r="AH2" s="47" t="s">
        <v>71</v>
      </c>
      <c r="AI2" s="48" t="s">
        <v>125</v>
      </c>
      <c r="AJ2" s="56" t="s">
        <v>126</v>
      </c>
      <c r="AK2" s="57" t="s">
        <v>98</v>
      </c>
      <c r="AL2" s="125" t="s">
        <v>99</v>
      </c>
      <c r="AM2" s="58" t="s">
        <v>124</v>
      </c>
      <c r="AN2" s="46" t="s">
        <v>38</v>
      </c>
      <c r="AO2" s="47" t="s">
        <v>71</v>
      </c>
      <c r="AP2" s="48" t="s">
        <v>125</v>
      </c>
      <c r="AQ2" s="79" t="s">
        <v>39</v>
      </c>
      <c r="AR2" s="49" t="s">
        <v>40</v>
      </c>
      <c r="AS2" s="50" t="s">
        <v>126</v>
      </c>
      <c r="AT2" s="53" t="s">
        <v>131</v>
      </c>
      <c r="AU2" s="53" t="s">
        <v>130</v>
      </c>
      <c r="AV2" s="59" t="s">
        <v>41</v>
      </c>
      <c r="AW2" s="56" t="s">
        <v>126</v>
      </c>
      <c r="AX2" s="60" t="s">
        <v>98</v>
      </c>
      <c r="AY2" s="45" t="s">
        <v>124</v>
      </c>
      <c r="AZ2" s="46" t="s">
        <v>38</v>
      </c>
      <c r="BA2" s="61" t="s">
        <v>71</v>
      </c>
      <c r="BB2" s="48" t="s">
        <v>125</v>
      </c>
      <c r="BC2" s="80" t="s">
        <v>39</v>
      </c>
      <c r="BD2" s="45" t="s">
        <v>40</v>
      </c>
      <c r="BE2" s="62" t="s">
        <v>126</v>
      </c>
      <c r="BF2" s="63" t="s">
        <v>6</v>
      </c>
      <c r="BG2" s="61" t="s">
        <v>127</v>
      </c>
      <c r="BH2" s="52" t="s">
        <v>128</v>
      </c>
      <c r="BI2" s="61" t="s">
        <v>7</v>
      </c>
      <c r="BJ2" s="61" t="s">
        <v>129</v>
      </c>
      <c r="BK2" s="53" t="s">
        <v>130</v>
      </c>
      <c r="BL2" s="54" t="s">
        <v>93</v>
      </c>
      <c r="BM2" s="64" t="s">
        <v>3</v>
      </c>
      <c r="BN2" s="48" t="s">
        <v>125</v>
      </c>
      <c r="BO2" s="80" t="s">
        <v>39</v>
      </c>
      <c r="BP2" s="45" t="s">
        <v>40</v>
      </c>
      <c r="BQ2" s="63" t="s">
        <v>126</v>
      </c>
      <c r="BR2" s="48" t="s">
        <v>125</v>
      </c>
      <c r="BS2" s="81" t="s">
        <v>39</v>
      </c>
      <c r="BT2" s="45" t="s">
        <v>40</v>
      </c>
      <c r="BU2" s="55" t="s">
        <v>126</v>
      </c>
      <c r="BV2" s="48" t="s">
        <v>125</v>
      </c>
      <c r="BW2" s="55" t="s">
        <v>126</v>
      </c>
      <c r="BX2" s="48" t="s">
        <v>125</v>
      </c>
      <c r="BY2" s="55" t="s">
        <v>126</v>
      </c>
      <c r="BZ2" s="65" t="s">
        <v>98</v>
      </c>
      <c r="CA2" s="66" t="s">
        <v>47</v>
      </c>
      <c r="CB2" s="63" t="s">
        <v>132</v>
      </c>
      <c r="CC2" s="48" t="s">
        <v>125</v>
      </c>
      <c r="CD2" s="55" t="s">
        <v>126</v>
      </c>
      <c r="CE2" s="65" t="s">
        <v>98</v>
      </c>
      <c r="CF2" s="66" t="s">
        <v>47</v>
      </c>
      <c r="CG2" s="63" t="s">
        <v>134</v>
      </c>
      <c r="CH2" s="48" t="s">
        <v>125</v>
      </c>
      <c r="CI2" s="80" t="s">
        <v>39</v>
      </c>
      <c r="CJ2" s="45" t="s">
        <v>40</v>
      </c>
      <c r="CK2" s="55" t="s">
        <v>126</v>
      </c>
      <c r="CL2" s="63" t="s">
        <v>132</v>
      </c>
      <c r="CM2" s="67" t="s">
        <v>8</v>
      </c>
      <c r="CN2" s="201" t="s">
        <v>167</v>
      </c>
    </row>
    <row r="3" spans="1:92" x14ac:dyDescent="0.3">
      <c r="A3" s="44">
        <v>40969</v>
      </c>
      <c r="B3" s="168"/>
      <c r="C3" s="168"/>
      <c r="D3" s="168"/>
      <c r="E3" s="168"/>
      <c r="F3" s="168"/>
      <c r="G3" s="168"/>
      <c r="H3" s="169"/>
      <c r="I3" s="290"/>
      <c r="J3" s="291"/>
      <c r="K3" s="290"/>
      <c r="L3" s="290"/>
      <c r="M3" s="292"/>
      <c r="N3" s="173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74"/>
      <c r="AE3" s="175"/>
      <c r="AF3" s="168"/>
      <c r="AG3" s="168"/>
      <c r="AH3" s="168"/>
      <c r="AI3" s="168"/>
      <c r="AJ3" s="168"/>
      <c r="AK3" s="173"/>
      <c r="AL3" s="173"/>
      <c r="AM3" s="168"/>
      <c r="AN3" s="168"/>
      <c r="AO3" s="168"/>
      <c r="AP3" s="168"/>
      <c r="AQ3" s="168"/>
      <c r="AR3" s="168"/>
      <c r="AS3" s="168"/>
      <c r="AT3" s="168"/>
      <c r="AU3" s="173"/>
      <c r="AV3" s="168"/>
      <c r="AW3" s="168"/>
      <c r="AX3" s="173"/>
      <c r="AY3" s="168"/>
      <c r="AZ3" s="168"/>
      <c r="BA3" s="168"/>
      <c r="BB3" s="168"/>
      <c r="BC3" s="168"/>
      <c r="BD3" s="168"/>
      <c r="BE3" s="168"/>
      <c r="BF3" s="290"/>
      <c r="BG3" s="290"/>
      <c r="BH3" s="290"/>
      <c r="BI3" s="290"/>
      <c r="BJ3" s="292"/>
      <c r="BK3" s="173"/>
      <c r="BL3" s="168"/>
      <c r="BM3" s="290"/>
      <c r="BN3" s="168"/>
      <c r="BO3" s="168"/>
      <c r="BP3" s="168"/>
      <c r="BQ3" s="168"/>
      <c r="BR3" s="168"/>
      <c r="BS3" s="168"/>
      <c r="BT3" s="168"/>
      <c r="BU3" s="168"/>
      <c r="BV3" s="168"/>
      <c r="BW3" s="168"/>
      <c r="BX3" s="168"/>
      <c r="BY3" s="168"/>
      <c r="BZ3" s="173"/>
      <c r="CA3" s="173"/>
      <c r="CB3" s="176"/>
      <c r="CC3" s="168"/>
      <c r="CD3" s="168"/>
      <c r="CE3" s="173"/>
      <c r="CF3" s="161"/>
      <c r="CG3" s="161"/>
      <c r="CH3" s="168"/>
      <c r="CI3" s="168"/>
      <c r="CJ3" s="168"/>
      <c r="CK3" s="168"/>
      <c r="CL3" s="161"/>
      <c r="CM3" s="168"/>
      <c r="CN3" s="203"/>
    </row>
    <row r="4" spans="1:92" x14ac:dyDescent="0.3">
      <c r="A4" s="44">
        <v>40970</v>
      </c>
      <c r="B4" s="168"/>
      <c r="C4" s="168"/>
      <c r="D4" s="168"/>
      <c r="E4" s="168"/>
      <c r="F4" s="168"/>
      <c r="G4" s="168"/>
      <c r="H4" s="169"/>
      <c r="I4" s="290"/>
      <c r="J4" s="290"/>
      <c r="K4" s="290"/>
      <c r="L4" s="290"/>
      <c r="M4" s="292"/>
      <c r="N4" s="173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8"/>
      <c r="Z4" s="168"/>
      <c r="AA4" s="168"/>
      <c r="AB4" s="168"/>
      <c r="AC4" s="168"/>
      <c r="AD4" s="174"/>
      <c r="AE4" s="175"/>
      <c r="AF4" s="168"/>
      <c r="AG4" s="168"/>
      <c r="AH4" s="168"/>
      <c r="AI4" s="168"/>
      <c r="AJ4" s="168"/>
      <c r="AK4" s="173"/>
      <c r="AL4" s="173"/>
      <c r="AM4" s="168"/>
      <c r="AN4" s="168"/>
      <c r="AO4" s="168"/>
      <c r="AP4" s="168"/>
      <c r="AQ4" s="168"/>
      <c r="AR4" s="168"/>
      <c r="AS4" s="168"/>
      <c r="AT4" s="168"/>
      <c r="AU4" s="173"/>
      <c r="AV4" s="168"/>
      <c r="AW4" s="168"/>
      <c r="AX4" s="173"/>
      <c r="AY4" s="168"/>
      <c r="AZ4" s="168"/>
      <c r="BA4" s="168"/>
      <c r="BB4" s="168"/>
      <c r="BC4" s="168"/>
      <c r="BD4" s="168"/>
      <c r="BE4" s="168"/>
      <c r="BF4" s="290"/>
      <c r="BG4" s="290"/>
      <c r="BH4" s="290"/>
      <c r="BI4" s="290"/>
      <c r="BJ4" s="292"/>
      <c r="BK4" s="173"/>
      <c r="BL4" s="168"/>
      <c r="BM4" s="290"/>
      <c r="BN4" s="168"/>
      <c r="BO4" s="168"/>
      <c r="BP4" s="168"/>
      <c r="BQ4" s="168"/>
      <c r="BR4" s="168"/>
      <c r="BS4" s="168"/>
      <c r="BT4" s="168"/>
      <c r="BU4" s="168"/>
      <c r="BV4" s="168"/>
      <c r="BW4" s="168"/>
      <c r="BX4" s="168"/>
      <c r="BY4" s="168"/>
      <c r="BZ4" s="173"/>
      <c r="CA4" s="173"/>
      <c r="CB4" s="176"/>
      <c r="CC4" s="168"/>
      <c r="CD4" s="168"/>
      <c r="CE4" s="173"/>
      <c r="CF4" s="161"/>
      <c r="CG4" s="161"/>
      <c r="CH4" s="168"/>
      <c r="CI4" s="171"/>
      <c r="CJ4" s="168"/>
      <c r="CK4" s="168"/>
      <c r="CL4" s="161"/>
      <c r="CM4" s="168"/>
      <c r="CN4" s="202"/>
    </row>
    <row r="5" spans="1:92" x14ac:dyDescent="0.3">
      <c r="A5" s="44">
        <v>40971</v>
      </c>
      <c r="B5" s="168"/>
      <c r="C5" s="168"/>
      <c r="D5" s="168"/>
      <c r="E5" s="168"/>
      <c r="F5" s="168"/>
      <c r="G5" s="168"/>
      <c r="H5" s="169"/>
      <c r="I5" s="290"/>
      <c r="J5" s="290"/>
      <c r="K5" s="290"/>
      <c r="L5" s="290"/>
      <c r="M5" s="292"/>
      <c r="N5" s="173"/>
      <c r="O5" s="168"/>
      <c r="P5" s="168"/>
      <c r="Q5" s="168"/>
      <c r="R5" s="168"/>
      <c r="S5" s="168"/>
      <c r="T5" s="168"/>
      <c r="U5" s="168"/>
      <c r="V5" s="168"/>
      <c r="W5" s="168"/>
      <c r="X5" s="168"/>
      <c r="Y5" s="168"/>
      <c r="Z5" s="168"/>
      <c r="AA5" s="168"/>
      <c r="AB5" s="168"/>
      <c r="AC5" s="168"/>
      <c r="AD5" s="174"/>
      <c r="AE5" s="175"/>
      <c r="AF5" s="168"/>
      <c r="AG5" s="168"/>
      <c r="AH5" s="168"/>
      <c r="AI5" s="168"/>
      <c r="AJ5" s="168"/>
      <c r="AK5" s="173"/>
      <c r="AL5" s="173"/>
      <c r="AM5" s="168"/>
      <c r="AN5" s="168"/>
      <c r="AO5" s="168"/>
      <c r="AP5" s="168"/>
      <c r="AQ5" s="168"/>
      <c r="AR5" s="168"/>
      <c r="AS5" s="168"/>
      <c r="AT5" s="168"/>
      <c r="AU5" s="173"/>
      <c r="AV5" s="168"/>
      <c r="AW5" s="168"/>
      <c r="AX5" s="173"/>
      <c r="AY5" s="168"/>
      <c r="AZ5" s="168"/>
      <c r="BA5" s="168"/>
      <c r="BB5" s="168"/>
      <c r="BC5" s="168"/>
      <c r="BD5" s="168"/>
      <c r="BE5" s="168"/>
      <c r="BF5" s="290"/>
      <c r="BG5" s="290"/>
      <c r="BH5" s="290"/>
      <c r="BI5" s="290"/>
      <c r="BJ5" s="292"/>
      <c r="BK5" s="173"/>
      <c r="BL5" s="168"/>
      <c r="BM5" s="290"/>
      <c r="BN5" s="168"/>
      <c r="BO5" s="168"/>
      <c r="BP5" s="168"/>
      <c r="BQ5" s="168"/>
      <c r="BR5" s="168"/>
      <c r="BS5" s="168"/>
      <c r="BT5" s="168"/>
      <c r="BU5" s="168"/>
      <c r="BV5" s="168"/>
      <c r="BW5" s="168"/>
      <c r="BX5" s="168"/>
      <c r="BY5" s="168"/>
      <c r="BZ5" s="173"/>
      <c r="CA5" s="173"/>
      <c r="CB5" s="176"/>
      <c r="CC5" s="168"/>
      <c r="CD5" s="168"/>
      <c r="CE5" s="173"/>
      <c r="CF5" s="161"/>
      <c r="CG5" s="161"/>
      <c r="CH5" s="168"/>
      <c r="CI5" s="168"/>
      <c r="CJ5" s="168"/>
      <c r="CK5" s="168"/>
      <c r="CL5" s="161"/>
      <c r="CM5" s="168"/>
      <c r="CN5" s="203"/>
    </row>
    <row r="6" spans="1:92" x14ac:dyDescent="0.3">
      <c r="A6" s="44">
        <v>40972</v>
      </c>
      <c r="B6" s="168"/>
      <c r="C6" s="168"/>
      <c r="D6" s="168"/>
      <c r="E6" s="168"/>
      <c r="F6" s="168"/>
      <c r="G6" s="168"/>
      <c r="H6" s="169"/>
      <c r="I6" s="290"/>
      <c r="J6" s="290"/>
      <c r="K6" s="293"/>
      <c r="L6" s="290"/>
      <c r="M6" s="292"/>
      <c r="N6" s="173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74"/>
      <c r="AE6" s="175"/>
      <c r="AF6" s="168"/>
      <c r="AG6" s="168"/>
      <c r="AH6" s="168"/>
      <c r="AI6" s="168"/>
      <c r="AJ6" s="168"/>
      <c r="AK6" s="173"/>
      <c r="AL6" s="173"/>
      <c r="AM6" s="168"/>
      <c r="AN6" s="168"/>
      <c r="AO6" s="168"/>
      <c r="AP6" s="168"/>
      <c r="AQ6" s="168"/>
      <c r="AR6" s="168"/>
      <c r="AS6" s="168"/>
      <c r="AT6" s="168"/>
      <c r="AU6" s="173"/>
      <c r="AV6" s="168"/>
      <c r="AW6" s="168"/>
      <c r="AX6" s="173"/>
      <c r="AY6" s="168"/>
      <c r="AZ6" s="168"/>
      <c r="BA6" s="168"/>
      <c r="BB6" s="168"/>
      <c r="BC6" s="168"/>
      <c r="BD6" s="168"/>
      <c r="BE6" s="168"/>
      <c r="BF6" s="290"/>
      <c r="BG6" s="293"/>
      <c r="BH6" s="293"/>
      <c r="BI6" s="290"/>
      <c r="BJ6" s="292"/>
      <c r="BK6" s="173"/>
      <c r="BL6" s="168"/>
      <c r="BM6" s="290"/>
      <c r="BN6" s="168"/>
      <c r="BO6" s="168"/>
      <c r="BP6" s="168"/>
      <c r="BQ6" s="168"/>
      <c r="BR6" s="168"/>
      <c r="BS6" s="168"/>
      <c r="BT6" s="168"/>
      <c r="BU6" s="168"/>
      <c r="BV6" s="168"/>
      <c r="BW6" s="168"/>
      <c r="BX6" s="168"/>
      <c r="BY6" s="168"/>
      <c r="BZ6" s="173"/>
      <c r="CA6" s="173"/>
      <c r="CB6" s="176"/>
      <c r="CC6" s="168"/>
      <c r="CD6" s="168"/>
      <c r="CE6" s="173"/>
      <c r="CF6" s="161"/>
      <c r="CG6" s="161"/>
      <c r="CH6" s="168"/>
      <c r="CI6" s="168"/>
      <c r="CJ6" s="168"/>
      <c r="CK6" s="168"/>
      <c r="CL6" s="161"/>
      <c r="CM6" s="168"/>
      <c r="CN6" s="204"/>
    </row>
    <row r="7" spans="1:92" x14ac:dyDescent="0.3">
      <c r="A7" s="44">
        <v>40973</v>
      </c>
      <c r="B7" s="168"/>
      <c r="C7" s="168"/>
      <c r="D7" s="168"/>
      <c r="E7" s="168"/>
      <c r="F7" s="168"/>
      <c r="G7" s="168"/>
      <c r="H7" s="169"/>
      <c r="I7" s="290"/>
      <c r="J7" s="290"/>
      <c r="K7" s="290"/>
      <c r="L7" s="290"/>
      <c r="M7" s="292"/>
      <c r="N7" s="173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74"/>
      <c r="AE7" s="175"/>
      <c r="AF7" s="168"/>
      <c r="AG7" s="168"/>
      <c r="AH7" s="168"/>
      <c r="AI7" s="168"/>
      <c r="AJ7" s="168"/>
      <c r="AK7" s="173"/>
      <c r="AL7" s="173"/>
      <c r="AM7" s="168"/>
      <c r="AN7" s="168"/>
      <c r="AO7" s="168"/>
      <c r="AP7" s="168"/>
      <c r="AQ7" s="168"/>
      <c r="AR7" s="168"/>
      <c r="AS7" s="168"/>
      <c r="AT7" s="168"/>
      <c r="AU7" s="173"/>
      <c r="AV7" s="168"/>
      <c r="AW7" s="168"/>
      <c r="AX7" s="173"/>
      <c r="AY7" s="168"/>
      <c r="AZ7" s="168"/>
      <c r="BA7" s="168"/>
      <c r="BB7" s="168"/>
      <c r="BC7" s="168"/>
      <c r="BD7" s="168"/>
      <c r="BE7" s="168"/>
      <c r="BF7" s="290"/>
      <c r="BG7" s="290"/>
      <c r="BH7" s="290"/>
      <c r="BI7" s="290"/>
      <c r="BJ7" s="292"/>
      <c r="BK7" s="173"/>
      <c r="BL7" s="168"/>
      <c r="BM7" s="290"/>
      <c r="BN7" s="168"/>
      <c r="BO7" s="168"/>
      <c r="BP7" s="168"/>
      <c r="BQ7" s="168"/>
      <c r="BR7" s="168"/>
      <c r="BS7" s="168"/>
      <c r="BT7" s="168"/>
      <c r="BU7" s="168"/>
      <c r="BV7" s="168"/>
      <c r="BW7" s="168"/>
      <c r="BX7" s="168"/>
      <c r="BY7" s="168"/>
      <c r="BZ7" s="173"/>
      <c r="CA7" s="173"/>
      <c r="CB7" s="176"/>
      <c r="CC7" s="168"/>
      <c r="CD7" s="168"/>
      <c r="CE7" s="173"/>
      <c r="CF7" s="161"/>
      <c r="CG7" s="161"/>
      <c r="CH7" s="168"/>
      <c r="CI7" s="168"/>
      <c r="CJ7" s="168"/>
      <c r="CK7" s="168"/>
      <c r="CL7" s="161"/>
      <c r="CM7" s="168"/>
      <c r="CN7" s="204"/>
    </row>
    <row r="8" spans="1:92" x14ac:dyDescent="0.3">
      <c r="A8" s="44">
        <v>40974</v>
      </c>
      <c r="B8" s="168"/>
      <c r="C8" s="168"/>
      <c r="D8" s="168"/>
      <c r="E8" s="168"/>
      <c r="F8" s="170"/>
      <c r="G8" s="168"/>
      <c r="H8" s="169"/>
      <c r="I8" s="290"/>
      <c r="J8" s="290"/>
      <c r="K8" s="290"/>
      <c r="L8" s="290"/>
      <c r="M8" s="292"/>
      <c r="N8" s="173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74"/>
      <c r="AE8" s="175"/>
      <c r="AF8" s="168"/>
      <c r="AG8" s="168"/>
      <c r="AH8" s="168"/>
      <c r="AI8" s="168"/>
      <c r="AJ8" s="168"/>
      <c r="AK8" s="173"/>
      <c r="AL8" s="173"/>
      <c r="AM8" s="168"/>
      <c r="AN8" s="168"/>
      <c r="AO8" s="168"/>
      <c r="AP8" s="168"/>
      <c r="AQ8" s="168"/>
      <c r="AR8" s="168"/>
      <c r="AS8" s="168"/>
      <c r="AT8" s="168"/>
      <c r="AU8" s="173"/>
      <c r="AV8" s="168"/>
      <c r="AW8" s="168"/>
      <c r="AX8" s="173"/>
      <c r="AY8" s="168"/>
      <c r="AZ8" s="168"/>
      <c r="BA8" s="168"/>
      <c r="BB8" s="168"/>
      <c r="BC8" s="168"/>
      <c r="BD8" s="168"/>
      <c r="BE8" s="168"/>
      <c r="BF8" s="290"/>
      <c r="BG8" s="290"/>
      <c r="BH8" s="290"/>
      <c r="BI8" s="290"/>
      <c r="BJ8" s="292"/>
      <c r="BK8" s="173"/>
      <c r="BL8" s="168"/>
      <c r="BM8" s="290"/>
      <c r="BN8" s="168"/>
      <c r="BO8" s="171"/>
      <c r="BP8" s="168"/>
      <c r="BQ8" s="168"/>
      <c r="BR8" s="168"/>
      <c r="BS8" s="171"/>
      <c r="BT8" s="168"/>
      <c r="BU8" s="168"/>
      <c r="BV8" s="168"/>
      <c r="BW8" s="168"/>
      <c r="BX8" s="168"/>
      <c r="BY8" s="168"/>
      <c r="BZ8" s="173"/>
      <c r="CA8" s="173"/>
      <c r="CB8" s="176"/>
      <c r="CC8" s="168"/>
      <c r="CD8" s="168"/>
      <c r="CE8" s="173"/>
      <c r="CF8" s="161"/>
      <c r="CG8" s="161"/>
      <c r="CH8" s="168"/>
      <c r="CI8" s="168"/>
      <c r="CJ8" s="168"/>
      <c r="CK8" s="168"/>
      <c r="CL8" s="161"/>
      <c r="CM8" s="168"/>
      <c r="CN8" s="204"/>
    </row>
    <row r="9" spans="1:92" x14ac:dyDescent="0.3">
      <c r="A9" s="44">
        <v>40975</v>
      </c>
      <c r="B9" s="168"/>
      <c r="C9" s="278"/>
      <c r="D9" s="278"/>
      <c r="E9" s="278"/>
      <c r="F9" s="170"/>
      <c r="G9" s="170"/>
      <c r="H9" s="169"/>
      <c r="I9" s="280"/>
      <c r="J9" s="281"/>
      <c r="K9" s="282"/>
      <c r="L9" s="283"/>
      <c r="M9" s="284"/>
      <c r="N9" s="285"/>
      <c r="O9" s="286"/>
      <c r="P9" s="168"/>
      <c r="Q9" s="294"/>
      <c r="R9" s="294"/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74"/>
      <c r="AE9" s="175"/>
      <c r="AF9" s="168"/>
      <c r="AG9" s="168"/>
      <c r="AH9" s="168"/>
      <c r="AI9" s="168"/>
      <c r="AJ9" s="168"/>
      <c r="AK9" s="173"/>
      <c r="AL9" s="173"/>
      <c r="AM9" s="168"/>
      <c r="AN9" s="168"/>
      <c r="AO9" s="168"/>
      <c r="AP9" s="168"/>
      <c r="AQ9" s="168"/>
      <c r="AR9" s="168"/>
      <c r="AS9" s="168"/>
      <c r="AT9" s="168"/>
      <c r="AU9" s="173"/>
      <c r="AV9" s="168"/>
      <c r="AW9" s="168"/>
      <c r="AX9" s="173"/>
      <c r="AY9" s="168"/>
      <c r="AZ9" s="168"/>
      <c r="BA9" s="168"/>
      <c r="BB9" s="168"/>
      <c r="BC9" s="168"/>
      <c r="BD9" s="168"/>
      <c r="BE9" s="168"/>
      <c r="BF9" s="290"/>
      <c r="BG9" s="290"/>
      <c r="BH9" s="290"/>
      <c r="BI9" s="290"/>
      <c r="BJ9" s="292"/>
      <c r="BK9" s="173"/>
      <c r="BL9" s="168"/>
      <c r="BM9" s="290"/>
      <c r="BN9" s="168"/>
      <c r="BO9" s="168"/>
      <c r="BP9" s="168"/>
      <c r="BQ9" s="168"/>
      <c r="BR9" s="168"/>
      <c r="BS9" s="168"/>
      <c r="BT9" s="168"/>
      <c r="BU9" s="168"/>
      <c r="BV9" s="168"/>
      <c r="BW9" s="168"/>
      <c r="BX9" s="168"/>
      <c r="BY9" s="168"/>
      <c r="BZ9" s="173"/>
      <c r="CA9" s="173"/>
      <c r="CB9" s="176"/>
      <c r="CC9" s="168"/>
      <c r="CD9" s="168"/>
      <c r="CE9" s="173"/>
      <c r="CF9" s="161"/>
      <c r="CG9" s="161"/>
      <c r="CH9" s="168"/>
      <c r="CI9" s="168"/>
      <c r="CJ9" s="168"/>
      <c r="CK9" s="168"/>
      <c r="CL9" s="161"/>
      <c r="CM9" s="168"/>
      <c r="CN9" s="204"/>
    </row>
    <row r="10" spans="1:92" x14ac:dyDescent="0.3">
      <c r="A10" s="44">
        <v>40976</v>
      </c>
      <c r="B10" s="168"/>
      <c r="C10" s="278"/>
      <c r="D10" s="278"/>
      <c r="E10" s="278"/>
      <c r="F10" s="170"/>
      <c r="G10" s="170"/>
      <c r="H10" s="169"/>
      <c r="I10" s="280"/>
      <c r="J10" s="281"/>
      <c r="K10" s="282"/>
      <c r="L10" s="283"/>
      <c r="M10" s="284"/>
      <c r="N10" s="285"/>
      <c r="O10" s="286"/>
      <c r="P10" s="168"/>
      <c r="Q10" s="294"/>
      <c r="R10" s="294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74"/>
      <c r="AE10" s="175"/>
      <c r="AF10" s="168"/>
      <c r="AG10" s="168"/>
      <c r="AH10" s="168"/>
      <c r="AI10" s="168"/>
      <c r="AJ10" s="168"/>
      <c r="AK10" s="173"/>
      <c r="AL10" s="173"/>
      <c r="AM10" s="168"/>
      <c r="AN10" s="168"/>
      <c r="AO10" s="168"/>
      <c r="AP10" s="168"/>
      <c r="AQ10" s="168"/>
      <c r="AR10" s="168"/>
      <c r="AS10" s="168"/>
      <c r="AT10" s="168"/>
      <c r="AU10" s="173"/>
      <c r="AV10" s="168"/>
      <c r="AW10" s="168"/>
      <c r="AX10" s="173"/>
      <c r="AY10" s="168"/>
      <c r="AZ10" s="168"/>
      <c r="BA10" s="168"/>
      <c r="BB10" s="168"/>
      <c r="BC10" s="168"/>
      <c r="BD10" s="168"/>
      <c r="BE10" s="168"/>
      <c r="BF10" s="290"/>
      <c r="BG10" s="290"/>
      <c r="BH10" s="291"/>
      <c r="BI10" s="290"/>
      <c r="BJ10" s="292"/>
      <c r="BK10" s="295"/>
      <c r="BL10" s="168"/>
      <c r="BM10" s="290"/>
      <c r="BN10" s="168"/>
      <c r="BO10" s="168"/>
      <c r="BP10" s="168"/>
      <c r="BQ10" s="168"/>
      <c r="BR10" s="168"/>
      <c r="BS10" s="168"/>
      <c r="BT10" s="168"/>
      <c r="BU10" s="168"/>
      <c r="BV10" s="168"/>
      <c r="BW10" s="168"/>
      <c r="BX10" s="168"/>
      <c r="BY10" s="168"/>
      <c r="BZ10" s="173"/>
      <c r="CA10" s="173"/>
      <c r="CB10" s="176"/>
      <c r="CC10" s="168"/>
      <c r="CD10" s="168"/>
      <c r="CE10" s="173"/>
      <c r="CF10" s="161"/>
      <c r="CG10" s="161"/>
      <c r="CH10" s="168"/>
      <c r="CI10" s="168"/>
      <c r="CJ10" s="168"/>
      <c r="CK10" s="168"/>
      <c r="CL10" s="161"/>
      <c r="CM10" s="168"/>
      <c r="CN10" s="204"/>
    </row>
    <row r="11" spans="1:92" x14ac:dyDescent="0.3">
      <c r="A11" s="44">
        <v>40977</v>
      </c>
      <c r="B11" s="168"/>
      <c r="C11" s="278"/>
      <c r="E11" s="278"/>
      <c r="F11" s="170"/>
      <c r="G11" s="170"/>
      <c r="H11" s="169"/>
      <c r="I11" s="280"/>
      <c r="J11" s="281"/>
      <c r="K11" s="282"/>
      <c r="L11" s="283"/>
      <c r="M11" s="284"/>
      <c r="N11" s="285"/>
      <c r="O11" s="286"/>
      <c r="P11" s="168"/>
      <c r="Q11" s="294"/>
      <c r="R11" s="294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74"/>
      <c r="AE11" s="175"/>
      <c r="AF11" s="168"/>
      <c r="AG11" s="168"/>
      <c r="AH11" s="168"/>
      <c r="AI11" s="168"/>
      <c r="AJ11" s="168"/>
      <c r="AK11" s="173"/>
      <c r="AL11" s="173"/>
      <c r="AM11" s="168"/>
      <c r="AN11" s="168"/>
      <c r="AO11" s="168"/>
      <c r="AP11" s="168"/>
      <c r="AQ11" s="168"/>
      <c r="AR11" s="168"/>
      <c r="AS11" s="168"/>
      <c r="AT11" s="168"/>
      <c r="AU11" s="173"/>
      <c r="AV11" s="168"/>
      <c r="AW11" s="168"/>
      <c r="AX11" s="173"/>
      <c r="AY11" s="168"/>
      <c r="AZ11" s="168"/>
      <c r="BA11" s="168"/>
      <c r="BB11" s="168"/>
      <c r="BC11" s="168"/>
      <c r="BD11" s="168"/>
      <c r="BE11" s="168"/>
      <c r="BF11" s="290"/>
      <c r="BG11" s="290"/>
      <c r="BH11" s="290"/>
      <c r="BI11" s="290"/>
      <c r="BJ11" s="292"/>
      <c r="BK11" s="173"/>
      <c r="BL11" s="168"/>
      <c r="BM11" s="290"/>
      <c r="BN11" s="168"/>
      <c r="BO11" s="168"/>
      <c r="BP11" s="168"/>
      <c r="BQ11" s="168"/>
      <c r="BR11" s="168"/>
      <c r="BS11" s="168"/>
      <c r="BT11" s="168"/>
      <c r="BU11" s="168"/>
      <c r="BV11" s="168"/>
      <c r="BW11" s="168"/>
      <c r="BX11" s="168"/>
      <c r="BY11" s="168"/>
      <c r="BZ11" s="173"/>
      <c r="CA11" s="173"/>
      <c r="CB11" s="176"/>
      <c r="CC11" s="168"/>
      <c r="CD11" s="168"/>
      <c r="CE11" s="173"/>
      <c r="CF11" s="161"/>
      <c r="CG11" s="161"/>
      <c r="CH11" s="168"/>
      <c r="CI11" s="168"/>
      <c r="CJ11" s="168"/>
      <c r="CK11" s="168"/>
      <c r="CL11" s="161"/>
      <c r="CM11" s="168"/>
      <c r="CN11" s="204"/>
    </row>
    <row r="12" spans="1:92" x14ac:dyDescent="0.3">
      <c r="A12" s="44">
        <v>40978</v>
      </c>
      <c r="B12" s="168"/>
      <c r="C12" s="278"/>
      <c r="D12" s="278"/>
      <c r="E12" s="278"/>
      <c r="F12" s="168"/>
      <c r="G12" s="170"/>
      <c r="H12" s="169"/>
      <c r="I12" s="280"/>
      <c r="J12" s="281"/>
      <c r="K12" s="282"/>
      <c r="L12" s="283"/>
      <c r="M12" s="284"/>
      <c r="N12" s="285"/>
      <c r="O12" s="286"/>
      <c r="P12" s="168"/>
      <c r="Q12" s="294"/>
      <c r="R12" s="294"/>
      <c r="S12" s="168"/>
      <c r="T12" s="168"/>
      <c r="U12" s="168"/>
      <c r="V12" s="168"/>
      <c r="W12" s="168"/>
      <c r="X12" s="168"/>
      <c r="Y12" s="168"/>
      <c r="Z12" s="168"/>
      <c r="AA12" s="168"/>
      <c r="AB12" s="168"/>
      <c r="AC12" s="168"/>
      <c r="AD12" s="174"/>
      <c r="AE12" s="175"/>
      <c r="AF12" s="168"/>
      <c r="AG12" s="168"/>
      <c r="AH12" s="168"/>
      <c r="AI12" s="168"/>
      <c r="AJ12" s="168"/>
      <c r="AK12" s="173"/>
      <c r="AL12" s="173"/>
      <c r="AM12" s="168"/>
      <c r="AN12" s="168"/>
      <c r="AO12" s="168"/>
      <c r="AP12" s="168"/>
      <c r="AQ12" s="168"/>
      <c r="AR12" s="168"/>
      <c r="AS12" s="168"/>
      <c r="AT12" s="168"/>
      <c r="AU12" s="173"/>
      <c r="AV12" s="168"/>
      <c r="AW12" s="168"/>
      <c r="AX12" s="173"/>
      <c r="AY12" s="168"/>
      <c r="AZ12" s="168"/>
      <c r="BA12" s="168"/>
      <c r="BB12" s="168"/>
      <c r="BC12" s="168"/>
      <c r="BD12" s="168"/>
      <c r="BE12" s="168"/>
      <c r="BF12" s="290"/>
      <c r="BG12" s="290"/>
      <c r="BH12" s="290"/>
      <c r="BI12" s="290"/>
      <c r="BJ12" s="292"/>
      <c r="BK12" s="173"/>
      <c r="BL12" s="168"/>
      <c r="BM12" s="290"/>
      <c r="BN12" s="171"/>
      <c r="BO12" s="171"/>
      <c r="BP12" s="171"/>
      <c r="BQ12" s="171"/>
      <c r="BR12" s="171"/>
      <c r="BS12" s="171"/>
      <c r="BT12" s="171"/>
      <c r="BU12" s="171"/>
      <c r="BV12" s="171"/>
      <c r="BW12" s="171"/>
      <c r="BX12" s="168"/>
      <c r="BY12" s="168"/>
      <c r="BZ12" s="173"/>
      <c r="CA12" s="173"/>
      <c r="CB12" s="176"/>
      <c r="CC12" s="168"/>
      <c r="CD12" s="168"/>
      <c r="CE12" s="173"/>
      <c r="CF12" s="161"/>
      <c r="CG12" s="161"/>
      <c r="CH12" s="171"/>
      <c r="CI12" s="168"/>
      <c r="CJ12" s="171"/>
      <c r="CK12" s="171"/>
      <c r="CL12" s="161"/>
      <c r="CM12" s="168"/>
      <c r="CN12" s="204"/>
    </row>
    <row r="13" spans="1:92" x14ac:dyDescent="0.3">
      <c r="A13" s="44">
        <v>40979</v>
      </c>
      <c r="B13" s="168"/>
      <c r="C13" s="278"/>
      <c r="D13" s="278"/>
      <c r="E13" s="278"/>
      <c r="F13" s="168"/>
      <c r="G13" s="170"/>
      <c r="H13" s="169"/>
      <c r="I13" s="280"/>
      <c r="J13" s="296"/>
      <c r="K13" s="293"/>
      <c r="L13" s="283"/>
      <c r="M13" s="284"/>
      <c r="N13" s="285"/>
      <c r="O13" s="286"/>
      <c r="P13" s="168"/>
      <c r="Q13" s="294"/>
      <c r="R13" s="294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8"/>
      <c r="AD13" s="297"/>
      <c r="AE13" s="175"/>
      <c r="AF13" s="168"/>
      <c r="AG13" s="168"/>
      <c r="AH13" s="168"/>
      <c r="AI13" s="168"/>
      <c r="AJ13" s="168"/>
      <c r="AK13" s="173"/>
      <c r="AL13" s="173"/>
      <c r="AM13" s="168"/>
      <c r="AN13" s="168"/>
      <c r="AO13" s="168"/>
      <c r="AP13" s="168"/>
      <c r="AQ13" s="168"/>
      <c r="AR13" s="168"/>
      <c r="AS13" s="168"/>
      <c r="AT13" s="168"/>
      <c r="AU13" s="173"/>
      <c r="AV13" s="168"/>
      <c r="AW13" s="168"/>
      <c r="AX13" s="173"/>
      <c r="AY13" s="168"/>
      <c r="AZ13" s="168"/>
      <c r="BA13" s="168"/>
      <c r="BB13" s="168"/>
      <c r="BC13" s="168"/>
      <c r="BD13" s="168"/>
      <c r="BE13" s="168"/>
      <c r="BF13" s="290"/>
      <c r="BG13" s="293"/>
      <c r="BH13" s="290"/>
      <c r="BI13" s="290"/>
      <c r="BJ13" s="292"/>
      <c r="BK13" s="173"/>
      <c r="BL13" s="168"/>
      <c r="BM13" s="290"/>
      <c r="BN13" s="171"/>
      <c r="BO13" s="168"/>
      <c r="BP13" s="168"/>
      <c r="BQ13" s="168"/>
      <c r="BR13" s="168"/>
      <c r="BS13" s="168"/>
      <c r="BT13" s="168"/>
      <c r="BU13" s="168"/>
      <c r="BV13" s="168"/>
      <c r="BW13" s="168"/>
      <c r="BX13" s="168"/>
      <c r="BY13" s="168"/>
      <c r="BZ13" s="173"/>
      <c r="CA13" s="173"/>
      <c r="CB13" s="176"/>
      <c r="CC13" s="168"/>
      <c r="CD13" s="168"/>
      <c r="CE13" s="173"/>
      <c r="CF13" s="161"/>
      <c r="CG13" s="161"/>
      <c r="CH13" s="171"/>
      <c r="CI13" s="168"/>
      <c r="CJ13" s="168"/>
      <c r="CK13" s="168"/>
      <c r="CL13" s="161"/>
      <c r="CM13" s="168"/>
      <c r="CN13" s="204"/>
    </row>
    <row r="14" spans="1:92" x14ac:dyDescent="0.3">
      <c r="A14" s="44">
        <v>40980</v>
      </c>
      <c r="B14" s="168"/>
      <c r="C14" s="278"/>
      <c r="D14" s="278"/>
      <c r="E14" s="278"/>
      <c r="F14" s="168"/>
      <c r="G14" s="170"/>
      <c r="H14" s="169"/>
      <c r="I14" s="280"/>
      <c r="J14" s="290"/>
      <c r="K14" s="290"/>
      <c r="L14" s="283"/>
      <c r="M14" s="284"/>
      <c r="N14" s="285"/>
      <c r="O14" s="286"/>
      <c r="P14" s="168"/>
      <c r="Q14" s="294"/>
      <c r="R14" s="294"/>
      <c r="S14" s="168"/>
      <c r="T14" s="168"/>
      <c r="U14" s="168"/>
      <c r="V14" s="168"/>
      <c r="W14" s="168"/>
      <c r="X14" s="168"/>
      <c r="Y14" s="168"/>
      <c r="Z14" s="168"/>
      <c r="AA14" s="168"/>
      <c r="AB14" s="168"/>
      <c r="AC14" s="168"/>
      <c r="AD14" s="297"/>
      <c r="AE14" s="175"/>
      <c r="AF14" s="168"/>
      <c r="AG14" s="168"/>
      <c r="AH14" s="168"/>
      <c r="AI14" s="168"/>
      <c r="AJ14" s="168"/>
      <c r="AK14" s="173"/>
      <c r="AL14" s="173"/>
      <c r="AM14" s="168"/>
      <c r="AN14" s="168"/>
      <c r="AO14" s="168"/>
      <c r="AP14" s="168"/>
      <c r="AQ14" s="168"/>
      <c r="AR14" s="168"/>
      <c r="AS14" s="168"/>
      <c r="AT14" s="168"/>
      <c r="AU14" s="173"/>
      <c r="AV14" s="168"/>
      <c r="AW14" s="168"/>
      <c r="AX14" s="173"/>
      <c r="AY14" s="168"/>
      <c r="AZ14" s="168"/>
      <c r="BA14" s="168"/>
      <c r="BB14" s="168"/>
      <c r="BC14" s="168"/>
      <c r="BD14" s="168"/>
      <c r="BE14" s="168"/>
      <c r="BF14" s="290"/>
      <c r="BG14" s="290"/>
      <c r="BH14" s="290"/>
      <c r="BI14" s="290"/>
      <c r="BJ14" s="292"/>
      <c r="BK14" s="173"/>
      <c r="BL14" s="168"/>
      <c r="BM14" s="290"/>
      <c r="BN14" s="168"/>
      <c r="BO14" s="168"/>
      <c r="BP14" s="168"/>
      <c r="BQ14" s="168"/>
      <c r="BR14" s="168"/>
      <c r="BS14" s="168"/>
      <c r="BT14" s="168"/>
      <c r="BU14" s="168"/>
      <c r="BV14" s="168"/>
      <c r="BW14" s="168"/>
      <c r="BX14" s="168"/>
      <c r="BY14" s="168"/>
      <c r="BZ14" s="173"/>
      <c r="CA14" s="173"/>
      <c r="CB14" s="176"/>
      <c r="CC14" s="168"/>
      <c r="CD14" s="168"/>
      <c r="CE14" s="173"/>
      <c r="CF14" s="161"/>
      <c r="CG14" s="161"/>
      <c r="CH14" s="168"/>
      <c r="CI14" s="168"/>
      <c r="CJ14" s="168"/>
      <c r="CK14" s="168"/>
      <c r="CL14" s="161"/>
      <c r="CM14" s="168"/>
      <c r="CN14" s="204"/>
    </row>
    <row r="15" spans="1:92" x14ac:dyDescent="0.3">
      <c r="A15" s="44">
        <v>40981</v>
      </c>
      <c r="B15" s="168"/>
      <c r="C15" s="278"/>
      <c r="D15" s="278"/>
      <c r="E15" s="278"/>
      <c r="F15" s="168"/>
      <c r="G15" s="170"/>
      <c r="H15" s="169"/>
      <c r="I15" s="280"/>
      <c r="J15" s="290"/>
      <c r="K15" s="290"/>
      <c r="L15" s="283"/>
      <c r="M15" s="284"/>
      <c r="N15" s="285"/>
      <c r="O15" s="286"/>
      <c r="P15" s="168"/>
      <c r="Q15" s="294"/>
      <c r="R15" s="294"/>
      <c r="S15" s="168"/>
      <c r="T15" s="168"/>
      <c r="U15" s="168"/>
      <c r="V15" s="168"/>
      <c r="W15" s="168"/>
      <c r="X15" s="168"/>
      <c r="Y15" s="168"/>
      <c r="Z15" s="168"/>
      <c r="AA15" s="168"/>
      <c r="AB15" s="168"/>
      <c r="AC15" s="168"/>
      <c r="AD15" s="297"/>
      <c r="AE15" s="175"/>
      <c r="AF15" s="168"/>
      <c r="AG15" s="168"/>
      <c r="AH15" s="168"/>
      <c r="AI15" s="168"/>
      <c r="AJ15" s="168"/>
      <c r="AK15" s="173"/>
      <c r="AL15" s="173"/>
      <c r="AM15" s="168"/>
      <c r="AN15" s="168"/>
      <c r="AO15" s="168"/>
      <c r="AP15" s="168"/>
      <c r="AQ15" s="168"/>
      <c r="AR15" s="168"/>
      <c r="AS15" s="168"/>
      <c r="AT15" s="168"/>
      <c r="AU15" s="173"/>
      <c r="AV15" s="168"/>
      <c r="AW15" s="168"/>
      <c r="AX15" s="173"/>
      <c r="AY15" s="168"/>
      <c r="AZ15" s="168"/>
      <c r="BA15" s="168"/>
      <c r="BB15" s="168"/>
      <c r="BC15" s="168"/>
      <c r="BD15" s="168"/>
      <c r="BE15" s="168"/>
      <c r="BF15" s="290"/>
      <c r="BG15" s="290"/>
      <c r="BH15" s="290"/>
      <c r="BI15" s="290"/>
      <c r="BJ15" s="292"/>
      <c r="BK15" s="173"/>
      <c r="BL15" s="168"/>
      <c r="BM15" s="290"/>
      <c r="BN15" s="168"/>
      <c r="BO15" s="171"/>
      <c r="BP15" s="168"/>
      <c r="BQ15" s="168"/>
      <c r="BR15" s="168"/>
      <c r="BS15" s="168"/>
      <c r="BT15" s="168"/>
      <c r="BU15" s="168"/>
      <c r="BV15" s="168"/>
      <c r="BW15" s="168"/>
      <c r="BX15" s="168"/>
      <c r="BY15" s="168"/>
      <c r="BZ15" s="173"/>
      <c r="CA15" s="173"/>
      <c r="CB15" s="176"/>
      <c r="CC15" s="168"/>
      <c r="CD15" s="168"/>
      <c r="CE15" s="173"/>
      <c r="CF15" s="161"/>
      <c r="CG15" s="161"/>
      <c r="CH15" s="168"/>
      <c r="CI15" s="171"/>
      <c r="CJ15" s="168"/>
      <c r="CK15" s="168"/>
      <c r="CL15" s="161"/>
      <c r="CM15" s="168"/>
      <c r="CN15" s="204"/>
    </row>
    <row r="16" spans="1:92" x14ac:dyDescent="0.3">
      <c r="A16" s="44">
        <v>40982</v>
      </c>
      <c r="B16" s="168"/>
      <c r="C16" s="278"/>
      <c r="D16" s="278"/>
      <c r="E16" s="278"/>
      <c r="F16" s="170"/>
      <c r="G16" s="170"/>
      <c r="H16" s="169"/>
      <c r="I16" s="280"/>
      <c r="J16" s="281"/>
      <c r="K16" s="282"/>
      <c r="L16" s="283"/>
      <c r="M16" s="284"/>
      <c r="N16" s="285"/>
      <c r="O16" s="286"/>
      <c r="P16" s="168"/>
      <c r="Q16" s="294"/>
      <c r="R16" s="294"/>
      <c r="S16" s="168"/>
      <c r="T16" s="168"/>
      <c r="U16" s="168"/>
      <c r="V16" s="168"/>
      <c r="W16" s="168"/>
      <c r="X16" s="168"/>
      <c r="Y16" s="168"/>
      <c r="Z16" s="168"/>
      <c r="AA16" s="168"/>
      <c r="AB16" s="168"/>
      <c r="AC16" s="168"/>
      <c r="AD16" s="174"/>
      <c r="AE16" s="174"/>
      <c r="AF16" s="168"/>
      <c r="AG16" s="168"/>
      <c r="AH16" s="168"/>
      <c r="AI16" s="168"/>
      <c r="AJ16" s="168"/>
      <c r="AK16" s="173"/>
      <c r="AL16" s="173"/>
      <c r="AM16" s="168"/>
      <c r="AN16" s="168"/>
      <c r="AO16" s="168"/>
      <c r="AP16" s="168"/>
      <c r="AQ16" s="168"/>
      <c r="AR16" s="168"/>
      <c r="AS16" s="168"/>
      <c r="AT16" s="168"/>
      <c r="AU16" s="173"/>
      <c r="AV16" s="168"/>
      <c r="AW16" s="168"/>
      <c r="AX16" s="173"/>
      <c r="AY16" s="168"/>
      <c r="AZ16" s="168"/>
      <c r="BA16" s="168"/>
      <c r="BB16" s="168"/>
      <c r="BC16" s="168"/>
      <c r="BD16" s="168"/>
      <c r="BE16" s="168"/>
      <c r="BF16" s="290"/>
      <c r="BG16" s="290"/>
      <c r="BH16" s="290"/>
      <c r="BI16" s="290"/>
      <c r="BJ16" s="292"/>
      <c r="BK16" s="173"/>
      <c r="BL16" s="168"/>
      <c r="BM16" s="290"/>
      <c r="BN16" s="168"/>
      <c r="BO16" s="168"/>
      <c r="BP16" s="168"/>
      <c r="BQ16" s="168"/>
      <c r="BR16" s="168"/>
      <c r="BS16" s="168"/>
      <c r="BT16" s="168"/>
      <c r="BU16" s="168"/>
      <c r="BV16" s="168"/>
      <c r="BW16" s="168"/>
      <c r="BX16" s="168"/>
      <c r="BY16" s="168"/>
      <c r="BZ16" s="173"/>
      <c r="CA16" s="173"/>
      <c r="CB16" s="176"/>
      <c r="CC16" s="168"/>
      <c r="CD16" s="168"/>
      <c r="CE16" s="173"/>
      <c r="CF16" s="161"/>
      <c r="CG16" s="161"/>
      <c r="CH16" s="168"/>
      <c r="CI16" s="171"/>
      <c r="CJ16" s="168"/>
      <c r="CK16" s="168"/>
      <c r="CL16" s="161"/>
      <c r="CM16" s="168"/>
      <c r="CN16" s="204"/>
    </row>
    <row r="17" spans="1:92" x14ac:dyDescent="0.3">
      <c r="A17" s="44">
        <v>40983</v>
      </c>
      <c r="B17" s="168"/>
      <c r="C17" s="278"/>
      <c r="D17" s="278"/>
      <c r="E17" s="278"/>
      <c r="F17" s="170"/>
      <c r="G17" s="170"/>
      <c r="H17" s="169"/>
      <c r="I17" s="280"/>
      <c r="J17" s="281"/>
      <c r="K17" s="282"/>
      <c r="L17" s="283"/>
      <c r="M17" s="284"/>
      <c r="N17" s="285"/>
      <c r="O17" s="286"/>
      <c r="P17" s="168"/>
      <c r="Q17" s="294"/>
      <c r="R17" s="294"/>
      <c r="S17" s="168"/>
      <c r="T17" s="168"/>
      <c r="U17" s="168"/>
      <c r="V17" s="168"/>
      <c r="W17" s="168"/>
      <c r="X17" s="168"/>
      <c r="Y17" s="168"/>
      <c r="Z17" s="168"/>
      <c r="AA17" s="168"/>
      <c r="AB17" s="168"/>
      <c r="AC17" s="168"/>
      <c r="AD17" s="174"/>
      <c r="AE17" s="174"/>
      <c r="AF17" s="168"/>
      <c r="AG17" s="168"/>
      <c r="AH17" s="168"/>
      <c r="AI17" s="168"/>
      <c r="AJ17" s="168"/>
      <c r="AK17" s="173"/>
      <c r="AL17" s="173"/>
      <c r="AM17" s="168"/>
      <c r="AN17" s="168"/>
      <c r="AO17" s="168"/>
      <c r="AP17" s="168"/>
      <c r="AQ17" s="168"/>
      <c r="AR17" s="168"/>
      <c r="AS17" s="168"/>
      <c r="AT17" s="168"/>
      <c r="AU17" s="173"/>
      <c r="AV17" s="168"/>
      <c r="AW17" s="168"/>
      <c r="AX17" s="173"/>
      <c r="AY17" s="168"/>
      <c r="AZ17" s="168"/>
      <c r="BA17" s="168"/>
      <c r="BB17" s="168"/>
      <c r="BC17" s="168"/>
      <c r="BD17" s="168"/>
      <c r="BE17" s="168"/>
      <c r="BF17" s="290"/>
      <c r="BG17" s="290"/>
      <c r="BH17" s="290"/>
      <c r="BI17" s="290"/>
      <c r="BJ17" s="292"/>
      <c r="BK17" s="173"/>
      <c r="BL17" s="168"/>
      <c r="BM17" s="290"/>
      <c r="BN17" s="168"/>
      <c r="BO17" s="168"/>
      <c r="BP17" s="168"/>
      <c r="BQ17" s="168"/>
      <c r="BR17" s="168"/>
      <c r="BS17" s="168"/>
      <c r="BT17" s="168"/>
      <c r="BU17" s="168"/>
      <c r="BV17" s="168"/>
      <c r="BW17" s="168"/>
      <c r="BX17" s="168"/>
      <c r="BY17" s="168"/>
      <c r="BZ17" s="173"/>
      <c r="CA17" s="173"/>
      <c r="CB17" s="176"/>
      <c r="CC17" s="168"/>
      <c r="CD17" s="168"/>
      <c r="CE17" s="173"/>
      <c r="CF17" s="161"/>
      <c r="CG17" s="161"/>
      <c r="CH17" s="168"/>
      <c r="CI17" s="171"/>
      <c r="CJ17" s="168"/>
      <c r="CK17" s="168"/>
      <c r="CL17" s="161"/>
      <c r="CM17" s="168"/>
      <c r="CN17" s="204"/>
    </row>
    <row r="18" spans="1:92" x14ac:dyDescent="0.3">
      <c r="A18" s="44">
        <v>40984</v>
      </c>
      <c r="B18" s="168"/>
      <c r="C18" s="278"/>
      <c r="D18" s="278"/>
      <c r="E18" s="278"/>
      <c r="F18" s="170"/>
      <c r="G18" s="170"/>
      <c r="H18" s="169"/>
      <c r="I18" s="280"/>
      <c r="J18" s="281"/>
      <c r="K18" s="282"/>
      <c r="L18" s="283"/>
      <c r="M18" s="298"/>
      <c r="N18" s="299"/>
      <c r="O18" s="300"/>
      <c r="P18" s="168"/>
      <c r="Q18" s="294"/>
      <c r="R18" s="294"/>
      <c r="S18" s="168"/>
      <c r="T18" s="168"/>
      <c r="U18" s="168"/>
      <c r="V18" s="168"/>
      <c r="W18" s="168"/>
      <c r="X18" s="168"/>
      <c r="Y18" s="168"/>
      <c r="Z18" s="168"/>
      <c r="AA18" s="168"/>
      <c r="AB18" s="168"/>
      <c r="AC18" s="168"/>
      <c r="AD18" s="174"/>
      <c r="AE18" s="174"/>
      <c r="AF18" s="168"/>
      <c r="AG18" s="168"/>
      <c r="AH18" s="168"/>
      <c r="AI18" s="168"/>
      <c r="AJ18" s="168"/>
      <c r="AK18" s="173"/>
      <c r="AL18" s="173"/>
      <c r="AM18" s="168"/>
      <c r="AN18" s="168"/>
      <c r="AO18" s="168"/>
      <c r="AP18" s="168"/>
      <c r="AQ18" s="168"/>
      <c r="AR18" s="168"/>
      <c r="AS18" s="168"/>
      <c r="AT18" s="168"/>
      <c r="AU18" s="173"/>
      <c r="AV18" s="168"/>
      <c r="AW18" s="168"/>
      <c r="AX18" s="173"/>
      <c r="AY18" s="168"/>
      <c r="AZ18" s="168"/>
      <c r="BA18" s="168"/>
      <c r="BB18" s="168"/>
      <c r="BC18" s="168"/>
      <c r="BD18" s="168"/>
      <c r="BE18" s="168"/>
      <c r="BF18" s="290"/>
      <c r="BG18" s="290"/>
      <c r="BH18" s="291"/>
      <c r="BI18" s="290"/>
      <c r="BJ18" s="292"/>
      <c r="BK18" s="173"/>
      <c r="BL18" s="168"/>
      <c r="BM18" s="290"/>
      <c r="BN18" s="168"/>
      <c r="BO18" s="168"/>
      <c r="BP18" s="168"/>
      <c r="BQ18" s="168"/>
      <c r="BR18" s="168"/>
      <c r="BS18" s="168"/>
      <c r="BT18" s="168"/>
      <c r="BU18" s="168"/>
      <c r="BV18" s="168"/>
      <c r="BW18" s="168"/>
      <c r="BX18" s="168"/>
      <c r="BY18" s="168"/>
      <c r="BZ18" s="173"/>
      <c r="CA18" s="173"/>
      <c r="CB18" s="177"/>
      <c r="CC18" s="168"/>
      <c r="CD18" s="168"/>
      <c r="CE18" s="173"/>
      <c r="CF18" s="161"/>
      <c r="CG18" s="161"/>
      <c r="CH18" s="168"/>
      <c r="CI18" s="168"/>
      <c r="CJ18" s="168"/>
      <c r="CK18" s="168"/>
      <c r="CL18" s="161"/>
      <c r="CM18" s="168"/>
      <c r="CN18" s="204"/>
    </row>
    <row r="19" spans="1:92" ht="17.25" customHeight="1" x14ac:dyDescent="0.3">
      <c r="A19" s="44">
        <v>40985</v>
      </c>
      <c r="B19" s="168"/>
      <c r="C19" s="278"/>
      <c r="D19" s="278"/>
      <c r="E19" s="278"/>
      <c r="F19" s="168"/>
      <c r="G19" s="170"/>
      <c r="H19" s="169"/>
      <c r="I19" s="280"/>
      <c r="J19" s="281"/>
      <c r="K19" s="282"/>
      <c r="L19" s="283"/>
      <c r="M19" s="284"/>
      <c r="N19" s="285"/>
      <c r="O19" s="286"/>
      <c r="P19" s="168"/>
      <c r="Q19" s="294"/>
      <c r="R19" s="294"/>
      <c r="S19" s="168"/>
      <c r="T19" s="168"/>
      <c r="U19" s="168"/>
      <c r="V19" s="168"/>
      <c r="W19" s="168"/>
      <c r="X19" s="168"/>
      <c r="Y19" s="168"/>
      <c r="Z19" s="168"/>
      <c r="AA19" s="168"/>
      <c r="AB19" s="168"/>
      <c r="AC19" s="168"/>
      <c r="AD19" s="174"/>
      <c r="AE19" s="174"/>
      <c r="AF19" s="168"/>
      <c r="AG19" s="168"/>
      <c r="AH19" s="168"/>
      <c r="AI19" s="168"/>
      <c r="AJ19" s="168"/>
      <c r="AK19" s="173"/>
      <c r="AL19" s="173"/>
      <c r="AM19" s="168"/>
      <c r="AN19" s="168"/>
      <c r="AO19" s="168"/>
      <c r="AP19" s="168"/>
      <c r="AQ19" s="168"/>
      <c r="AR19" s="168"/>
      <c r="AS19" s="168"/>
      <c r="AT19" s="168"/>
      <c r="AU19" s="173"/>
      <c r="AV19" s="168"/>
      <c r="AW19" s="168"/>
      <c r="AX19" s="173"/>
      <c r="AY19" s="168"/>
      <c r="AZ19" s="168"/>
      <c r="BA19" s="168"/>
      <c r="BB19" s="168"/>
      <c r="BC19" s="168"/>
      <c r="BD19" s="168"/>
      <c r="BE19" s="168"/>
      <c r="BF19" s="290"/>
      <c r="BG19" s="290"/>
      <c r="BH19" s="290"/>
      <c r="BI19" s="290"/>
      <c r="BJ19" s="292"/>
      <c r="BK19" s="173"/>
      <c r="BL19" s="168"/>
      <c r="BM19" s="290"/>
      <c r="BN19" s="168"/>
      <c r="BO19" s="168"/>
      <c r="BP19" s="168"/>
      <c r="BQ19" s="168"/>
      <c r="BR19" s="168"/>
      <c r="BS19" s="168"/>
      <c r="BT19" s="168"/>
      <c r="BU19" s="168"/>
      <c r="BV19" s="168"/>
      <c r="BW19" s="168"/>
      <c r="BX19" s="168"/>
      <c r="BY19" s="168"/>
      <c r="BZ19" s="173"/>
      <c r="CA19" s="173"/>
      <c r="CB19" s="177"/>
      <c r="CC19" s="168"/>
      <c r="CD19" s="168"/>
      <c r="CE19" s="173"/>
      <c r="CF19" s="161"/>
      <c r="CG19" s="161"/>
      <c r="CH19" s="168"/>
      <c r="CI19" s="168"/>
      <c r="CJ19" s="168"/>
      <c r="CK19" s="168"/>
      <c r="CL19" s="161"/>
      <c r="CM19" s="168"/>
      <c r="CN19" s="204"/>
    </row>
    <row r="20" spans="1:92" x14ac:dyDescent="0.3">
      <c r="A20" s="44">
        <v>40986</v>
      </c>
      <c r="B20" s="168"/>
      <c r="C20" s="278"/>
      <c r="D20" s="278"/>
      <c r="E20" s="278"/>
      <c r="F20" s="168"/>
      <c r="G20" s="170"/>
      <c r="H20" s="169"/>
      <c r="I20" s="280"/>
      <c r="J20" s="281"/>
      <c r="K20" s="293"/>
      <c r="L20" s="283"/>
      <c r="M20" s="284"/>
      <c r="N20" s="285"/>
      <c r="O20" s="286"/>
      <c r="P20" s="168"/>
      <c r="Q20" s="294"/>
      <c r="R20" s="294"/>
      <c r="S20" s="168"/>
      <c r="T20" s="168"/>
      <c r="U20" s="168"/>
      <c r="V20" s="168"/>
      <c r="W20" s="168"/>
      <c r="X20" s="168"/>
      <c r="Y20" s="168"/>
      <c r="Z20" s="168"/>
      <c r="AA20" s="168"/>
      <c r="AB20" s="168"/>
      <c r="AC20" s="168"/>
      <c r="AD20" s="174"/>
      <c r="AE20" s="174"/>
      <c r="AF20" s="168"/>
      <c r="AG20" s="168"/>
      <c r="AH20" s="168"/>
      <c r="AI20" s="168"/>
      <c r="AJ20" s="168"/>
      <c r="AK20" s="173"/>
      <c r="AL20" s="173"/>
      <c r="AM20" s="168"/>
      <c r="AN20" s="168"/>
      <c r="AO20" s="168"/>
      <c r="AP20" s="168"/>
      <c r="AQ20" s="168"/>
      <c r="AR20" s="168"/>
      <c r="AS20" s="168"/>
      <c r="AT20" s="168"/>
      <c r="AU20" s="173"/>
      <c r="AV20" s="168"/>
      <c r="AW20" s="168"/>
      <c r="AX20" s="173"/>
      <c r="AY20" s="168"/>
      <c r="AZ20" s="168"/>
      <c r="BA20" s="168"/>
      <c r="BB20" s="168"/>
      <c r="BC20" s="168"/>
      <c r="BD20" s="168"/>
      <c r="BE20" s="168"/>
      <c r="BF20" s="290"/>
      <c r="BG20" s="290"/>
      <c r="BH20" s="290"/>
      <c r="BI20" s="290"/>
      <c r="BJ20" s="292"/>
      <c r="BK20" s="173"/>
      <c r="BL20" s="168"/>
      <c r="BM20" s="290"/>
      <c r="BN20" s="168"/>
      <c r="BO20" s="168"/>
      <c r="BP20" s="168"/>
      <c r="BQ20" s="168"/>
      <c r="BR20" s="168"/>
      <c r="BS20" s="168"/>
      <c r="BT20" s="168"/>
      <c r="BU20" s="168"/>
      <c r="BV20" s="168"/>
      <c r="BW20" s="168"/>
      <c r="BX20" s="168"/>
      <c r="BY20" s="168"/>
      <c r="BZ20" s="173"/>
      <c r="CA20" s="173"/>
      <c r="CB20" s="177"/>
      <c r="CC20" s="168"/>
      <c r="CD20" s="168"/>
      <c r="CE20" s="173"/>
      <c r="CF20" s="161"/>
      <c r="CG20" s="161"/>
      <c r="CH20" s="168"/>
      <c r="CI20" s="168"/>
      <c r="CJ20" s="168"/>
      <c r="CK20" s="168"/>
      <c r="CL20" s="161"/>
      <c r="CM20" s="168"/>
      <c r="CN20" s="204"/>
    </row>
    <row r="21" spans="1:92" x14ac:dyDescent="0.3">
      <c r="A21" s="44">
        <v>40987</v>
      </c>
      <c r="B21" s="168"/>
      <c r="C21" s="278"/>
      <c r="D21" s="278"/>
      <c r="E21" s="278"/>
      <c r="F21" s="171"/>
      <c r="G21" s="170"/>
      <c r="H21" s="169"/>
      <c r="I21" s="280"/>
      <c r="J21" s="281"/>
      <c r="K21" s="282"/>
      <c r="L21" s="283"/>
      <c r="M21" s="284"/>
      <c r="N21" s="285"/>
      <c r="O21" s="286"/>
      <c r="P21" s="168"/>
      <c r="Q21" s="294"/>
      <c r="R21" s="294"/>
      <c r="S21" s="171"/>
      <c r="T21" s="168"/>
      <c r="U21" s="168"/>
      <c r="V21" s="168"/>
      <c r="W21" s="168"/>
      <c r="X21" s="168"/>
      <c r="Y21" s="168"/>
      <c r="Z21" s="171"/>
      <c r="AA21" s="168"/>
      <c r="AB21" s="168"/>
      <c r="AC21" s="168"/>
      <c r="AD21" s="297"/>
      <c r="AE21" s="297"/>
      <c r="AF21" s="168"/>
      <c r="AG21" s="168"/>
      <c r="AH21" s="168"/>
      <c r="AI21" s="168"/>
      <c r="AJ21" s="168"/>
      <c r="AK21" s="173"/>
      <c r="AL21" s="173"/>
      <c r="AM21" s="168"/>
      <c r="AN21" s="168"/>
      <c r="AO21" s="168"/>
      <c r="AP21" s="168"/>
      <c r="AQ21" s="171"/>
      <c r="AR21" s="168"/>
      <c r="AS21" s="168"/>
      <c r="AT21" s="168"/>
      <c r="AU21" s="173"/>
      <c r="AV21" s="168"/>
      <c r="AW21" s="168"/>
      <c r="AX21" s="173"/>
      <c r="AY21" s="168"/>
      <c r="AZ21" s="168"/>
      <c r="BA21" s="168"/>
      <c r="BB21" s="168"/>
      <c r="BC21" s="171"/>
      <c r="BD21" s="168"/>
      <c r="BE21" s="168"/>
      <c r="BF21" s="290"/>
      <c r="BG21" s="290"/>
      <c r="BH21" s="290"/>
      <c r="BI21" s="290"/>
      <c r="BJ21" s="292"/>
      <c r="BK21" s="173"/>
      <c r="BL21" s="168"/>
      <c r="BM21" s="290"/>
      <c r="BN21" s="168"/>
      <c r="BO21" s="168"/>
      <c r="BP21" s="168"/>
      <c r="BQ21" s="168"/>
      <c r="BR21" s="168"/>
      <c r="BS21" s="168"/>
      <c r="BT21" s="168"/>
      <c r="BU21" s="168"/>
      <c r="BV21" s="168"/>
      <c r="BW21" s="168"/>
      <c r="BX21" s="168"/>
      <c r="BY21" s="168"/>
      <c r="BZ21" s="173"/>
      <c r="CA21" s="173"/>
      <c r="CB21" s="176"/>
      <c r="CC21" s="168"/>
      <c r="CD21" s="168"/>
      <c r="CE21" s="173"/>
      <c r="CF21" s="173"/>
      <c r="CG21" s="161"/>
      <c r="CH21" s="168"/>
      <c r="CI21" s="168"/>
      <c r="CJ21" s="168"/>
      <c r="CK21" s="168"/>
      <c r="CL21" s="161"/>
      <c r="CM21" s="168"/>
      <c r="CN21" s="204"/>
    </row>
    <row r="22" spans="1:92" x14ac:dyDescent="0.3">
      <c r="A22" s="44">
        <v>40988</v>
      </c>
      <c r="B22" s="168"/>
      <c r="C22" s="278"/>
      <c r="D22" s="278"/>
      <c r="E22" s="278"/>
      <c r="F22" s="171"/>
      <c r="G22" s="170"/>
      <c r="H22" s="169"/>
      <c r="I22" s="280"/>
      <c r="J22" s="281"/>
      <c r="K22" s="290"/>
      <c r="L22" s="283"/>
      <c r="M22" s="284"/>
      <c r="N22" s="285"/>
      <c r="O22" s="286"/>
      <c r="P22" s="168"/>
      <c r="Q22" s="294"/>
      <c r="R22" s="294"/>
      <c r="S22" s="171"/>
      <c r="T22" s="168"/>
      <c r="U22" s="168"/>
      <c r="V22" s="168"/>
      <c r="W22" s="168"/>
      <c r="X22" s="168"/>
      <c r="Y22" s="168"/>
      <c r="Z22" s="171"/>
      <c r="AA22" s="168"/>
      <c r="AB22" s="168"/>
      <c r="AC22" s="168"/>
      <c r="AD22" s="297"/>
      <c r="AE22" s="297"/>
      <c r="AF22" s="168"/>
      <c r="AG22" s="168"/>
      <c r="AH22" s="168"/>
      <c r="AI22" s="168"/>
      <c r="AJ22" s="168"/>
      <c r="AK22" s="173"/>
      <c r="AL22" s="173"/>
      <c r="AM22" s="168"/>
      <c r="AN22" s="168"/>
      <c r="AO22" s="168"/>
      <c r="AP22" s="168"/>
      <c r="AQ22" s="171"/>
      <c r="AR22" s="168"/>
      <c r="AS22" s="168"/>
      <c r="AT22" s="168"/>
      <c r="AU22" s="173"/>
      <c r="AV22" s="168"/>
      <c r="AW22" s="168"/>
      <c r="AX22" s="173"/>
      <c r="AY22" s="168"/>
      <c r="AZ22" s="168"/>
      <c r="BA22" s="168"/>
      <c r="BB22" s="168"/>
      <c r="BC22" s="171"/>
      <c r="BD22" s="168"/>
      <c r="BE22" s="168"/>
      <c r="BF22" s="290"/>
      <c r="BG22" s="290"/>
      <c r="BH22" s="290"/>
      <c r="BI22" s="290"/>
      <c r="BJ22" s="292"/>
      <c r="BK22" s="173"/>
      <c r="BL22" s="168"/>
      <c r="BM22" s="290"/>
      <c r="BN22" s="168"/>
      <c r="BO22" s="168"/>
      <c r="BP22" s="168"/>
      <c r="BQ22" s="168"/>
      <c r="BR22" s="168"/>
      <c r="BS22" s="168"/>
      <c r="BT22" s="168"/>
      <c r="BU22" s="168"/>
      <c r="BV22" s="168"/>
      <c r="BW22" s="168"/>
      <c r="BX22" s="168"/>
      <c r="BY22" s="168"/>
      <c r="BZ22" s="173"/>
      <c r="CA22" s="173"/>
      <c r="CB22" s="177"/>
      <c r="CC22" s="168"/>
      <c r="CD22" s="168"/>
      <c r="CE22" s="173"/>
      <c r="CF22" s="173"/>
      <c r="CG22" s="161"/>
      <c r="CH22" s="168"/>
      <c r="CI22" s="168"/>
      <c r="CJ22" s="168"/>
      <c r="CK22" s="168"/>
      <c r="CL22" s="161"/>
      <c r="CM22" s="168"/>
      <c r="CN22" s="204"/>
    </row>
    <row r="23" spans="1:92" x14ac:dyDescent="0.3">
      <c r="A23" s="44">
        <v>40989</v>
      </c>
      <c r="B23" s="168"/>
      <c r="C23" s="278"/>
      <c r="D23" s="278"/>
      <c r="E23" s="278"/>
      <c r="F23" s="171"/>
      <c r="G23" s="170"/>
      <c r="H23" s="169"/>
      <c r="I23" s="280"/>
      <c r="J23" s="290"/>
      <c r="K23" s="290"/>
      <c r="L23" s="283"/>
      <c r="M23" s="284"/>
      <c r="N23" s="285"/>
      <c r="O23" s="286"/>
      <c r="P23" s="168"/>
      <c r="Q23" s="294"/>
      <c r="R23" s="294"/>
      <c r="S23" s="171"/>
      <c r="T23" s="168"/>
      <c r="U23" s="168"/>
      <c r="V23" s="168"/>
      <c r="W23" s="168"/>
      <c r="X23" s="168"/>
      <c r="Y23" s="168"/>
      <c r="Z23" s="171"/>
      <c r="AA23" s="168"/>
      <c r="AB23" s="168"/>
      <c r="AC23" s="168"/>
      <c r="AD23" s="174"/>
      <c r="AE23" s="174"/>
      <c r="AF23" s="168"/>
      <c r="AG23" s="168"/>
      <c r="AH23" s="168"/>
      <c r="AI23" s="168"/>
      <c r="AJ23" s="168"/>
      <c r="AK23" s="173"/>
      <c r="AL23" s="173"/>
      <c r="AM23" s="168"/>
      <c r="AN23" s="168"/>
      <c r="AO23" s="168"/>
      <c r="AP23" s="168"/>
      <c r="AQ23" s="171"/>
      <c r="AR23" s="168"/>
      <c r="AS23" s="168"/>
      <c r="AT23" s="168"/>
      <c r="AU23" s="173"/>
      <c r="AV23" s="168"/>
      <c r="AW23" s="168"/>
      <c r="AX23" s="173"/>
      <c r="AY23" s="168"/>
      <c r="AZ23" s="168"/>
      <c r="BA23" s="168"/>
      <c r="BB23" s="168"/>
      <c r="BC23" s="171"/>
      <c r="BD23" s="168"/>
      <c r="BE23" s="168"/>
      <c r="BF23" s="290"/>
      <c r="BG23" s="290"/>
      <c r="BH23" s="290"/>
      <c r="BI23" s="290"/>
      <c r="BJ23" s="292"/>
      <c r="BK23" s="173"/>
      <c r="BL23" s="168"/>
      <c r="BM23" s="290"/>
      <c r="BN23" s="168"/>
      <c r="BO23" s="168"/>
      <c r="BP23" s="168"/>
      <c r="BQ23" s="168"/>
      <c r="BR23" s="168"/>
      <c r="BS23" s="168"/>
      <c r="BT23" s="168"/>
      <c r="BU23" s="168"/>
      <c r="BV23" s="168"/>
      <c r="BW23" s="168"/>
      <c r="BX23" s="168"/>
      <c r="BY23" s="168"/>
      <c r="BZ23" s="173"/>
      <c r="CA23" s="173"/>
      <c r="CB23" s="177"/>
      <c r="CC23" s="168"/>
      <c r="CD23" s="168"/>
      <c r="CE23" s="173"/>
      <c r="CF23" s="173"/>
      <c r="CG23" s="161"/>
      <c r="CH23" s="168"/>
      <c r="CI23" s="168"/>
      <c r="CJ23" s="168"/>
      <c r="CK23" s="168"/>
      <c r="CL23" s="161"/>
      <c r="CM23" s="168"/>
      <c r="CN23" s="204"/>
    </row>
    <row r="24" spans="1:92" x14ac:dyDescent="0.3">
      <c r="A24" s="44">
        <v>40990</v>
      </c>
      <c r="B24" s="168"/>
      <c r="C24" s="278"/>
      <c r="D24" s="278"/>
      <c r="E24" s="278"/>
      <c r="F24" s="171"/>
      <c r="G24" s="170"/>
      <c r="H24" s="279"/>
      <c r="I24" s="280"/>
      <c r="J24" s="281"/>
      <c r="K24" s="282"/>
      <c r="L24" s="283"/>
      <c r="M24" s="284"/>
      <c r="N24" s="285"/>
      <c r="O24" s="286"/>
      <c r="P24" s="168"/>
      <c r="Q24" s="287"/>
      <c r="R24" s="287"/>
      <c r="S24" s="171"/>
      <c r="T24" s="168"/>
      <c r="U24" s="168"/>
      <c r="V24" s="168"/>
      <c r="W24" s="168"/>
      <c r="X24" s="168"/>
      <c r="Y24" s="168"/>
      <c r="Z24" s="171"/>
      <c r="AA24" s="168"/>
      <c r="AB24" s="168"/>
      <c r="AC24" s="168"/>
      <c r="AD24" s="174"/>
      <c r="AE24" s="174"/>
      <c r="AF24" s="168"/>
      <c r="AG24" s="168"/>
      <c r="AH24" s="168"/>
      <c r="AI24" s="168"/>
      <c r="AJ24" s="168"/>
      <c r="AK24" s="173"/>
      <c r="AL24" s="173"/>
      <c r="AM24" s="168"/>
      <c r="AN24" s="168"/>
      <c r="AO24" s="168"/>
      <c r="AP24" s="168"/>
      <c r="AQ24" s="171"/>
      <c r="AR24" s="168"/>
      <c r="AS24" s="168"/>
      <c r="AT24" s="168"/>
      <c r="AU24" s="173"/>
      <c r="AV24" s="168"/>
      <c r="AW24" s="168"/>
      <c r="AX24" s="173"/>
      <c r="AY24" s="168"/>
      <c r="AZ24" s="168"/>
      <c r="BA24" s="168"/>
      <c r="BB24" s="168"/>
      <c r="BC24" s="171"/>
      <c r="BD24" s="168"/>
      <c r="BE24" s="168"/>
      <c r="BF24" s="290"/>
      <c r="BG24" s="290"/>
      <c r="BH24" s="290"/>
      <c r="BI24" s="290"/>
      <c r="BJ24" s="292"/>
      <c r="BK24" s="173"/>
      <c r="BL24" s="168"/>
      <c r="BM24" s="290"/>
      <c r="BN24" s="168"/>
      <c r="BO24" s="168"/>
      <c r="BP24" s="168"/>
      <c r="BQ24" s="168"/>
      <c r="BR24" s="168"/>
      <c r="BS24" s="168"/>
      <c r="BT24" s="168"/>
      <c r="BU24" s="168"/>
      <c r="BV24" s="168"/>
      <c r="BW24" s="168"/>
      <c r="BX24" s="168"/>
      <c r="BY24" s="168"/>
      <c r="BZ24" s="173"/>
      <c r="CA24" s="173"/>
      <c r="CB24" s="177"/>
      <c r="CC24" s="168"/>
      <c r="CD24" s="168"/>
      <c r="CE24" s="173"/>
      <c r="CF24" s="173"/>
      <c r="CG24" s="161"/>
      <c r="CH24" s="168"/>
      <c r="CI24" s="171"/>
      <c r="CJ24" s="168"/>
      <c r="CK24" s="168"/>
      <c r="CL24" s="161"/>
      <c r="CM24" s="168"/>
      <c r="CN24" s="204"/>
    </row>
    <row r="25" spans="1:92" x14ac:dyDescent="0.3">
      <c r="A25" s="44">
        <v>40991</v>
      </c>
      <c r="B25" s="168"/>
      <c r="C25" s="168"/>
      <c r="D25" s="168"/>
      <c r="E25" s="168"/>
      <c r="F25" s="171"/>
      <c r="G25" s="168"/>
      <c r="H25" s="168"/>
      <c r="I25" s="290"/>
      <c r="J25" s="281"/>
      <c r="K25" s="282"/>
      <c r="L25" s="283"/>
      <c r="M25" s="284"/>
      <c r="N25" s="285"/>
      <c r="O25" s="286"/>
      <c r="P25" s="168"/>
      <c r="Q25" s="294"/>
      <c r="R25" s="294"/>
      <c r="S25" s="171"/>
      <c r="T25" s="168"/>
      <c r="U25" s="168"/>
      <c r="V25" s="168"/>
      <c r="W25" s="168"/>
      <c r="X25" s="168"/>
      <c r="Y25" s="168"/>
      <c r="Z25" s="171"/>
      <c r="AA25" s="168"/>
      <c r="AB25" s="168"/>
      <c r="AC25" s="168"/>
      <c r="AD25" s="297"/>
      <c r="AE25" s="297"/>
      <c r="AF25" s="168"/>
      <c r="AG25" s="168"/>
      <c r="AH25" s="168"/>
      <c r="AI25" s="168"/>
      <c r="AJ25" s="168"/>
      <c r="AK25" s="173"/>
      <c r="AL25" s="173"/>
      <c r="AM25" s="168"/>
      <c r="AN25" s="168"/>
      <c r="AO25" s="168"/>
      <c r="AP25" s="168"/>
      <c r="AQ25" s="171"/>
      <c r="AR25" s="168"/>
      <c r="AS25" s="168"/>
      <c r="AT25" s="168"/>
      <c r="AU25" s="173"/>
      <c r="AV25" s="168"/>
      <c r="AW25" s="168"/>
      <c r="AX25" s="173"/>
      <c r="AY25" s="168"/>
      <c r="AZ25" s="168"/>
      <c r="BA25" s="168"/>
      <c r="BB25" s="168"/>
      <c r="BC25" s="171"/>
      <c r="BD25" s="168"/>
      <c r="BE25" s="168"/>
      <c r="BF25" s="290"/>
      <c r="BG25" s="290"/>
      <c r="BH25" s="291"/>
      <c r="BI25" s="290"/>
      <c r="BJ25" s="292"/>
      <c r="BK25" s="173"/>
      <c r="BL25" s="168"/>
      <c r="BM25" s="290"/>
      <c r="BN25" s="168"/>
      <c r="BO25" s="168"/>
      <c r="BP25" s="168"/>
      <c r="BQ25" s="168"/>
      <c r="BR25" s="168"/>
      <c r="BS25" s="168"/>
      <c r="BT25" s="168"/>
      <c r="BU25" s="168"/>
      <c r="BV25" s="168"/>
      <c r="BW25" s="168"/>
      <c r="BX25" s="168"/>
      <c r="BY25" s="168"/>
      <c r="BZ25" s="173"/>
      <c r="CA25" s="173"/>
      <c r="CB25" s="177"/>
      <c r="CC25" s="168"/>
      <c r="CD25" s="168"/>
      <c r="CE25" s="173"/>
      <c r="CF25" s="173"/>
      <c r="CG25" s="161"/>
      <c r="CH25" s="168"/>
      <c r="CI25" s="168"/>
      <c r="CJ25" s="168"/>
      <c r="CK25" s="168"/>
      <c r="CL25" s="161"/>
      <c r="CM25" s="168"/>
      <c r="CN25" s="204"/>
    </row>
    <row r="26" spans="1:92" x14ac:dyDescent="0.3">
      <c r="A26" s="44">
        <v>40992</v>
      </c>
      <c r="B26" s="168"/>
      <c r="C26" s="168"/>
      <c r="D26" s="168"/>
      <c r="E26" s="168"/>
      <c r="F26" s="168"/>
      <c r="G26" s="168"/>
      <c r="H26" s="168"/>
      <c r="I26" s="290"/>
      <c r="J26" s="281"/>
      <c r="K26" s="282"/>
      <c r="L26" s="283"/>
      <c r="M26" s="284"/>
      <c r="N26" s="285"/>
      <c r="O26" s="286"/>
      <c r="P26" s="168"/>
      <c r="Q26" s="294"/>
      <c r="R26" s="294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8"/>
      <c r="AD26" s="174"/>
      <c r="AE26" s="174"/>
      <c r="AF26" s="168"/>
      <c r="AG26" s="168"/>
      <c r="AH26" s="168"/>
      <c r="AI26" s="168"/>
      <c r="AJ26" s="168"/>
      <c r="AK26" s="173"/>
      <c r="AL26" s="173"/>
      <c r="AM26" s="168"/>
      <c r="AN26" s="168"/>
      <c r="AO26" s="168"/>
      <c r="AP26" s="168"/>
      <c r="AQ26" s="168"/>
      <c r="AR26" s="168"/>
      <c r="AS26" s="168"/>
      <c r="AT26" s="168"/>
      <c r="AU26" s="173"/>
      <c r="AV26" s="168"/>
      <c r="AW26" s="168"/>
      <c r="AX26" s="173"/>
      <c r="AY26" s="168"/>
      <c r="AZ26" s="168"/>
      <c r="BA26" s="168"/>
      <c r="BB26" s="168"/>
      <c r="BC26" s="168"/>
      <c r="BD26" s="168"/>
      <c r="BE26" s="168"/>
      <c r="BF26" s="290"/>
      <c r="BG26" s="290"/>
      <c r="BH26" s="290"/>
      <c r="BI26" s="290"/>
      <c r="BJ26" s="292"/>
      <c r="BK26" s="173"/>
      <c r="BL26" s="168"/>
      <c r="BM26" s="290"/>
      <c r="BN26" s="168"/>
      <c r="BO26" s="168"/>
      <c r="BP26" s="168"/>
      <c r="BQ26" s="168"/>
      <c r="BR26" s="168"/>
      <c r="BS26" s="168"/>
      <c r="BT26" s="168"/>
      <c r="BU26" s="168"/>
      <c r="BV26" s="168"/>
      <c r="BW26" s="168"/>
      <c r="BX26" s="168"/>
      <c r="BY26" s="168"/>
      <c r="BZ26" s="173"/>
      <c r="CA26" s="173"/>
      <c r="CB26" s="177"/>
      <c r="CC26" s="168"/>
      <c r="CD26" s="168"/>
      <c r="CE26" s="173"/>
      <c r="CF26" s="173"/>
      <c r="CG26" s="161"/>
      <c r="CH26" s="168"/>
      <c r="CI26" s="168"/>
      <c r="CJ26" s="168"/>
      <c r="CK26" s="168"/>
      <c r="CL26" s="161"/>
      <c r="CM26" s="168"/>
      <c r="CN26" s="204"/>
    </row>
    <row r="27" spans="1:92" x14ac:dyDescent="0.3">
      <c r="A27" s="44">
        <v>40993</v>
      </c>
      <c r="B27" s="168"/>
      <c r="C27" s="168"/>
      <c r="D27" s="168"/>
      <c r="E27" s="168"/>
      <c r="F27" s="168"/>
      <c r="G27" s="168"/>
      <c r="H27" s="168"/>
      <c r="I27" s="172"/>
      <c r="J27" s="301"/>
      <c r="K27" s="293"/>
      <c r="L27" s="302"/>
      <c r="M27" s="303"/>
      <c r="N27" s="285"/>
      <c r="O27" s="286"/>
      <c r="P27" s="168"/>
      <c r="Q27" s="294"/>
      <c r="R27" s="294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68"/>
      <c r="AD27" s="174"/>
      <c r="AE27" s="174"/>
      <c r="AF27" s="168"/>
      <c r="AG27" s="168"/>
      <c r="AH27" s="168"/>
      <c r="AI27" s="168"/>
      <c r="AJ27" s="168"/>
      <c r="AK27" s="173"/>
      <c r="AL27" s="172"/>
      <c r="AM27" s="168"/>
      <c r="AN27" s="168"/>
      <c r="AO27" s="168"/>
      <c r="AP27" s="168"/>
      <c r="AQ27" s="168"/>
      <c r="AR27" s="168"/>
      <c r="AS27" s="168"/>
      <c r="AT27" s="168"/>
      <c r="AU27" s="172"/>
      <c r="AV27" s="168"/>
      <c r="AW27" s="168"/>
      <c r="AX27" s="173"/>
      <c r="AY27" s="168"/>
      <c r="AZ27" s="168"/>
      <c r="BA27" s="168"/>
      <c r="BB27" s="168"/>
      <c r="BC27" s="168"/>
      <c r="BD27" s="168"/>
      <c r="BE27" s="168"/>
      <c r="BF27" s="172"/>
      <c r="BG27" s="172"/>
      <c r="BH27" s="293"/>
      <c r="BI27" s="172"/>
      <c r="BJ27" s="172"/>
      <c r="BK27" s="172"/>
      <c r="BL27" s="168"/>
      <c r="BM27" s="290"/>
      <c r="BN27" s="168"/>
      <c r="BO27" s="168"/>
      <c r="BP27" s="168"/>
      <c r="BQ27" s="168"/>
      <c r="BR27" s="168"/>
      <c r="BS27" s="168"/>
      <c r="BT27" s="168"/>
      <c r="BU27" s="168"/>
      <c r="BV27" s="168"/>
      <c r="BW27" s="168"/>
      <c r="BX27" s="168"/>
      <c r="BY27" s="168"/>
      <c r="BZ27" s="173"/>
      <c r="CA27" s="172"/>
      <c r="CB27" s="304"/>
      <c r="CC27" s="168"/>
      <c r="CD27" s="168"/>
      <c r="CE27" s="173"/>
      <c r="CF27" s="173"/>
      <c r="CG27" s="198"/>
      <c r="CH27" s="168"/>
      <c r="CI27" s="168"/>
      <c r="CJ27" s="168"/>
      <c r="CK27" s="168"/>
      <c r="CL27" s="198"/>
      <c r="CM27" s="168"/>
      <c r="CN27" s="204"/>
    </row>
    <row r="28" spans="1:92" x14ac:dyDescent="0.3">
      <c r="A28" s="44">
        <v>40994</v>
      </c>
      <c r="B28" s="168"/>
      <c r="C28" s="168"/>
      <c r="D28" s="168"/>
      <c r="E28" s="168"/>
      <c r="F28" s="168"/>
      <c r="G28" s="168"/>
      <c r="H28" s="168"/>
      <c r="I28" s="172"/>
      <c r="J28" s="301"/>
      <c r="K28" s="305"/>
      <c r="L28" s="302"/>
      <c r="M28" s="303"/>
      <c r="N28" s="306"/>
      <c r="O28" s="286"/>
      <c r="P28" s="168"/>
      <c r="Q28" s="294"/>
      <c r="R28" s="294"/>
      <c r="S28" s="172"/>
      <c r="T28" s="168"/>
      <c r="U28" s="168"/>
      <c r="V28" s="168"/>
      <c r="W28" s="168"/>
      <c r="X28" s="168"/>
      <c r="Y28" s="168"/>
      <c r="Z28" s="172"/>
      <c r="AA28" s="168"/>
      <c r="AB28" s="168"/>
      <c r="AC28" s="168"/>
      <c r="AD28" s="174"/>
      <c r="AE28" s="174"/>
      <c r="AF28" s="168"/>
      <c r="AG28" s="168"/>
      <c r="AH28" s="168"/>
      <c r="AI28" s="168"/>
      <c r="AJ28" s="168"/>
      <c r="AK28" s="173"/>
      <c r="AL28" s="172"/>
      <c r="AM28" s="168"/>
      <c r="AN28" s="168"/>
      <c r="AO28" s="168"/>
      <c r="AP28" s="168"/>
      <c r="AQ28" s="168"/>
      <c r="AR28" s="168"/>
      <c r="AS28" s="168"/>
      <c r="AT28" s="168"/>
      <c r="AU28" s="172"/>
      <c r="AV28" s="168"/>
      <c r="AW28" s="168"/>
      <c r="AX28" s="173"/>
      <c r="AY28" s="168"/>
      <c r="AZ28" s="168"/>
      <c r="BA28" s="168"/>
      <c r="BB28" s="168"/>
      <c r="BC28" s="168"/>
      <c r="BD28" s="168"/>
      <c r="BE28" s="168"/>
      <c r="BF28" s="172"/>
      <c r="BG28" s="172"/>
      <c r="BH28" s="172"/>
      <c r="BI28" s="172"/>
      <c r="BJ28" s="172"/>
      <c r="BK28" s="172"/>
      <c r="BL28" s="168"/>
      <c r="BM28" s="290"/>
      <c r="BN28" s="168"/>
      <c r="BO28" s="168"/>
      <c r="BP28" s="168"/>
      <c r="BQ28" s="168"/>
      <c r="BR28" s="168"/>
      <c r="BS28" s="168"/>
      <c r="BT28" s="168"/>
      <c r="BU28" s="168"/>
      <c r="BV28" s="168"/>
      <c r="BW28" s="168"/>
      <c r="BX28" s="168"/>
      <c r="BY28" s="168"/>
      <c r="BZ28" s="173"/>
      <c r="CA28" s="172"/>
      <c r="CB28" s="304"/>
      <c r="CC28" s="168"/>
      <c r="CD28" s="168"/>
      <c r="CE28" s="173"/>
      <c r="CF28" s="173"/>
      <c r="CG28" s="198"/>
      <c r="CH28" s="168"/>
      <c r="CI28" s="168"/>
      <c r="CJ28" s="168"/>
      <c r="CK28" s="168"/>
      <c r="CL28" s="198"/>
      <c r="CM28" s="168"/>
      <c r="CN28" s="204"/>
    </row>
    <row r="29" spans="1:92" x14ac:dyDescent="0.3">
      <c r="A29" s="44">
        <v>40995</v>
      </c>
      <c r="B29" s="168"/>
      <c r="C29" s="168"/>
      <c r="D29" s="168"/>
      <c r="E29" s="168"/>
      <c r="F29" s="168"/>
      <c r="G29" s="168"/>
      <c r="H29" s="168"/>
      <c r="I29" s="172"/>
      <c r="J29" s="301"/>
      <c r="K29" s="305"/>
      <c r="L29" s="302"/>
      <c r="M29" s="303"/>
      <c r="N29" s="306"/>
      <c r="O29" s="286"/>
      <c r="P29" s="168"/>
      <c r="Q29" s="294"/>
      <c r="R29" s="294"/>
      <c r="S29" s="172"/>
      <c r="T29" s="168"/>
      <c r="U29" s="168"/>
      <c r="V29" s="168"/>
      <c r="W29" s="168"/>
      <c r="X29" s="168"/>
      <c r="Y29" s="168"/>
      <c r="Z29" s="172"/>
      <c r="AA29" s="168"/>
      <c r="AB29" s="168"/>
      <c r="AC29" s="168"/>
      <c r="AD29" s="174"/>
      <c r="AE29" s="174"/>
      <c r="AF29" s="168"/>
      <c r="AG29" s="168"/>
      <c r="AH29" s="168"/>
      <c r="AI29" s="168"/>
      <c r="AJ29" s="168"/>
      <c r="AK29" s="173"/>
      <c r="AL29" s="172"/>
      <c r="AM29" s="168"/>
      <c r="AN29" s="168"/>
      <c r="AO29" s="168"/>
      <c r="AP29" s="168"/>
      <c r="AQ29" s="168"/>
      <c r="AR29" s="168"/>
      <c r="AS29" s="168"/>
      <c r="AT29" s="168"/>
      <c r="AU29" s="172"/>
      <c r="AV29" s="168"/>
      <c r="AW29" s="168"/>
      <c r="AX29" s="173"/>
      <c r="AY29" s="168"/>
      <c r="AZ29" s="168"/>
      <c r="BA29" s="168"/>
      <c r="BB29" s="168"/>
      <c r="BC29" s="168"/>
      <c r="BD29" s="168"/>
      <c r="BE29" s="168"/>
      <c r="BF29" s="172"/>
      <c r="BG29" s="172"/>
      <c r="BH29" s="172"/>
      <c r="BI29" s="172"/>
      <c r="BJ29" s="172"/>
      <c r="BK29" s="172"/>
      <c r="BL29" s="168"/>
      <c r="BM29" s="290"/>
      <c r="BN29" s="168"/>
      <c r="BO29" s="168"/>
      <c r="BP29" s="168"/>
      <c r="BQ29" s="168"/>
      <c r="BR29" s="168"/>
      <c r="BS29" s="168"/>
      <c r="BT29" s="168"/>
      <c r="BU29" s="168"/>
      <c r="BV29" s="168"/>
      <c r="BW29" s="168"/>
      <c r="BX29" s="168"/>
      <c r="BY29" s="168"/>
      <c r="BZ29" s="173"/>
      <c r="CA29" s="172"/>
      <c r="CB29" s="304"/>
      <c r="CC29" s="168"/>
      <c r="CD29" s="168"/>
      <c r="CE29" s="173"/>
      <c r="CF29" s="173"/>
      <c r="CG29" s="198"/>
      <c r="CH29" s="168"/>
      <c r="CI29" s="168"/>
      <c r="CJ29" s="168"/>
      <c r="CK29" s="168"/>
      <c r="CL29" s="198"/>
      <c r="CM29" s="168"/>
      <c r="CN29" s="204"/>
    </row>
    <row r="30" spans="1:92" x14ac:dyDescent="0.3">
      <c r="A30" s="44">
        <v>40996</v>
      </c>
      <c r="B30" s="168"/>
      <c r="C30" s="168"/>
      <c r="D30" s="168"/>
      <c r="E30" s="168"/>
      <c r="F30" s="168"/>
      <c r="G30" s="168"/>
      <c r="H30" s="168"/>
      <c r="I30" s="172"/>
      <c r="J30" s="301"/>
      <c r="K30" s="305"/>
      <c r="L30" s="302"/>
      <c r="M30" s="303"/>
      <c r="N30" s="306"/>
      <c r="O30" s="286"/>
      <c r="P30" s="168"/>
      <c r="Q30" s="294"/>
      <c r="R30" s="294"/>
      <c r="S30" s="172"/>
      <c r="T30" s="168"/>
      <c r="U30" s="168"/>
      <c r="V30" s="168"/>
      <c r="W30" s="168"/>
      <c r="X30" s="168"/>
      <c r="Y30" s="168"/>
      <c r="Z30" s="172"/>
      <c r="AA30" s="168"/>
      <c r="AB30" s="168"/>
      <c r="AC30" s="168"/>
      <c r="AD30" s="174"/>
      <c r="AE30" s="174"/>
      <c r="AF30" s="168"/>
      <c r="AG30" s="168"/>
      <c r="AH30" s="168"/>
      <c r="AI30" s="168"/>
      <c r="AJ30" s="168"/>
      <c r="AK30" s="173"/>
      <c r="AL30" s="172"/>
      <c r="AM30" s="168"/>
      <c r="AN30" s="168"/>
      <c r="AO30" s="168"/>
      <c r="AP30" s="168"/>
      <c r="AQ30" s="168"/>
      <c r="AR30" s="168"/>
      <c r="AS30" s="168"/>
      <c r="AT30" s="168"/>
      <c r="AU30" s="172"/>
      <c r="AV30" s="168"/>
      <c r="AW30" s="168"/>
      <c r="AX30" s="173"/>
      <c r="AY30" s="168"/>
      <c r="AZ30" s="168"/>
      <c r="BA30" s="168"/>
      <c r="BB30" s="168"/>
      <c r="BC30" s="168"/>
      <c r="BD30" s="168"/>
      <c r="BE30" s="168"/>
      <c r="BF30" s="172"/>
      <c r="BG30" s="172"/>
      <c r="BH30" s="172"/>
      <c r="BI30" s="172"/>
      <c r="BJ30" s="172"/>
      <c r="BK30" s="172"/>
      <c r="BL30" s="168"/>
      <c r="BM30" s="290"/>
      <c r="BN30" s="168"/>
      <c r="BO30" s="168"/>
      <c r="BP30" s="168"/>
      <c r="BQ30" s="168"/>
      <c r="BR30" s="168"/>
      <c r="BS30" s="168"/>
      <c r="BT30" s="168"/>
      <c r="BU30" s="168"/>
      <c r="BV30" s="168"/>
      <c r="BW30" s="168"/>
      <c r="BX30" s="168"/>
      <c r="BY30" s="168"/>
      <c r="BZ30" s="173"/>
      <c r="CA30" s="172"/>
      <c r="CB30" s="304"/>
      <c r="CC30" s="168"/>
      <c r="CD30" s="168"/>
      <c r="CE30" s="173"/>
      <c r="CF30" s="173"/>
      <c r="CG30" s="198"/>
      <c r="CH30" s="168"/>
      <c r="CI30" s="168"/>
      <c r="CJ30" s="168"/>
      <c r="CK30" s="168"/>
      <c r="CL30" s="198"/>
      <c r="CM30" s="168"/>
      <c r="CN30" s="204"/>
    </row>
    <row r="31" spans="1:92" x14ac:dyDescent="0.3">
      <c r="A31" s="44">
        <v>40997</v>
      </c>
      <c r="B31" s="168"/>
      <c r="C31" s="168"/>
      <c r="D31" s="168"/>
      <c r="E31" s="168"/>
      <c r="F31" s="168"/>
      <c r="G31" s="168"/>
      <c r="H31" s="168"/>
      <c r="I31" s="172"/>
      <c r="J31" s="301"/>
      <c r="K31" s="305"/>
      <c r="L31" s="302"/>
      <c r="M31" s="307"/>
      <c r="N31" s="306"/>
      <c r="O31" s="286"/>
      <c r="P31" s="168"/>
      <c r="Q31" s="294"/>
      <c r="R31" s="294"/>
      <c r="S31" s="172"/>
      <c r="T31" s="168"/>
      <c r="U31" s="168"/>
      <c r="V31" s="168"/>
      <c r="W31" s="168"/>
      <c r="X31" s="168"/>
      <c r="Y31" s="168"/>
      <c r="Z31" s="172"/>
      <c r="AA31" s="168"/>
      <c r="AB31" s="168"/>
      <c r="AC31" s="168"/>
      <c r="AD31" s="174"/>
      <c r="AE31" s="174"/>
      <c r="AF31" s="168"/>
      <c r="AG31" s="168"/>
      <c r="AH31" s="168"/>
      <c r="AI31" s="168"/>
      <c r="AJ31" s="168"/>
      <c r="AK31" s="173"/>
      <c r="AL31" s="172"/>
      <c r="AM31" s="168"/>
      <c r="AN31" s="168"/>
      <c r="AO31" s="168"/>
      <c r="AP31" s="168"/>
      <c r="AQ31" s="168"/>
      <c r="AR31" s="168"/>
      <c r="AS31" s="168"/>
      <c r="AT31" s="168"/>
      <c r="AU31" s="172"/>
      <c r="AV31" s="168"/>
      <c r="AW31" s="168"/>
      <c r="AX31" s="173"/>
      <c r="AY31" s="168"/>
      <c r="AZ31" s="168"/>
      <c r="BA31" s="168"/>
      <c r="BB31" s="168"/>
      <c r="BC31" s="168"/>
      <c r="BD31" s="168"/>
      <c r="BE31" s="168"/>
      <c r="BF31" s="172"/>
      <c r="BG31" s="172"/>
      <c r="BH31" s="172"/>
      <c r="BI31" s="172"/>
      <c r="BJ31" s="172"/>
      <c r="BK31" s="172"/>
      <c r="BL31" s="168"/>
      <c r="BM31" s="290"/>
      <c r="BN31" s="168"/>
      <c r="BO31" s="168"/>
      <c r="BP31" s="168"/>
      <c r="BQ31" s="168"/>
      <c r="BR31" s="168"/>
      <c r="BS31" s="168"/>
      <c r="BT31" s="168"/>
      <c r="BU31" s="168"/>
      <c r="BV31" s="168"/>
      <c r="BW31" s="168"/>
      <c r="BX31" s="168"/>
      <c r="BY31" s="168"/>
      <c r="BZ31" s="173"/>
      <c r="CA31" s="172"/>
      <c r="CB31" s="304"/>
      <c r="CC31" s="168"/>
      <c r="CD31" s="168"/>
      <c r="CE31" s="173"/>
      <c r="CF31" s="173"/>
      <c r="CG31" s="198"/>
      <c r="CH31" s="168"/>
      <c r="CI31" s="168"/>
      <c r="CJ31" s="168"/>
      <c r="CK31" s="168"/>
      <c r="CL31" s="198"/>
      <c r="CM31" s="168"/>
      <c r="CN31" s="205"/>
    </row>
    <row r="32" spans="1:92" x14ac:dyDescent="0.3">
      <c r="A32" s="44">
        <v>40998</v>
      </c>
      <c r="B32" s="168"/>
      <c r="C32" s="168"/>
      <c r="D32" s="168"/>
      <c r="E32" s="168"/>
      <c r="F32" s="168"/>
      <c r="G32" s="168"/>
      <c r="H32" s="168"/>
      <c r="I32" s="172"/>
      <c r="J32" s="301"/>
      <c r="K32" s="305"/>
      <c r="L32" s="302"/>
      <c r="M32" s="307"/>
      <c r="N32" s="306"/>
      <c r="O32" s="286"/>
      <c r="P32" s="168"/>
      <c r="Q32" s="294"/>
      <c r="R32" s="294"/>
      <c r="S32" s="172"/>
      <c r="T32" s="168"/>
      <c r="U32" s="168"/>
      <c r="V32" s="168"/>
      <c r="W32" s="168"/>
      <c r="X32" s="168"/>
      <c r="Y32" s="168"/>
      <c r="Z32" s="172"/>
      <c r="AA32" s="168"/>
      <c r="AB32" s="168"/>
      <c r="AC32" s="168"/>
      <c r="AD32" s="174"/>
      <c r="AE32" s="174"/>
      <c r="AF32" s="168"/>
      <c r="AG32" s="168"/>
      <c r="AH32" s="168"/>
      <c r="AI32" s="168"/>
      <c r="AJ32" s="168"/>
      <c r="AK32" s="173"/>
      <c r="AL32" s="172"/>
      <c r="AM32" s="168"/>
      <c r="AN32" s="168"/>
      <c r="AO32" s="168"/>
      <c r="AP32" s="168"/>
      <c r="AQ32" s="168"/>
      <c r="AR32" s="168"/>
      <c r="AS32" s="168"/>
      <c r="AT32" s="168"/>
      <c r="AU32" s="172"/>
      <c r="AV32" s="168"/>
      <c r="AW32" s="168"/>
      <c r="AX32" s="173"/>
      <c r="AY32" s="168"/>
      <c r="AZ32" s="168"/>
      <c r="BA32" s="168"/>
      <c r="BB32" s="168"/>
      <c r="BC32" s="168"/>
      <c r="BD32" s="168"/>
      <c r="BE32" s="168"/>
      <c r="BF32" s="172"/>
      <c r="BG32" s="172"/>
      <c r="BH32" s="172"/>
      <c r="BI32" s="172"/>
      <c r="BJ32" s="172"/>
      <c r="BK32" s="172"/>
      <c r="BL32" s="168"/>
      <c r="BM32" s="290"/>
      <c r="BN32" s="168"/>
      <c r="BO32" s="168"/>
      <c r="BP32" s="168"/>
      <c r="BQ32" s="168"/>
      <c r="BR32" s="168"/>
      <c r="BS32" s="168"/>
      <c r="BT32" s="168"/>
      <c r="BU32" s="168"/>
      <c r="BV32" s="168"/>
      <c r="BW32" s="168"/>
      <c r="BX32" s="168"/>
      <c r="BY32" s="168"/>
      <c r="BZ32" s="173"/>
      <c r="CA32" s="172"/>
      <c r="CB32" s="304"/>
      <c r="CC32" s="168"/>
      <c r="CD32" s="168"/>
      <c r="CE32" s="173"/>
      <c r="CF32" s="173"/>
      <c r="CG32" s="198"/>
      <c r="CH32" s="168"/>
      <c r="CI32" s="168"/>
      <c r="CJ32" s="168"/>
      <c r="CK32" s="168"/>
      <c r="CL32" s="198"/>
      <c r="CM32" s="168"/>
      <c r="CN32" s="205"/>
    </row>
    <row r="33" spans="1:92" ht="16.8" thickBot="1" x14ac:dyDescent="0.35">
      <c r="A33" s="44">
        <v>40999</v>
      </c>
      <c r="B33" s="168"/>
      <c r="C33" s="168"/>
      <c r="D33" s="168"/>
      <c r="E33" s="168"/>
      <c r="F33" s="168"/>
      <c r="G33" s="168"/>
      <c r="H33" s="168"/>
      <c r="I33" s="172"/>
      <c r="J33" s="301"/>
      <c r="K33" s="305"/>
      <c r="L33" s="302"/>
      <c r="M33" s="307"/>
      <c r="N33" s="306"/>
      <c r="O33" s="286"/>
      <c r="P33" s="168"/>
      <c r="Q33" s="294"/>
      <c r="R33" s="294"/>
      <c r="S33" s="172"/>
      <c r="T33" s="168"/>
      <c r="U33" s="168"/>
      <c r="V33" s="168"/>
      <c r="W33" s="168"/>
      <c r="X33" s="168"/>
      <c r="Y33" s="168"/>
      <c r="Z33" s="172"/>
      <c r="AA33" s="168"/>
      <c r="AB33" s="168"/>
      <c r="AC33" s="168"/>
      <c r="AD33" s="174"/>
      <c r="AE33" s="174"/>
      <c r="AF33" s="168"/>
      <c r="AG33" s="168"/>
      <c r="AH33" s="168"/>
      <c r="AI33" s="168"/>
      <c r="AJ33" s="168"/>
      <c r="AK33" s="173"/>
      <c r="AL33" s="172"/>
      <c r="AM33" s="168"/>
      <c r="AN33" s="168"/>
      <c r="AO33" s="168"/>
      <c r="AP33" s="168"/>
      <c r="AQ33" s="168"/>
      <c r="AR33" s="168"/>
      <c r="AS33" s="168"/>
      <c r="AT33" s="168"/>
      <c r="AU33" s="172"/>
      <c r="AV33" s="168"/>
      <c r="AW33" s="168"/>
      <c r="AX33" s="173"/>
      <c r="AY33" s="168"/>
      <c r="AZ33" s="168"/>
      <c r="BA33" s="168"/>
      <c r="BB33" s="168"/>
      <c r="BC33" s="168"/>
      <c r="BD33" s="168"/>
      <c r="BE33" s="168"/>
      <c r="BF33" s="172"/>
      <c r="BG33" s="172"/>
      <c r="BH33" s="172"/>
      <c r="BI33" s="172"/>
      <c r="BJ33" s="172"/>
      <c r="BK33" s="172"/>
      <c r="BL33" s="168"/>
      <c r="BM33" s="290"/>
      <c r="BN33" s="168"/>
      <c r="BO33" s="168"/>
      <c r="BP33" s="168"/>
      <c r="BQ33" s="168"/>
      <c r="BR33" s="168"/>
      <c r="BS33" s="168"/>
      <c r="BT33" s="168"/>
      <c r="BU33" s="168"/>
      <c r="BV33" s="168"/>
      <c r="BW33" s="168"/>
      <c r="BX33" s="168"/>
      <c r="BY33" s="168"/>
      <c r="BZ33" s="173"/>
      <c r="CA33" s="172"/>
      <c r="CB33" s="304"/>
      <c r="CC33" s="168"/>
      <c r="CD33" s="168"/>
      <c r="CE33" s="173"/>
      <c r="CF33" s="173"/>
      <c r="CG33" s="198"/>
      <c r="CH33" s="168"/>
      <c r="CI33" s="168"/>
      <c r="CJ33" s="168"/>
      <c r="CK33" s="168"/>
      <c r="CL33" s="198"/>
      <c r="CM33" s="168"/>
      <c r="CN33" s="205"/>
    </row>
    <row r="34" spans="1:92" ht="15.75" customHeight="1" thickBot="1" x14ac:dyDescent="0.35">
      <c r="A34" s="288" t="s">
        <v>94</v>
      </c>
      <c r="B34" s="308" t="e">
        <f t="shared" ref="B34:BM34" si="0">AVERAGE(B3:B33)</f>
        <v>#DIV/0!</v>
      </c>
      <c r="C34" s="308" t="e">
        <f t="shared" si="0"/>
        <v>#DIV/0!</v>
      </c>
      <c r="D34" s="308" t="e">
        <f t="shared" si="0"/>
        <v>#DIV/0!</v>
      </c>
      <c r="E34" s="308" t="e">
        <f t="shared" si="0"/>
        <v>#DIV/0!</v>
      </c>
      <c r="F34" s="308" t="e">
        <f t="shared" si="0"/>
        <v>#DIV/0!</v>
      </c>
      <c r="G34" s="308" t="e">
        <f t="shared" si="0"/>
        <v>#DIV/0!</v>
      </c>
      <c r="H34" s="308" t="e">
        <f t="shared" si="0"/>
        <v>#DIV/0!</v>
      </c>
      <c r="I34" s="309" t="e">
        <f t="shared" si="0"/>
        <v>#DIV/0!</v>
      </c>
      <c r="J34" s="309" t="e">
        <f t="shared" si="0"/>
        <v>#DIV/0!</v>
      </c>
      <c r="K34" s="289" t="s">
        <v>46</v>
      </c>
      <c r="L34" s="309" t="e">
        <f t="shared" si="0"/>
        <v>#DIV/0!</v>
      </c>
      <c r="M34" s="310" t="e">
        <f t="shared" si="0"/>
        <v>#DIV/0!</v>
      </c>
      <c r="N34" s="311" t="e">
        <f t="shared" si="0"/>
        <v>#DIV/0!</v>
      </c>
      <c r="O34" s="308" t="e">
        <f t="shared" si="0"/>
        <v>#DIV/0!</v>
      </c>
      <c r="P34" s="308" t="e">
        <f t="shared" si="0"/>
        <v>#DIV/0!</v>
      </c>
      <c r="Q34" s="308" t="e">
        <f t="shared" si="0"/>
        <v>#DIV/0!</v>
      </c>
      <c r="R34" s="308" t="e">
        <f t="shared" si="0"/>
        <v>#DIV/0!</v>
      </c>
      <c r="S34" s="308" t="e">
        <f t="shared" si="0"/>
        <v>#DIV/0!</v>
      </c>
      <c r="T34" s="308" t="e">
        <f t="shared" si="0"/>
        <v>#DIV/0!</v>
      </c>
      <c r="U34" s="308" t="e">
        <f t="shared" si="0"/>
        <v>#DIV/0!</v>
      </c>
      <c r="V34" s="308" t="e">
        <f t="shared" si="0"/>
        <v>#DIV/0!</v>
      </c>
      <c r="W34" s="308" t="e">
        <f t="shared" si="0"/>
        <v>#DIV/0!</v>
      </c>
      <c r="X34" s="308" t="e">
        <f t="shared" si="0"/>
        <v>#DIV/0!</v>
      </c>
      <c r="Y34" s="308" t="e">
        <f t="shared" si="0"/>
        <v>#DIV/0!</v>
      </c>
      <c r="Z34" s="308" t="e">
        <f t="shared" si="0"/>
        <v>#DIV/0!</v>
      </c>
      <c r="AA34" s="308" t="e">
        <f t="shared" si="0"/>
        <v>#DIV/0!</v>
      </c>
      <c r="AB34" s="308" t="e">
        <f t="shared" si="0"/>
        <v>#DIV/0!</v>
      </c>
      <c r="AC34" s="308" t="e">
        <f t="shared" si="0"/>
        <v>#DIV/0!</v>
      </c>
      <c r="AD34" s="308" t="e">
        <f t="shared" si="0"/>
        <v>#DIV/0!</v>
      </c>
      <c r="AE34" s="308" t="e">
        <f t="shared" si="0"/>
        <v>#DIV/0!</v>
      </c>
      <c r="AF34" s="308" t="e">
        <f t="shared" si="0"/>
        <v>#DIV/0!</v>
      </c>
      <c r="AG34" s="308" t="e">
        <f t="shared" si="0"/>
        <v>#DIV/0!</v>
      </c>
      <c r="AH34" s="308" t="e">
        <f t="shared" si="0"/>
        <v>#DIV/0!</v>
      </c>
      <c r="AI34" s="308" t="e">
        <f t="shared" si="0"/>
        <v>#DIV/0!</v>
      </c>
      <c r="AJ34" s="308" t="e">
        <f t="shared" si="0"/>
        <v>#DIV/0!</v>
      </c>
      <c r="AK34" s="311" t="e">
        <f t="shared" si="0"/>
        <v>#DIV/0!</v>
      </c>
      <c r="AL34" s="308" t="e">
        <f t="shared" si="0"/>
        <v>#DIV/0!</v>
      </c>
      <c r="AM34" s="308" t="e">
        <f t="shared" si="0"/>
        <v>#DIV/0!</v>
      </c>
      <c r="AN34" s="308" t="e">
        <f t="shared" si="0"/>
        <v>#DIV/0!</v>
      </c>
      <c r="AO34" s="308" t="e">
        <f t="shared" si="0"/>
        <v>#DIV/0!</v>
      </c>
      <c r="AP34" s="308" t="e">
        <f t="shared" si="0"/>
        <v>#DIV/0!</v>
      </c>
      <c r="AQ34" s="308" t="e">
        <f t="shared" si="0"/>
        <v>#DIV/0!</v>
      </c>
      <c r="AR34" s="308" t="e">
        <f t="shared" si="0"/>
        <v>#DIV/0!</v>
      </c>
      <c r="AS34" s="308" t="e">
        <f t="shared" si="0"/>
        <v>#DIV/0!</v>
      </c>
      <c r="AT34" s="308" t="e">
        <f t="shared" si="0"/>
        <v>#DIV/0!</v>
      </c>
      <c r="AU34" s="311" t="e">
        <f t="shared" si="0"/>
        <v>#DIV/0!</v>
      </c>
      <c r="AV34" s="308" t="e">
        <f t="shared" si="0"/>
        <v>#DIV/0!</v>
      </c>
      <c r="AW34" s="308" t="e">
        <f t="shared" si="0"/>
        <v>#DIV/0!</v>
      </c>
      <c r="AX34" s="311" t="e">
        <f t="shared" si="0"/>
        <v>#DIV/0!</v>
      </c>
      <c r="AY34" s="308" t="e">
        <f t="shared" si="0"/>
        <v>#DIV/0!</v>
      </c>
      <c r="AZ34" s="308" t="e">
        <f t="shared" si="0"/>
        <v>#DIV/0!</v>
      </c>
      <c r="BA34" s="308" t="e">
        <f t="shared" si="0"/>
        <v>#DIV/0!</v>
      </c>
      <c r="BB34" s="308" t="e">
        <f t="shared" si="0"/>
        <v>#DIV/0!</v>
      </c>
      <c r="BC34" s="308" t="e">
        <f t="shared" si="0"/>
        <v>#DIV/0!</v>
      </c>
      <c r="BD34" s="308" t="e">
        <f t="shared" si="0"/>
        <v>#DIV/0!</v>
      </c>
      <c r="BE34" s="308" t="e">
        <f t="shared" si="0"/>
        <v>#DIV/0!</v>
      </c>
      <c r="BF34" s="309" t="e">
        <f t="shared" si="0"/>
        <v>#DIV/0!</v>
      </c>
      <c r="BG34" s="309" t="e">
        <f t="shared" si="0"/>
        <v>#DIV/0!</v>
      </c>
      <c r="BH34" s="309" t="e">
        <f t="shared" si="0"/>
        <v>#DIV/0!</v>
      </c>
      <c r="BI34" s="309" t="e">
        <f t="shared" si="0"/>
        <v>#DIV/0!</v>
      </c>
      <c r="BJ34" s="310" t="e">
        <f t="shared" si="0"/>
        <v>#DIV/0!</v>
      </c>
      <c r="BK34" s="311" t="e">
        <f t="shared" si="0"/>
        <v>#DIV/0!</v>
      </c>
      <c r="BL34" s="308" t="e">
        <f t="shared" si="0"/>
        <v>#DIV/0!</v>
      </c>
      <c r="BM34" s="309" t="e">
        <f t="shared" si="0"/>
        <v>#DIV/0!</v>
      </c>
      <c r="BN34" s="308" t="e">
        <f t="shared" ref="BN34:CN34" si="1">AVERAGE(BN3:BN33)</f>
        <v>#DIV/0!</v>
      </c>
      <c r="BO34" s="308" t="e">
        <f t="shared" si="1"/>
        <v>#DIV/0!</v>
      </c>
      <c r="BP34" s="308" t="e">
        <f t="shared" si="1"/>
        <v>#DIV/0!</v>
      </c>
      <c r="BQ34" s="308" t="e">
        <f t="shared" si="1"/>
        <v>#DIV/0!</v>
      </c>
      <c r="BR34" s="308" t="e">
        <f t="shared" si="1"/>
        <v>#DIV/0!</v>
      </c>
      <c r="BS34" s="308" t="e">
        <f t="shared" si="1"/>
        <v>#DIV/0!</v>
      </c>
      <c r="BT34" s="308" t="e">
        <f t="shared" si="1"/>
        <v>#DIV/0!</v>
      </c>
      <c r="BU34" s="308" t="e">
        <f t="shared" si="1"/>
        <v>#DIV/0!</v>
      </c>
      <c r="BV34" s="308" t="e">
        <f t="shared" si="1"/>
        <v>#DIV/0!</v>
      </c>
      <c r="BW34" s="308" t="e">
        <f t="shared" si="1"/>
        <v>#DIV/0!</v>
      </c>
      <c r="BX34" s="308" t="e">
        <f t="shared" si="1"/>
        <v>#DIV/0!</v>
      </c>
      <c r="BY34" s="308" t="e">
        <f t="shared" si="1"/>
        <v>#DIV/0!</v>
      </c>
      <c r="BZ34" s="311" t="e">
        <f t="shared" si="1"/>
        <v>#DIV/0!</v>
      </c>
      <c r="CA34" s="311" t="e">
        <f t="shared" si="1"/>
        <v>#DIV/0!</v>
      </c>
      <c r="CB34" s="311" t="e">
        <f t="shared" si="1"/>
        <v>#DIV/0!</v>
      </c>
      <c r="CC34" s="308" t="e">
        <f t="shared" si="1"/>
        <v>#DIV/0!</v>
      </c>
      <c r="CD34" s="308" t="e">
        <f t="shared" si="1"/>
        <v>#DIV/0!</v>
      </c>
      <c r="CE34" s="311" t="e">
        <f t="shared" si="1"/>
        <v>#DIV/0!</v>
      </c>
      <c r="CF34" s="311" t="e">
        <f t="shared" si="1"/>
        <v>#DIV/0!</v>
      </c>
      <c r="CG34" s="311" t="e">
        <f t="shared" si="1"/>
        <v>#DIV/0!</v>
      </c>
      <c r="CH34" s="308" t="e">
        <f t="shared" si="1"/>
        <v>#DIV/0!</v>
      </c>
      <c r="CI34" s="308" t="e">
        <f t="shared" si="1"/>
        <v>#DIV/0!</v>
      </c>
      <c r="CJ34" s="308" t="e">
        <f t="shared" si="1"/>
        <v>#DIV/0!</v>
      </c>
      <c r="CK34" s="308" t="e">
        <f t="shared" si="1"/>
        <v>#DIV/0!</v>
      </c>
      <c r="CL34" s="311" t="e">
        <f t="shared" si="1"/>
        <v>#DIV/0!</v>
      </c>
      <c r="CM34" s="312" t="e">
        <f t="shared" si="1"/>
        <v>#DIV/0!</v>
      </c>
      <c r="CN34" s="312" t="e">
        <f t="shared" si="1"/>
        <v>#DIV/0!</v>
      </c>
    </row>
    <row r="35" spans="1:92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92" s="117" customFormat="1" ht="39" customHeight="1" thickBot="1" x14ac:dyDescent="0.35">
      <c r="A36" s="120"/>
      <c r="F36" s="872" t="s">
        <v>107</v>
      </c>
      <c r="G36" s="873"/>
      <c r="H36" s="873"/>
      <c r="I36" s="873"/>
      <c r="J36" s="872" t="s">
        <v>10</v>
      </c>
      <c r="K36" s="873"/>
      <c r="L36" s="873"/>
      <c r="M36" s="873"/>
      <c r="X36" s="874" t="s">
        <v>11</v>
      </c>
      <c r="Y36" s="875"/>
      <c r="AD36" s="876" t="s">
        <v>168</v>
      </c>
      <c r="AE36" s="877"/>
      <c r="AF36" s="877"/>
      <c r="AG36" s="877"/>
      <c r="AH36" s="877"/>
      <c r="AI36" s="877"/>
      <c r="AJ36" s="877"/>
      <c r="AK36" s="877"/>
      <c r="AM36" s="898" t="s">
        <v>148</v>
      </c>
      <c r="AN36" s="877"/>
      <c r="AO36" s="877"/>
      <c r="AP36" s="877"/>
      <c r="AQ36" s="877"/>
      <c r="AR36" s="877"/>
      <c r="AS36" s="877"/>
      <c r="AT36" s="877"/>
      <c r="AU36" s="877"/>
      <c r="BF36" s="899" t="s">
        <v>225</v>
      </c>
      <c r="BG36" s="899"/>
      <c r="BH36" s="899"/>
      <c r="BI36" s="899"/>
      <c r="BJ36" s="259"/>
      <c r="BK36" s="263"/>
      <c r="BL36" s="263"/>
      <c r="BM36" s="899" t="s">
        <v>231</v>
      </c>
      <c r="BN36" s="899"/>
      <c r="BO36" s="118"/>
      <c r="BP36" s="118"/>
      <c r="BR36" s="881" t="s">
        <v>239</v>
      </c>
      <c r="BS36" s="881"/>
      <c r="BT36" s="881"/>
      <c r="BU36" s="881"/>
      <c r="BW36" s="880" t="s">
        <v>254</v>
      </c>
      <c r="BX36" s="880"/>
      <c r="BY36" s="880"/>
      <c r="BZ36" s="880"/>
      <c r="CA36" s="880"/>
      <c r="CB36" s="880"/>
      <c r="CD36" s="881" t="s">
        <v>269</v>
      </c>
      <c r="CE36" s="881"/>
      <c r="CF36" s="881"/>
      <c r="CG36" s="881"/>
    </row>
    <row r="37" spans="1:92" s="117" customFormat="1" ht="61.5" customHeight="1" x14ac:dyDescent="0.3">
      <c r="A37" s="44" t="s">
        <v>5</v>
      </c>
      <c r="B37" s="189" t="s">
        <v>137</v>
      </c>
      <c r="C37" s="189" t="s">
        <v>67</v>
      </c>
      <c r="D37" s="189" t="s">
        <v>68</v>
      </c>
      <c r="E37" s="190" t="s">
        <v>69</v>
      </c>
      <c r="F37" s="188" t="s">
        <v>12</v>
      </c>
      <c r="G37" s="188" t="s">
        <v>13</v>
      </c>
      <c r="H37" s="188" t="s">
        <v>14</v>
      </c>
      <c r="I37" s="188" t="s">
        <v>15</v>
      </c>
      <c r="J37" s="188" t="s">
        <v>12</v>
      </c>
      <c r="K37" s="188" t="s">
        <v>13</v>
      </c>
      <c r="L37" s="188" t="s">
        <v>14</v>
      </c>
      <c r="M37" s="188" t="s">
        <v>15</v>
      </c>
      <c r="N37" s="235" t="s">
        <v>37</v>
      </c>
      <c r="O37" s="235" t="s">
        <v>156</v>
      </c>
      <c r="P37" s="236" t="s">
        <v>157</v>
      </c>
      <c r="Q37" s="237" t="s">
        <v>160</v>
      </c>
      <c r="R37" s="238" t="s">
        <v>161</v>
      </c>
      <c r="S37" s="238" t="s">
        <v>162</v>
      </c>
      <c r="T37" s="238" t="s">
        <v>163</v>
      </c>
      <c r="U37" s="238" t="s">
        <v>164</v>
      </c>
      <c r="V37" s="239" t="s">
        <v>158</v>
      </c>
      <c r="W37" s="240" t="s">
        <v>159</v>
      </c>
      <c r="X37" s="241" t="s">
        <v>284</v>
      </c>
      <c r="Y37" s="241" t="s">
        <v>79</v>
      </c>
      <c r="Z37" s="242" t="s">
        <v>78</v>
      </c>
      <c r="AA37" s="240" t="s">
        <v>77</v>
      </c>
      <c r="AB37" s="240" t="s">
        <v>76</v>
      </c>
      <c r="AC37" s="189" t="s">
        <v>138</v>
      </c>
      <c r="AD37" s="121" t="s">
        <v>16</v>
      </c>
      <c r="AE37" s="68" t="s">
        <v>17</v>
      </c>
      <c r="AF37" s="68" t="s">
        <v>18</v>
      </c>
      <c r="AG37" s="68" t="s">
        <v>19</v>
      </c>
      <c r="AH37" s="68" t="s">
        <v>20</v>
      </c>
      <c r="AI37" s="68" t="s">
        <v>21</v>
      </c>
      <c r="AJ37" s="68" t="s">
        <v>22</v>
      </c>
      <c r="AK37" s="68" t="s">
        <v>23</v>
      </c>
      <c r="AL37" s="122"/>
      <c r="AM37" s="123" t="s">
        <v>24</v>
      </c>
      <c r="AN37" s="68" t="s">
        <v>17</v>
      </c>
      <c r="AO37" s="68" t="s">
        <v>25</v>
      </c>
      <c r="AP37" s="68" t="s">
        <v>19</v>
      </c>
      <c r="AQ37" s="68" t="s">
        <v>18</v>
      </c>
      <c r="AR37" s="68" t="s">
        <v>20</v>
      </c>
      <c r="AS37" s="68" t="s">
        <v>21</v>
      </c>
      <c r="AT37" s="68" t="s">
        <v>22</v>
      </c>
      <c r="AU37" s="68" t="s">
        <v>23</v>
      </c>
      <c r="AV37" s="192" t="s">
        <v>75</v>
      </c>
      <c r="AW37" s="83" t="s">
        <v>42</v>
      </c>
      <c r="AX37" s="82" t="s">
        <v>74</v>
      </c>
      <c r="AY37" s="191" t="s">
        <v>108</v>
      </c>
      <c r="AZ37" s="191" t="s">
        <v>109</v>
      </c>
      <c r="BA37" s="194" t="s">
        <v>153</v>
      </c>
      <c r="BB37" s="194" t="s">
        <v>152</v>
      </c>
      <c r="BC37" s="195" t="s">
        <v>154</v>
      </c>
      <c r="BD37" s="193" t="s">
        <v>285</v>
      </c>
      <c r="BF37" s="194" t="s">
        <v>226</v>
      </c>
      <c r="BG37" s="194" t="s">
        <v>227</v>
      </c>
      <c r="BH37" s="194" t="s">
        <v>228</v>
      </c>
      <c r="BI37" s="194" t="s">
        <v>229</v>
      </c>
      <c r="BJ37" s="259"/>
      <c r="BK37" s="258" t="s">
        <v>230</v>
      </c>
      <c r="BL37" s="263"/>
      <c r="BM37" s="38" t="s">
        <v>72</v>
      </c>
      <c r="BN37" s="38" t="s">
        <v>73</v>
      </c>
      <c r="BO37" s="43"/>
      <c r="BP37" s="264" t="s">
        <v>232</v>
      </c>
      <c r="BQ37" s="260"/>
      <c r="BR37" s="317" t="s">
        <v>235</v>
      </c>
      <c r="BS37" s="317" t="s">
        <v>236</v>
      </c>
      <c r="BT37" s="184" t="s">
        <v>237</v>
      </c>
      <c r="BU37" s="184" t="s">
        <v>238</v>
      </c>
      <c r="BW37" s="263">
        <v>1</v>
      </c>
      <c r="BX37" s="263">
        <v>2</v>
      </c>
      <c r="BY37" s="263">
        <v>3</v>
      </c>
      <c r="BZ37" s="263">
        <v>4</v>
      </c>
      <c r="CA37" s="263">
        <v>5</v>
      </c>
      <c r="CB37" s="263">
        <v>6</v>
      </c>
      <c r="CD37" s="317" t="s">
        <v>235</v>
      </c>
      <c r="CE37" s="317" t="s">
        <v>236</v>
      </c>
      <c r="CF37" s="184" t="s">
        <v>237</v>
      </c>
      <c r="CG37" s="184" t="s">
        <v>238</v>
      </c>
    </row>
    <row r="38" spans="1:92" ht="17.25" customHeight="1" x14ac:dyDescent="0.3">
      <c r="A38" s="33">
        <f>A3</f>
        <v>40969</v>
      </c>
      <c r="B38" s="315"/>
      <c r="C38" s="198"/>
      <c r="D38" s="198"/>
      <c r="E38" s="198"/>
      <c r="F38" s="316"/>
      <c r="G38" s="316"/>
      <c r="H38" s="316"/>
      <c r="I38" s="316"/>
      <c r="J38" s="101"/>
      <c r="K38" s="101"/>
      <c r="L38" s="244"/>
      <c r="M38" s="244"/>
      <c r="N38" s="245" t="e">
        <f>#REF!</f>
        <v>#REF!</v>
      </c>
      <c r="O38" s="245"/>
      <c r="P38" s="246"/>
      <c r="Q38" s="266"/>
      <c r="R38" s="266"/>
      <c r="S38" s="268"/>
      <c r="T38" s="268"/>
      <c r="U38" s="247">
        <f>BP38*15</f>
        <v>0</v>
      </c>
      <c r="V38" s="269"/>
      <c r="W38" s="270" t="e">
        <f>#REF!</f>
        <v>#REF!</v>
      </c>
      <c r="X38" s="266" t="e">
        <f>#REF!</f>
        <v>#REF!</v>
      </c>
      <c r="Y38" s="266" t="e">
        <f>#REF!</f>
        <v>#REF!</v>
      </c>
      <c r="Z38" s="266"/>
      <c r="AA38" s="266"/>
      <c r="AB38" s="266"/>
      <c r="AC38" s="266"/>
      <c r="AD38" s="78"/>
      <c r="AE38" s="78"/>
      <c r="AF38" s="78"/>
      <c r="AG38" s="78"/>
      <c r="AH38" s="78"/>
      <c r="AI38" s="78"/>
      <c r="AJ38" s="78"/>
      <c r="AK38" s="78"/>
      <c r="AL38" s="200"/>
      <c r="AM38" s="78"/>
      <c r="AN38" s="78"/>
      <c r="AO38" s="78"/>
      <c r="AP38" s="78"/>
      <c r="AQ38" s="78"/>
      <c r="AR38" s="78"/>
      <c r="AS38" s="78"/>
      <c r="AT38" s="78"/>
      <c r="AU38" s="78"/>
      <c r="AV38" s="266"/>
      <c r="AW38" s="198"/>
      <c r="AX38" s="266"/>
      <c r="AY38" s="272"/>
      <c r="AZ38" s="273"/>
      <c r="BA38" s="267"/>
      <c r="BB38" s="266"/>
      <c r="BC38" s="249"/>
      <c r="BD38" s="266"/>
      <c r="BE38" s="43"/>
      <c r="BF38" s="250" t="e">
        <f>$N38*4/0.12/1000/1.2</f>
        <v>#REF!</v>
      </c>
      <c r="BG38" s="250" t="e">
        <f>$N38*2.39/0.12/1000/1.2</f>
        <v>#REF!</v>
      </c>
      <c r="BH38" s="250" t="e">
        <f>$N38*4/0.12/1000</f>
        <v>#REF!</v>
      </c>
      <c r="BI38" s="250" t="e">
        <f>$N38*2.39/0.12/1000</f>
        <v>#REF!</v>
      </c>
      <c r="BK38" s="266" t="e">
        <f>#REF!</f>
        <v>#REF!</v>
      </c>
      <c r="BM38" s="265"/>
      <c r="BN38" s="265"/>
      <c r="BO38" s="27"/>
      <c r="BP38" s="275"/>
      <c r="BQ38" s="260"/>
      <c r="BR38" s="1">
        <v>4</v>
      </c>
      <c r="BS38" s="1">
        <v>11</v>
      </c>
      <c r="BT38" s="1">
        <f>24-BR38</f>
        <v>20</v>
      </c>
      <c r="BU38" s="1">
        <f>24-BS38</f>
        <v>13</v>
      </c>
    </row>
    <row r="39" spans="1:92" x14ac:dyDescent="0.3">
      <c r="A39" s="33">
        <f t="shared" ref="A39:A68" si="2">A4</f>
        <v>40970</v>
      </c>
      <c r="B39" s="243"/>
      <c r="C39" s="251"/>
      <c r="D39" s="198"/>
      <c r="E39" s="251"/>
      <c r="F39" s="252"/>
      <c r="G39" s="252"/>
      <c r="H39" s="252"/>
      <c r="I39" s="252"/>
      <c r="J39" s="101"/>
      <c r="K39" s="101"/>
      <c r="L39" s="244"/>
      <c r="M39" s="244"/>
      <c r="N39" s="245" t="e">
        <f>#REF!</f>
        <v>#REF!</v>
      </c>
      <c r="O39" s="245"/>
      <c r="P39" s="246"/>
      <c r="Q39" s="271"/>
      <c r="R39" s="266"/>
      <c r="S39" s="268"/>
      <c r="T39" s="268"/>
      <c r="U39" s="247">
        <f t="shared" ref="U39:U68" si="3">BP39*15</f>
        <v>0</v>
      </c>
      <c r="V39" s="269"/>
      <c r="W39" s="270" t="e">
        <f>#REF!</f>
        <v>#REF!</v>
      </c>
      <c r="X39" s="266" t="e">
        <f>#REF!</f>
        <v>#REF!</v>
      </c>
      <c r="Y39" s="266" t="e">
        <f>#REF!</f>
        <v>#REF!</v>
      </c>
      <c r="Z39" s="266"/>
      <c r="AA39" s="271"/>
      <c r="AB39" s="271"/>
      <c r="AC39" s="266"/>
      <c r="AD39" s="78"/>
      <c r="AE39" s="78"/>
      <c r="AF39" s="78"/>
      <c r="AG39" s="78"/>
      <c r="AH39" s="78"/>
      <c r="AI39" s="78"/>
      <c r="AJ39" s="78"/>
      <c r="AK39" s="78"/>
      <c r="AL39" s="200"/>
      <c r="AM39" s="78"/>
      <c r="AN39" s="78"/>
      <c r="AO39" s="78"/>
      <c r="AP39" s="78"/>
      <c r="AQ39" s="78"/>
      <c r="AR39" s="78"/>
      <c r="AS39" s="78"/>
      <c r="AT39" s="78"/>
      <c r="AU39" s="78"/>
      <c r="AV39" s="271"/>
      <c r="AW39" s="248"/>
      <c r="AX39" s="266"/>
      <c r="AY39" s="273"/>
      <c r="AZ39" s="273"/>
      <c r="BA39" s="267"/>
      <c r="BB39" s="266"/>
      <c r="BC39" s="253"/>
      <c r="BD39" s="271"/>
      <c r="BE39" s="43"/>
      <c r="BF39" s="250" t="e">
        <f t="shared" ref="BF39:BF68" si="4">$N39*4/0.12/1000/1.2</f>
        <v>#REF!</v>
      </c>
      <c r="BG39" s="250" t="e">
        <f t="shared" ref="BG39:BG68" si="5">$N39*2.39/0.12/1000/1.2</f>
        <v>#REF!</v>
      </c>
      <c r="BH39" s="250" t="e">
        <f t="shared" ref="BH39:BH68" si="6">$N39*4/0.12/1000</f>
        <v>#REF!</v>
      </c>
      <c r="BI39" s="250" t="e">
        <f t="shared" ref="BI39:BI68" si="7">$N39*2.39/0.12/1000</f>
        <v>#REF!</v>
      </c>
      <c r="BK39" s="266" t="e">
        <f>#REF!</f>
        <v>#REF!</v>
      </c>
      <c r="BM39" s="265"/>
      <c r="BN39" s="265"/>
      <c r="BO39" s="43"/>
      <c r="BP39" s="275"/>
      <c r="BQ39" s="261"/>
      <c r="BR39" s="1">
        <v>3</v>
      </c>
      <c r="BS39" s="1">
        <v>11</v>
      </c>
      <c r="BT39" s="1">
        <f t="shared" ref="BT39:BT68" si="8">24-BR39</f>
        <v>21</v>
      </c>
      <c r="BU39" s="1">
        <f t="shared" ref="BU39:BU68" si="9">24-BS39</f>
        <v>13</v>
      </c>
    </row>
    <row r="40" spans="1:92" x14ac:dyDescent="0.3">
      <c r="A40" s="33">
        <f t="shared" si="2"/>
        <v>40971</v>
      </c>
      <c r="B40" s="243"/>
      <c r="C40" s="251"/>
      <c r="D40" s="198"/>
      <c r="E40" s="251"/>
      <c r="F40" s="252"/>
      <c r="G40" s="252"/>
      <c r="H40" s="252"/>
      <c r="I40" s="252"/>
      <c r="J40" s="254"/>
      <c r="K40" s="101"/>
      <c r="L40" s="244"/>
      <c r="M40" s="244"/>
      <c r="N40" s="245" t="e">
        <f>#REF!</f>
        <v>#REF!</v>
      </c>
      <c r="O40" s="245"/>
      <c r="P40" s="246"/>
      <c r="Q40" s="271"/>
      <c r="R40" s="266"/>
      <c r="S40" s="268"/>
      <c r="T40" s="268"/>
      <c r="U40" s="247">
        <f t="shared" si="3"/>
        <v>0</v>
      </c>
      <c r="V40" s="269"/>
      <c r="W40" s="270" t="e">
        <f>#REF!</f>
        <v>#REF!</v>
      </c>
      <c r="X40" s="266" t="e">
        <f>#REF!</f>
        <v>#REF!</v>
      </c>
      <c r="Y40" s="266" t="e">
        <f>#REF!</f>
        <v>#REF!</v>
      </c>
      <c r="Z40" s="266"/>
      <c r="AA40" s="271"/>
      <c r="AB40" s="271"/>
      <c r="AC40" s="266"/>
      <c r="AD40" s="78"/>
      <c r="AE40" s="78"/>
      <c r="AF40" s="78"/>
      <c r="AG40" s="78"/>
      <c r="AH40" s="78"/>
      <c r="AI40" s="78"/>
      <c r="AJ40" s="78"/>
      <c r="AK40" s="78"/>
      <c r="AL40" s="200"/>
      <c r="AM40" s="78"/>
      <c r="AN40" s="78"/>
      <c r="AO40" s="78"/>
      <c r="AP40" s="78"/>
      <c r="AQ40" s="78"/>
      <c r="AR40" s="78"/>
      <c r="AS40" s="78"/>
      <c r="AT40" s="78"/>
      <c r="AU40" s="78"/>
      <c r="AV40" s="271"/>
      <c r="AW40" s="248"/>
      <c r="AX40" s="266"/>
      <c r="AY40" s="273"/>
      <c r="AZ40" s="273"/>
      <c r="BA40" s="267"/>
      <c r="BB40" s="266"/>
      <c r="BC40" s="249"/>
      <c r="BD40" s="271"/>
      <c r="BE40" s="43"/>
      <c r="BF40" s="250" t="e">
        <f t="shared" si="4"/>
        <v>#REF!</v>
      </c>
      <c r="BG40" s="250" t="e">
        <f t="shared" si="5"/>
        <v>#REF!</v>
      </c>
      <c r="BH40" s="250" t="e">
        <f t="shared" si="6"/>
        <v>#REF!</v>
      </c>
      <c r="BI40" s="250" t="e">
        <f t="shared" si="7"/>
        <v>#REF!</v>
      </c>
      <c r="BK40" s="266" t="e">
        <f>#REF!</f>
        <v>#REF!</v>
      </c>
      <c r="BM40" s="265"/>
      <c r="BN40" s="265"/>
      <c r="BP40" s="276"/>
      <c r="BQ40" s="262"/>
      <c r="BR40" s="1">
        <v>4</v>
      </c>
      <c r="BS40" s="1">
        <v>9</v>
      </c>
      <c r="BT40" s="1">
        <f t="shared" si="8"/>
        <v>20</v>
      </c>
      <c r="BU40" s="1">
        <f t="shared" si="9"/>
        <v>15</v>
      </c>
    </row>
    <row r="41" spans="1:92" x14ac:dyDescent="0.3">
      <c r="A41" s="33">
        <f t="shared" si="2"/>
        <v>40972</v>
      </c>
      <c r="B41" s="243"/>
      <c r="C41" s="251"/>
      <c r="D41" s="198"/>
      <c r="E41" s="251"/>
      <c r="F41" s="252"/>
      <c r="G41" s="252"/>
      <c r="H41" s="252"/>
      <c r="I41" s="252"/>
      <c r="J41" s="101"/>
      <c r="K41" s="101"/>
      <c r="L41" s="244"/>
      <c r="M41" s="244"/>
      <c r="N41" s="245" t="e">
        <f>#REF!</f>
        <v>#REF!</v>
      </c>
      <c r="O41" s="245"/>
      <c r="P41" s="246"/>
      <c r="Q41" s="266"/>
      <c r="R41" s="266"/>
      <c r="S41" s="268"/>
      <c r="T41" s="268"/>
      <c r="U41" s="247">
        <f t="shared" si="3"/>
        <v>0</v>
      </c>
      <c r="V41" s="269"/>
      <c r="W41" s="270" t="e">
        <f>#REF!</f>
        <v>#REF!</v>
      </c>
      <c r="X41" s="266" t="e">
        <f>#REF!</f>
        <v>#REF!</v>
      </c>
      <c r="Y41" s="266" t="e">
        <f>#REF!</f>
        <v>#REF!</v>
      </c>
      <c r="Z41" s="266"/>
      <c r="AA41" s="266"/>
      <c r="AB41" s="266"/>
      <c r="AC41" s="266"/>
      <c r="AD41" s="78"/>
      <c r="AE41" s="255"/>
      <c r="AF41" s="255"/>
      <c r="AG41" s="255"/>
      <c r="AH41" s="255"/>
      <c r="AI41" s="255"/>
      <c r="AJ41" s="255"/>
      <c r="AK41" s="255"/>
      <c r="AL41" s="200"/>
      <c r="AM41" s="255"/>
      <c r="AN41" s="255"/>
      <c r="AO41" s="255"/>
      <c r="AP41" s="255"/>
      <c r="AQ41" s="255"/>
      <c r="AR41" s="255"/>
      <c r="AS41" s="255"/>
      <c r="AT41" s="255"/>
      <c r="AU41" s="255"/>
      <c r="AV41" s="266"/>
      <c r="AW41" s="248"/>
      <c r="AX41" s="266"/>
      <c r="AY41" s="272"/>
      <c r="AZ41" s="272"/>
      <c r="BA41" s="267"/>
      <c r="BB41" s="266"/>
      <c r="BC41" s="253"/>
      <c r="BD41" s="266"/>
      <c r="BE41" s="43"/>
      <c r="BF41" s="250" t="e">
        <f t="shared" si="4"/>
        <v>#REF!</v>
      </c>
      <c r="BG41" s="250" t="e">
        <f t="shared" si="5"/>
        <v>#REF!</v>
      </c>
      <c r="BH41" s="250" t="e">
        <f t="shared" si="6"/>
        <v>#REF!</v>
      </c>
      <c r="BI41" s="250" t="e">
        <f t="shared" si="7"/>
        <v>#REF!</v>
      </c>
      <c r="BK41" s="266" t="e">
        <f>#REF!</f>
        <v>#REF!</v>
      </c>
      <c r="BM41" s="265"/>
      <c r="BN41" s="265"/>
      <c r="BP41" s="276"/>
      <c r="BR41" s="1">
        <v>4</v>
      </c>
      <c r="BS41" s="1">
        <v>9</v>
      </c>
      <c r="BT41" s="1">
        <f t="shared" si="8"/>
        <v>20</v>
      </c>
      <c r="BU41" s="1">
        <f t="shared" si="9"/>
        <v>15</v>
      </c>
    </row>
    <row r="42" spans="1:92" x14ac:dyDescent="0.3">
      <c r="A42" s="33">
        <f t="shared" si="2"/>
        <v>40973</v>
      </c>
      <c r="B42" s="243"/>
      <c r="C42" s="251"/>
      <c r="D42" s="198"/>
      <c r="E42" s="251"/>
      <c r="F42" s="252"/>
      <c r="G42" s="252"/>
      <c r="H42" s="252"/>
      <c r="I42" s="252"/>
      <c r="J42" s="101"/>
      <c r="K42" s="101"/>
      <c r="L42" s="244"/>
      <c r="M42" s="244"/>
      <c r="N42" s="245" t="e">
        <f>#REF!</f>
        <v>#REF!</v>
      </c>
      <c r="O42" s="245"/>
      <c r="P42" s="246"/>
      <c r="Q42" s="271"/>
      <c r="R42" s="266"/>
      <c r="S42" s="268"/>
      <c r="T42" s="268"/>
      <c r="U42" s="247">
        <f t="shared" si="3"/>
        <v>0</v>
      </c>
      <c r="V42" s="269"/>
      <c r="W42" s="270" t="e">
        <f>#REF!</f>
        <v>#REF!</v>
      </c>
      <c r="X42" s="266" t="e">
        <f>#REF!</f>
        <v>#REF!</v>
      </c>
      <c r="Y42" s="266" t="e">
        <f>#REF!</f>
        <v>#REF!</v>
      </c>
      <c r="Z42" s="266"/>
      <c r="AA42" s="271"/>
      <c r="AB42" s="271"/>
      <c r="AC42" s="266"/>
      <c r="AD42" s="78"/>
      <c r="AE42" s="78"/>
      <c r="AF42" s="256"/>
      <c r="AG42" s="256"/>
      <c r="AH42" s="256"/>
      <c r="AI42" s="256"/>
      <c r="AJ42" s="256"/>
      <c r="AK42" s="256"/>
      <c r="AL42" s="200"/>
      <c r="AM42" s="78"/>
      <c r="AN42" s="78"/>
      <c r="AO42" s="78"/>
      <c r="AP42" s="78"/>
      <c r="AQ42" s="78"/>
      <c r="AR42" s="78"/>
      <c r="AS42" s="78"/>
      <c r="AT42" s="78"/>
      <c r="AU42" s="78"/>
      <c r="AV42" s="271"/>
      <c r="AW42" s="248"/>
      <c r="AX42" s="266"/>
      <c r="AY42" s="273"/>
      <c r="AZ42" s="273"/>
      <c r="BA42" s="267"/>
      <c r="BB42" s="266"/>
      <c r="BC42" s="253"/>
      <c r="BD42" s="271"/>
      <c r="BE42" s="43"/>
      <c r="BF42" s="250" t="e">
        <f t="shared" si="4"/>
        <v>#REF!</v>
      </c>
      <c r="BG42" s="250" t="e">
        <f t="shared" si="5"/>
        <v>#REF!</v>
      </c>
      <c r="BH42" s="250" t="e">
        <f t="shared" si="6"/>
        <v>#REF!</v>
      </c>
      <c r="BI42" s="250" t="e">
        <f t="shared" si="7"/>
        <v>#REF!</v>
      </c>
      <c r="BK42" s="266" t="e">
        <f>#REF!</f>
        <v>#REF!</v>
      </c>
      <c r="BM42" s="265"/>
      <c r="BN42" s="265"/>
      <c r="BP42" s="276"/>
      <c r="BR42" s="1">
        <v>4</v>
      </c>
      <c r="BS42" s="1">
        <v>9</v>
      </c>
      <c r="BT42" s="1">
        <f t="shared" si="8"/>
        <v>20</v>
      </c>
      <c r="BU42" s="1">
        <f t="shared" si="9"/>
        <v>15</v>
      </c>
    </row>
    <row r="43" spans="1:92" x14ac:dyDescent="0.3">
      <c r="A43" s="33">
        <f t="shared" si="2"/>
        <v>40974</v>
      </c>
      <c r="B43" s="243"/>
      <c r="C43" s="251"/>
      <c r="D43" s="198"/>
      <c r="E43" s="251"/>
      <c r="F43" s="252"/>
      <c r="G43" s="252"/>
      <c r="H43" s="252"/>
      <c r="I43" s="252"/>
      <c r="J43" s="101"/>
      <c r="K43" s="101"/>
      <c r="L43" s="244"/>
      <c r="M43" s="244"/>
      <c r="N43" s="245" t="e">
        <f>#REF!</f>
        <v>#REF!</v>
      </c>
      <c r="O43" s="245"/>
      <c r="P43" s="246"/>
      <c r="Q43" s="266"/>
      <c r="R43" s="266"/>
      <c r="S43" s="268"/>
      <c r="T43" s="268"/>
      <c r="U43" s="247">
        <f t="shared" si="3"/>
        <v>0</v>
      </c>
      <c r="V43" s="269"/>
      <c r="W43" s="270" t="e">
        <f>#REF!</f>
        <v>#REF!</v>
      </c>
      <c r="X43" s="266" t="e">
        <f>#REF!</f>
        <v>#REF!</v>
      </c>
      <c r="Y43" s="266" t="e">
        <f>#REF!</f>
        <v>#REF!</v>
      </c>
      <c r="Z43" s="266"/>
      <c r="AA43" s="266"/>
      <c r="AB43" s="266"/>
      <c r="AC43" s="266"/>
      <c r="AD43" s="78"/>
      <c r="AE43" s="78"/>
      <c r="AF43" s="256"/>
      <c r="AG43" s="256"/>
      <c r="AH43" s="256"/>
      <c r="AI43" s="256"/>
      <c r="AJ43" s="256"/>
      <c r="AK43" s="256"/>
      <c r="AL43" s="200"/>
      <c r="AM43" s="78"/>
      <c r="AN43" s="78"/>
      <c r="AO43" s="78"/>
      <c r="AP43" s="256"/>
      <c r="AQ43" s="256"/>
      <c r="AR43" s="256"/>
      <c r="AS43" s="256"/>
      <c r="AT43" s="256"/>
      <c r="AU43" s="256"/>
      <c r="AV43" s="266"/>
      <c r="AW43" s="248"/>
      <c r="AX43" s="266"/>
      <c r="AY43" s="274"/>
      <c r="AZ43" s="274"/>
      <c r="BA43" s="267"/>
      <c r="BB43" s="266"/>
      <c r="BC43" s="249"/>
      <c r="BD43" s="266"/>
      <c r="BE43" s="182"/>
      <c r="BF43" s="250" t="e">
        <f t="shared" si="4"/>
        <v>#REF!</v>
      </c>
      <c r="BG43" s="250" t="e">
        <f t="shared" si="5"/>
        <v>#REF!</v>
      </c>
      <c r="BH43" s="250" t="e">
        <f t="shared" si="6"/>
        <v>#REF!</v>
      </c>
      <c r="BI43" s="250" t="e">
        <f t="shared" si="7"/>
        <v>#REF!</v>
      </c>
      <c r="BK43" s="266" t="e">
        <f>#REF!</f>
        <v>#REF!</v>
      </c>
      <c r="BM43" s="265"/>
      <c r="BN43" s="265"/>
      <c r="BP43" s="179"/>
      <c r="BR43" s="1">
        <v>4</v>
      </c>
      <c r="BS43" s="1">
        <v>9</v>
      </c>
      <c r="BT43" s="1">
        <f t="shared" si="8"/>
        <v>20</v>
      </c>
      <c r="BU43" s="1">
        <f t="shared" si="9"/>
        <v>15</v>
      </c>
    </row>
    <row r="44" spans="1:92" x14ac:dyDescent="0.3">
      <c r="A44" s="33">
        <f t="shared" si="2"/>
        <v>40975</v>
      </c>
      <c r="B44" s="243"/>
      <c r="C44" s="251"/>
      <c r="D44" s="198"/>
      <c r="E44" s="251"/>
      <c r="F44" s="252"/>
      <c r="G44" s="252"/>
      <c r="H44" s="252"/>
      <c r="I44" s="252"/>
      <c r="J44" s="101"/>
      <c r="K44" s="101"/>
      <c r="L44" s="200"/>
      <c r="M44" s="244"/>
      <c r="N44" s="245" t="e">
        <f>#REF!</f>
        <v>#REF!</v>
      </c>
      <c r="O44" s="245"/>
      <c r="P44" s="246"/>
      <c r="Q44" s="271"/>
      <c r="R44" s="266"/>
      <c r="S44" s="268"/>
      <c r="T44" s="268"/>
      <c r="U44" s="247">
        <f t="shared" si="3"/>
        <v>0</v>
      </c>
      <c r="V44" s="269"/>
      <c r="W44" s="270" t="e">
        <f>#REF!</f>
        <v>#REF!</v>
      </c>
      <c r="X44" s="266" t="e">
        <f>#REF!</f>
        <v>#REF!</v>
      </c>
      <c r="Y44" s="266" t="e">
        <f>#REF!</f>
        <v>#REF!</v>
      </c>
      <c r="Z44" s="266"/>
      <c r="AA44" s="271"/>
      <c r="AB44" s="271"/>
      <c r="AC44" s="266"/>
      <c r="AD44" s="78"/>
      <c r="AE44" s="78"/>
      <c r="AF44" s="78"/>
      <c r="AG44" s="78"/>
      <c r="AH44" s="78"/>
      <c r="AI44" s="78"/>
      <c r="AJ44" s="78"/>
      <c r="AK44" s="78"/>
      <c r="AL44" s="200"/>
      <c r="AM44" s="78"/>
      <c r="AN44" s="78"/>
      <c r="AO44" s="78"/>
      <c r="AP44" s="78"/>
      <c r="AQ44" s="78"/>
      <c r="AR44" s="78"/>
      <c r="AS44" s="78"/>
      <c r="AT44" s="78"/>
      <c r="AU44" s="78"/>
      <c r="AV44" s="271"/>
      <c r="AW44" s="248"/>
      <c r="AX44" s="266"/>
      <c r="AY44" s="273"/>
      <c r="AZ44" s="273"/>
      <c r="BA44" s="267"/>
      <c r="BB44" s="266"/>
      <c r="BC44" s="249"/>
      <c r="BD44" s="271"/>
      <c r="BE44" s="43"/>
      <c r="BF44" s="250" t="e">
        <f t="shared" si="4"/>
        <v>#REF!</v>
      </c>
      <c r="BG44" s="250" t="e">
        <f t="shared" si="5"/>
        <v>#REF!</v>
      </c>
      <c r="BH44" s="250" t="e">
        <f t="shared" si="6"/>
        <v>#REF!</v>
      </c>
      <c r="BI44" s="250" t="e">
        <f t="shared" si="7"/>
        <v>#REF!</v>
      </c>
      <c r="BK44" s="266" t="e">
        <f>#REF!</f>
        <v>#REF!</v>
      </c>
      <c r="BM44" s="265"/>
      <c r="BN44" s="265"/>
      <c r="BP44" s="275"/>
      <c r="BR44" s="1">
        <v>3</v>
      </c>
      <c r="BS44" s="1">
        <v>8</v>
      </c>
      <c r="BT44" s="1">
        <f t="shared" si="8"/>
        <v>21</v>
      </c>
      <c r="BU44" s="1">
        <f t="shared" si="9"/>
        <v>16</v>
      </c>
    </row>
    <row r="45" spans="1:92" x14ac:dyDescent="0.3">
      <c r="A45" s="33">
        <f t="shared" si="2"/>
        <v>40976</v>
      </c>
      <c r="B45" s="315"/>
      <c r="C45" s="251"/>
      <c r="D45" s="198"/>
      <c r="E45" s="251"/>
      <c r="F45" s="252"/>
      <c r="G45" s="252"/>
      <c r="H45" s="252"/>
      <c r="I45" s="252"/>
      <c r="J45" s="101"/>
      <c r="K45" s="101"/>
      <c r="L45" s="244"/>
      <c r="M45" s="244"/>
      <c r="N45" s="245" t="e">
        <f>#REF!</f>
        <v>#REF!</v>
      </c>
      <c r="O45" s="245"/>
      <c r="P45" s="246"/>
      <c r="Q45" s="266"/>
      <c r="R45" s="266"/>
      <c r="S45" s="268"/>
      <c r="T45" s="268"/>
      <c r="U45" s="247">
        <f t="shared" si="3"/>
        <v>0</v>
      </c>
      <c r="V45" s="269"/>
      <c r="W45" s="270" t="e">
        <f>#REF!</f>
        <v>#REF!</v>
      </c>
      <c r="X45" s="266" t="e">
        <f>#REF!</f>
        <v>#REF!</v>
      </c>
      <c r="Y45" s="266" t="e">
        <f>#REF!</f>
        <v>#REF!</v>
      </c>
      <c r="Z45" s="266"/>
      <c r="AA45" s="266"/>
      <c r="AB45" s="266"/>
      <c r="AC45" s="266"/>
      <c r="AD45" s="78"/>
      <c r="AE45" s="78"/>
      <c r="AF45" s="78"/>
      <c r="AG45" s="78"/>
      <c r="AH45" s="78"/>
      <c r="AI45" s="78"/>
      <c r="AJ45" s="78"/>
      <c r="AK45" s="78"/>
      <c r="AL45" s="200"/>
      <c r="AM45" s="78"/>
      <c r="AN45" s="78"/>
      <c r="AO45" s="78"/>
      <c r="AP45" s="78"/>
      <c r="AQ45" s="78"/>
      <c r="AR45" s="78"/>
      <c r="AS45" s="78"/>
      <c r="AT45" s="78"/>
      <c r="AU45" s="78"/>
      <c r="AV45" s="266"/>
      <c r="AW45" s="198"/>
      <c r="AX45" s="266"/>
      <c r="AY45" s="274"/>
      <c r="AZ45" s="274"/>
      <c r="BA45" s="267"/>
      <c r="BB45" s="266"/>
      <c r="BC45" s="249"/>
      <c r="BD45" s="266"/>
      <c r="BE45" s="182"/>
      <c r="BF45" s="250" t="e">
        <f t="shared" si="4"/>
        <v>#REF!</v>
      </c>
      <c r="BG45" s="250" t="e">
        <f t="shared" si="5"/>
        <v>#REF!</v>
      </c>
      <c r="BH45" s="250" t="e">
        <f t="shared" si="6"/>
        <v>#REF!</v>
      </c>
      <c r="BI45" s="250" t="e">
        <f t="shared" si="7"/>
        <v>#REF!</v>
      </c>
      <c r="BK45" s="266" t="e">
        <f>#REF!</f>
        <v>#REF!</v>
      </c>
      <c r="BM45" s="265"/>
      <c r="BN45" s="265"/>
      <c r="BP45" s="179"/>
      <c r="BR45" s="1">
        <v>5</v>
      </c>
      <c r="BS45" s="1">
        <v>9</v>
      </c>
      <c r="BT45" s="1">
        <f t="shared" si="8"/>
        <v>19</v>
      </c>
      <c r="BU45" s="1">
        <f t="shared" si="9"/>
        <v>15</v>
      </c>
    </row>
    <row r="46" spans="1:92" x14ac:dyDescent="0.3">
      <c r="A46" s="33">
        <f t="shared" si="2"/>
        <v>40977</v>
      </c>
      <c r="B46" s="243"/>
      <c r="C46" s="251"/>
      <c r="D46" s="198"/>
      <c r="E46" s="251"/>
      <c r="F46" s="252"/>
      <c r="G46" s="252"/>
      <c r="H46" s="252"/>
      <c r="I46" s="252"/>
      <c r="J46" s="101"/>
      <c r="K46" s="101"/>
      <c r="L46" s="244"/>
      <c r="M46" s="244"/>
      <c r="N46" s="245" t="e">
        <f>#REF!</f>
        <v>#REF!</v>
      </c>
      <c r="O46" s="245"/>
      <c r="P46" s="246"/>
      <c r="Q46" s="271"/>
      <c r="R46" s="266"/>
      <c r="S46" s="268"/>
      <c r="T46" s="268"/>
      <c r="U46" s="247">
        <f t="shared" si="3"/>
        <v>0</v>
      </c>
      <c r="V46" s="269"/>
      <c r="W46" s="270" t="e">
        <f>#REF!</f>
        <v>#REF!</v>
      </c>
      <c r="X46" s="266" t="e">
        <f>#REF!</f>
        <v>#REF!</v>
      </c>
      <c r="Y46" s="266" t="e">
        <f>#REF!</f>
        <v>#REF!</v>
      </c>
      <c r="Z46" s="266"/>
      <c r="AA46" s="271"/>
      <c r="AB46" s="271"/>
      <c r="AC46" s="266"/>
      <c r="AD46" s="78"/>
      <c r="AE46" s="78"/>
      <c r="AF46" s="78"/>
      <c r="AG46" s="78"/>
      <c r="AH46" s="78"/>
      <c r="AI46" s="78"/>
      <c r="AJ46" s="78"/>
      <c r="AK46" s="78"/>
      <c r="AL46" s="200"/>
      <c r="AM46" s="78"/>
      <c r="AN46" s="78"/>
      <c r="AO46" s="78"/>
      <c r="AP46" s="78"/>
      <c r="AQ46" s="78"/>
      <c r="AR46" s="78"/>
      <c r="AS46" s="78"/>
      <c r="AT46" s="78"/>
      <c r="AU46" s="78"/>
      <c r="AV46" s="271"/>
      <c r="AW46" s="248"/>
      <c r="AX46" s="266"/>
      <c r="AY46" s="273"/>
      <c r="AZ46" s="272"/>
      <c r="BA46" s="267"/>
      <c r="BB46" s="266"/>
      <c r="BC46" s="249"/>
      <c r="BD46" s="271"/>
      <c r="BE46" s="43"/>
      <c r="BF46" s="250" t="e">
        <f t="shared" si="4"/>
        <v>#REF!</v>
      </c>
      <c r="BG46" s="250" t="e">
        <f t="shared" si="5"/>
        <v>#REF!</v>
      </c>
      <c r="BH46" s="250" t="e">
        <f t="shared" si="6"/>
        <v>#REF!</v>
      </c>
      <c r="BI46" s="250" t="e">
        <f t="shared" si="7"/>
        <v>#REF!</v>
      </c>
      <c r="BK46" s="266" t="e">
        <f>#REF!</f>
        <v>#REF!</v>
      </c>
      <c r="BM46" s="265"/>
      <c r="BN46" s="265"/>
      <c r="BP46" s="275"/>
      <c r="BR46" s="1">
        <v>5</v>
      </c>
      <c r="BS46" s="1">
        <v>9</v>
      </c>
      <c r="BT46" s="1">
        <f t="shared" si="8"/>
        <v>19</v>
      </c>
      <c r="BU46" s="1">
        <f t="shared" si="9"/>
        <v>15</v>
      </c>
    </row>
    <row r="47" spans="1:92" x14ac:dyDescent="0.3">
      <c r="A47" s="33">
        <f t="shared" si="2"/>
        <v>40978</v>
      </c>
      <c r="B47" s="243"/>
      <c r="C47" s="251"/>
      <c r="D47" s="198"/>
      <c r="E47" s="251"/>
      <c r="F47" s="252"/>
      <c r="G47" s="252"/>
      <c r="H47" s="252"/>
      <c r="I47" s="252"/>
      <c r="J47" s="101"/>
      <c r="K47" s="101"/>
      <c r="L47" s="244"/>
      <c r="M47" s="244"/>
      <c r="N47" s="245" t="e">
        <f>#REF!</f>
        <v>#REF!</v>
      </c>
      <c r="O47" s="245"/>
      <c r="P47" s="246"/>
      <c r="Q47" s="271"/>
      <c r="R47" s="266"/>
      <c r="S47" s="268"/>
      <c r="T47" s="268"/>
      <c r="U47" s="247">
        <f t="shared" si="3"/>
        <v>0</v>
      </c>
      <c r="V47" s="269"/>
      <c r="W47" s="270" t="e">
        <f>#REF!</f>
        <v>#REF!</v>
      </c>
      <c r="X47" s="266" t="e">
        <f>#REF!</f>
        <v>#REF!</v>
      </c>
      <c r="Y47" s="266" t="e">
        <f>#REF!</f>
        <v>#REF!</v>
      </c>
      <c r="Z47" s="266"/>
      <c r="AA47" s="271"/>
      <c r="AB47" s="271"/>
      <c r="AC47" s="266"/>
      <c r="AD47" s="78"/>
      <c r="AE47" s="78"/>
      <c r="AF47" s="78"/>
      <c r="AG47" s="78"/>
      <c r="AH47" s="78"/>
      <c r="AI47" s="78"/>
      <c r="AJ47" s="78"/>
      <c r="AK47" s="78"/>
      <c r="AL47" s="200"/>
      <c r="AM47" s="78"/>
      <c r="AN47" s="78"/>
      <c r="AO47" s="78"/>
      <c r="AP47" s="78"/>
      <c r="AQ47" s="78"/>
      <c r="AR47" s="78"/>
      <c r="AS47" s="78"/>
      <c r="AT47" s="78"/>
      <c r="AU47" s="78"/>
      <c r="AV47" s="271"/>
      <c r="AW47" s="248"/>
      <c r="AX47" s="266"/>
      <c r="AY47" s="274"/>
      <c r="AZ47" s="274"/>
      <c r="BA47" s="267"/>
      <c r="BB47" s="266"/>
      <c r="BC47" s="253"/>
      <c r="BD47" s="271"/>
      <c r="BE47" s="43"/>
      <c r="BF47" s="250" t="e">
        <f t="shared" si="4"/>
        <v>#REF!</v>
      </c>
      <c r="BG47" s="250" t="e">
        <f t="shared" si="5"/>
        <v>#REF!</v>
      </c>
      <c r="BH47" s="250" t="e">
        <f t="shared" si="6"/>
        <v>#REF!</v>
      </c>
      <c r="BI47" s="250" t="e">
        <f t="shared" si="7"/>
        <v>#REF!</v>
      </c>
      <c r="BK47" s="266" t="e">
        <f>#REF!</f>
        <v>#REF!</v>
      </c>
      <c r="BM47" s="265"/>
      <c r="BN47" s="265"/>
      <c r="BP47" s="179"/>
      <c r="BR47" s="1">
        <v>0</v>
      </c>
      <c r="BS47" s="1">
        <v>0</v>
      </c>
      <c r="BT47" s="1">
        <f t="shared" si="8"/>
        <v>24</v>
      </c>
      <c r="BU47" s="1">
        <f t="shared" si="9"/>
        <v>24</v>
      </c>
    </row>
    <row r="48" spans="1:92" x14ac:dyDescent="0.3">
      <c r="A48" s="33">
        <f t="shared" si="2"/>
        <v>40979</v>
      </c>
      <c r="B48" s="243"/>
      <c r="C48" s="251"/>
      <c r="D48" s="198"/>
      <c r="E48" s="251"/>
      <c r="F48" s="252"/>
      <c r="G48" s="252"/>
      <c r="H48" s="252"/>
      <c r="I48" s="252"/>
      <c r="J48" s="101"/>
      <c r="K48" s="101"/>
      <c r="L48" s="244"/>
      <c r="M48" s="244"/>
      <c r="N48" s="245" t="e">
        <f>#REF!</f>
        <v>#REF!</v>
      </c>
      <c r="O48" s="245"/>
      <c r="P48" s="246"/>
      <c r="Q48" s="266"/>
      <c r="R48" s="266"/>
      <c r="S48" s="268"/>
      <c r="T48" s="268"/>
      <c r="U48" s="247">
        <f t="shared" si="3"/>
        <v>0</v>
      </c>
      <c r="V48" s="269"/>
      <c r="W48" s="270" t="e">
        <f>#REF!</f>
        <v>#REF!</v>
      </c>
      <c r="X48" s="266" t="e">
        <f>#REF!</f>
        <v>#REF!</v>
      </c>
      <c r="Y48" s="266" t="e">
        <f>#REF!</f>
        <v>#REF!</v>
      </c>
      <c r="Z48" s="266"/>
      <c r="AA48" s="266"/>
      <c r="AB48" s="266"/>
      <c r="AC48" s="266"/>
      <c r="AD48" s="255"/>
      <c r="AE48" s="255"/>
      <c r="AF48" s="255"/>
      <c r="AG48" s="255"/>
      <c r="AH48" s="255"/>
      <c r="AI48" s="255"/>
      <c r="AJ48" s="255"/>
      <c r="AK48" s="255"/>
      <c r="AL48" s="200"/>
      <c r="AM48" s="255"/>
      <c r="AN48" s="255"/>
      <c r="AO48" s="255"/>
      <c r="AP48" s="255"/>
      <c r="AQ48" s="255"/>
      <c r="AR48" s="255"/>
      <c r="AS48" s="255"/>
      <c r="AT48" s="255"/>
      <c r="AU48" s="255"/>
      <c r="AV48" s="266"/>
      <c r="AW48" s="248"/>
      <c r="AX48" s="266"/>
      <c r="AY48" s="274"/>
      <c r="AZ48" s="274"/>
      <c r="BA48" s="267"/>
      <c r="BB48" s="266"/>
      <c r="BC48" s="253"/>
      <c r="BD48" s="266"/>
      <c r="BE48" s="43"/>
      <c r="BF48" s="250" t="e">
        <f t="shared" si="4"/>
        <v>#REF!</v>
      </c>
      <c r="BG48" s="250" t="e">
        <f t="shared" si="5"/>
        <v>#REF!</v>
      </c>
      <c r="BH48" s="250" t="e">
        <f t="shared" si="6"/>
        <v>#REF!</v>
      </c>
      <c r="BI48" s="250" t="e">
        <f t="shared" si="7"/>
        <v>#REF!</v>
      </c>
      <c r="BK48" s="266" t="e">
        <f>#REF!</f>
        <v>#REF!</v>
      </c>
      <c r="BM48" s="265"/>
      <c r="BN48" s="265"/>
      <c r="BP48" s="179"/>
      <c r="BR48" s="1">
        <v>5</v>
      </c>
      <c r="BS48" s="1">
        <v>9</v>
      </c>
      <c r="BT48" s="1">
        <f t="shared" si="8"/>
        <v>19</v>
      </c>
      <c r="BU48" s="1">
        <f t="shared" si="9"/>
        <v>15</v>
      </c>
    </row>
    <row r="49" spans="1:73" x14ac:dyDescent="0.3">
      <c r="A49" s="33">
        <f t="shared" si="2"/>
        <v>40980</v>
      </c>
      <c r="B49" s="243"/>
      <c r="C49" s="251"/>
      <c r="D49" s="198"/>
      <c r="E49" s="251"/>
      <c r="F49" s="252"/>
      <c r="G49" s="252"/>
      <c r="H49" s="252"/>
      <c r="I49" s="252"/>
      <c r="J49" s="101"/>
      <c r="K49" s="101"/>
      <c r="L49" s="244"/>
      <c r="M49" s="244"/>
      <c r="N49" s="245" t="e">
        <f>#REF!</f>
        <v>#REF!</v>
      </c>
      <c r="O49" s="245"/>
      <c r="P49" s="246"/>
      <c r="Q49" s="271"/>
      <c r="R49" s="266"/>
      <c r="S49" s="268"/>
      <c r="T49" s="268"/>
      <c r="U49" s="247">
        <f t="shared" si="3"/>
        <v>0</v>
      </c>
      <c r="V49" s="269"/>
      <c r="W49" s="270" t="e">
        <f>#REF!</f>
        <v>#REF!</v>
      </c>
      <c r="X49" s="266" t="e">
        <f>#REF!</f>
        <v>#REF!</v>
      </c>
      <c r="Y49" s="266" t="e">
        <f>#REF!</f>
        <v>#REF!</v>
      </c>
      <c r="Z49" s="266"/>
      <c r="AA49" s="271"/>
      <c r="AB49" s="271"/>
      <c r="AC49" s="266"/>
      <c r="AD49" s="78"/>
      <c r="AE49" s="78"/>
      <c r="AF49" s="256"/>
      <c r="AG49" s="256"/>
      <c r="AH49" s="256"/>
      <c r="AI49" s="256"/>
      <c r="AJ49" s="256"/>
      <c r="AK49" s="256"/>
      <c r="AL49" s="200"/>
      <c r="AM49" s="78"/>
      <c r="AN49" s="78"/>
      <c r="AO49" s="78"/>
      <c r="AP49" s="256"/>
      <c r="AQ49" s="256"/>
      <c r="AR49" s="256"/>
      <c r="AS49" s="256"/>
      <c r="AT49" s="256"/>
      <c r="AU49" s="256"/>
      <c r="AV49" s="271"/>
      <c r="AW49" s="248"/>
      <c r="AX49" s="266"/>
      <c r="AY49" s="273"/>
      <c r="AZ49" s="272"/>
      <c r="BA49" s="267"/>
      <c r="BB49" s="266"/>
      <c r="BC49" s="249"/>
      <c r="BD49" s="271"/>
      <c r="BE49" s="43"/>
      <c r="BF49" s="250" t="e">
        <f t="shared" si="4"/>
        <v>#REF!</v>
      </c>
      <c r="BG49" s="250" t="e">
        <f t="shared" si="5"/>
        <v>#REF!</v>
      </c>
      <c r="BH49" s="250" t="e">
        <f t="shared" si="6"/>
        <v>#REF!</v>
      </c>
      <c r="BI49" s="250" t="e">
        <f t="shared" si="7"/>
        <v>#REF!</v>
      </c>
      <c r="BK49" s="266" t="e">
        <f>#REF!</f>
        <v>#REF!</v>
      </c>
      <c r="BM49" s="265"/>
      <c r="BN49" s="265"/>
      <c r="BP49" s="276"/>
      <c r="BR49" s="1">
        <v>5</v>
      </c>
      <c r="BS49" s="1">
        <v>8</v>
      </c>
      <c r="BT49" s="1">
        <f t="shared" si="8"/>
        <v>19</v>
      </c>
      <c r="BU49" s="1">
        <f t="shared" si="9"/>
        <v>16</v>
      </c>
    </row>
    <row r="50" spans="1:73" x14ac:dyDescent="0.3">
      <c r="A50" s="33">
        <f t="shared" si="2"/>
        <v>40981</v>
      </c>
      <c r="B50" s="243"/>
      <c r="C50" s="251"/>
      <c r="D50" s="198"/>
      <c r="E50" s="251"/>
      <c r="F50" s="252"/>
      <c r="G50" s="252"/>
      <c r="H50" s="252"/>
      <c r="I50" s="252"/>
      <c r="J50" s="101"/>
      <c r="K50" s="101"/>
      <c r="L50" s="244"/>
      <c r="M50" s="244"/>
      <c r="N50" s="245" t="e">
        <f>#REF!</f>
        <v>#REF!</v>
      </c>
      <c r="O50" s="245"/>
      <c r="P50" s="246"/>
      <c r="Q50" s="271"/>
      <c r="R50" s="266"/>
      <c r="S50" s="268"/>
      <c r="T50" s="268"/>
      <c r="U50" s="247">
        <f t="shared" si="3"/>
        <v>0</v>
      </c>
      <c r="V50" s="269"/>
      <c r="W50" s="270" t="e">
        <f>#REF!</f>
        <v>#REF!</v>
      </c>
      <c r="X50" s="266" t="e">
        <f>#REF!</f>
        <v>#REF!</v>
      </c>
      <c r="Y50" s="266" t="e">
        <f>#REF!</f>
        <v>#REF!</v>
      </c>
      <c r="Z50" s="266"/>
      <c r="AA50" s="271"/>
      <c r="AB50" s="271"/>
      <c r="AC50" s="266"/>
      <c r="AD50" s="78"/>
      <c r="AE50" s="78"/>
      <c r="AF50" s="256"/>
      <c r="AG50" s="256"/>
      <c r="AH50" s="256"/>
      <c r="AI50" s="256"/>
      <c r="AJ50" s="256"/>
      <c r="AK50" s="256"/>
      <c r="AL50" s="200"/>
      <c r="AM50" s="78"/>
      <c r="AN50" s="78"/>
      <c r="AO50" s="78"/>
      <c r="AP50" s="256"/>
      <c r="AQ50" s="256"/>
      <c r="AR50" s="256"/>
      <c r="AS50" s="256"/>
      <c r="AT50" s="256"/>
      <c r="AU50" s="256"/>
      <c r="AV50" s="271"/>
      <c r="AW50" s="248"/>
      <c r="AX50" s="266"/>
      <c r="AY50" s="273"/>
      <c r="AZ50" s="272"/>
      <c r="BA50" s="267"/>
      <c r="BB50" s="266"/>
      <c r="BC50" s="249"/>
      <c r="BD50" s="271"/>
      <c r="BE50" s="43"/>
      <c r="BF50" s="250" t="e">
        <f t="shared" si="4"/>
        <v>#REF!</v>
      </c>
      <c r="BG50" s="250" t="e">
        <f t="shared" si="5"/>
        <v>#REF!</v>
      </c>
      <c r="BH50" s="250" t="e">
        <f t="shared" si="6"/>
        <v>#REF!</v>
      </c>
      <c r="BI50" s="250" t="e">
        <f t="shared" si="7"/>
        <v>#REF!</v>
      </c>
      <c r="BK50" s="266" t="e">
        <f>#REF!</f>
        <v>#REF!</v>
      </c>
      <c r="BM50" s="265"/>
      <c r="BN50" s="265"/>
      <c r="BP50" s="275"/>
      <c r="BR50" s="1">
        <v>0</v>
      </c>
      <c r="BS50" s="1">
        <v>0</v>
      </c>
      <c r="BT50" s="1">
        <f t="shared" si="8"/>
        <v>24</v>
      </c>
      <c r="BU50" s="1">
        <f t="shared" si="9"/>
        <v>24</v>
      </c>
    </row>
    <row r="51" spans="1:73" x14ac:dyDescent="0.3">
      <c r="A51" s="33">
        <f t="shared" si="2"/>
        <v>40982</v>
      </c>
      <c r="B51" s="243"/>
      <c r="C51" s="251"/>
      <c r="D51" s="198"/>
      <c r="E51" s="251"/>
      <c r="F51" s="252"/>
      <c r="G51" s="252"/>
      <c r="H51" s="252"/>
      <c r="I51" s="252"/>
      <c r="J51" s="101"/>
      <c r="K51" s="101"/>
      <c r="L51" s="244"/>
      <c r="M51" s="244"/>
      <c r="N51" s="245" t="e">
        <f>#REF!</f>
        <v>#REF!</v>
      </c>
      <c r="O51" s="245"/>
      <c r="P51" s="246"/>
      <c r="Q51" s="271"/>
      <c r="R51" s="266"/>
      <c r="S51" s="268"/>
      <c r="T51" s="268"/>
      <c r="U51" s="247">
        <f t="shared" si="3"/>
        <v>0</v>
      </c>
      <c r="V51" s="269"/>
      <c r="W51" s="270" t="e">
        <f>#REF!</f>
        <v>#REF!</v>
      </c>
      <c r="X51" s="266" t="e">
        <f>#REF!</f>
        <v>#REF!</v>
      </c>
      <c r="Y51" s="266" t="e">
        <f>#REF!</f>
        <v>#REF!</v>
      </c>
      <c r="Z51" s="266"/>
      <c r="AA51" s="271"/>
      <c r="AB51" s="271"/>
      <c r="AC51" s="266"/>
      <c r="AD51" s="78"/>
      <c r="AE51" s="78"/>
      <c r="AF51" s="78"/>
      <c r="AG51" s="78"/>
      <c r="AH51" s="78"/>
      <c r="AI51" s="78"/>
      <c r="AJ51" s="78"/>
      <c r="AK51" s="78"/>
      <c r="AL51" s="200"/>
      <c r="AM51" s="78"/>
      <c r="AN51" s="78"/>
      <c r="AO51" s="78"/>
      <c r="AP51" s="78"/>
      <c r="AQ51" s="78"/>
      <c r="AR51" s="78"/>
      <c r="AS51" s="78"/>
      <c r="AT51" s="78"/>
      <c r="AU51" s="78"/>
      <c r="AV51" s="271"/>
      <c r="AW51" s="248"/>
      <c r="AX51" s="266"/>
      <c r="AY51" s="272"/>
      <c r="AZ51" s="273"/>
      <c r="BA51" s="267"/>
      <c r="BB51" s="266"/>
      <c r="BC51" s="249"/>
      <c r="BD51" s="271"/>
      <c r="BE51" s="182"/>
      <c r="BF51" s="250" t="e">
        <f t="shared" si="4"/>
        <v>#REF!</v>
      </c>
      <c r="BG51" s="250" t="e">
        <f t="shared" si="5"/>
        <v>#REF!</v>
      </c>
      <c r="BH51" s="250" t="e">
        <f t="shared" si="6"/>
        <v>#REF!</v>
      </c>
      <c r="BI51" s="250" t="e">
        <f t="shared" si="7"/>
        <v>#REF!</v>
      </c>
      <c r="BK51" s="266" t="e">
        <f>#REF!</f>
        <v>#REF!</v>
      </c>
      <c r="BM51" s="265"/>
      <c r="BN51" s="265"/>
      <c r="BP51" s="275"/>
      <c r="BR51" s="1">
        <v>0</v>
      </c>
      <c r="BS51" s="1">
        <v>0</v>
      </c>
      <c r="BT51" s="1">
        <f t="shared" si="8"/>
        <v>24</v>
      </c>
      <c r="BU51" s="1">
        <f t="shared" si="9"/>
        <v>24</v>
      </c>
    </row>
    <row r="52" spans="1:73" x14ac:dyDescent="0.3">
      <c r="A52" s="33">
        <f t="shared" si="2"/>
        <v>40983</v>
      </c>
      <c r="B52" s="315"/>
      <c r="C52" s="251"/>
      <c r="D52" s="198"/>
      <c r="E52" s="251"/>
      <c r="F52" s="252"/>
      <c r="G52" s="252"/>
      <c r="H52" s="252"/>
      <c r="I52" s="252"/>
      <c r="J52" s="101"/>
      <c r="K52" s="101"/>
      <c r="L52" s="244"/>
      <c r="M52" s="244"/>
      <c r="N52" s="245" t="e">
        <f>#REF!</f>
        <v>#REF!</v>
      </c>
      <c r="O52" s="245"/>
      <c r="P52" s="246"/>
      <c r="Q52" s="266"/>
      <c r="R52" s="266"/>
      <c r="S52" s="268"/>
      <c r="T52" s="268"/>
      <c r="U52" s="247">
        <f t="shared" si="3"/>
        <v>0</v>
      </c>
      <c r="V52" s="269"/>
      <c r="W52" s="270" t="e">
        <f>#REF!</f>
        <v>#REF!</v>
      </c>
      <c r="X52" s="266" t="e">
        <f>#REF!</f>
        <v>#REF!</v>
      </c>
      <c r="Y52" s="266" t="e">
        <f>#REF!</f>
        <v>#REF!</v>
      </c>
      <c r="Z52" s="266"/>
      <c r="AA52" s="266"/>
      <c r="AB52" s="266"/>
      <c r="AC52" s="266"/>
      <c r="AD52" s="78"/>
      <c r="AE52" s="78"/>
      <c r="AF52" s="78"/>
      <c r="AG52" s="78"/>
      <c r="AH52" s="78"/>
      <c r="AI52" s="78"/>
      <c r="AJ52" s="78"/>
      <c r="AK52" s="78"/>
      <c r="AL52" s="200"/>
      <c r="AM52" s="78"/>
      <c r="AN52" s="78"/>
      <c r="AO52" s="78"/>
      <c r="AP52" s="78"/>
      <c r="AQ52" s="78"/>
      <c r="AR52" s="78"/>
      <c r="AS52" s="78"/>
      <c r="AT52" s="78"/>
      <c r="AU52" s="78"/>
      <c r="AV52" s="266"/>
      <c r="AW52" s="198"/>
      <c r="AX52" s="266"/>
      <c r="AY52" s="181"/>
      <c r="AZ52" s="181"/>
      <c r="BA52" s="267"/>
      <c r="BB52" s="266"/>
      <c r="BC52" s="249"/>
      <c r="BD52" s="266"/>
      <c r="BF52" s="250" t="e">
        <f t="shared" si="4"/>
        <v>#REF!</v>
      </c>
      <c r="BG52" s="250" t="e">
        <f t="shared" si="5"/>
        <v>#REF!</v>
      </c>
      <c r="BH52" s="250" t="e">
        <f t="shared" si="6"/>
        <v>#REF!</v>
      </c>
      <c r="BI52" s="250" t="e">
        <f t="shared" si="7"/>
        <v>#REF!</v>
      </c>
      <c r="BK52" s="266" t="e">
        <f>#REF!</f>
        <v>#REF!</v>
      </c>
      <c r="BM52" s="265"/>
      <c r="BN52" s="265"/>
      <c r="BP52" s="180"/>
      <c r="BR52" s="1">
        <v>0</v>
      </c>
      <c r="BS52" s="1">
        <v>0</v>
      </c>
      <c r="BT52" s="1">
        <f t="shared" si="8"/>
        <v>24</v>
      </c>
      <c r="BU52" s="1">
        <f t="shared" si="9"/>
        <v>24</v>
      </c>
    </row>
    <row r="53" spans="1:73" x14ac:dyDescent="0.3">
      <c r="A53" s="33">
        <f t="shared" si="2"/>
        <v>40984</v>
      </c>
      <c r="B53" s="243"/>
      <c r="C53" s="251"/>
      <c r="D53" s="198"/>
      <c r="E53" s="251"/>
      <c r="F53" s="252"/>
      <c r="G53" s="252"/>
      <c r="H53" s="252"/>
      <c r="I53" s="252"/>
      <c r="J53" s="101"/>
      <c r="K53" s="101"/>
      <c r="L53" s="244"/>
      <c r="M53" s="244"/>
      <c r="N53" s="245" t="e">
        <f>#REF!</f>
        <v>#REF!</v>
      </c>
      <c r="O53" s="245"/>
      <c r="P53" s="246"/>
      <c r="Q53" s="271"/>
      <c r="R53" s="266"/>
      <c r="S53" s="268"/>
      <c r="T53" s="268"/>
      <c r="U53" s="247">
        <f t="shared" si="3"/>
        <v>0</v>
      </c>
      <c r="V53" s="269"/>
      <c r="W53" s="270" t="e">
        <f>#REF!</f>
        <v>#REF!</v>
      </c>
      <c r="X53" s="266" t="e">
        <f>#REF!</f>
        <v>#REF!</v>
      </c>
      <c r="Y53" s="266" t="e">
        <f>#REF!</f>
        <v>#REF!</v>
      </c>
      <c r="Z53" s="266"/>
      <c r="AA53" s="271"/>
      <c r="AB53" s="271"/>
      <c r="AC53" s="266"/>
      <c r="AD53" s="78"/>
      <c r="AE53" s="78"/>
      <c r="AF53" s="78"/>
      <c r="AG53" s="78"/>
      <c r="AH53" s="78"/>
      <c r="AI53" s="78"/>
      <c r="AJ53" s="78"/>
      <c r="AK53" s="78"/>
      <c r="AL53" s="200"/>
      <c r="AM53" s="78"/>
      <c r="AN53" s="78"/>
      <c r="AO53" s="78"/>
      <c r="AP53" s="78"/>
      <c r="AQ53" s="78"/>
      <c r="AR53" s="78"/>
      <c r="AS53" s="78"/>
      <c r="AT53" s="78"/>
      <c r="AU53" s="78"/>
      <c r="AV53" s="271"/>
      <c r="AW53" s="248"/>
      <c r="AX53" s="266"/>
      <c r="AY53" s="273"/>
      <c r="AZ53" s="273"/>
      <c r="BA53" s="267"/>
      <c r="BB53" s="266"/>
      <c r="BC53" s="249"/>
      <c r="BD53" s="271"/>
      <c r="BF53" s="250" t="e">
        <f t="shared" si="4"/>
        <v>#REF!</v>
      </c>
      <c r="BG53" s="250" t="e">
        <f t="shared" si="5"/>
        <v>#REF!</v>
      </c>
      <c r="BH53" s="250" t="e">
        <f t="shared" si="6"/>
        <v>#REF!</v>
      </c>
      <c r="BI53" s="250" t="e">
        <f t="shared" si="7"/>
        <v>#REF!</v>
      </c>
      <c r="BK53" s="266" t="e">
        <f>#REF!</f>
        <v>#REF!</v>
      </c>
      <c r="BM53" s="265"/>
      <c r="BN53" s="265"/>
      <c r="BP53" s="276"/>
      <c r="BR53" s="1">
        <v>0</v>
      </c>
      <c r="BS53" s="1">
        <v>0</v>
      </c>
      <c r="BT53" s="1">
        <f t="shared" si="8"/>
        <v>24</v>
      </c>
      <c r="BU53" s="1">
        <f t="shared" si="9"/>
        <v>24</v>
      </c>
    </row>
    <row r="54" spans="1:73" x14ac:dyDescent="0.3">
      <c r="A54" s="33">
        <f t="shared" si="2"/>
        <v>40985</v>
      </c>
      <c r="B54" s="243"/>
      <c r="C54" s="251"/>
      <c r="D54" s="198"/>
      <c r="E54" s="251"/>
      <c r="F54" s="252"/>
      <c r="G54" s="252"/>
      <c r="H54" s="252"/>
      <c r="I54" s="252"/>
      <c r="J54" s="101"/>
      <c r="K54" s="101"/>
      <c r="L54" s="244"/>
      <c r="M54" s="244"/>
      <c r="N54" s="245" t="e">
        <f>#REF!</f>
        <v>#REF!</v>
      </c>
      <c r="O54" s="245"/>
      <c r="P54" s="246"/>
      <c r="Q54" s="266"/>
      <c r="R54" s="266"/>
      <c r="S54" s="268"/>
      <c r="T54" s="268"/>
      <c r="U54" s="247">
        <f t="shared" si="3"/>
        <v>0</v>
      </c>
      <c r="V54" s="269"/>
      <c r="W54" s="270" t="e">
        <f>#REF!</f>
        <v>#REF!</v>
      </c>
      <c r="X54" s="266" t="e">
        <f>#REF!</f>
        <v>#REF!</v>
      </c>
      <c r="Y54" s="266" t="e">
        <f>#REF!</f>
        <v>#REF!</v>
      </c>
      <c r="Z54" s="266"/>
      <c r="AA54" s="266"/>
      <c r="AB54" s="266"/>
      <c r="AC54" s="266"/>
      <c r="AD54" s="78"/>
      <c r="AE54" s="78"/>
      <c r="AF54" s="78"/>
      <c r="AG54" s="78"/>
      <c r="AH54" s="78"/>
      <c r="AI54" s="78"/>
      <c r="AJ54" s="78"/>
      <c r="AK54" s="78"/>
      <c r="AL54" s="200"/>
      <c r="AM54" s="78"/>
      <c r="AN54" s="78"/>
      <c r="AO54" s="78"/>
      <c r="AP54" s="78"/>
      <c r="AQ54" s="78"/>
      <c r="AR54" s="78"/>
      <c r="AS54" s="78"/>
      <c r="AT54" s="78"/>
      <c r="AU54" s="78"/>
      <c r="AV54" s="266"/>
      <c r="AW54" s="248"/>
      <c r="AX54" s="266"/>
      <c r="AY54" s="273"/>
      <c r="AZ54" s="272"/>
      <c r="BA54" s="267"/>
      <c r="BB54" s="266"/>
      <c r="BC54" s="253"/>
      <c r="BD54" s="266"/>
      <c r="BF54" s="250" t="e">
        <f t="shared" si="4"/>
        <v>#REF!</v>
      </c>
      <c r="BG54" s="250" t="e">
        <f t="shared" si="5"/>
        <v>#REF!</v>
      </c>
      <c r="BH54" s="250" t="e">
        <f t="shared" si="6"/>
        <v>#REF!</v>
      </c>
      <c r="BI54" s="250" t="e">
        <f t="shared" si="7"/>
        <v>#REF!</v>
      </c>
      <c r="BK54" s="266" t="e">
        <f>#REF!</f>
        <v>#REF!</v>
      </c>
      <c r="BM54" s="265"/>
      <c r="BN54" s="265"/>
      <c r="BP54" s="275"/>
      <c r="BR54" s="1">
        <v>0</v>
      </c>
      <c r="BS54" s="1">
        <v>0</v>
      </c>
      <c r="BT54" s="1">
        <f t="shared" si="8"/>
        <v>24</v>
      </c>
      <c r="BU54" s="1">
        <f t="shared" si="9"/>
        <v>24</v>
      </c>
    </row>
    <row r="55" spans="1:73" ht="15.75" customHeight="1" x14ac:dyDescent="0.3">
      <c r="A55" s="33">
        <f t="shared" si="2"/>
        <v>40986</v>
      </c>
      <c r="B55" s="243"/>
      <c r="C55" s="251"/>
      <c r="D55" s="198"/>
      <c r="E55" s="251"/>
      <c r="F55" s="252"/>
      <c r="G55" s="252"/>
      <c r="H55" s="252"/>
      <c r="I55" s="252"/>
      <c r="J55" s="101"/>
      <c r="K55" s="101"/>
      <c r="L55" s="244"/>
      <c r="M55" s="244"/>
      <c r="N55" s="245" t="e">
        <f>#REF!</f>
        <v>#REF!</v>
      </c>
      <c r="O55" s="245"/>
      <c r="P55" s="246"/>
      <c r="Q55" s="271"/>
      <c r="R55" s="266"/>
      <c r="S55" s="268"/>
      <c r="T55" s="268"/>
      <c r="U55" s="247">
        <f t="shared" si="3"/>
        <v>0</v>
      </c>
      <c r="V55" s="269"/>
      <c r="W55" s="270" t="e">
        <f>#REF!</f>
        <v>#REF!</v>
      </c>
      <c r="X55" s="266" t="e">
        <f>#REF!</f>
        <v>#REF!</v>
      </c>
      <c r="Y55" s="266" t="e">
        <f>#REF!</f>
        <v>#REF!</v>
      </c>
      <c r="Z55" s="266"/>
      <c r="AA55" s="271"/>
      <c r="AB55" s="271"/>
      <c r="AC55" s="266"/>
      <c r="AD55" s="255"/>
      <c r="AE55" s="255"/>
      <c r="AF55" s="255"/>
      <c r="AG55" s="255"/>
      <c r="AH55" s="255"/>
      <c r="AI55" s="255"/>
      <c r="AJ55" s="255"/>
      <c r="AK55" s="255"/>
      <c r="AL55" s="200"/>
      <c r="AM55" s="255"/>
      <c r="AN55" s="255"/>
      <c r="AO55" s="255"/>
      <c r="AP55" s="255"/>
      <c r="AQ55" s="255"/>
      <c r="AR55" s="255"/>
      <c r="AS55" s="255"/>
      <c r="AT55" s="255"/>
      <c r="AU55" s="255"/>
      <c r="AV55" s="271"/>
      <c r="AW55" s="248"/>
      <c r="AX55" s="266"/>
      <c r="AY55" s="273"/>
      <c r="AZ55" s="273"/>
      <c r="BA55" s="267"/>
      <c r="BB55" s="266"/>
      <c r="BC55" s="249"/>
      <c r="BD55" s="271"/>
      <c r="BF55" s="250" t="e">
        <f t="shared" si="4"/>
        <v>#REF!</v>
      </c>
      <c r="BG55" s="250" t="e">
        <f t="shared" si="5"/>
        <v>#REF!</v>
      </c>
      <c r="BH55" s="250" t="e">
        <f t="shared" si="6"/>
        <v>#REF!</v>
      </c>
      <c r="BI55" s="250" t="e">
        <f t="shared" si="7"/>
        <v>#REF!</v>
      </c>
      <c r="BK55" s="266" t="e">
        <f>#REF!</f>
        <v>#REF!</v>
      </c>
      <c r="BM55" s="265"/>
      <c r="BN55" s="265"/>
      <c r="BP55" s="275"/>
      <c r="BR55" s="1">
        <v>0</v>
      </c>
      <c r="BS55" s="1">
        <v>0</v>
      </c>
      <c r="BT55" s="1">
        <f t="shared" si="8"/>
        <v>24</v>
      </c>
      <c r="BU55" s="1">
        <f t="shared" si="9"/>
        <v>24</v>
      </c>
    </row>
    <row r="56" spans="1:73" x14ac:dyDescent="0.3">
      <c r="A56" s="33">
        <f t="shared" si="2"/>
        <v>40987</v>
      </c>
      <c r="B56" s="243"/>
      <c r="C56" s="251"/>
      <c r="D56" s="198"/>
      <c r="E56" s="251"/>
      <c r="F56" s="252"/>
      <c r="G56" s="252"/>
      <c r="H56" s="252"/>
      <c r="I56" s="252"/>
      <c r="J56" s="101"/>
      <c r="K56" s="101"/>
      <c r="L56" s="244"/>
      <c r="M56" s="244"/>
      <c r="N56" s="245" t="e">
        <f>#REF!</f>
        <v>#REF!</v>
      </c>
      <c r="O56" s="245"/>
      <c r="P56" s="246"/>
      <c r="Q56" s="266"/>
      <c r="R56" s="266"/>
      <c r="S56" s="268"/>
      <c r="T56" s="268"/>
      <c r="U56" s="247">
        <f t="shared" si="3"/>
        <v>0</v>
      </c>
      <c r="V56" s="269"/>
      <c r="W56" s="270" t="e">
        <f>#REF!</f>
        <v>#REF!</v>
      </c>
      <c r="X56" s="266" t="e">
        <f>#REF!</f>
        <v>#REF!</v>
      </c>
      <c r="Y56" s="266" t="e">
        <f>#REF!</f>
        <v>#REF!</v>
      </c>
      <c r="Z56" s="266"/>
      <c r="AA56" s="266"/>
      <c r="AB56" s="266"/>
      <c r="AC56" s="266"/>
      <c r="AD56" s="78"/>
      <c r="AE56" s="78"/>
      <c r="AF56" s="256"/>
      <c r="AG56" s="256"/>
      <c r="AH56" s="256"/>
      <c r="AI56" s="256"/>
      <c r="AJ56" s="256"/>
      <c r="AK56" s="256"/>
      <c r="AL56" s="200"/>
      <c r="AM56" s="78"/>
      <c r="AN56" s="78"/>
      <c r="AO56" s="78"/>
      <c r="AP56" s="256"/>
      <c r="AQ56" s="256"/>
      <c r="AR56" s="256"/>
      <c r="AS56" s="256"/>
      <c r="AT56" s="256"/>
      <c r="AU56" s="256"/>
      <c r="AV56" s="266"/>
      <c r="AW56" s="248"/>
      <c r="AX56" s="266"/>
      <c r="AY56" s="273"/>
      <c r="AZ56" s="273"/>
      <c r="BA56" s="267"/>
      <c r="BB56" s="266"/>
      <c r="BC56" s="249"/>
      <c r="BD56" s="266"/>
      <c r="BF56" s="250" t="e">
        <f t="shared" si="4"/>
        <v>#REF!</v>
      </c>
      <c r="BG56" s="250" t="e">
        <f t="shared" si="5"/>
        <v>#REF!</v>
      </c>
      <c r="BH56" s="250" t="e">
        <f t="shared" si="6"/>
        <v>#REF!</v>
      </c>
      <c r="BI56" s="250" t="e">
        <f t="shared" si="7"/>
        <v>#REF!</v>
      </c>
      <c r="BK56" s="266" t="e">
        <f>#REF!</f>
        <v>#REF!</v>
      </c>
      <c r="BM56" s="265"/>
      <c r="BN56" s="265"/>
      <c r="BP56" s="276"/>
      <c r="BR56" s="1">
        <v>0</v>
      </c>
      <c r="BS56" s="1">
        <v>0</v>
      </c>
      <c r="BT56" s="1">
        <f t="shared" si="8"/>
        <v>24</v>
      </c>
      <c r="BU56" s="1">
        <f t="shared" si="9"/>
        <v>24</v>
      </c>
    </row>
    <row r="57" spans="1:73" x14ac:dyDescent="0.3">
      <c r="A57" s="33">
        <f t="shared" si="2"/>
        <v>40988</v>
      </c>
      <c r="B57" s="243"/>
      <c r="C57" s="251"/>
      <c r="D57" s="198"/>
      <c r="E57" s="251"/>
      <c r="F57" s="252"/>
      <c r="G57" s="252"/>
      <c r="H57" s="252"/>
      <c r="I57" s="252"/>
      <c r="J57" s="101"/>
      <c r="K57" s="101"/>
      <c r="L57" s="244"/>
      <c r="M57" s="244"/>
      <c r="N57" s="245" t="e">
        <f>#REF!</f>
        <v>#REF!</v>
      </c>
      <c r="O57" s="245"/>
      <c r="P57" s="246"/>
      <c r="Q57" s="271"/>
      <c r="R57" s="266"/>
      <c r="S57" s="268"/>
      <c r="T57" s="268"/>
      <c r="U57" s="247">
        <f t="shared" si="3"/>
        <v>0</v>
      </c>
      <c r="V57" s="269"/>
      <c r="W57" s="270" t="e">
        <f>#REF!</f>
        <v>#REF!</v>
      </c>
      <c r="X57" s="266" t="e">
        <f>#REF!</f>
        <v>#REF!</v>
      </c>
      <c r="Y57" s="266" t="e">
        <f>#REF!</f>
        <v>#REF!</v>
      </c>
      <c r="Z57" s="266"/>
      <c r="AA57" s="271"/>
      <c r="AB57" s="271"/>
      <c r="AC57" s="266"/>
      <c r="AD57" s="78"/>
      <c r="AE57" s="78"/>
      <c r="AF57" s="256"/>
      <c r="AG57" s="256"/>
      <c r="AH57" s="256"/>
      <c r="AI57" s="256"/>
      <c r="AJ57" s="256"/>
      <c r="AK57" s="256"/>
      <c r="AL57" s="200"/>
      <c r="AM57" s="78"/>
      <c r="AN57" s="78"/>
      <c r="AO57" s="78"/>
      <c r="AP57" s="256"/>
      <c r="AQ57" s="256"/>
      <c r="AR57" s="256"/>
      <c r="AS57" s="256"/>
      <c r="AT57" s="256"/>
      <c r="AU57" s="256"/>
      <c r="AV57" s="271"/>
      <c r="AW57" s="248"/>
      <c r="AX57" s="266"/>
      <c r="AY57" s="272"/>
      <c r="AZ57" s="273"/>
      <c r="BA57" s="267"/>
      <c r="BB57" s="266"/>
      <c r="BC57" s="249"/>
      <c r="BD57" s="271"/>
      <c r="BF57" s="250" t="e">
        <f t="shared" si="4"/>
        <v>#REF!</v>
      </c>
      <c r="BG57" s="250" t="e">
        <f t="shared" si="5"/>
        <v>#REF!</v>
      </c>
      <c r="BH57" s="250" t="e">
        <f t="shared" si="6"/>
        <v>#REF!</v>
      </c>
      <c r="BI57" s="250" t="e">
        <f t="shared" si="7"/>
        <v>#REF!</v>
      </c>
      <c r="BK57" s="266" t="e">
        <f>#REF!</f>
        <v>#REF!</v>
      </c>
      <c r="BM57" s="265"/>
      <c r="BN57" s="265"/>
      <c r="BP57" s="275"/>
      <c r="BR57" s="1">
        <v>0</v>
      </c>
      <c r="BS57" s="1">
        <v>0</v>
      </c>
      <c r="BT57" s="1">
        <f t="shared" si="8"/>
        <v>24</v>
      </c>
      <c r="BU57" s="1">
        <f t="shared" si="9"/>
        <v>24</v>
      </c>
    </row>
    <row r="58" spans="1:73" x14ac:dyDescent="0.3">
      <c r="A58" s="33">
        <f t="shared" si="2"/>
        <v>40989</v>
      </c>
      <c r="B58" s="243"/>
      <c r="C58" s="251"/>
      <c r="D58" s="198"/>
      <c r="E58" s="251"/>
      <c r="F58" s="252"/>
      <c r="G58" s="252"/>
      <c r="H58" s="252"/>
      <c r="I58" s="252"/>
      <c r="J58" s="101"/>
      <c r="K58" s="101"/>
      <c r="L58" s="244"/>
      <c r="M58" s="244"/>
      <c r="N58" s="245" t="e">
        <f>#REF!</f>
        <v>#REF!</v>
      </c>
      <c r="O58" s="245"/>
      <c r="P58" s="246"/>
      <c r="Q58" s="271"/>
      <c r="R58" s="266"/>
      <c r="S58" s="268"/>
      <c r="T58" s="268"/>
      <c r="U58" s="247">
        <f t="shared" si="3"/>
        <v>0</v>
      </c>
      <c r="V58" s="269"/>
      <c r="W58" s="270" t="e">
        <f>#REF!</f>
        <v>#REF!</v>
      </c>
      <c r="X58" s="266" t="e">
        <f>#REF!</f>
        <v>#REF!</v>
      </c>
      <c r="Y58" s="266" t="e">
        <f>#REF!</f>
        <v>#REF!</v>
      </c>
      <c r="Z58" s="266"/>
      <c r="AA58" s="271"/>
      <c r="AB58" s="271"/>
      <c r="AC58" s="266"/>
      <c r="AD58" s="78"/>
      <c r="AE58" s="78"/>
      <c r="AF58" s="78"/>
      <c r="AG58" s="78"/>
      <c r="AH58" s="78"/>
      <c r="AI58" s="78"/>
      <c r="AJ58" s="78"/>
      <c r="AK58" s="78"/>
      <c r="AL58" s="200"/>
      <c r="AM58" s="78"/>
      <c r="AN58" s="78"/>
      <c r="AO58" s="78"/>
      <c r="AP58" s="78"/>
      <c r="AQ58" s="78"/>
      <c r="AR58" s="78"/>
      <c r="AS58" s="78"/>
      <c r="AT58" s="78"/>
      <c r="AU58" s="78"/>
      <c r="AV58" s="271"/>
      <c r="AW58" s="248"/>
      <c r="AX58" s="266"/>
      <c r="AY58" s="273"/>
      <c r="AZ58" s="273"/>
      <c r="BA58" s="267"/>
      <c r="BB58" s="266"/>
      <c r="BC58" s="249"/>
      <c r="BD58" s="271"/>
      <c r="BF58" s="250" t="e">
        <f t="shared" si="4"/>
        <v>#REF!</v>
      </c>
      <c r="BG58" s="250" t="e">
        <f t="shared" si="5"/>
        <v>#REF!</v>
      </c>
      <c r="BH58" s="250" t="e">
        <f t="shared" si="6"/>
        <v>#REF!</v>
      </c>
      <c r="BI58" s="250" t="e">
        <f t="shared" si="7"/>
        <v>#REF!</v>
      </c>
      <c r="BK58" s="266" t="e">
        <f>#REF!</f>
        <v>#REF!</v>
      </c>
      <c r="BM58" s="265"/>
      <c r="BN58" s="265"/>
      <c r="BP58" s="275"/>
      <c r="BR58" s="1">
        <v>0</v>
      </c>
      <c r="BS58" s="1">
        <v>0</v>
      </c>
      <c r="BT58" s="1">
        <f t="shared" si="8"/>
        <v>24</v>
      </c>
      <c r="BU58" s="1">
        <f t="shared" si="9"/>
        <v>24</v>
      </c>
    </row>
    <row r="59" spans="1:73" x14ac:dyDescent="0.3">
      <c r="A59" s="33">
        <f t="shared" si="2"/>
        <v>40990</v>
      </c>
      <c r="B59" s="315"/>
      <c r="C59" s="251"/>
      <c r="D59" s="198"/>
      <c r="E59" s="251"/>
      <c r="F59" s="252"/>
      <c r="G59" s="252"/>
      <c r="H59" s="252"/>
      <c r="I59" s="252"/>
      <c r="J59" s="101"/>
      <c r="K59" s="101"/>
      <c r="L59" s="244"/>
      <c r="M59" s="244"/>
      <c r="N59" s="245" t="e">
        <f>#REF!</f>
        <v>#REF!</v>
      </c>
      <c r="O59" s="245"/>
      <c r="P59" s="246"/>
      <c r="Q59" s="266"/>
      <c r="R59" s="266"/>
      <c r="S59" s="268"/>
      <c r="T59" s="268"/>
      <c r="U59" s="247">
        <f t="shared" si="3"/>
        <v>0</v>
      </c>
      <c r="V59" s="269"/>
      <c r="W59" s="270" t="e">
        <f>#REF!</f>
        <v>#REF!</v>
      </c>
      <c r="X59" s="266" t="e">
        <f>#REF!</f>
        <v>#REF!</v>
      </c>
      <c r="Y59" s="266" t="e">
        <f>#REF!</f>
        <v>#REF!</v>
      </c>
      <c r="Z59" s="266"/>
      <c r="AA59" s="266"/>
      <c r="AB59" s="266"/>
      <c r="AC59" s="266"/>
      <c r="AD59" s="78"/>
      <c r="AE59" s="78"/>
      <c r="AF59" s="78"/>
      <c r="AG59" s="78"/>
      <c r="AH59" s="78"/>
      <c r="AI59" s="78"/>
      <c r="AJ59" s="78"/>
      <c r="AK59" s="78"/>
      <c r="AL59" s="200"/>
      <c r="AM59" s="78"/>
      <c r="AN59" s="78"/>
      <c r="AO59" s="78"/>
      <c r="AP59" s="78"/>
      <c r="AQ59" s="78"/>
      <c r="AR59" s="78"/>
      <c r="AS59" s="78"/>
      <c r="AT59" s="78"/>
      <c r="AU59" s="78"/>
      <c r="AV59" s="266"/>
      <c r="AW59" s="198"/>
      <c r="AX59" s="266"/>
      <c r="AY59" s="181"/>
      <c r="AZ59" s="181"/>
      <c r="BA59" s="267"/>
      <c r="BB59" s="266"/>
      <c r="BC59" s="249"/>
      <c r="BD59" s="266"/>
      <c r="BF59" s="250" t="e">
        <f t="shared" si="4"/>
        <v>#REF!</v>
      </c>
      <c r="BG59" s="250" t="e">
        <f t="shared" si="5"/>
        <v>#REF!</v>
      </c>
      <c r="BH59" s="250" t="e">
        <f t="shared" si="6"/>
        <v>#REF!</v>
      </c>
      <c r="BI59" s="250" t="e">
        <f t="shared" si="7"/>
        <v>#REF!</v>
      </c>
      <c r="BK59" s="266" t="e">
        <f>#REF!</f>
        <v>#REF!</v>
      </c>
      <c r="BM59" s="265"/>
      <c r="BN59" s="265"/>
      <c r="BP59" s="180"/>
      <c r="BR59" s="1">
        <v>0</v>
      </c>
      <c r="BS59" s="1">
        <v>0</v>
      </c>
      <c r="BT59" s="1">
        <f t="shared" si="8"/>
        <v>24</v>
      </c>
      <c r="BU59" s="1">
        <f t="shared" si="9"/>
        <v>24</v>
      </c>
    </row>
    <row r="60" spans="1:73" x14ac:dyDescent="0.3">
      <c r="A60" s="33">
        <f t="shared" si="2"/>
        <v>40991</v>
      </c>
      <c r="B60" s="243"/>
      <c r="C60" s="251"/>
      <c r="D60" s="198"/>
      <c r="E60" s="251"/>
      <c r="F60" s="252"/>
      <c r="G60" s="252"/>
      <c r="H60" s="252"/>
      <c r="I60" s="252"/>
      <c r="J60" s="101"/>
      <c r="K60" s="101"/>
      <c r="L60" s="244"/>
      <c r="M60" s="244"/>
      <c r="N60" s="245" t="e">
        <f>#REF!</f>
        <v>#REF!</v>
      </c>
      <c r="O60" s="245"/>
      <c r="P60" s="257"/>
      <c r="Q60" s="271"/>
      <c r="R60" s="266"/>
      <c r="S60" s="268"/>
      <c r="T60" s="268"/>
      <c r="U60" s="247">
        <f t="shared" si="3"/>
        <v>0</v>
      </c>
      <c r="V60" s="269"/>
      <c r="W60" s="270" t="e">
        <f>#REF!</f>
        <v>#REF!</v>
      </c>
      <c r="X60" s="266" t="e">
        <f>#REF!</f>
        <v>#REF!</v>
      </c>
      <c r="Y60" s="266" t="e">
        <f>#REF!</f>
        <v>#REF!</v>
      </c>
      <c r="Z60" s="266"/>
      <c r="AA60" s="271"/>
      <c r="AB60" s="271"/>
      <c r="AC60" s="266"/>
      <c r="AD60" s="78"/>
      <c r="AE60" s="78"/>
      <c r="AF60" s="78"/>
      <c r="AG60" s="78"/>
      <c r="AH60" s="78"/>
      <c r="AI60" s="78"/>
      <c r="AJ60" s="78"/>
      <c r="AK60" s="78"/>
      <c r="AL60" s="200"/>
      <c r="AM60" s="78"/>
      <c r="AN60" s="78"/>
      <c r="AO60" s="78"/>
      <c r="AP60" s="78"/>
      <c r="AQ60" s="78"/>
      <c r="AR60" s="78"/>
      <c r="AS60" s="78"/>
      <c r="AT60" s="78"/>
      <c r="AU60" s="78"/>
      <c r="AV60" s="271"/>
      <c r="AW60" s="248"/>
      <c r="AX60" s="266"/>
      <c r="AY60" s="181"/>
      <c r="AZ60" s="181"/>
      <c r="BA60" s="267"/>
      <c r="BB60" s="266"/>
      <c r="BC60" s="249"/>
      <c r="BD60" s="271"/>
      <c r="BF60" s="250" t="e">
        <f t="shared" si="4"/>
        <v>#REF!</v>
      </c>
      <c r="BG60" s="250" t="e">
        <f t="shared" si="5"/>
        <v>#REF!</v>
      </c>
      <c r="BH60" s="250" t="e">
        <f t="shared" si="6"/>
        <v>#REF!</v>
      </c>
      <c r="BI60" s="250" t="e">
        <f t="shared" si="7"/>
        <v>#REF!</v>
      </c>
      <c r="BK60" s="266" t="e">
        <f>#REF!</f>
        <v>#REF!</v>
      </c>
      <c r="BM60" s="265"/>
      <c r="BN60" s="265"/>
      <c r="BP60" s="180"/>
      <c r="BR60" s="1">
        <v>0</v>
      </c>
      <c r="BS60" s="1">
        <v>0</v>
      </c>
      <c r="BT60" s="1">
        <f t="shared" si="8"/>
        <v>24</v>
      </c>
      <c r="BU60" s="1">
        <f t="shared" si="9"/>
        <v>24</v>
      </c>
    </row>
    <row r="61" spans="1:73" x14ac:dyDescent="0.3">
      <c r="A61" s="33">
        <f t="shared" si="2"/>
        <v>40992</v>
      </c>
      <c r="B61" s="243"/>
      <c r="C61" s="251"/>
      <c r="D61" s="198"/>
      <c r="E61" s="251"/>
      <c r="F61" s="252"/>
      <c r="G61" s="252"/>
      <c r="H61" s="252"/>
      <c r="I61" s="252"/>
      <c r="J61" s="101"/>
      <c r="K61" s="101"/>
      <c r="L61" s="244"/>
      <c r="M61" s="244"/>
      <c r="N61" s="245" t="e">
        <f>#REF!</f>
        <v>#REF!</v>
      </c>
      <c r="O61" s="245"/>
      <c r="P61" s="257"/>
      <c r="Q61" s="271"/>
      <c r="R61" s="266"/>
      <c r="S61" s="268"/>
      <c r="T61" s="268"/>
      <c r="U61" s="247">
        <f t="shared" si="3"/>
        <v>0</v>
      </c>
      <c r="V61" s="269"/>
      <c r="W61" s="270" t="e">
        <f>#REF!</f>
        <v>#REF!</v>
      </c>
      <c r="X61" s="266" t="e">
        <f>#REF!</f>
        <v>#REF!</v>
      </c>
      <c r="Y61" s="266" t="e">
        <f>#REF!</f>
        <v>#REF!</v>
      </c>
      <c r="Z61" s="266"/>
      <c r="AA61" s="271"/>
      <c r="AB61" s="271"/>
      <c r="AC61" s="266"/>
      <c r="AD61" s="78"/>
      <c r="AE61" s="78"/>
      <c r="AF61" s="78"/>
      <c r="AG61" s="78"/>
      <c r="AH61" s="78"/>
      <c r="AI61" s="78"/>
      <c r="AJ61" s="78"/>
      <c r="AK61" s="78"/>
      <c r="AL61" s="200"/>
      <c r="AM61" s="78"/>
      <c r="AN61" s="78"/>
      <c r="AO61" s="78"/>
      <c r="AP61" s="78"/>
      <c r="AQ61" s="78"/>
      <c r="AR61" s="78"/>
      <c r="AS61" s="78"/>
      <c r="AT61" s="78"/>
      <c r="AU61" s="78"/>
      <c r="AV61" s="271"/>
      <c r="AW61" s="248"/>
      <c r="AX61" s="266"/>
      <c r="AY61" s="273"/>
      <c r="AZ61" s="273"/>
      <c r="BA61" s="267"/>
      <c r="BB61" s="266"/>
      <c r="BC61" s="253"/>
      <c r="BD61" s="271"/>
      <c r="BF61" s="250" t="e">
        <f t="shared" si="4"/>
        <v>#REF!</v>
      </c>
      <c r="BG61" s="250" t="e">
        <f t="shared" si="5"/>
        <v>#REF!</v>
      </c>
      <c r="BH61" s="250" t="e">
        <f t="shared" si="6"/>
        <v>#REF!</v>
      </c>
      <c r="BI61" s="250" t="e">
        <f t="shared" si="7"/>
        <v>#REF!</v>
      </c>
      <c r="BK61" s="266" t="e">
        <f>#REF!</f>
        <v>#REF!</v>
      </c>
      <c r="BM61" s="265"/>
      <c r="BN61" s="265"/>
      <c r="BP61" s="275"/>
      <c r="BR61" s="1">
        <v>0</v>
      </c>
      <c r="BS61" s="1">
        <v>0</v>
      </c>
      <c r="BT61" s="1">
        <f t="shared" si="8"/>
        <v>24</v>
      </c>
      <c r="BU61" s="1">
        <f t="shared" si="9"/>
        <v>24</v>
      </c>
    </row>
    <row r="62" spans="1:73" x14ac:dyDescent="0.3">
      <c r="A62" s="33">
        <f t="shared" si="2"/>
        <v>40993</v>
      </c>
      <c r="B62" s="243"/>
      <c r="C62" s="251"/>
      <c r="D62" s="198"/>
      <c r="E62" s="251"/>
      <c r="F62" s="252"/>
      <c r="G62" s="252"/>
      <c r="H62" s="252"/>
      <c r="I62" s="252"/>
      <c r="J62" s="101"/>
      <c r="K62" s="101"/>
      <c r="L62" s="244"/>
      <c r="M62" s="244"/>
      <c r="N62" s="245" t="e">
        <f>#REF!</f>
        <v>#REF!</v>
      </c>
      <c r="O62" s="245"/>
      <c r="P62" s="257"/>
      <c r="Q62" s="271"/>
      <c r="R62" s="266"/>
      <c r="S62" s="268"/>
      <c r="T62" s="268"/>
      <c r="U62" s="247">
        <f t="shared" si="3"/>
        <v>0</v>
      </c>
      <c r="V62" s="269"/>
      <c r="W62" s="270" t="e">
        <f>#REF!</f>
        <v>#REF!</v>
      </c>
      <c r="X62" s="266" t="e">
        <f>#REF!</f>
        <v>#REF!</v>
      </c>
      <c r="Y62" s="266" t="e">
        <f>#REF!</f>
        <v>#REF!</v>
      </c>
      <c r="Z62" s="266"/>
      <c r="AA62" s="271"/>
      <c r="AB62" s="271"/>
      <c r="AC62" s="266"/>
      <c r="AD62" s="255"/>
      <c r="AE62" s="255"/>
      <c r="AF62" s="255"/>
      <c r="AG62" s="255"/>
      <c r="AH62" s="255"/>
      <c r="AI62" s="255"/>
      <c r="AJ62" s="255"/>
      <c r="AK62" s="255"/>
      <c r="AL62" s="200"/>
      <c r="AM62" s="255"/>
      <c r="AN62" s="255"/>
      <c r="AO62" s="255"/>
      <c r="AP62" s="255"/>
      <c r="AQ62" s="255"/>
      <c r="AR62" s="255"/>
      <c r="AS62" s="255"/>
      <c r="AT62" s="255"/>
      <c r="AU62" s="255"/>
      <c r="AV62" s="271"/>
      <c r="AW62" s="248"/>
      <c r="AX62" s="266"/>
      <c r="AY62" s="273"/>
      <c r="AZ62" s="273"/>
      <c r="BA62" s="267"/>
      <c r="BB62" s="266"/>
      <c r="BC62" s="253"/>
      <c r="BD62" s="271"/>
      <c r="BF62" s="250" t="e">
        <f t="shared" si="4"/>
        <v>#REF!</v>
      </c>
      <c r="BG62" s="250" t="e">
        <f t="shared" si="5"/>
        <v>#REF!</v>
      </c>
      <c r="BH62" s="250" t="e">
        <f t="shared" si="6"/>
        <v>#REF!</v>
      </c>
      <c r="BI62" s="250" t="e">
        <f t="shared" si="7"/>
        <v>#REF!</v>
      </c>
      <c r="BK62" s="266" t="e">
        <f>#REF!</f>
        <v>#REF!</v>
      </c>
      <c r="BM62" s="265"/>
      <c r="BN62" s="265"/>
      <c r="BP62" s="275"/>
      <c r="BR62" s="1">
        <v>0</v>
      </c>
      <c r="BS62" s="1">
        <v>0</v>
      </c>
      <c r="BT62" s="1">
        <f t="shared" si="8"/>
        <v>24</v>
      </c>
      <c r="BU62" s="1">
        <f t="shared" si="9"/>
        <v>24</v>
      </c>
    </row>
    <row r="63" spans="1:73" x14ac:dyDescent="0.3">
      <c r="A63" s="33">
        <f t="shared" si="2"/>
        <v>40994</v>
      </c>
      <c r="B63" s="243"/>
      <c r="C63" s="251"/>
      <c r="D63" s="198"/>
      <c r="E63" s="251"/>
      <c r="F63" s="252"/>
      <c r="G63" s="252"/>
      <c r="H63" s="252"/>
      <c r="I63" s="252"/>
      <c r="J63" s="101"/>
      <c r="K63" s="101"/>
      <c r="L63" s="244"/>
      <c r="M63" s="244"/>
      <c r="N63" s="245" t="e">
        <f>#REF!</f>
        <v>#REF!</v>
      </c>
      <c r="O63" s="245"/>
      <c r="P63" s="257"/>
      <c r="Q63" s="271"/>
      <c r="R63" s="266"/>
      <c r="S63" s="268"/>
      <c r="T63" s="268"/>
      <c r="U63" s="247">
        <f t="shared" si="3"/>
        <v>0</v>
      </c>
      <c r="V63" s="269"/>
      <c r="W63" s="270" t="e">
        <f>#REF!</f>
        <v>#REF!</v>
      </c>
      <c r="X63" s="266" t="e">
        <f>#REF!</f>
        <v>#REF!</v>
      </c>
      <c r="Y63" s="266" t="e">
        <f>#REF!</f>
        <v>#REF!</v>
      </c>
      <c r="Z63" s="266"/>
      <c r="AA63" s="271"/>
      <c r="AB63" s="271"/>
      <c r="AC63" s="266"/>
      <c r="AD63" s="78"/>
      <c r="AE63" s="78"/>
      <c r="AF63" s="256"/>
      <c r="AG63" s="256"/>
      <c r="AH63" s="256"/>
      <c r="AI63" s="256"/>
      <c r="AJ63" s="256"/>
      <c r="AK63" s="256"/>
      <c r="AL63" s="200"/>
      <c r="AM63" s="78"/>
      <c r="AN63" s="78"/>
      <c r="AO63" s="78"/>
      <c r="AP63" s="256"/>
      <c r="AQ63" s="256"/>
      <c r="AR63" s="256"/>
      <c r="AS63" s="256"/>
      <c r="AT63" s="256"/>
      <c r="AU63" s="256"/>
      <c r="AV63" s="271"/>
      <c r="AW63" s="248"/>
      <c r="AX63" s="266"/>
      <c r="AY63" s="272"/>
      <c r="AZ63" s="273"/>
      <c r="BA63" s="267"/>
      <c r="BB63" s="266"/>
      <c r="BC63" s="249"/>
      <c r="BD63" s="271"/>
      <c r="BF63" s="250" t="e">
        <f t="shared" si="4"/>
        <v>#REF!</v>
      </c>
      <c r="BG63" s="250" t="e">
        <f t="shared" si="5"/>
        <v>#REF!</v>
      </c>
      <c r="BH63" s="250" t="e">
        <f t="shared" si="6"/>
        <v>#REF!</v>
      </c>
      <c r="BI63" s="250" t="e">
        <f t="shared" si="7"/>
        <v>#REF!</v>
      </c>
      <c r="BK63" s="266" t="e">
        <f>#REF!</f>
        <v>#REF!</v>
      </c>
      <c r="BM63" s="265"/>
      <c r="BN63" s="265"/>
      <c r="BP63" s="276"/>
      <c r="BR63" s="1">
        <v>0</v>
      </c>
      <c r="BS63" s="1">
        <v>0</v>
      </c>
      <c r="BT63" s="1">
        <f t="shared" si="8"/>
        <v>24</v>
      </c>
      <c r="BU63" s="1">
        <f t="shared" si="9"/>
        <v>24</v>
      </c>
    </row>
    <row r="64" spans="1:73" x14ac:dyDescent="0.3">
      <c r="A64" s="33">
        <f t="shared" si="2"/>
        <v>40995</v>
      </c>
      <c r="B64" s="243"/>
      <c r="C64" s="251"/>
      <c r="D64" s="198"/>
      <c r="E64" s="251"/>
      <c r="F64" s="252"/>
      <c r="G64" s="252"/>
      <c r="H64" s="252"/>
      <c r="I64" s="252"/>
      <c r="J64" s="101"/>
      <c r="K64" s="101"/>
      <c r="L64" s="244"/>
      <c r="M64" s="244"/>
      <c r="N64" s="245" t="e">
        <f>#REF!</f>
        <v>#REF!</v>
      </c>
      <c r="O64" s="245"/>
      <c r="P64" s="246"/>
      <c r="Q64" s="271"/>
      <c r="R64" s="266"/>
      <c r="S64" s="268"/>
      <c r="T64" s="268"/>
      <c r="U64" s="247">
        <f t="shared" si="3"/>
        <v>0</v>
      </c>
      <c r="V64" s="269"/>
      <c r="W64" s="270" t="e">
        <f>#REF!</f>
        <v>#REF!</v>
      </c>
      <c r="X64" s="266" t="e">
        <f>#REF!</f>
        <v>#REF!</v>
      </c>
      <c r="Y64" s="266" t="e">
        <f>#REF!</f>
        <v>#REF!</v>
      </c>
      <c r="Z64" s="266"/>
      <c r="AA64" s="271"/>
      <c r="AB64" s="271"/>
      <c r="AC64" s="266"/>
      <c r="AD64" s="78"/>
      <c r="AE64" s="78"/>
      <c r="AF64" s="256"/>
      <c r="AG64" s="256"/>
      <c r="AH64" s="256"/>
      <c r="AI64" s="256"/>
      <c r="AJ64" s="256"/>
      <c r="AK64" s="256"/>
      <c r="AL64" s="200"/>
      <c r="AM64" s="78"/>
      <c r="AN64" s="78"/>
      <c r="AO64" s="78"/>
      <c r="AP64" s="256"/>
      <c r="AQ64" s="256"/>
      <c r="AR64" s="256"/>
      <c r="AS64" s="256"/>
      <c r="AT64" s="256"/>
      <c r="AU64" s="256"/>
      <c r="AV64" s="271"/>
      <c r="AW64" s="248"/>
      <c r="AX64" s="266"/>
      <c r="AY64" s="273"/>
      <c r="AZ64" s="273"/>
      <c r="BA64" s="267"/>
      <c r="BB64" s="266"/>
      <c r="BC64" s="249"/>
      <c r="BD64" s="271"/>
      <c r="BF64" s="250" t="e">
        <f t="shared" si="4"/>
        <v>#REF!</v>
      </c>
      <c r="BG64" s="250" t="e">
        <f t="shared" si="5"/>
        <v>#REF!</v>
      </c>
      <c r="BH64" s="250" t="e">
        <f t="shared" si="6"/>
        <v>#REF!</v>
      </c>
      <c r="BI64" s="250" t="e">
        <f t="shared" si="7"/>
        <v>#REF!</v>
      </c>
      <c r="BK64" s="266" t="e">
        <f>#REF!</f>
        <v>#REF!</v>
      </c>
      <c r="BM64" s="265"/>
      <c r="BN64" s="265"/>
      <c r="BP64" s="275"/>
      <c r="BR64" s="1">
        <v>0</v>
      </c>
      <c r="BS64" s="1">
        <v>0</v>
      </c>
      <c r="BT64" s="1">
        <f t="shared" si="8"/>
        <v>24</v>
      </c>
      <c r="BU64" s="1">
        <f t="shared" si="9"/>
        <v>24</v>
      </c>
    </row>
    <row r="65" spans="1:73" x14ac:dyDescent="0.3">
      <c r="A65" s="33">
        <f t="shared" si="2"/>
        <v>40996</v>
      </c>
      <c r="B65" s="243"/>
      <c r="C65" s="251"/>
      <c r="D65" s="198"/>
      <c r="E65" s="251"/>
      <c r="F65" s="252"/>
      <c r="G65" s="252"/>
      <c r="H65" s="252"/>
      <c r="I65" s="252"/>
      <c r="J65" s="101"/>
      <c r="K65" s="101"/>
      <c r="L65" s="244"/>
      <c r="M65" s="244"/>
      <c r="N65" s="245" t="e">
        <f>#REF!</f>
        <v>#REF!</v>
      </c>
      <c r="O65" s="245"/>
      <c r="P65" s="246"/>
      <c r="Q65" s="271"/>
      <c r="R65" s="266"/>
      <c r="S65" s="268"/>
      <c r="T65" s="268"/>
      <c r="U65" s="247">
        <f t="shared" si="3"/>
        <v>0</v>
      </c>
      <c r="V65" s="269"/>
      <c r="W65" s="270" t="e">
        <f>#REF!</f>
        <v>#REF!</v>
      </c>
      <c r="X65" s="266" t="e">
        <f>#REF!</f>
        <v>#REF!</v>
      </c>
      <c r="Y65" s="266" t="e">
        <f>#REF!</f>
        <v>#REF!</v>
      </c>
      <c r="Z65" s="266"/>
      <c r="AA65" s="271"/>
      <c r="AB65" s="271"/>
      <c r="AC65" s="266"/>
      <c r="AD65" s="78"/>
      <c r="AE65" s="78"/>
      <c r="AF65" s="78"/>
      <c r="AG65" s="78"/>
      <c r="AH65" s="78"/>
      <c r="AI65" s="78"/>
      <c r="AJ65" s="78"/>
      <c r="AK65" s="78"/>
      <c r="AL65" s="200"/>
      <c r="AM65" s="78"/>
      <c r="AN65" s="78"/>
      <c r="AO65" s="78"/>
      <c r="AP65" s="78"/>
      <c r="AQ65" s="78"/>
      <c r="AR65" s="78"/>
      <c r="AS65" s="78"/>
      <c r="AT65" s="78"/>
      <c r="AU65" s="78"/>
      <c r="AV65" s="271"/>
      <c r="AW65" s="248"/>
      <c r="AX65" s="266"/>
      <c r="AY65" s="272"/>
      <c r="AZ65" s="273"/>
      <c r="BA65" s="267"/>
      <c r="BB65" s="266"/>
      <c r="BC65" s="249"/>
      <c r="BD65" s="271"/>
      <c r="BF65" s="250" t="e">
        <f t="shared" si="4"/>
        <v>#REF!</v>
      </c>
      <c r="BG65" s="250" t="e">
        <f t="shared" si="5"/>
        <v>#REF!</v>
      </c>
      <c r="BH65" s="250" t="e">
        <f t="shared" si="6"/>
        <v>#REF!</v>
      </c>
      <c r="BI65" s="250" t="e">
        <f t="shared" si="7"/>
        <v>#REF!</v>
      </c>
      <c r="BK65" s="266" t="e">
        <f>#REF!</f>
        <v>#REF!</v>
      </c>
      <c r="BM65" s="265"/>
      <c r="BN65" s="265"/>
      <c r="BP65" s="275"/>
      <c r="BR65" s="1">
        <v>0</v>
      </c>
      <c r="BS65" s="1">
        <v>0</v>
      </c>
      <c r="BT65" s="1">
        <f t="shared" si="8"/>
        <v>24</v>
      </c>
      <c r="BU65" s="1">
        <f t="shared" si="9"/>
        <v>24</v>
      </c>
    </row>
    <row r="66" spans="1:73" x14ac:dyDescent="0.3">
      <c r="A66" s="33">
        <f t="shared" si="2"/>
        <v>40997</v>
      </c>
      <c r="B66" s="315"/>
      <c r="C66" s="251"/>
      <c r="D66" s="198"/>
      <c r="E66" s="251"/>
      <c r="F66" s="252"/>
      <c r="G66" s="252"/>
      <c r="H66" s="252"/>
      <c r="I66" s="252"/>
      <c r="J66" s="101"/>
      <c r="K66" s="101"/>
      <c r="L66" s="244"/>
      <c r="M66" s="244"/>
      <c r="N66" s="245" t="e">
        <f>#REF!</f>
        <v>#REF!</v>
      </c>
      <c r="O66" s="245"/>
      <c r="P66" s="246"/>
      <c r="Q66" s="271"/>
      <c r="R66" s="266"/>
      <c r="S66" s="268"/>
      <c r="T66" s="268"/>
      <c r="U66" s="247">
        <f t="shared" si="3"/>
        <v>0</v>
      </c>
      <c r="V66" s="269"/>
      <c r="W66" s="270" t="e">
        <f>#REF!</f>
        <v>#REF!</v>
      </c>
      <c r="X66" s="266" t="e">
        <f>#REF!</f>
        <v>#REF!</v>
      </c>
      <c r="Y66" s="266" t="e">
        <f>#REF!</f>
        <v>#REF!</v>
      </c>
      <c r="Z66" s="266"/>
      <c r="AA66" s="271"/>
      <c r="AB66" s="271"/>
      <c r="AC66" s="266"/>
      <c r="AD66" s="78"/>
      <c r="AE66" s="78"/>
      <c r="AF66" s="78"/>
      <c r="AG66" s="78"/>
      <c r="AH66" s="78"/>
      <c r="AI66" s="78"/>
      <c r="AJ66" s="78"/>
      <c r="AK66" s="78"/>
      <c r="AL66" s="200"/>
      <c r="AM66" s="78"/>
      <c r="AN66" s="78"/>
      <c r="AO66" s="78"/>
      <c r="AP66" s="78"/>
      <c r="AQ66" s="78"/>
      <c r="AR66" s="78"/>
      <c r="AS66" s="78"/>
      <c r="AT66" s="78"/>
      <c r="AU66" s="78"/>
      <c r="AV66" s="271"/>
      <c r="AW66" s="198"/>
      <c r="AX66" s="266"/>
      <c r="AY66" s="273"/>
      <c r="AZ66" s="272"/>
      <c r="BA66" s="267"/>
      <c r="BB66" s="266"/>
      <c r="BC66" s="249"/>
      <c r="BD66" s="271"/>
      <c r="BF66" s="250" t="e">
        <f t="shared" si="4"/>
        <v>#REF!</v>
      </c>
      <c r="BG66" s="250" t="e">
        <f t="shared" si="5"/>
        <v>#REF!</v>
      </c>
      <c r="BH66" s="250" t="e">
        <f t="shared" si="6"/>
        <v>#REF!</v>
      </c>
      <c r="BI66" s="250" t="e">
        <f t="shared" si="7"/>
        <v>#REF!</v>
      </c>
      <c r="BK66" s="266" t="e">
        <f>#REF!</f>
        <v>#REF!</v>
      </c>
      <c r="BM66" s="265"/>
      <c r="BN66" s="265"/>
      <c r="BP66" s="275"/>
      <c r="BR66" s="1">
        <v>0</v>
      </c>
      <c r="BS66" s="1">
        <v>0</v>
      </c>
      <c r="BT66" s="1">
        <f t="shared" si="8"/>
        <v>24</v>
      </c>
      <c r="BU66" s="1">
        <f t="shared" si="9"/>
        <v>24</v>
      </c>
    </row>
    <row r="67" spans="1:73" x14ac:dyDescent="0.3">
      <c r="A67" s="33">
        <f t="shared" si="2"/>
        <v>40998</v>
      </c>
      <c r="B67" s="243"/>
      <c r="C67" s="251"/>
      <c r="D67" s="198"/>
      <c r="E67" s="251"/>
      <c r="F67" s="252"/>
      <c r="G67" s="252"/>
      <c r="H67" s="252"/>
      <c r="I67" s="252"/>
      <c r="J67" s="101"/>
      <c r="K67" s="101"/>
      <c r="L67" s="244"/>
      <c r="M67" s="244"/>
      <c r="N67" s="245" t="e">
        <f>#REF!</f>
        <v>#REF!</v>
      </c>
      <c r="O67" s="245"/>
      <c r="P67" s="246"/>
      <c r="Q67" s="271"/>
      <c r="R67" s="266"/>
      <c r="S67" s="268"/>
      <c r="T67" s="268"/>
      <c r="U67" s="247">
        <f t="shared" si="3"/>
        <v>0</v>
      </c>
      <c r="V67" s="269"/>
      <c r="W67" s="270" t="e">
        <f>#REF!</f>
        <v>#REF!</v>
      </c>
      <c r="X67" s="266" t="e">
        <f>#REF!</f>
        <v>#REF!</v>
      </c>
      <c r="Y67" s="266" t="e">
        <f>#REF!</f>
        <v>#REF!</v>
      </c>
      <c r="Z67" s="266"/>
      <c r="AA67" s="271"/>
      <c r="AB67" s="271"/>
      <c r="AC67" s="266"/>
      <c r="AD67" s="78"/>
      <c r="AE67" s="78"/>
      <c r="AF67" s="78"/>
      <c r="AG67" s="78"/>
      <c r="AH67" s="78"/>
      <c r="AI67" s="78"/>
      <c r="AJ67" s="78"/>
      <c r="AK67" s="78"/>
      <c r="AL67" s="200"/>
      <c r="AM67" s="78"/>
      <c r="AN67" s="78"/>
      <c r="AO67" s="78"/>
      <c r="AP67" s="78"/>
      <c r="AQ67" s="78"/>
      <c r="AR67" s="78"/>
      <c r="AS67" s="78"/>
      <c r="AT67" s="78"/>
      <c r="AU67" s="78"/>
      <c r="AV67" s="271"/>
      <c r="AW67" s="248"/>
      <c r="AX67" s="266"/>
      <c r="AY67" s="272"/>
      <c r="AZ67" s="273"/>
      <c r="BA67" s="267"/>
      <c r="BB67" s="266"/>
      <c r="BC67" s="249"/>
      <c r="BD67" s="271"/>
      <c r="BF67" s="250" t="e">
        <f t="shared" si="4"/>
        <v>#REF!</v>
      </c>
      <c r="BG67" s="250" t="e">
        <f t="shared" si="5"/>
        <v>#REF!</v>
      </c>
      <c r="BH67" s="250" t="e">
        <f t="shared" si="6"/>
        <v>#REF!</v>
      </c>
      <c r="BI67" s="250" t="e">
        <f t="shared" si="7"/>
        <v>#REF!</v>
      </c>
      <c r="BK67" s="266" t="e">
        <f>#REF!</f>
        <v>#REF!</v>
      </c>
      <c r="BM67" s="265"/>
      <c r="BN67" s="265"/>
      <c r="BP67" s="275"/>
      <c r="BR67" s="1">
        <v>0</v>
      </c>
      <c r="BS67" s="1">
        <v>0</v>
      </c>
      <c r="BT67" s="1">
        <f t="shared" si="8"/>
        <v>24</v>
      </c>
      <c r="BU67" s="1">
        <f t="shared" si="9"/>
        <v>24</v>
      </c>
    </row>
    <row r="68" spans="1:73" ht="16.8" thickBot="1" x14ac:dyDescent="0.35">
      <c r="A68" s="33">
        <f t="shared" si="2"/>
        <v>40999</v>
      </c>
      <c r="B68" s="243"/>
      <c r="C68" s="251"/>
      <c r="D68" s="198"/>
      <c r="E68" s="251"/>
      <c r="F68" s="252"/>
      <c r="G68" s="252"/>
      <c r="H68" s="252"/>
      <c r="I68" s="252"/>
      <c r="J68" s="101"/>
      <c r="K68" s="101"/>
      <c r="L68" s="244"/>
      <c r="M68" s="244"/>
      <c r="N68" s="245" t="e">
        <f>#REF!</f>
        <v>#REF!</v>
      </c>
      <c r="O68" s="245"/>
      <c r="P68" s="246"/>
      <c r="Q68" s="271"/>
      <c r="R68" s="266"/>
      <c r="S68" s="268"/>
      <c r="T68" s="268"/>
      <c r="U68" s="247">
        <f t="shared" si="3"/>
        <v>0</v>
      </c>
      <c r="V68" s="269"/>
      <c r="W68" s="270" t="e">
        <f>#REF!</f>
        <v>#REF!</v>
      </c>
      <c r="X68" s="266" t="e">
        <f>#REF!</f>
        <v>#REF!</v>
      </c>
      <c r="Y68" s="266" t="e">
        <f>#REF!</f>
        <v>#REF!</v>
      </c>
      <c r="Z68" s="266"/>
      <c r="AA68" s="271"/>
      <c r="AB68" s="271"/>
      <c r="AC68" s="266"/>
      <c r="AD68" s="78"/>
      <c r="AE68" s="78"/>
      <c r="AF68" s="256"/>
      <c r="AG68" s="256"/>
      <c r="AH68" s="256"/>
      <c r="AI68" s="256"/>
      <c r="AJ68" s="256"/>
      <c r="AK68" s="256"/>
      <c r="AL68" s="200"/>
      <c r="AM68" s="277"/>
      <c r="AN68" s="78"/>
      <c r="AO68" s="78"/>
      <c r="AP68" s="78"/>
      <c r="AQ68" s="78"/>
      <c r="AR68" s="78"/>
      <c r="AS68" s="78"/>
      <c r="AT68" s="78"/>
      <c r="AU68" s="78"/>
      <c r="AV68" s="271"/>
      <c r="AW68" s="248"/>
      <c r="AX68" s="266"/>
      <c r="AY68" s="272"/>
      <c r="AZ68" s="272"/>
      <c r="BA68" s="267"/>
      <c r="BB68" s="266"/>
      <c r="BC68" s="249"/>
      <c r="BD68" s="271"/>
      <c r="BF68" s="250" t="e">
        <f t="shared" si="4"/>
        <v>#REF!</v>
      </c>
      <c r="BG68" s="250" t="e">
        <f t="shared" si="5"/>
        <v>#REF!</v>
      </c>
      <c r="BH68" s="250" t="e">
        <f t="shared" si="6"/>
        <v>#REF!</v>
      </c>
      <c r="BI68" s="250" t="e">
        <f t="shared" si="7"/>
        <v>#REF!</v>
      </c>
      <c r="BK68" s="266" t="e">
        <f>#REF!</f>
        <v>#REF!</v>
      </c>
      <c r="BM68" s="265"/>
      <c r="BN68" s="265"/>
      <c r="BP68" s="276"/>
      <c r="BR68" s="1">
        <v>0</v>
      </c>
      <c r="BS68" s="1">
        <v>0</v>
      </c>
      <c r="BT68" s="1">
        <f t="shared" si="8"/>
        <v>24</v>
      </c>
      <c r="BU68" s="1">
        <f t="shared" si="9"/>
        <v>24</v>
      </c>
    </row>
    <row r="69" spans="1:73" x14ac:dyDescent="0.3">
      <c r="A69" s="313" t="s">
        <v>95</v>
      </c>
      <c r="B69" s="185">
        <f>SUM(B38:B68)</f>
        <v>0</v>
      </c>
      <c r="C69" s="185">
        <f>SUM(C38:C68)</f>
        <v>0</v>
      </c>
      <c r="D69" s="185">
        <f>SUM(D38:D68)</f>
        <v>0</v>
      </c>
      <c r="E69" s="185">
        <f>SUM(E38:E68)</f>
        <v>0</v>
      </c>
      <c r="F69" s="187" t="s">
        <v>46</v>
      </c>
      <c r="G69" s="187" t="s">
        <v>46</v>
      </c>
      <c r="H69" s="187" t="s">
        <v>46</v>
      </c>
      <c r="I69" s="187" t="s">
        <v>46</v>
      </c>
      <c r="J69" s="187" t="s">
        <v>46</v>
      </c>
      <c r="K69" s="187" t="s">
        <v>46</v>
      </c>
      <c r="L69" s="187" t="s">
        <v>46</v>
      </c>
      <c r="M69" s="187" t="s">
        <v>46</v>
      </c>
      <c r="N69" s="185" t="e">
        <f t="shared" ref="N69:AC69" si="10">SUM(N38:N68)</f>
        <v>#REF!</v>
      </c>
      <c r="O69" s="185">
        <f t="shared" si="10"/>
        <v>0</v>
      </c>
      <c r="P69" s="185">
        <f t="shared" si="10"/>
        <v>0</v>
      </c>
      <c r="Q69" s="185">
        <f t="shared" si="10"/>
        <v>0</v>
      </c>
      <c r="R69" s="186">
        <f t="shared" si="10"/>
        <v>0</v>
      </c>
      <c r="S69" s="186">
        <f t="shared" si="10"/>
        <v>0</v>
      </c>
      <c r="T69" s="186">
        <f t="shared" si="10"/>
        <v>0</v>
      </c>
      <c r="U69" s="185">
        <f t="shared" si="10"/>
        <v>0</v>
      </c>
      <c r="V69" s="185">
        <f t="shared" si="10"/>
        <v>0</v>
      </c>
      <c r="W69" s="185" t="e">
        <f t="shared" si="10"/>
        <v>#REF!</v>
      </c>
      <c r="X69" s="185" t="e">
        <f t="shared" si="10"/>
        <v>#REF!</v>
      </c>
      <c r="Y69" s="185" t="e">
        <f t="shared" si="10"/>
        <v>#REF!</v>
      </c>
      <c r="Z69" s="185">
        <f t="shared" si="10"/>
        <v>0</v>
      </c>
      <c r="AA69" s="185">
        <f t="shared" si="10"/>
        <v>0</v>
      </c>
      <c r="AB69" s="185">
        <f t="shared" si="10"/>
        <v>0</v>
      </c>
      <c r="AC69" s="185">
        <f t="shared" si="10"/>
        <v>0</v>
      </c>
      <c r="AD69" s="197" t="s">
        <v>46</v>
      </c>
      <c r="AE69" s="197" t="s">
        <v>46</v>
      </c>
      <c r="AF69" s="197" t="s">
        <v>46</v>
      </c>
      <c r="AG69" s="197" t="s">
        <v>46</v>
      </c>
      <c r="AH69" s="197" t="s">
        <v>46</v>
      </c>
      <c r="AI69" s="197" t="s">
        <v>46</v>
      </c>
      <c r="AJ69" s="197" t="s">
        <v>46</v>
      </c>
      <c r="AK69" s="197" t="s">
        <v>46</v>
      </c>
      <c r="AL69" s="198"/>
      <c r="AM69" s="199" t="s">
        <v>46</v>
      </c>
      <c r="AN69" s="199" t="s">
        <v>46</v>
      </c>
      <c r="AO69" s="199" t="s">
        <v>46</v>
      </c>
      <c r="AP69" s="199" t="s">
        <v>46</v>
      </c>
      <c r="AQ69" s="199" t="s">
        <v>46</v>
      </c>
      <c r="AR69" s="199" t="s">
        <v>46</v>
      </c>
      <c r="AS69" s="199" t="s">
        <v>46</v>
      </c>
      <c r="AT69" s="199" t="s">
        <v>46</v>
      </c>
      <c r="AU69" s="199" t="s">
        <v>46</v>
      </c>
      <c r="AV69" s="161">
        <f t="shared" ref="AV69:BB69" si="11">SUM(AV38:AV68)</f>
        <v>0</v>
      </c>
      <c r="AW69" s="161">
        <f t="shared" si="11"/>
        <v>0</v>
      </c>
      <c r="AX69" s="161">
        <f t="shared" si="11"/>
        <v>0</v>
      </c>
      <c r="AY69" s="196">
        <f t="shared" si="11"/>
        <v>0</v>
      </c>
      <c r="AZ69" s="183">
        <f t="shared" si="11"/>
        <v>0</v>
      </c>
      <c r="BA69" s="183">
        <f t="shared" si="11"/>
        <v>0</v>
      </c>
      <c r="BB69" s="183">
        <f t="shared" si="11"/>
        <v>0</v>
      </c>
      <c r="BC69" s="183">
        <f>SUM(BC38:BC68)</f>
        <v>0</v>
      </c>
      <c r="BD69" s="183">
        <f>SUM(BD38:BD68)</f>
        <v>0</v>
      </c>
    </row>
    <row r="70" spans="1:73" ht="16.8" thickBot="1" x14ac:dyDescent="0.35">
      <c r="A70" s="314" t="s">
        <v>151</v>
      </c>
      <c r="B70" s="110" t="e">
        <f t="shared" ref="B70:AK70" si="12">AVERAGE(B38:B68)</f>
        <v>#DIV/0!</v>
      </c>
      <c r="C70" s="110" t="e">
        <f t="shared" si="12"/>
        <v>#DIV/0!</v>
      </c>
      <c r="D70" s="110" t="e">
        <f t="shared" si="12"/>
        <v>#DIV/0!</v>
      </c>
      <c r="E70" s="110" t="e">
        <f t="shared" si="12"/>
        <v>#DIV/0!</v>
      </c>
      <c r="F70" s="110" t="e">
        <f t="shared" si="12"/>
        <v>#DIV/0!</v>
      </c>
      <c r="G70" s="110" t="e">
        <f t="shared" si="12"/>
        <v>#DIV/0!</v>
      </c>
      <c r="H70" s="110" t="e">
        <f t="shared" si="12"/>
        <v>#DIV/0!</v>
      </c>
      <c r="I70" s="110" t="e">
        <f t="shared" si="12"/>
        <v>#DIV/0!</v>
      </c>
      <c r="J70" s="110" t="e">
        <f t="shared" si="12"/>
        <v>#DIV/0!</v>
      </c>
      <c r="K70" s="110" t="e">
        <f t="shared" si="12"/>
        <v>#DIV/0!</v>
      </c>
      <c r="L70" s="110" t="e">
        <f t="shared" si="12"/>
        <v>#DIV/0!</v>
      </c>
      <c r="M70" s="110" t="e">
        <f t="shared" si="12"/>
        <v>#DIV/0!</v>
      </c>
      <c r="N70" s="110" t="e">
        <f t="shared" si="12"/>
        <v>#REF!</v>
      </c>
      <c r="O70" s="110" t="e">
        <f t="shared" si="12"/>
        <v>#DIV/0!</v>
      </c>
      <c r="P70" s="119" t="e">
        <f t="shared" si="12"/>
        <v>#DIV/0!</v>
      </c>
      <c r="Q70" s="119" t="e">
        <f t="shared" si="12"/>
        <v>#DIV/0!</v>
      </c>
      <c r="R70" s="159" t="e">
        <f t="shared" si="12"/>
        <v>#DIV/0!</v>
      </c>
      <c r="S70" s="160" t="e">
        <f t="shared" si="12"/>
        <v>#DIV/0!</v>
      </c>
      <c r="T70" s="160" t="e">
        <f t="shared" si="12"/>
        <v>#DIV/0!</v>
      </c>
      <c r="U70" s="110">
        <f t="shared" si="12"/>
        <v>0</v>
      </c>
      <c r="V70" s="110" t="e">
        <f t="shared" si="12"/>
        <v>#DIV/0!</v>
      </c>
      <c r="W70" s="110" t="e">
        <f t="shared" si="12"/>
        <v>#REF!</v>
      </c>
      <c r="X70" s="110" t="e">
        <f t="shared" si="12"/>
        <v>#REF!</v>
      </c>
      <c r="Y70" s="110" t="e">
        <f t="shared" si="12"/>
        <v>#REF!</v>
      </c>
      <c r="Z70" s="110" t="e">
        <f t="shared" si="12"/>
        <v>#DIV/0!</v>
      </c>
      <c r="AA70" s="110" t="e">
        <f t="shared" si="12"/>
        <v>#DIV/0!</v>
      </c>
      <c r="AB70" s="110" t="e">
        <f t="shared" si="12"/>
        <v>#DIV/0!</v>
      </c>
      <c r="AC70" s="110" t="e">
        <f t="shared" si="12"/>
        <v>#DIV/0!</v>
      </c>
      <c r="AD70" s="111" t="e">
        <f t="shared" si="12"/>
        <v>#DIV/0!</v>
      </c>
      <c r="AE70" s="111" t="e">
        <f t="shared" si="12"/>
        <v>#DIV/0!</v>
      </c>
      <c r="AF70" s="111" t="e">
        <f t="shared" si="12"/>
        <v>#DIV/0!</v>
      </c>
      <c r="AG70" s="111" t="e">
        <f t="shared" si="12"/>
        <v>#DIV/0!</v>
      </c>
      <c r="AH70" s="111" t="e">
        <f t="shared" si="12"/>
        <v>#DIV/0!</v>
      </c>
      <c r="AI70" s="111" t="e">
        <f t="shared" si="12"/>
        <v>#DIV/0!</v>
      </c>
      <c r="AJ70" s="111" t="e">
        <f t="shared" si="12"/>
        <v>#DIV/0!</v>
      </c>
      <c r="AK70" s="111" t="e">
        <f t="shared" si="12"/>
        <v>#DIV/0!</v>
      </c>
      <c r="AL70" s="112"/>
      <c r="AM70" s="113" t="e">
        <f t="shared" ref="AM70:AZ70" si="13">AVERAGE(AM38:AM68)</f>
        <v>#DIV/0!</v>
      </c>
      <c r="AN70" s="113" t="e">
        <f t="shared" si="13"/>
        <v>#DIV/0!</v>
      </c>
      <c r="AO70" s="113" t="e">
        <f t="shared" si="13"/>
        <v>#DIV/0!</v>
      </c>
      <c r="AP70" s="113" t="e">
        <f t="shared" si="13"/>
        <v>#DIV/0!</v>
      </c>
      <c r="AQ70" s="113" t="e">
        <f t="shared" si="13"/>
        <v>#DIV/0!</v>
      </c>
      <c r="AR70" s="113" t="e">
        <f t="shared" si="13"/>
        <v>#DIV/0!</v>
      </c>
      <c r="AS70" s="113" t="e">
        <f t="shared" si="13"/>
        <v>#DIV/0!</v>
      </c>
      <c r="AT70" s="113" t="e">
        <f t="shared" si="13"/>
        <v>#DIV/0!</v>
      </c>
      <c r="AU70" s="113" t="e">
        <f t="shared" si="13"/>
        <v>#DIV/0!</v>
      </c>
      <c r="AV70" s="116" t="e">
        <f t="shared" si="13"/>
        <v>#DIV/0!</v>
      </c>
      <c r="AW70" s="113" t="e">
        <f t="shared" si="13"/>
        <v>#DIV/0!</v>
      </c>
      <c r="AX70" s="116" t="e">
        <f t="shared" si="13"/>
        <v>#DIV/0!</v>
      </c>
      <c r="AY70" s="114" t="e">
        <f t="shared" si="13"/>
        <v>#DIV/0!</v>
      </c>
      <c r="AZ70" s="115" t="e">
        <f t="shared" si="13"/>
        <v>#DIV/0!</v>
      </c>
      <c r="BA70" s="115" t="e">
        <f>AVERAGE(BA38:BA68)</f>
        <v>#DIV/0!</v>
      </c>
      <c r="BB70" s="115" t="e">
        <f>AVERAGE(BB38:BB68)</f>
        <v>#DIV/0!</v>
      </c>
      <c r="BC70" s="115" t="e">
        <f>AVERAGE(BC38:BC68)</f>
        <v>#DIV/0!</v>
      </c>
      <c r="BD70" s="115" t="e">
        <f>AVERAGE(BD38:BD68)</f>
        <v>#DIV/0!</v>
      </c>
    </row>
    <row r="71" spans="1:73" ht="16.8" thickBot="1" x14ac:dyDescent="0.35">
      <c r="A71" s="138"/>
      <c r="B71" s="137"/>
      <c r="C71" s="137"/>
      <c r="AD71" s="78"/>
      <c r="AE71" s="78"/>
      <c r="AF71" s="78"/>
      <c r="AG71" s="78"/>
      <c r="AH71" s="78"/>
      <c r="AI71" s="78"/>
      <c r="AJ71" s="78"/>
      <c r="AK71" s="78"/>
    </row>
    <row r="72" spans="1:73" s="117" customFormat="1" ht="18" x14ac:dyDescent="0.4">
      <c r="A72" s="139"/>
      <c r="B72" s="140" t="s">
        <v>139</v>
      </c>
      <c r="C72" s="141"/>
      <c r="D72" s="887" t="s">
        <v>140</v>
      </c>
      <c r="E72" s="888"/>
      <c r="F72" s="889" t="s">
        <v>141</v>
      </c>
      <c r="G72" s="890"/>
      <c r="H72" s="118" t="s">
        <v>31</v>
      </c>
      <c r="I72" s="103" t="s">
        <v>142</v>
      </c>
      <c r="J72" s="103" t="s">
        <v>143</v>
      </c>
      <c r="K72" s="184" t="s">
        <v>155</v>
      </c>
      <c r="N72" s="117" t="e">
        <f>N69/V69</f>
        <v>#REF!</v>
      </c>
      <c r="R72" s="117">
        <f>R69*1.2</f>
        <v>0</v>
      </c>
      <c r="Y72" s="82" t="s">
        <v>144</v>
      </c>
      <c r="Z72" s="127">
        <f>Z69+B69</f>
        <v>0</v>
      </c>
    </row>
    <row r="73" spans="1:73" s="117" customFormat="1" ht="18" x14ac:dyDescent="0.4">
      <c r="A73" s="139"/>
      <c r="B73" s="142" t="s">
        <v>145</v>
      </c>
      <c r="C73" s="143" t="s">
        <v>32</v>
      </c>
      <c r="D73" s="128" t="s">
        <v>146</v>
      </c>
      <c r="E73" s="129" t="s">
        <v>32</v>
      </c>
      <c r="F73" s="130" t="s">
        <v>147</v>
      </c>
      <c r="G73" s="131" t="s">
        <v>32</v>
      </c>
      <c r="H73" s="103" t="s">
        <v>32</v>
      </c>
      <c r="I73" s="103" t="s">
        <v>32</v>
      </c>
      <c r="J73" s="103" t="s">
        <v>32</v>
      </c>
      <c r="K73" s="103" t="s">
        <v>32</v>
      </c>
      <c r="O73" s="117" t="e">
        <f>N69/1000</f>
        <v>#REF!</v>
      </c>
    </row>
    <row r="74" spans="1:73" s="117" customFormat="1" thickBot="1" x14ac:dyDescent="0.35">
      <c r="A74" s="139"/>
      <c r="B74" s="144">
        <v>1.2</v>
      </c>
      <c r="C74" s="145">
        <v>3.04</v>
      </c>
      <c r="D74" s="132">
        <v>1.22</v>
      </c>
      <c r="E74" s="133">
        <v>4.9000000000000004</v>
      </c>
      <c r="F74" s="134">
        <v>1.4</v>
      </c>
      <c r="G74" s="135">
        <v>3.04</v>
      </c>
      <c r="H74" s="118">
        <v>112.76</v>
      </c>
      <c r="I74" s="118">
        <v>11.5</v>
      </c>
      <c r="J74" s="118">
        <v>2.2000000000000002</v>
      </c>
      <c r="K74" s="117">
        <v>24.89</v>
      </c>
      <c r="O74" s="117" t="e">
        <f>O73/V70</f>
        <v>#REF!</v>
      </c>
      <c r="AC74" s="136"/>
    </row>
    <row r="75" spans="1:73" x14ac:dyDescent="0.3">
      <c r="B75" s="35"/>
      <c r="C75" s="1" t="s">
        <v>101</v>
      </c>
    </row>
    <row r="76" spans="1:73" x14ac:dyDescent="0.3">
      <c r="B76" s="34"/>
      <c r="C76" s="1" t="s">
        <v>102</v>
      </c>
    </row>
    <row r="77" spans="1:73" x14ac:dyDescent="0.3">
      <c r="B77" s="126"/>
      <c r="C77" s="1" t="s">
        <v>133</v>
      </c>
    </row>
    <row r="78" spans="1:73" x14ac:dyDescent="0.3">
      <c r="B78" s="102"/>
      <c r="C78" s="1" t="s">
        <v>103</v>
      </c>
      <c r="AW78" s="70"/>
      <c r="AX78" s="70"/>
    </row>
    <row r="81" spans="1:13" x14ac:dyDescent="0.3">
      <c r="J81" s="891" t="s">
        <v>224</v>
      </c>
      <c r="K81" s="892"/>
      <c r="L81" s="892"/>
      <c r="M81" s="892"/>
    </row>
    <row r="82" spans="1:13" x14ac:dyDescent="0.3">
      <c r="J82" s="232" t="s">
        <v>12</v>
      </c>
      <c r="K82" s="232" t="s">
        <v>13</v>
      </c>
      <c r="L82" s="232" t="s">
        <v>14</v>
      </c>
      <c r="M82" s="232" t="s">
        <v>15</v>
      </c>
    </row>
    <row r="83" spans="1:13" x14ac:dyDescent="0.3">
      <c r="A83" s="33">
        <f>A3</f>
        <v>40969</v>
      </c>
      <c r="J83" s="233"/>
      <c r="K83" s="234"/>
      <c r="L83" s="234"/>
      <c r="M83" s="233"/>
    </row>
    <row r="84" spans="1:13" x14ac:dyDescent="0.3">
      <c r="A84" s="33">
        <f t="shared" ref="A84:A113" si="14">A4</f>
        <v>40970</v>
      </c>
      <c r="J84" s="233"/>
      <c r="K84" s="234"/>
      <c r="L84" s="234"/>
      <c r="M84" s="233"/>
    </row>
    <row r="85" spans="1:13" x14ac:dyDescent="0.3">
      <c r="A85" s="33">
        <f t="shared" si="14"/>
        <v>40971</v>
      </c>
      <c r="J85" s="233"/>
      <c r="K85" s="234"/>
      <c r="L85" s="234"/>
      <c r="M85" s="233"/>
    </row>
    <row r="86" spans="1:13" x14ac:dyDescent="0.3">
      <c r="A86" s="33">
        <f t="shared" si="14"/>
        <v>40972</v>
      </c>
      <c r="J86" s="234"/>
      <c r="K86" s="234"/>
      <c r="L86" s="233"/>
      <c r="M86" s="233"/>
    </row>
    <row r="87" spans="1:13" x14ac:dyDescent="0.3">
      <c r="A87" s="33">
        <f t="shared" si="14"/>
        <v>40973</v>
      </c>
      <c r="J87" s="233"/>
      <c r="K87" s="233"/>
      <c r="L87" s="234"/>
      <c r="M87" s="233"/>
    </row>
    <row r="88" spans="1:13" x14ac:dyDescent="0.3">
      <c r="A88" s="33">
        <f t="shared" si="14"/>
        <v>40974</v>
      </c>
      <c r="J88" s="233"/>
      <c r="K88" s="234"/>
      <c r="L88" s="234"/>
      <c r="M88" s="233"/>
    </row>
    <row r="89" spans="1:13" x14ac:dyDescent="0.3">
      <c r="A89" s="33">
        <f t="shared" si="14"/>
        <v>40975</v>
      </c>
      <c r="J89" s="233"/>
      <c r="K89" s="234"/>
      <c r="L89" s="234"/>
      <c r="M89" s="233"/>
    </row>
    <row r="90" spans="1:13" x14ac:dyDescent="0.3">
      <c r="A90" s="33">
        <f t="shared" si="14"/>
        <v>40976</v>
      </c>
      <c r="J90" s="233"/>
      <c r="K90" s="234"/>
      <c r="L90" s="234"/>
      <c r="M90" s="233"/>
    </row>
    <row r="91" spans="1:13" x14ac:dyDescent="0.3">
      <c r="A91" s="33">
        <f t="shared" si="14"/>
        <v>40977</v>
      </c>
      <c r="J91" s="234"/>
      <c r="K91" s="233"/>
      <c r="L91" s="233"/>
      <c r="M91" s="233"/>
    </row>
    <row r="92" spans="1:13" x14ac:dyDescent="0.3">
      <c r="A92" s="33">
        <f t="shared" si="14"/>
        <v>40978</v>
      </c>
      <c r="J92" s="233"/>
      <c r="K92" s="234"/>
      <c r="L92" s="234"/>
      <c r="M92" s="233"/>
    </row>
    <row r="93" spans="1:13" x14ac:dyDescent="0.3">
      <c r="A93" s="33">
        <f t="shared" si="14"/>
        <v>40979</v>
      </c>
      <c r="J93" s="233"/>
      <c r="K93" s="234"/>
      <c r="L93" s="233"/>
      <c r="M93" s="233"/>
    </row>
    <row r="94" spans="1:13" x14ac:dyDescent="0.3">
      <c r="A94" s="33">
        <f t="shared" si="14"/>
        <v>40980</v>
      </c>
      <c r="J94" s="233"/>
      <c r="K94" s="234"/>
      <c r="L94" s="234"/>
      <c r="M94" s="233"/>
    </row>
    <row r="95" spans="1:13" x14ac:dyDescent="0.3">
      <c r="A95" s="33">
        <f t="shared" si="14"/>
        <v>40981</v>
      </c>
      <c r="J95" s="233"/>
      <c r="K95" s="234"/>
      <c r="L95" s="234"/>
      <c r="M95" s="233"/>
    </row>
    <row r="96" spans="1:13" x14ac:dyDescent="0.3">
      <c r="A96" s="33">
        <f t="shared" si="14"/>
        <v>40982</v>
      </c>
      <c r="J96" s="234"/>
      <c r="K96" s="234"/>
      <c r="L96" s="234"/>
      <c r="M96" s="233"/>
    </row>
    <row r="97" spans="1:13" x14ac:dyDescent="0.3">
      <c r="A97" s="33">
        <f t="shared" si="14"/>
        <v>40983</v>
      </c>
      <c r="J97" s="233"/>
      <c r="K97" s="233"/>
      <c r="L97" s="234"/>
      <c r="M97" s="233"/>
    </row>
    <row r="98" spans="1:13" x14ac:dyDescent="0.3">
      <c r="A98" s="33">
        <f t="shared" si="14"/>
        <v>40984</v>
      </c>
      <c r="J98" s="233"/>
      <c r="K98" s="233"/>
      <c r="L98" s="233"/>
      <c r="M98" s="233"/>
    </row>
    <row r="99" spans="1:13" x14ac:dyDescent="0.3">
      <c r="A99" s="33">
        <f t="shared" si="14"/>
        <v>40985</v>
      </c>
      <c r="J99" s="234"/>
      <c r="K99" s="233"/>
      <c r="L99" s="234"/>
      <c r="M99" s="233"/>
    </row>
    <row r="100" spans="1:13" x14ac:dyDescent="0.3">
      <c r="A100" s="33">
        <f t="shared" si="14"/>
        <v>40986</v>
      </c>
      <c r="J100" s="233"/>
      <c r="K100" s="233"/>
      <c r="L100" s="234"/>
      <c r="M100" s="233"/>
    </row>
    <row r="101" spans="1:13" x14ac:dyDescent="0.3">
      <c r="A101" s="33">
        <f t="shared" si="14"/>
        <v>40987</v>
      </c>
      <c r="J101" s="233"/>
      <c r="K101" s="234"/>
      <c r="L101" s="234"/>
      <c r="M101" s="233"/>
    </row>
    <row r="102" spans="1:13" x14ac:dyDescent="0.3">
      <c r="A102" s="33">
        <f t="shared" si="14"/>
        <v>40988</v>
      </c>
      <c r="J102" s="233"/>
      <c r="K102" s="233"/>
      <c r="L102" s="234"/>
      <c r="M102" s="233"/>
    </row>
    <row r="103" spans="1:13" x14ac:dyDescent="0.3">
      <c r="A103" s="33">
        <f t="shared" si="14"/>
        <v>40989</v>
      </c>
      <c r="J103" s="233"/>
      <c r="K103" s="234"/>
      <c r="L103" s="234"/>
      <c r="M103" s="233"/>
    </row>
    <row r="104" spans="1:13" x14ac:dyDescent="0.3">
      <c r="A104" s="33">
        <f t="shared" si="14"/>
        <v>40990</v>
      </c>
      <c r="J104" s="233"/>
      <c r="K104" s="234"/>
      <c r="L104" s="234"/>
      <c r="M104" s="233"/>
    </row>
    <row r="105" spans="1:13" x14ac:dyDescent="0.3">
      <c r="A105" s="33">
        <f t="shared" si="14"/>
        <v>40991</v>
      </c>
      <c r="J105" s="233"/>
      <c r="K105" s="234"/>
      <c r="L105" s="234"/>
      <c r="M105" s="233"/>
    </row>
    <row r="106" spans="1:13" x14ac:dyDescent="0.3">
      <c r="A106" s="33">
        <f t="shared" si="14"/>
        <v>40992</v>
      </c>
      <c r="J106" s="233"/>
      <c r="K106" s="234"/>
      <c r="L106" s="234"/>
      <c r="M106" s="233"/>
    </row>
    <row r="107" spans="1:13" x14ac:dyDescent="0.3">
      <c r="A107" s="33">
        <f t="shared" si="14"/>
        <v>40993</v>
      </c>
      <c r="J107" s="233"/>
      <c r="K107" s="234"/>
      <c r="L107" s="234"/>
      <c r="M107" s="233"/>
    </row>
    <row r="108" spans="1:13" x14ac:dyDescent="0.3">
      <c r="A108" s="33">
        <f t="shared" si="14"/>
        <v>40994</v>
      </c>
      <c r="J108" s="233"/>
      <c r="K108" s="234"/>
      <c r="L108" s="234"/>
      <c r="M108" s="233"/>
    </row>
    <row r="109" spans="1:13" x14ac:dyDescent="0.3">
      <c r="A109" s="33">
        <f t="shared" si="14"/>
        <v>40995</v>
      </c>
      <c r="J109" s="233"/>
      <c r="K109" s="234"/>
      <c r="L109" s="234"/>
      <c r="M109" s="233"/>
    </row>
    <row r="110" spans="1:13" x14ac:dyDescent="0.3">
      <c r="A110" s="33">
        <f t="shared" si="14"/>
        <v>40996</v>
      </c>
      <c r="J110" s="233"/>
      <c r="K110" s="234"/>
      <c r="L110" s="234"/>
      <c r="M110" s="233"/>
    </row>
    <row r="111" spans="1:13" x14ac:dyDescent="0.3">
      <c r="A111" s="33">
        <f t="shared" si="14"/>
        <v>40997</v>
      </c>
      <c r="J111" s="233"/>
      <c r="K111" s="234"/>
      <c r="L111" s="234"/>
      <c r="M111" s="233"/>
    </row>
    <row r="112" spans="1:13" x14ac:dyDescent="0.3">
      <c r="A112" s="33">
        <f t="shared" si="14"/>
        <v>40998</v>
      </c>
      <c r="J112" s="233"/>
      <c r="K112" s="234"/>
      <c r="L112" s="234"/>
      <c r="M112" s="233"/>
    </row>
    <row r="113" spans="1:13" x14ac:dyDescent="0.3">
      <c r="A113" s="33">
        <f t="shared" si="14"/>
        <v>40999</v>
      </c>
      <c r="J113" s="233"/>
      <c r="K113" s="234"/>
      <c r="L113" s="234"/>
      <c r="M113" s="233"/>
    </row>
  </sheetData>
  <mergeCells count="27">
    <mergeCell ref="D72:E72"/>
    <mergeCell ref="F72:G72"/>
    <mergeCell ref="J81:M81"/>
    <mergeCell ref="BR36:BU36"/>
    <mergeCell ref="CH1:CK1"/>
    <mergeCell ref="AW1:AX1"/>
    <mergeCell ref="AM36:AU36"/>
    <mergeCell ref="BF36:BI36"/>
    <mergeCell ref="BM36:BN36"/>
    <mergeCell ref="AY1:BM1"/>
    <mergeCell ref="BX1:CB1"/>
    <mergeCell ref="CC1:CG1"/>
    <mergeCell ref="B1:O1"/>
    <mergeCell ref="P1:V1"/>
    <mergeCell ref="W1:AC1"/>
    <mergeCell ref="AF1:AL1"/>
    <mergeCell ref="CL1:CM1"/>
    <mergeCell ref="F36:I36"/>
    <mergeCell ref="J36:M36"/>
    <mergeCell ref="X36:Y36"/>
    <mergeCell ref="AD36:AK36"/>
    <mergeCell ref="BR1:BU1"/>
    <mergeCell ref="BN1:BQ1"/>
    <mergeCell ref="BW36:CB36"/>
    <mergeCell ref="CD36:CG36"/>
    <mergeCell ref="BV1:BW1"/>
    <mergeCell ref="AM1:AV1"/>
  </mergeCells>
  <phoneticPr fontId="7" type="noConversion"/>
  <conditionalFormatting sqref="N38:N68">
    <cfRule type="cellIs" dxfId="0" priority="1" stopIfTrue="1" operator="lessThan">
      <formula>450000</formula>
    </cfRule>
  </conditionalFormatting>
  <pageMargins left="0.75" right="0.75" top="1" bottom="1" header="0.5" footer="0.5"/>
  <pageSetup paperSize="8" scale="19" orientation="landscape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sheetPr codeName="Sheet177"/>
  <dimension ref="A1:AH36"/>
  <sheetViews>
    <sheetView topLeftCell="P4" workbookViewId="0">
      <selection activeCell="C6" sqref="C6"/>
    </sheetView>
  </sheetViews>
  <sheetFormatPr defaultRowHeight="16.2" x14ac:dyDescent="0.3"/>
  <cols>
    <col min="1" max="1" width="8.77734375" style="32" customWidth="1"/>
    <col min="2" max="2" width="13.44140625" style="32" customWidth="1"/>
    <col min="3" max="3" width="14.33203125" customWidth="1"/>
    <col min="4" max="4" width="12.77734375" customWidth="1"/>
    <col min="6" max="6" width="19.21875" customWidth="1"/>
    <col min="8" max="8" width="17.109375" customWidth="1"/>
    <col min="10" max="10" width="12.77734375" customWidth="1"/>
    <col min="11" max="11" width="15.88671875" customWidth="1"/>
    <col min="12" max="12" width="13.88671875" customWidth="1"/>
    <col min="25" max="25" width="16.77734375" customWidth="1"/>
    <col min="27" max="27" width="11.44140625" customWidth="1"/>
    <col min="29" max="29" width="14.88671875" customWidth="1"/>
    <col min="30" max="30" width="12.44140625" customWidth="1"/>
    <col min="32" max="32" width="11" customWidth="1"/>
    <col min="34" max="34" width="13.6640625" customWidth="1"/>
  </cols>
  <sheetData>
    <row r="1" spans="1:34" ht="18" customHeight="1" thickBot="1" x14ac:dyDescent="0.35"/>
    <row r="2" spans="1:34" ht="23.25" customHeight="1" thickBot="1" x14ac:dyDescent="0.35">
      <c r="B2" s="918" t="s">
        <v>239</v>
      </c>
      <c r="C2" s="918"/>
      <c r="D2" s="918"/>
      <c r="E2" s="918"/>
      <c r="F2" s="920" t="s">
        <v>245</v>
      </c>
      <c r="G2" s="920"/>
      <c r="H2" s="920"/>
      <c r="I2" s="920"/>
      <c r="J2" s="920"/>
      <c r="K2" s="920"/>
      <c r="L2" s="920"/>
      <c r="M2" s="920"/>
      <c r="N2" s="920"/>
      <c r="O2" s="920"/>
      <c r="P2" s="920"/>
      <c r="Q2" s="920"/>
      <c r="R2" s="920"/>
      <c r="S2" s="920"/>
      <c r="T2" s="920"/>
      <c r="U2" s="920"/>
      <c r="V2" s="920"/>
      <c r="W2" s="920"/>
      <c r="X2" s="920"/>
      <c r="Y2" s="921" t="s">
        <v>11</v>
      </c>
      <c r="Z2" s="921"/>
      <c r="AA2" s="921"/>
      <c r="AB2" s="921"/>
      <c r="AC2" s="922" t="s">
        <v>271</v>
      </c>
      <c r="AD2" s="923"/>
      <c r="AE2" s="924"/>
      <c r="AF2" s="915" t="s">
        <v>276</v>
      </c>
      <c r="AG2" s="916"/>
      <c r="AH2" s="917"/>
    </row>
    <row r="3" spans="1:34" ht="16.5" customHeight="1" x14ac:dyDescent="0.3">
      <c r="A3" s="84" t="s">
        <v>246</v>
      </c>
      <c r="B3" s="324">
        <v>25000</v>
      </c>
      <c r="C3" s="325">
        <v>1.1000000000000001</v>
      </c>
      <c r="D3" s="325">
        <v>63.9</v>
      </c>
      <c r="E3" s="325">
        <v>228</v>
      </c>
      <c r="F3" s="326">
        <v>83333.333333333328</v>
      </c>
      <c r="G3" s="325">
        <v>4.8</v>
      </c>
      <c r="H3" s="325">
        <v>0.82</v>
      </c>
      <c r="I3" s="325" t="s">
        <v>250</v>
      </c>
      <c r="J3" s="325">
        <v>38</v>
      </c>
      <c r="K3" s="325">
        <v>0.28999999999999998</v>
      </c>
      <c r="L3" s="325">
        <v>3500</v>
      </c>
      <c r="M3" s="919" t="s">
        <v>255</v>
      </c>
      <c r="N3" s="919"/>
      <c r="O3" s="919"/>
      <c r="P3" s="919"/>
      <c r="Q3" s="919"/>
      <c r="R3" s="919"/>
      <c r="S3" s="327"/>
      <c r="T3" s="327"/>
      <c r="U3" s="327"/>
      <c r="V3" s="327"/>
      <c r="W3" s="327"/>
      <c r="X3" s="327"/>
      <c r="Y3" s="324">
        <v>12500</v>
      </c>
      <c r="Z3" s="325">
        <v>3.8</v>
      </c>
      <c r="AA3" s="325">
        <v>22.6</v>
      </c>
      <c r="AB3" s="325">
        <v>111</v>
      </c>
      <c r="AC3" s="325">
        <v>1493</v>
      </c>
      <c r="AD3" s="325" t="s">
        <v>89</v>
      </c>
      <c r="AE3" s="325" t="s">
        <v>91</v>
      </c>
      <c r="AF3" s="329" t="s">
        <v>92</v>
      </c>
      <c r="AG3" s="329">
        <v>8</v>
      </c>
      <c r="AH3" s="329">
        <v>80</v>
      </c>
    </row>
    <row r="4" spans="1:34" ht="32.4" x14ac:dyDescent="0.3">
      <c r="A4" s="84" t="s">
        <v>5</v>
      </c>
      <c r="B4" s="84" t="s">
        <v>247</v>
      </c>
      <c r="C4" s="84" t="s">
        <v>234</v>
      </c>
      <c r="D4" s="84" t="s">
        <v>240</v>
      </c>
      <c r="E4" s="84" t="s">
        <v>243</v>
      </c>
      <c r="F4" s="84" t="s">
        <v>247</v>
      </c>
      <c r="G4" s="84" t="s">
        <v>100</v>
      </c>
      <c r="H4" s="84" t="s">
        <v>248</v>
      </c>
      <c r="I4" s="84" t="s">
        <v>249</v>
      </c>
      <c r="J4" s="84" t="s">
        <v>251</v>
      </c>
      <c r="K4" s="84" t="s">
        <v>252</v>
      </c>
      <c r="L4" s="84" t="s">
        <v>253</v>
      </c>
      <c r="M4" s="84" t="s">
        <v>256</v>
      </c>
      <c r="N4" s="84" t="s">
        <v>257</v>
      </c>
      <c r="O4" s="84" t="s">
        <v>258</v>
      </c>
      <c r="P4" s="84" t="s">
        <v>259</v>
      </c>
      <c r="Q4" s="84" t="s">
        <v>260</v>
      </c>
      <c r="R4" s="84" t="s">
        <v>261</v>
      </c>
      <c r="S4" s="84" t="s">
        <v>262</v>
      </c>
      <c r="T4" s="84" t="s">
        <v>263</v>
      </c>
      <c r="U4" s="84" t="s">
        <v>264</v>
      </c>
      <c r="V4" s="84" t="s">
        <v>265</v>
      </c>
      <c r="W4" s="84" t="s">
        <v>266</v>
      </c>
      <c r="X4" s="84" t="s">
        <v>267</v>
      </c>
      <c r="Y4" s="88" t="s">
        <v>268</v>
      </c>
      <c r="Z4" s="84" t="s">
        <v>52</v>
      </c>
      <c r="AA4" s="84" t="s">
        <v>54</v>
      </c>
      <c r="AB4" s="84" t="s">
        <v>55</v>
      </c>
      <c r="AC4" s="206" t="s">
        <v>270</v>
      </c>
      <c r="AD4" s="84" t="s">
        <v>57</v>
      </c>
      <c r="AE4" s="84" t="s">
        <v>59</v>
      </c>
      <c r="AF4" s="328" t="s">
        <v>57</v>
      </c>
      <c r="AG4" s="328" t="s">
        <v>59</v>
      </c>
      <c r="AH4" s="328" t="s">
        <v>60</v>
      </c>
    </row>
    <row r="5" spans="1:34" ht="18.600000000000001" x14ac:dyDescent="0.3">
      <c r="A5" s="84"/>
      <c r="B5" s="84" t="s">
        <v>283</v>
      </c>
      <c r="C5" s="84" t="s">
        <v>241</v>
      </c>
      <c r="D5" s="320" t="s">
        <v>242</v>
      </c>
      <c r="E5" s="320" t="s">
        <v>244</v>
      </c>
      <c r="F5" s="84" t="s">
        <v>283</v>
      </c>
      <c r="G5" s="84" t="s">
        <v>241</v>
      </c>
      <c r="H5" s="31" t="s">
        <v>275</v>
      </c>
      <c r="I5" s="318" t="s">
        <v>56</v>
      </c>
      <c r="J5" s="75" t="s">
        <v>30</v>
      </c>
      <c r="K5" s="75" t="s">
        <v>88</v>
      </c>
      <c r="L5" s="84" t="s">
        <v>29</v>
      </c>
      <c r="M5" s="84" t="s">
        <v>96</v>
      </c>
      <c r="N5" s="84" t="s">
        <v>96</v>
      </c>
      <c r="O5" s="84" t="s">
        <v>96</v>
      </c>
      <c r="P5" s="84" t="s">
        <v>96</v>
      </c>
      <c r="Q5" s="84" t="s">
        <v>96</v>
      </c>
      <c r="R5" s="84" t="s">
        <v>96</v>
      </c>
      <c r="S5" s="84" t="s">
        <v>96</v>
      </c>
      <c r="T5" s="84" t="s">
        <v>96</v>
      </c>
      <c r="U5" s="84" t="s">
        <v>96</v>
      </c>
      <c r="V5" s="84" t="s">
        <v>96</v>
      </c>
      <c r="W5" s="84" t="s">
        <v>96</v>
      </c>
      <c r="X5" s="84" t="s">
        <v>96</v>
      </c>
      <c r="Y5" s="84" t="s">
        <v>283</v>
      </c>
      <c r="Z5" s="84" t="s">
        <v>53</v>
      </c>
      <c r="AA5" s="84" t="s">
        <v>274</v>
      </c>
      <c r="AB5" s="84" t="s">
        <v>273</v>
      </c>
      <c r="AC5" s="84" t="s">
        <v>283</v>
      </c>
      <c r="AD5" s="84" t="s">
        <v>58</v>
      </c>
      <c r="AE5" s="84" t="s">
        <v>272</v>
      </c>
      <c r="AF5" s="84" t="s">
        <v>58</v>
      </c>
      <c r="AG5" s="84" t="s">
        <v>90</v>
      </c>
      <c r="AH5" s="84" t="s">
        <v>30</v>
      </c>
    </row>
    <row r="6" spans="1:34" x14ac:dyDescent="0.3">
      <c r="A6" s="321" t="e">
        <f>#REF!</f>
        <v>#REF!</v>
      </c>
      <c r="B6" s="322" t="e">
        <f>真實總表!N38/(真實總表!BT38+真實總表!BU38)</f>
        <v>#REF!</v>
      </c>
      <c r="C6" s="85" t="e">
        <f>(((24.25*5.8*3*真實總表!BT38)+(32*5.8*3*真實總表!BU38))/真實總表!N38)*24</f>
        <v>#REF!</v>
      </c>
      <c r="D6" s="85" t="e">
        <f>真實總表!N38/((24.25*5.8*真實總表!BT38)+(32*5.8*真實總表!BU38))</f>
        <v>#REF!</v>
      </c>
      <c r="E6" s="85" t="e">
        <f>(真實總表!N38-真實總表!W38)/(91.4*(真實總表!BT38+真實總表!BU38)/2)</f>
        <v>#REF!</v>
      </c>
      <c r="F6" s="319" t="e">
        <f>真實總表!N38/6</f>
        <v>#REF!</v>
      </c>
      <c r="G6" s="85" t="e">
        <f>((63.3*27*10)/(真實總表!N38/6))*24</f>
        <v>#REF!</v>
      </c>
      <c r="H6" s="323" t="e">
        <f>(((真實總表!N38+真實總表!BK38)*真實總表!Z3)/1000)/(63.3*27*10*6)</f>
        <v>#REF!</v>
      </c>
      <c r="I6" s="84" t="e">
        <f>((63.3*27*10*6)*(真實總表!N38+真實總表!BK38)*真實總表!AJ3)/((F6-真實總表!Y38)*(真實總表!N38+真實總表!BK38))-(真實總表!Y38*真實總表!AW23)*24</f>
        <v>#REF!</v>
      </c>
      <c r="J6" s="84" t="e">
        <f>真實總表!X38/(真實總表!N38+真實總表!X38-真實總表!Y38)*100</f>
        <v>#REF!</v>
      </c>
      <c r="K6" s="84" t="e">
        <f>((真實總表!N38+真實總表!BK38)*真實總表!Z3)/63.3*27*10*真實總表!AK3</f>
        <v>#REF!</v>
      </c>
      <c r="L6" s="84">
        <f>真實總表!AJ3</f>
        <v>0</v>
      </c>
      <c r="M6" s="206" t="e">
        <f>真實總表!BW38/真實總表!$AJ3</f>
        <v>#DIV/0!</v>
      </c>
      <c r="N6" s="206" t="e">
        <f>真實總表!BX38/真實總表!$AJ3</f>
        <v>#DIV/0!</v>
      </c>
      <c r="O6" s="206" t="e">
        <f>真實總表!BY38/真實總表!$AJ3</f>
        <v>#DIV/0!</v>
      </c>
      <c r="P6" s="206" t="e">
        <f>真實總表!BZ38/真實總表!$AJ3</f>
        <v>#DIV/0!</v>
      </c>
      <c r="Q6" s="206" t="e">
        <f>真實總表!CA38/真實總表!$AJ3</f>
        <v>#DIV/0!</v>
      </c>
      <c r="R6" s="206" t="e">
        <f>真實總表!CB38/真實總表!$AJ3</f>
        <v>#DIV/0!</v>
      </c>
      <c r="S6" s="206" t="e">
        <f t="shared" ref="S6:X6" si="0">1/M6*100</f>
        <v>#DIV/0!</v>
      </c>
      <c r="T6" s="206" t="e">
        <f t="shared" si="0"/>
        <v>#DIV/0!</v>
      </c>
      <c r="U6" s="206" t="e">
        <f t="shared" si="0"/>
        <v>#DIV/0!</v>
      </c>
      <c r="V6" s="206" t="e">
        <f t="shared" si="0"/>
        <v>#DIV/0!</v>
      </c>
      <c r="W6" s="206" t="e">
        <f t="shared" si="0"/>
        <v>#DIV/0!</v>
      </c>
      <c r="X6" s="206" t="e">
        <f t="shared" si="0"/>
        <v>#DIV/0!</v>
      </c>
      <c r="Y6" s="206" t="e">
        <f>(真實總表!N38+真實總表!BK38)/((真實總表!CF38+真實總表!CG38)/2)</f>
        <v>#REF!</v>
      </c>
      <c r="Z6" s="84" t="e">
        <f>(((37.35*6*5*真實總表!CF38)+(40.35*6*5*真實總表!CG38))/(真實總表!N38+真實總表!BK38))*24</f>
        <v>#REF!</v>
      </c>
      <c r="AA6" s="206" t="e">
        <f>(真實總表!N38+真實總表!BK38)/(((37.35*6*5)*真實總表!CF38)+(40.35*6*5*真實總表!CG38))</f>
        <v>#REF!</v>
      </c>
      <c r="AB6" s="206" t="e">
        <f>((真實總表!N38+真實總表!BK38)-真實總表!Y38)/(((真實總表!CF38+真實總表!CG38)/2)*93.8)</f>
        <v>#REF!</v>
      </c>
      <c r="AC6" s="84">
        <f>真實總表!AV38</f>
        <v>0</v>
      </c>
      <c r="AD6" s="206"/>
      <c r="AE6" s="206"/>
      <c r="AF6" s="206"/>
      <c r="AG6" s="206"/>
      <c r="AH6" s="206"/>
    </row>
    <row r="7" spans="1:34" x14ac:dyDescent="0.3">
      <c r="A7" s="321" t="e">
        <f>#REF!</f>
        <v>#REF!</v>
      </c>
      <c r="B7" s="322" t="e">
        <f>真實總表!N39/(真實總表!BT39+真實總表!BU39)</f>
        <v>#REF!</v>
      </c>
      <c r="C7" s="85" t="e">
        <f>(((24.25*5.8*3*真實總表!BT39)+(32*5.8*3*真實總表!BU39))/真實總表!N39)*24</f>
        <v>#REF!</v>
      </c>
      <c r="D7" s="85" t="e">
        <f>真實總表!N39/((24.25*5.8*真實總表!BT39)+(32*5.8*真實總表!BU39))</f>
        <v>#REF!</v>
      </c>
      <c r="E7" s="85" t="e">
        <f>(真實總表!N39-真實總表!W39)/(91.4*(真實總表!BT39+真實總表!BU39)/2)</f>
        <v>#REF!</v>
      </c>
      <c r="F7" s="319" t="e">
        <f>真實總表!N39/6</f>
        <v>#REF!</v>
      </c>
      <c r="G7" s="85" t="e">
        <f>((63.3*27*10)/(真實總表!N39/6))*24</f>
        <v>#REF!</v>
      </c>
      <c r="H7" s="323" t="e">
        <f>(((真實總表!N39+真實總表!BK39)*真實總表!Z4)/1000)/(63.3*27*10*6)</f>
        <v>#REF!</v>
      </c>
      <c r="I7" s="84" t="e">
        <f>((63.3*27*10*6)*(真實總表!N39+真實總表!BK39)*真實總表!AJ4)/((F7-真實總表!Y39)*(真實總表!N39+真實總表!BK39))-(真實總表!Y39*真實總表!AW24)*24</f>
        <v>#REF!</v>
      </c>
      <c r="J7" s="84" t="e">
        <f>真實總表!X39/(真實總表!N39+真實總表!X39-真實總表!Y39)*100</f>
        <v>#REF!</v>
      </c>
      <c r="K7" s="84" t="e">
        <f>((真實總表!N39+真實總表!BK39)*真實總表!Z4)/63.3*27*10*真實總表!AK4</f>
        <v>#REF!</v>
      </c>
      <c r="L7" s="84">
        <f>真實總表!AJ4</f>
        <v>0</v>
      </c>
      <c r="M7" s="206" t="e">
        <f>真實總表!BW39/真實總表!$AJ4</f>
        <v>#DIV/0!</v>
      </c>
      <c r="N7" s="206" t="e">
        <f>真實總表!BX39/真實總表!$AJ4</f>
        <v>#DIV/0!</v>
      </c>
      <c r="O7" s="206" t="e">
        <f>真實總表!BY39/真實總表!$AJ4</f>
        <v>#DIV/0!</v>
      </c>
      <c r="P7" s="206" t="e">
        <f>真實總表!BZ39/真實總表!$AJ4</f>
        <v>#DIV/0!</v>
      </c>
      <c r="Q7" s="206" t="e">
        <f>真實總表!CA39/真實總表!$AJ4</f>
        <v>#DIV/0!</v>
      </c>
      <c r="R7" s="206" t="e">
        <f>真實總表!CB39/真實總表!$AJ4</f>
        <v>#DIV/0!</v>
      </c>
      <c r="S7" s="206" t="e">
        <f t="shared" ref="S7:S36" si="1">1/M7*100</f>
        <v>#DIV/0!</v>
      </c>
      <c r="T7" s="206" t="e">
        <f t="shared" ref="T7:T36" si="2">1/N7*100</f>
        <v>#DIV/0!</v>
      </c>
      <c r="U7" s="206" t="e">
        <f t="shared" ref="U7:U36" si="3">1/O7*100</f>
        <v>#DIV/0!</v>
      </c>
      <c r="V7" s="206" t="e">
        <f t="shared" ref="V7:V36" si="4">1/P7*100</f>
        <v>#DIV/0!</v>
      </c>
      <c r="W7" s="206" t="e">
        <f t="shared" ref="W7:W36" si="5">1/Q7*100</f>
        <v>#DIV/0!</v>
      </c>
      <c r="X7" s="206" t="e">
        <f t="shared" ref="X7:X36" si="6">1/R7*100</f>
        <v>#DIV/0!</v>
      </c>
      <c r="Y7" s="206" t="e">
        <f>(真實總表!N39+真實總表!BK39)/((真實總表!CF39+真實總表!CG39)/2)</f>
        <v>#REF!</v>
      </c>
      <c r="Z7" s="84" t="e">
        <f>(((37.35*6*5*真實總表!CF39)+(40.35*6*5*真實總表!CG39))/(真實總表!N39+真實總表!BK39))*24</f>
        <v>#REF!</v>
      </c>
      <c r="AA7" s="206" t="e">
        <f>(真實總表!N39+真實總表!BK39)/(((37.35*6*5)*真實總表!CF39)+(40.35*6*5*真實總表!CG39))</f>
        <v>#REF!</v>
      </c>
      <c r="AB7" s="206" t="e">
        <f>((真實總表!N39+真實總表!BK39)-真實總表!Y39)/(((真實總表!CF39+真實總表!CG39)/2)*93.8)</f>
        <v>#REF!</v>
      </c>
      <c r="AC7" s="84">
        <f>真實總表!AV39</f>
        <v>0</v>
      </c>
      <c r="AD7" s="206"/>
      <c r="AE7" s="206"/>
      <c r="AF7" s="206"/>
      <c r="AG7" s="206"/>
      <c r="AH7" s="206"/>
    </row>
    <row r="8" spans="1:34" x14ac:dyDescent="0.3">
      <c r="A8" s="321" t="e">
        <f>#REF!</f>
        <v>#REF!</v>
      </c>
      <c r="B8" s="322" t="e">
        <f>真實總表!N40/(真實總表!BT40+真實總表!BU40)</f>
        <v>#REF!</v>
      </c>
      <c r="C8" s="85" t="e">
        <f>(((24.25*5.8*3*真實總表!BT40)+(32*5.8*3*真實總表!BU40))/真實總表!N40)*24</f>
        <v>#REF!</v>
      </c>
      <c r="D8" s="85" t="e">
        <f>真實總表!N40/((24.25*5.8*真實總表!BT40)+(32*5.8*真實總表!BU40))</f>
        <v>#REF!</v>
      </c>
      <c r="E8" s="85" t="e">
        <f>(真實總表!N40-真實總表!W40)/(91.4*(真實總表!BT40+真實總表!BU40)/2)</f>
        <v>#REF!</v>
      </c>
      <c r="F8" s="319" t="e">
        <f>真實總表!N40/6</f>
        <v>#REF!</v>
      </c>
      <c r="G8" s="85" t="e">
        <f>((63.3*27*10)/(真實總表!N40/6))*24</f>
        <v>#REF!</v>
      </c>
      <c r="H8" s="323" t="e">
        <f>(((真實總表!N40+真實總表!BK40)*真實總表!Z5)/1000)/(63.3*27*10*6)</f>
        <v>#REF!</v>
      </c>
      <c r="I8" s="84" t="e">
        <f>((63.3*27*10*6)*(真實總表!N40+真實總表!BK40)*真實總表!AJ5)/((F8-真實總表!Y40)*(真實總表!N40+真實總表!BK40))-(真實總表!Y40*真實總表!AW25)*24</f>
        <v>#REF!</v>
      </c>
      <c r="J8" s="84" t="e">
        <f>真實總表!X40/(真實總表!N40+真實總表!X40-真實總表!Y40)*100</f>
        <v>#REF!</v>
      </c>
      <c r="K8" s="84" t="e">
        <f>((真實總表!N40+真實總表!BK40)*真實總表!Z5)/63.3*27*10*真實總表!AK5</f>
        <v>#REF!</v>
      </c>
      <c r="L8" s="84">
        <f>真實總表!AJ5</f>
        <v>0</v>
      </c>
      <c r="M8" s="206" t="e">
        <f>真實總表!BW40/真實總表!$AJ5</f>
        <v>#DIV/0!</v>
      </c>
      <c r="N8" s="206" t="e">
        <f>真實總表!BX40/真實總表!$AJ5</f>
        <v>#DIV/0!</v>
      </c>
      <c r="O8" s="206" t="e">
        <f>真實總表!BY40/真實總表!$AJ5</f>
        <v>#DIV/0!</v>
      </c>
      <c r="P8" s="206" t="e">
        <f>真實總表!BZ40/真實總表!$AJ5</f>
        <v>#DIV/0!</v>
      </c>
      <c r="Q8" s="206" t="e">
        <f>真實總表!CA40/真實總表!$AJ5</f>
        <v>#DIV/0!</v>
      </c>
      <c r="R8" s="206" t="e">
        <f>真實總表!CB40/真實總表!$AJ5</f>
        <v>#DIV/0!</v>
      </c>
      <c r="S8" s="206" t="e">
        <f t="shared" si="1"/>
        <v>#DIV/0!</v>
      </c>
      <c r="T8" s="206" t="e">
        <f t="shared" si="2"/>
        <v>#DIV/0!</v>
      </c>
      <c r="U8" s="206" t="e">
        <f t="shared" si="3"/>
        <v>#DIV/0!</v>
      </c>
      <c r="V8" s="206" t="e">
        <f t="shared" si="4"/>
        <v>#DIV/0!</v>
      </c>
      <c r="W8" s="206" t="e">
        <f t="shared" si="5"/>
        <v>#DIV/0!</v>
      </c>
      <c r="X8" s="206" t="e">
        <f t="shared" si="6"/>
        <v>#DIV/0!</v>
      </c>
      <c r="Y8" s="206" t="e">
        <f>(真實總表!N40+真實總表!BK40)/((真實總表!CF40+真實總表!CG40)/2)</f>
        <v>#REF!</v>
      </c>
      <c r="Z8" s="84" t="e">
        <f>(((37.35*6*5*真實總表!CF40)+(40.35*6*5*真實總表!CG40))/(真實總表!N40+真實總表!BK40))*24</f>
        <v>#REF!</v>
      </c>
      <c r="AA8" s="206" t="e">
        <f>(真實總表!N40+真實總表!BK40)/(((37.35*6*5)*真實總表!CF40)+(40.35*6*5*真實總表!CG40))</f>
        <v>#REF!</v>
      </c>
      <c r="AB8" s="206" t="e">
        <f>((真實總表!N40+真實總表!BK40)-真實總表!Y40)/(((真實總表!CF40+真實總表!CG40)/2)*93.8)</f>
        <v>#REF!</v>
      </c>
      <c r="AC8" s="84">
        <f>真實總表!AV40</f>
        <v>0</v>
      </c>
      <c r="AD8" s="206"/>
      <c r="AE8" s="206"/>
      <c r="AF8" s="206"/>
      <c r="AG8" s="206"/>
      <c r="AH8" s="206"/>
    </row>
    <row r="9" spans="1:34" x14ac:dyDescent="0.3">
      <c r="A9" s="321" t="e">
        <f>#REF!</f>
        <v>#REF!</v>
      </c>
      <c r="B9" s="322" t="e">
        <f>真實總表!N41/(真實總表!BT41+真實總表!BU41)</f>
        <v>#REF!</v>
      </c>
      <c r="C9" s="85" t="e">
        <f>(((24.25*5.8*3*真實總表!BT41)+(32*5.8*3*真實總表!BU41))/真實總表!N41)*24</f>
        <v>#REF!</v>
      </c>
      <c r="D9" s="85" t="e">
        <f>真實總表!N41/((24.25*5.8*真實總表!BT41)+(32*5.8*真實總表!BU41))</f>
        <v>#REF!</v>
      </c>
      <c r="E9" s="85" t="e">
        <f>(真實總表!N41-真實總表!W41)/(91.4*(真實總表!BT41+真實總表!BU41)/2)</f>
        <v>#REF!</v>
      </c>
      <c r="F9" s="319" t="e">
        <f>真實總表!N41/6</f>
        <v>#REF!</v>
      </c>
      <c r="G9" s="85" t="e">
        <f>((63.3*27*10)/(真實總表!N41/6))*24</f>
        <v>#REF!</v>
      </c>
      <c r="H9" s="323" t="e">
        <f>(((真實總表!N41+真實總表!BK41)*真實總表!Z6)/1000)/(63.3*27*10*6)</f>
        <v>#REF!</v>
      </c>
      <c r="I9" s="84" t="e">
        <f>((63.3*27*10*6)*(真實總表!N41+真實總表!BK41)*真實總表!AJ6)/((F9-真實總表!Y41)*(真實總表!N41+真實總表!BK41))-(真實總表!Y41*真實總表!AW26)*24</f>
        <v>#REF!</v>
      </c>
      <c r="J9" s="84" t="e">
        <f>真實總表!X41/(真實總表!N41+真實總表!X41-真實總表!Y41)*100</f>
        <v>#REF!</v>
      </c>
      <c r="K9" s="84" t="e">
        <f>((真實總表!N41+真實總表!BK41)*真實總表!Z6)/63.3*27*10*真實總表!AK6</f>
        <v>#REF!</v>
      </c>
      <c r="L9" s="84">
        <f>真實總表!AJ6</f>
        <v>0</v>
      </c>
      <c r="M9" s="206" t="e">
        <f>真實總表!BW41/真實總表!$AJ6</f>
        <v>#DIV/0!</v>
      </c>
      <c r="N9" s="206" t="e">
        <f>真實總表!BX41/真實總表!$AJ6</f>
        <v>#DIV/0!</v>
      </c>
      <c r="O9" s="206" t="e">
        <f>真實總表!BY41/真實總表!$AJ6</f>
        <v>#DIV/0!</v>
      </c>
      <c r="P9" s="206" t="e">
        <f>真實總表!BZ41/真實總表!$AJ6</f>
        <v>#DIV/0!</v>
      </c>
      <c r="Q9" s="206" t="e">
        <f>真實總表!CA41/真實總表!$AJ6</f>
        <v>#DIV/0!</v>
      </c>
      <c r="R9" s="206" t="e">
        <f>真實總表!CB41/真實總表!$AJ6</f>
        <v>#DIV/0!</v>
      </c>
      <c r="S9" s="206" t="e">
        <f t="shared" si="1"/>
        <v>#DIV/0!</v>
      </c>
      <c r="T9" s="206" t="e">
        <f t="shared" si="2"/>
        <v>#DIV/0!</v>
      </c>
      <c r="U9" s="206" t="e">
        <f t="shared" si="3"/>
        <v>#DIV/0!</v>
      </c>
      <c r="V9" s="206" t="e">
        <f t="shared" si="4"/>
        <v>#DIV/0!</v>
      </c>
      <c r="W9" s="206" t="e">
        <f t="shared" si="5"/>
        <v>#DIV/0!</v>
      </c>
      <c r="X9" s="206" t="e">
        <f t="shared" si="6"/>
        <v>#DIV/0!</v>
      </c>
      <c r="Y9" s="206" t="e">
        <f>(真實總表!N41+真實總表!BK41)/((真實總表!CF41+真實總表!CG41)/2)</f>
        <v>#REF!</v>
      </c>
      <c r="Z9" s="84" t="e">
        <f>(((37.35*6*5*真實總表!CF41)+(40.35*6*5*真實總表!CG41))/(真實總表!N41+真實總表!BK41))*24</f>
        <v>#REF!</v>
      </c>
      <c r="AA9" s="206" t="e">
        <f>(真實總表!N41+真實總表!BK41)/(((37.35*6*5)*真實總表!CF41)+(40.35*6*5*真實總表!CG41))</f>
        <v>#REF!</v>
      </c>
      <c r="AB9" s="206" t="e">
        <f>((真實總表!N41+真實總表!BK41)-真實總表!Y41)/(((真實總表!CF41+真實總表!CG41)/2)*93.8)</f>
        <v>#REF!</v>
      </c>
      <c r="AC9" s="84">
        <f>真實總表!AV41</f>
        <v>0</v>
      </c>
      <c r="AD9" s="206"/>
      <c r="AE9" s="206"/>
      <c r="AF9" s="206"/>
      <c r="AG9" s="206"/>
      <c r="AH9" s="206"/>
    </row>
    <row r="10" spans="1:34" x14ac:dyDescent="0.3">
      <c r="A10" s="321" t="e">
        <f>#REF!</f>
        <v>#REF!</v>
      </c>
      <c r="B10" s="322" t="e">
        <f>真實總表!N42/(真實總表!BT42+真實總表!BU42)</f>
        <v>#REF!</v>
      </c>
      <c r="C10" s="85" t="e">
        <f>(((24.25*5.8*3*真實總表!BT42)+(32*5.8*3*真實總表!BU42))/真實總表!N42)*24</f>
        <v>#REF!</v>
      </c>
      <c r="D10" s="85" t="e">
        <f>真實總表!N42/((24.25*5.8*真實總表!BT42)+(32*5.8*真實總表!BU42))</f>
        <v>#REF!</v>
      </c>
      <c r="E10" s="85" t="e">
        <f>(真實總表!N42-真實總表!W42)/(91.4*(真實總表!BT42+真實總表!BU42)/2)</f>
        <v>#REF!</v>
      </c>
      <c r="F10" s="319" t="e">
        <f>真實總表!N42/6</f>
        <v>#REF!</v>
      </c>
      <c r="G10" s="85" t="e">
        <f>((63.3*27*10)/(真實總表!N42/6))*24</f>
        <v>#REF!</v>
      </c>
      <c r="H10" s="323" t="e">
        <f>(((真實總表!N42+真實總表!BK42)*真實總表!Z7)/1000)/(63.3*27*10*6)</f>
        <v>#REF!</v>
      </c>
      <c r="I10" s="84" t="e">
        <f>((63.3*27*10*6)*(真實總表!N42+真實總表!BK42)*真實總表!AJ7)/((F10-真實總表!Y42)*(真實總表!N42+真實總表!BK42))-(真實總表!Y42*真實總表!AW27)*24</f>
        <v>#REF!</v>
      </c>
      <c r="J10" s="84" t="e">
        <f>真實總表!X42/(真實總表!N42+真實總表!X42-真實總表!Y42)*100</f>
        <v>#REF!</v>
      </c>
      <c r="K10" s="84" t="e">
        <f>((真實總表!N42+真實總表!BK42)*真實總表!Z7)/63.3*27*10*真實總表!AK7</f>
        <v>#REF!</v>
      </c>
      <c r="L10" s="84">
        <f>真實總表!AJ7</f>
        <v>0</v>
      </c>
      <c r="M10" s="206" t="e">
        <f>真實總表!BW42/真實總表!$AJ7</f>
        <v>#DIV/0!</v>
      </c>
      <c r="N10" s="206" t="e">
        <f>真實總表!BX42/真實總表!$AJ7</f>
        <v>#DIV/0!</v>
      </c>
      <c r="O10" s="206" t="e">
        <f>真實總表!BY42/真實總表!$AJ7</f>
        <v>#DIV/0!</v>
      </c>
      <c r="P10" s="206" t="e">
        <f>真實總表!BZ42/真實總表!$AJ7</f>
        <v>#DIV/0!</v>
      </c>
      <c r="Q10" s="206" t="e">
        <f>真實總表!CA42/真實總表!$AJ7</f>
        <v>#DIV/0!</v>
      </c>
      <c r="R10" s="206" t="e">
        <f>真實總表!CB42/真實總表!$AJ7</f>
        <v>#DIV/0!</v>
      </c>
      <c r="S10" s="206" t="e">
        <f t="shared" si="1"/>
        <v>#DIV/0!</v>
      </c>
      <c r="T10" s="206" t="e">
        <f t="shared" si="2"/>
        <v>#DIV/0!</v>
      </c>
      <c r="U10" s="206" t="e">
        <f t="shared" si="3"/>
        <v>#DIV/0!</v>
      </c>
      <c r="V10" s="206" t="e">
        <f t="shared" si="4"/>
        <v>#DIV/0!</v>
      </c>
      <c r="W10" s="206" t="e">
        <f t="shared" si="5"/>
        <v>#DIV/0!</v>
      </c>
      <c r="X10" s="206" t="e">
        <f t="shared" si="6"/>
        <v>#DIV/0!</v>
      </c>
      <c r="Y10" s="206" t="e">
        <f>(真實總表!N42+真實總表!BK42)/((真實總表!CF42+真實總表!CG42)/2)</f>
        <v>#REF!</v>
      </c>
      <c r="Z10" s="84" t="e">
        <f>(((37.35*6*5*真實總表!CF42)+(40.35*6*5*真實總表!CG42))/(真實總表!N42+真實總表!BK42))*24</f>
        <v>#REF!</v>
      </c>
      <c r="AA10" s="206" t="e">
        <f>(真實總表!N42+真實總表!BK42)/(((37.35*6*5)*真實總表!CF42)+(40.35*6*5*真實總表!CG42))</f>
        <v>#REF!</v>
      </c>
      <c r="AB10" s="206" t="e">
        <f>((真實總表!N42+真實總表!BK42)-真實總表!Y42)/(((真實總表!CF42+真實總表!CG42)/2)*93.8)</f>
        <v>#REF!</v>
      </c>
      <c r="AC10" s="84">
        <f>真實總表!AV42</f>
        <v>0</v>
      </c>
      <c r="AD10" s="206"/>
      <c r="AE10" s="206"/>
      <c r="AF10" s="206"/>
      <c r="AG10" s="206"/>
      <c r="AH10" s="206"/>
    </row>
    <row r="11" spans="1:34" x14ac:dyDescent="0.3">
      <c r="A11" s="321" t="e">
        <f>#REF!</f>
        <v>#REF!</v>
      </c>
      <c r="B11" s="322" t="e">
        <f>真實總表!N43/(真實總表!BT43+真實總表!BU43)</f>
        <v>#REF!</v>
      </c>
      <c r="C11" s="85" t="e">
        <f>(((24.25*5.8*3*真實總表!BT43)+(32*5.8*3*真實總表!BU43))/真實總表!N43)*24</f>
        <v>#REF!</v>
      </c>
      <c r="E11" s="85" t="e">
        <f>真實總表!N43/((24.25*5.8*真實總表!BT43)+(32*5.8*真實總表!BU43))</f>
        <v>#REF!</v>
      </c>
      <c r="F11" s="319" t="e">
        <f>真實總表!N43/6</f>
        <v>#REF!</v>
      </c>
      <c r="G11" s="85" t="e">
        <f>((63.3*27*10)/(真實總表!N43/6))*24</f>
        <v>#REF!</v>
      </c>
      <c r="H11" s="323" t="e">
        <f>(((真實總表!N43+真實總表!BK43)*真實總表!Z8)/1000)/(63.3*27*10*6)</f>
        <v>#REF!</v>
      </c>
      <c r="I11" s="84" t="e">
        <f>((63.3*27*10*6)*(真實總表!N43+真實總表!BK43)*真實總表!AJ8)/((F11-真實總表!Y43)*(真實總表!N43+真實總表!BK43))-(真實總表!Y43*真實總表!AW28)*24</f>
        <v>#REF!</v>
      </c>
      <c r="J11" s="84" t="e">
        <f>真實總表!X43/(真實總表!N43+真實總表!X43-真實總表!Y43)*100</f>
        <v>#REF!</v>
      </c>
      <c r="K11" s="84" t="e">
        <f>((真實總表!N43+真實總表!BK43)*真實總表!Z8)/63.3*27*10*真實總表!AK8</f>
        <v>#REF!</v>
      </c>
      <c r="L11" s="84">
        <f>真實總表!AJ8</f>
        <v>0</v>
      </c>
      <c r="M11" s="206" t="e">
        <f>真實總表!BW43/真實總表!$AJ8</f>
        <v>#DIV/0!</v>
      </c>
      <c r="N11" s="206" t="e">
        <f>真實總表!BX43/真實總表!$AJ8</f>
        <v>#DIV/0!</v>
      </c>
      <c r="O11" s="206" t="e">
        <f>真實總表!BY43/真實總表!$AJ8</f>
        <v>#DIV/0!</v>
      </c>
      <c r="P11" s="206" t="e">
        <f>真實總表!BZ43/真實總表!$AJ8</f>
        <v>#DIV/0!</v>
      </c>
      <c r="Q11" s="206" t="e">
        <f>真實總表!CA43/真實總表!$AJ8</f>
        <v>#DIV/0!</v>
      </c>
      <c r="R11" s="206" t="e">
        <f>真實總表!CB43/真實總表!$AJ8</f>
        <v>#DIV/0!</v>
      </c>
      <c r="S11" s="206" t="e">
        <f t="shared" si="1"/>
        <v>#DIV/0!</v>
      </c>
      <c r="T11" s="206" t="e">
        <f t="shared" si="2"/>
        <v>#DIV/0!</v>
      </c>
      <c r="U11" s="206" t="e">
        <f t="shared" si="3"/>
        <v>#DIV/0!</v>
      </c>
      <c r="V11" s="206" t="e">
        <f t="shared" si="4"/>
        <v>#DIV/0!</v>
      </c>
      <c r="W11" s="206" t="e">
        <f t="shared" si="5"/>
        <v>#DIV/0!</v>
      </c>
      <c r="X11" s="206" t="e">
        <f t="shared" si="6"/>
        <v>#DIV/0!</v>
      </c>
      <c r="Y11" s="206" t="e">
        <f>(真實總表!N43+真實總表!BK43)/((真實總表!CF43+真實總表!CG43)/2)</f>
        <v>#REF!</v>
      </c>
      <c r="Z11" s="84" t="e">
        <f>(((37.35*6*5*真實總表!CF43)+(40.35*6*5*真實總表!CG43))/(真實總表!N43+真實總表!BK43))*24</f>
        <v>#REF!</v>
      </c>
      <c r="AA11" s="206" t="e">
        <f>(真實總表!N43+真實總表!BK43)/(((37.35*6*5)*真實總表!CF43)+(40.35*6*5*真實總表!CG43))</f>
        <v>#REF!</v>
      </c>
      <c r="AB11" s="206" t="e">
        <f>((真實總表!N43+真實總表!BK43)-真實總表!Y43)/(((真實總表!CF43+真實總表!CG43)/2)*93.8)</f>
        <v>#REF!</v>
      </c>
      <c r="AC11" s="84">
        <f>真實總表!AV43</f>
        <v>0</v>
      </c>
      <c r="AD11" s="206"/>
      <c r="AE11" s="206"/>
      <c r="AF11" s="206"/>
      <c r="AG11" s="206"/>
      <c r="AH11" s="206"/>
    </row>
    <row r="12" spans="1:34" x14ac:dyDescent="0.3">
      <c r="A12" s="321" t="e">
        <f>#REF!</f>
        <v>#REF!</v>
      </c>
      <c r="B12" s="322" t="e">
        <f>真實總表!N44/(真實總表!BT44+真實總表!BU44)</f>
        <v>#REF!</v>
      </c>
      <c r="C12" s="85" t="e">
        <f>(((24.25*5.8*3*真實總表!BT44)+(32*5.8*3*真實總表!BU44))/真實總表!N44)*24</f>
        <v>#REF!</v>
      </c>
      <c r="D12" s="85" t="e">
        <f>真實總表!N44/((24.25*5.8*真實總表!BT44)+(32*5.8*真實總表!BU44))</f>
        <v>#REF!</v>
      </c>
      <c r="E12" s="85" t="e">
        <f>(真實總表!N44-真實總表!W44)/(91.4*(真實總表!BT44+真實總表!BU44)/2)</f>
        <v>#REF!</v>
      </c>
      <c r="F12" s="319" t="e">
        <f>真實總表!N44/6</f>
        <v>#REF!</v>
      </c>
      <c r="G12" s="85" t="e">
        <f>((63.3*27*10)/(真實總表!N44/6))*24</f>
        <v>#REF!</v>
      </c>
      <c r="H12" s="323" t="e">
        <f>(((真實總表!N44+真實總表!BK44)*真實總表!Z9)/1000)/(63.3*27*10*6)</f>
        <v>#REF!</v>
      </c>
      <c r="I12" s="84" t="e">
        <f>((63.3*27*10*6)*(真實總表!N44+真實總表!BK44)*真實總表!AJ9)/((F12-真實總表!Y44)*(真實總表!N44+真實總表!BK44))-(真實總表!Y44*真實總表!AW29)*24</f>
        <v>#REF!</v>
      </c>
      <c r="J12" s="84" t="e">
        <f>真實總表!X44/(真實總表!N44+真實總表!X44-真實總表!Y44)*100</f>
        <v>#REF!</v>
      </c>
      <c r="K12" s="84" t="e">
        <f>((真實總表!N44+真實總表!BK44)*真實總表!Z9)/63.3*27*10*真實總表!AK9</f>
        <v>#REF!</v>
      </c>
      <c r="L12" s="84">
        <f>真實總表!AJ9</f>
        <v>0</v>
      </c>
      <c r="M12" s="206" t="e">
        <f>真實總表!BW44/真實總表!$AJ9</f>
        <v>#DIV/0!</v>
      </c>
      <c r="N12" s="206" t="e">
        <f>真實總表!BX44/真實總表!$AJ9</f>
        <v>#DIV/0!</v>
      </c>
      <c r="O12" s="206" t="e">
        <f>真實總表!BY44/真實總表!$AJ9</f>
        <v>#DIV/0!</v>
      </c>
      <c r="P12" s="206" t="e">
        <f>真實總表!BZ44/真實總表!$AJ9</f>
        <v>#DIV/0!</v>
      </c>
      <c r="Q12" s="206" t="e">
        <f>真實總表!CA44/真實總表!$AJ9</f>
        <v>#DIV/0!</v>
      </c>
      <c r="R12" s="206" t="e">
        <f>真實總表!CB44/真實總表!$AJ9</f>
        <v>#DIV/0!</v>
      </c>
      <c r="S12" s="206" t="e">
        <f t="shared" si="1"/>
        <v>#DIV/0!</v>
      </c>
      <c r="T12" s="206" t="e">
        <f t="shared" si="2"/>
        <v>#DIV/0!</v>
      </c>
      <c r="U12" s="206" t="e">
        <f t="shared" si="3"/>
        <v>#DIV/0!</v>
      </c>
      <c r="V12" s="206" t="e">
        <f t="shared" si="4"/>
        <v>#DIV/0!</v>
      </c>
      <c r="W12" s="206" t="e">
        <f t="shared" si="5"/>
        <v>#DIV/0!</v>
      </c>
      <c r="X12" s="206" t="e">
        <f t="shared" si="6"/>
        <v>#DIV/0!</v>
      </c>
      <c r="Y12" s="206" t="e">
        <f>(真實總表!N44+真實總表!BK44)/((真實總表!CF44+真實總表!CG44)/2)</f>
        <v>#REF!</v>
      </c>
      <c r="Z12" s="84" t="e">
        <f>(((37.35*6*5*真實總表!CF44)+(40.35*6*5*真實總表!CG44))/(真實總表!N44+真實總表!BK44))*24</f>
        <v>#REF!</v>
      </c>
      <c r="AA12" s="206" t="e">
        <f>(真實總表!N44+真實總表!BK44)/(((37.35*6*5)*真實總表!CF44)+(40.35*6*5*真實總表!CG44))</f>
        <v>#REF!</v>
      </c>
      <c r="AB12" s="206" t="e">
        <f>((真實總表!N44+真實總表!BK44)-真實總表!Y44)/(((真實總表!CF44+真實總表!CG44)/2)*93.8)</f>
        <v>#REF!</v>
      </c>
      <c r="AC12" s="84">
        <f>真實總表!AV44</f>
        <v>0</v>
      </c>
      <c r="AD12" s="206"/>
      <c r="AE12" s="206"/>
      <c r="AF12" s="206"/>
      <c r="AG12" s="206"/>
      <c r="AH12" s="206"/>
    </row>
    <row r="13" spans="1:34" x14ac:dyDescent="0.3">
      <c r="A13" s="321" t="e">
        <f>#REF!</f>
        <v>#REF!</v>
      </c>
      <c r="B13" s="322" t="e">
        <f>真實總表!N45/(真實總表!BT45+真實總表!BU45)</f>
        <v>#REF!</v>
      </c>
      <c r="C13" s="85" t="e">
        <f>(((24.25*5.8*3*真實總表!BT45)+(32*5.8*3*真實總表!BU45))/真實總表!N45)*24</f>
        <v>#REF!</v>
      </c>
      <c r="D13" s="85" t="e">
        <f>真實總表!N45/((24.25*5.8*真實總表!BT45)+(32*5.8*真實總表!BU45))</f>
        <v>#REF!</v>
      </c>
      <c r="E13" s="85" t="e">
        <f>(真實總表!N45-真實總表!W45)/(91.4*(真實總表!BT45+真實總表!BU45)/2)</f>
        <v>#REF!</v>
      </c>
      <c r="F13" s="319" t="e">
        <f>真實總表!N45/6</f>
        <v>#REF!</v>
      </c>
      <c r="G13" s="85" t="e">
        <f>((63.3*27*10)/(真實總表!N45/6))*24</f>
        <v>#REF!</v>
      </c>
      <c r="H13" s="323" t="e">
        <f>(((真實總表!N45+真實總表!BK45)*真實總表!Z10)/1000)/(63.3*27*10*6)</f>
        <v>#REF!</v>
      </c>
      <c r="I13" s="84" t="e">
        <f>((63.3*27*10*6)*(真實總表!N45+真實總表!BK45)*真實總表!AJ10)/((F13-真實總表!Y45)*(真實總表!N45+真實總表!BK45))-(真實總表!Y45*真實總表!AW30)*24</f>
        <v>#REF!</v>
      </c>
      <c r="J13" s="84" t="e">
        <f>真實總表!X45/(真實總表!N45+真實總表!X45-真實總表!Y45)*100</f>
        <v>#REF!</v>
      </c>
      <c r="K13" s="84" t="e">
        <f>((真實總表!N45+真實總表!BK45)*真實總表!Z10)/63.3*27*10*真實總表!AK10</f>
        <v>#REF!</v>
      </c>
      <c r="L13" s="84">
        <f>真實總表!AJ10</f>
        <v>0</v>
      </c>
      <c r="M13" s="206" t="e">
        <f>真實總表!BW45/真實總表!$AJ10</f>
        <v>#DIV/0!</v>
      </c>
      <c r="N13" s="206" t="e">
        <f>真實總表!BX45/真實總表!$AJ10</f>
        <v>#DIV/0!</v>
      </c>
      <c r="O13" s="206" t="e">
        <f>真實總表!BY45/真實總表!$AJ10</f>
        <v>#DIV/0!</v>
      </c>
      <c r="P13" s="206" t="e">
        <f>真實總表!BZ45/真實總表!$AJ10</f>
        <v>#DIV/0!</v>
      </c>
      <c r="Q13" s="206" t="e">
        <f>真實總表!CA45/真實總表!$AJ10</f>
        <v>#DIV/0!</v>
      </c>
      <c r="R13" s="206" t="e">
        <f>真實總表!CB45/真實總表!$AJ10</f>
        <v>#DIV/0!</v>
      </c>
      <c r="S13" s="206" t="e">
        <f t="shared" si="1"/>
        <v>#DIV/0!</v>
      </c>
      <c r="T13" s="206" t="e">
        <f t="shared" si="2"/>
        <v>#DIV/0!</v>
      </c>
      <c r="U13" s="206" t="e">
        <f t="shared" si="3"/>
        <v>#DIV/0!</v>
      </c>
      <c r="V13" s="206" t="e">
        <f t="shared" si="4"/>
        <v>#DIV/0!</v>
      </c>
      <c r="W13" s="206" t="e">
        <f t="shared" si="5"/>
        <v>#DIV/0!</v>
      </c>
      <c r="X13" s="206" t="e">
        <f t="shared" si="6"/>
        <v>#DIV/0!</v>
      </c>
      <c r="Y13" s="206" t="e">
        <f>(真實總表!N45+真實總表!BK45)/((真實總表!CF45+真實總表!CG45)/2)</f>
        <v>#REF!</v>
      </c>
      <c r="Z13" s="84" t="e">
        <f>(((37.35*6*5*真實總表!CF45)+(40.35*6*5*真實總表!CG45))/(真實總表!N45+真實總表!BK45))*24</f>
        <v>#REF!</v>
      </c>
      <c r="AA13" s="206" t="e">
        <f>(真實總表!N45+真實總表!BK45)/(((37.35*6*5)*真實總表!CF45)+(40.35*6*5*真實總表!CG45))</f>
        <v>#REF!</v>
      </c>
      <c r="AB13" s="206" t="e">
        <f>((真實總表!N45+真實總表!BK45)-真實總表!Y45)/(((真實總表!CF45+真實總表!CG45)/2)*93.8)</f>
        <v>#REF!</v>
      </c>
      <c r="AC13" s="84">
        <f>真實總表!AV45</f>
        <v>0</v>
      </c>
      <c r="AD13" s="206"/>
      <c r="AE13" s="206"/>
      <c r="AF13" s="206"/>
      <c r="AG13" s="206"/>
      <c r="AH13" s="206"/>
    </row>
    <row r="14" spans="1:34" x14ac:dyDescent="0.3">
      <c r="A14" s="321" t="e">
        <f>#REF!</f>
        <v>#REF!</v>
      </c>
      <c r="B14" s="322" t="e">
        <f>真實總表!N46/(真實總表!BT46+真實總表!BU46)</f>
        <v>#REF!</v>
      </c>
      <c r="C14" s="85" t="e">
        <f>(((24.25*5.8*3*真實總表!BT46)+(32*5.8*3*真實總表!BU46))/真實總表!N46)*24</f>
        <v>#REF!</v>
      </c>
      <c r="D14" s="85" t="e">
        <f>真實總表!N46/((24.25*5.8*真實總表!BT46)+(32*5.8*真實總表!BU46))</f>
        <v>#REF!</v>
      </c>
      <c r="E14" s="85" t="e">
        <f>(真實總表!N46-真實總表!W46)/(91.4*(真實總表!BT46+真實總表!BU46)/2)</f>
        <v>#REF!</v>
      </c>
      <c r="F14" s="319" t="e">
        <f>真實總表!N46/6</f>
        <v>#REF!</v>
      </c>
      <c r="G14" s="85" t="e">
        <f>((63.3*27*10)/(真實總表!N46/6))*24</f>
        <v>#REF!</v>
      </c>
      <c r="H14" s="323" t="e">
        <f>(((真實總表!N46+真實總表!BK46)*真實總表!Z11)/1000)/(63.3*27*10*6)</f>
        <v>#REF!</v>
      </c>
      <c r="I14" s="84" t="e">
        <f>((63.3*27*10*6)*(真實總表!N46+真實總表!BK46)*真實總表!AJ11)/((F14-真實總表!Y46)*(真實總表!N46+真實總表!BK46))-(真實總表!Y46*真實總表!AW31)*24</f>
        <v>#REF!</v>
      </c>
      <c r="J14" s="84" t="e">
        <f>真實總表!X46/(真實總表!N46+真實總表!X46-真實總表!Y46)*100</f>
        <v>#REF!</v>
      </c>
      <c r="K14" s="84" t="e">
        <f>((真實總表!N46+真實總表!BK46)*真實總表!Z11)/63.3*27*10*真實總表!AK11</f>
        <v>#REF!</v>
      </c>
      <c r="L14" s="84">
        <f>真實總表!AJ11</f>
        <v>0</v>
      </c>
      <c r="M14" s="206" t="e">
        <f>真實總表!BW46/真實總表!$AJ11</f>
        <v>#DIV/0!</v>
      </c>
      <c r="N14" s="206" t="e">
        <f>真實總表!BX46/真實總表!$AJ11</f>
        <v>#DIV/0!</v>
      </c>
      <c r="O14" s="206" t="e">
        <f>真實總表!BY46/真實總表!$AJ11</f>
        <v>#DIV/0!</v>
      </c>
      <c r="P14" s="206" t="e">
        <f>真實總表!BZ46/真實總表!$AJ11</f>
        <v>#DIV/0!</v>
      </c>
      <c r="Q14" s="206" t="e">
        <f>真實總表!CA46/真實總表!$AJ11</f>
        <v>#DIV/0!</v>
      </c>
      <c r="R14" s="206" t="e">
        <f>真實總表!CB46/真實總表!$AJ11</f>
        <v>#DIV/0!</v>
      </c>
      <c r="S14" s="206" t="e">
        <f t="shared" si="1"/>
        <v>#DIV/0!</v>
      </c>
      <c r="T14" s="206" t="e">
        <f t="shared" si="2"/>
        <v>#DIV/0!</v>
      </c>
      <c r="U14" s="206" t="e">
        <f t="shared" si="3"/>
        <v>#DIV/0!</v>
      </c>
      <c r="V14" s="206" t="e">
        <f t="shared" si="4"/>
        <v>#DIV/0!</v>
      </c>
      <c r="W14" s="206" t="e">
        <f t="shared" si="5"/>
        <v>#DIV/0!</v>
      </c>
      <c r="X14" s="206" t="e">
        <f t="shared" si="6"/>
        <v>#DIV/0!</v>
      </c>
      <c r="Y14" s="206" t="e">
        <f>(真實總表!N46+真實總表!BK46)/((真實總表!CF46+真實總表!CG46)/2)</f>
        <v>#REF!</v>
      </c>
      <c r="Z14" s="84" t="e">
        <f>(((37.35*6*5*真實總表!CF46)+(40.35*6*5*真實總表!CG46))/(真實總表!N46+真實總表!BK46))*24</f>
        <v>#REF!</v>
      </c>
      <c r="AA14" s="206" t="e">
        <f>(真實總表!N46+真實總表!BK46)/(((37.35*6*5)*真實總表!CF46)+(40.35*6*5*真實總表!CG46))</f>
        <v>#REF!</v>
      </c>
      <c r="AB14" s="206" t="e">
        <f>((真實總表!N46+真實總表!BK46)-真實總表!Y46)/(((真實總表!CF46+真實總表!CG46)/2)*93.8)</f>
        <v>#REF!</v>
      </c>
      <c r="AC14" s="84">
        <f>真實總表!AV46</f>
        <v>0</v>
      </c>
      <c r="AD14" s="206"/>
      <c r="AE14" s="206"/>
      <c r="AF14" s="206"/>
      <c r="AG14" s="206"/>
      <c r="AH14" s="206"/>
    </row>
    <row r="15" spans="1:34" x14ac:dyDescent="0.3">
      <c r="A15" s="321" t="e">
        <f>#REF!</f>
        <v>#REF!</v>
      </c>
      <c r="B15" s="322" t="e">
        <f>真實總表!N47/(真實總表!BT47+真實總表!BU47)</f>
        <v>#REF!</v>
      </c>
      <c r="C15" s="85" t="e">
        <f>(((24.25*5.8*3*真實總表!BT47)+(32*5.8*3*真實總表!BU47))/真實總表!N47)*24</f>
        <v>#REF!</v>
      </c>
      <c r="D15" s="85" t="e">
        <f>真實總表!N47/((24.25*5.8*真實總表!BT47)+(32*5.8*真實總表!BU47))</f>
        <v>#REF!</v>
      </c>
      <c r="E15" s="85" t="e">
        <f>(真實總表!N47-真實總表!W47)/(91.4*(真實總表!BT47+真實總表!BU47)/2)</f>
        <v>#REF!</v>
      </c>
      <c r="F15" s="319" t="e">
        <f>真實總表!N47/6</f>
        <v>#REF!</v>
      </c>
      <c r="G15" s="85" t="e">
        <f>((63.3*27*10)/(真實總表!N47/6))*24</f>
        <v>#REF!</v>
      </c>
      <c r="H15" s="323" t="e">
        <f>(((真實總表!N47+真實總表!BK47)*真實總表!Z12)/1000)/(63.3*27*10*6)</f>
        <v>#REF!</v>
      </c>
      <c r="I15" s="84" t="e">
        <f>((63.3*27*10*6)*(真實總表!N47+真實總表!BK47)*真實總表!AJ12)/((F15-真實總表!Y47)*(真實總表!N47+真實總表!BK47))-(真實總表!Y47*真實總表!AW32)*24</f>
        <v>#REF!</v>
      </c>
      <c r="J15" s="84" t="e">
        <f>真實總表!X47/(真實總表!N47+真實總表!X47-真實總表!Y47)*100</f>
        <v>#REF!</v>
      </c>
      <c r="K15" s="84" t="e">
        <f>((真實總表!N47+真實總表!BK47)*真實總表!Z12)/63.3*27*10*真實總表!AK12</f>
        <v>#REF!</v>
      </c>
      <c r="L15" s="84">
        <f>真實總表!AJ12</f>
        <v>0</v>
      </c>
      <c r="M15" s="206" t="e">
        <f>真實總表!BW47/真實總表!$AJ12</f>
        <v>#DIV/0!</v>
      </c>
      <c r="N15" s="206" t="e">
        <f>真實總表!BX47/真實總表!$AJ12</f>
        <v>#DIV/0!</v>
      </c>
      <c r="O15" s="206" t="e">
        <f>真實總表!BY47/真實總表!$AJ12</f>
        <v>#DIV/0!</v>
      </c>
      <c r="P15" s="206" t="e">
        <f>真實總表!BZ47/真實總表!$AJ12</f>
        <v>#DIV/0!</v>
      </c>
      <c r="Q15" s="206" t="e">
        <f>真實總表!CA47/真實總表!$AJ12</f>
        <v>#DIV/0!</v>
      </c>
      <c r="R15" s="206" t="e">
        <f>真實總表!CB47/真實總表!$AJ12</f>
        <v>#DIV/0!</v>
      </c>
      <c r="S15" s="206" t="e">
        <f t="shared" si="1"/>
        <v>#DIV/0!</v>
      </c>
      <c r="T15" s="206" t="e">
        <f t="shared" si="2"/>
        <v>#DIV/0!</v>
      </c>
      <c r="U15" s="206" t="e">
        <f t="shared" si="3"/>
        <v>#DIV/0!</v>
      </c>
      <c r="V15" s="206" t="e">
        <f t="shared" si="4"/>
        <v>#DIV/0!</v>
      </c>
      <c r="W15" s="206" t="e">
        <f t="shared" si="5"/>
        <v>#DIV/0!</v>
      </c>
      <c r="X15" s="206" t="e">
        <f t="shared" si="6"/>
        <v>#DIV/0!</v>
      </c>
      <c r="Y15" s="206" t="e">
        <f>(真實總表!N47+真實總表!BK47)/((真實總表!CF47+真實總表!CG47)/2)</f>
        <v>#REF!</v>
      </c>
      <c r="Z15" s="84" t="e">
        <f>(((37.35*6*5*真實總表!CF47)+(40.35*6*5*真實總表!CG47))/(真實總表!N47+真實總表!BK47))*24</f>
        <v>#REF!</v>
      </c>
      <c r="AA15" s="206" t="e">
        <f>(真實總表!N47+真實總表!BK47)/(((37.35*6*5)*真實總表!CF47)+(40.35*6*5*真實總表!CG47))</f>
        <v>#REF!</v>
      </c>
      <c r="AB15" s="206" t="e">
        <f>((真實總表!N47+真實總表!BK47)-真實總表!Y47)/(((真實總表!CF47+真實總表!CG47)/2)*93.8)</f>
        <v>#REF!</v>
      </c>
      <c r="AC15" s="84">
        <f>真實總表!AV47</f>
        <v>0</v>
      </c>
      <c r="AD15" s="206"/>
      <c r="AE15" s="206"/>
      <c r="AF15" s="206"/>
      <c r="AG15" s="206"/>
      <c r="AH15" s="206"/>
    </row>
    <row r="16" spans="1:34" x14ac:dyDescent="0.3">
      <c r="A16" s="321" t="e">
        <f>#REF!</f>
        <v>#REF!</v>
      </c>
      <c r="B16" s="322" t="e">
        <f>真實總表!N48/(真實總表!BT48+真實總表!BU48)</f>
        <v>#REF!</v>
      </c>
      <c r="C16" s="85" t="e">
        <f>(((24.25*5.8*3*真實總表!BT48)+(32*5.8*3*真實總表!BU48))/真實總表!N48)*24</f>
        <v>#REF!</v>
      </c>
      <c r="D16" s="85" t="e">
        <f>真實總表!N48/((24.25*5.8*真實總表!BT48)+(32*5.8*真實總表!BU48))</f>
        <v>#REF!</v>
      </c>
      <c r="E16" s="85" t="e">
        <f>(真實總表!N48-真實總表!W48)/(91.4*(真實總表!BT48+真實總表!BU48)/2)</f>
        <v>#REF!</v>
      </c>
      <c r="F16" s="319" t="e">
        <f>真實總表!N48/6</f>
        <v>#REF!</v>
      </c>
      <c r="G16" s="85" t="e">
        <f>((63.3*27*10)/(真實總表!N48/6))*24</f>
        <v>#REF!</v>
      </c>
      <c r="H16" s="323" t="e">
        <f>(((真實總表!N48+真實總表!BK48)*真實總表!Z13)/1000)/(63.3*27*10*6)</f>
        <v>#REF!</v>
      </c>
      <c r="I16" s="84" t="e">
        <f>((63.3*27*10*6)*(真實總表!N48+真實總表!BK48)*真實總表!AJ13)/((F16-真實總表!Y48)*(真實總表!N48+真實總表!BK48))-(真實總表!Y48*真實總表!AW33)*24</f>
        <v>#REF!</v>
      </c>
      <c r="J16" s="84" t="e">
        <f>真實總表!X48/(真實總表!N48+真實總表!X48-真實總表!Y48)*100</f>
        <v>#REF!</v>
      </c>
      <c r="K16" s="84" t="e">
        <f>((真實總表!N48+真實總表!BK48)*真實總表!Z13)/63.3*27*10*真實總表!AK13</f>
        <v>#REF!</v>
      </c>
      <c r="L16" s="84">
        <f>真實總表!AJ13</f>
        <v>0</v>
      </c>
      <c r="M16" s="206" t="e">
        <f>真實總表!BW48/真實總表!$AJ13</f>
        <v>#DIV/0!</v>
      </c>
      <c r="N16" s="206" t="e">
        <f>真實總表!BX48/真實總表!$AJ13</f>
        <v>#DIV/0!</v>
      </c>
      <c r="O16" s="206" t="e">
        <f>真實總表!BY48/真實總表!$AJ13</f>
        <v>#DIV/0!</v>
      </c>
      <c r="P16" s="206" t="e">
        <f>真實總表!BZ48/真實總表!$AJ13</f>
        <v>#DIV/0!</v>
      </c>
      <c r="Q16" s="206" t="e">
        <f>真實總表!CA48/真實總表!$AJ13</f>
        <v>#DIV/0!</v>
      </c>
      <c r="R16" s="206" t="e">
        <f>真實總表!CB48/真實總表!$AJ13</f>
        <v>#DIV/0!</v>
      </c>
      <c r="S16" s="206" t="e">
        <f t="shared" si="1"/>
        <v>#DIV/0!</v>
      </c>
      <c r="T16" s="206" t="e">
        <f t="shared" si="2"/>
        <v>#DIV/0!</v>
      </c>
      <c r="U16" s="206" t="e">
        <f t="shared" si="3"/>
        <v>#DIV/0!</v>
      </c>
      <c r="V16" s="206" t="e">
        <f t="shared" si="4"/>
        <v>#DIV/0!</v>
      </c>
      <c r="W16" s="206" t="e">
        <f t="shared" si="5"/>
        <v>#DIV/0!</v>
      </c>
      <c r="X16" s="206" t="e">
        <f t="shared" si="6"/>
        <v>#DIV/0!</v>
      </c>
      <c r="Y16" s="206" t="e">
        <f>(真實總表!N48+真實總表!BK48)/((真實總表!CF48+真實總表!CG48)/2)</f>
        <v>#REF!</v>
      </c>
      <c r="Z16" s="84" t="e">
        <f>(((37.35*6*5*真實總表!CF48)+(40.35*6*5*真實總表!CG48))/(真實總表!N48+真實總表!BK48))*24</f>
        <v>#REF!</v>
      </c>
      <c r="AA16" s="206" t="e">
        <f>(真實總表!N48+真實總表!BK48)/(((37.35*6*5)*真實總表!CF48)+(40.35*6*5*真實總表!CG48))</f>
        <v>#REF!</v>
      </c>
      <c r="AB16" s="206" t="e">
        <f>((真實總表!N48+真實總表!BK48)-真實總表!Y48)/(((真實總表!CF48+真實總表!CG48)/2)*93.8)</f>
        <v>#REF!</v>
      </c>
      <c r="AC16" s="84">
        <f>真實總表!AV48</f>
        <v>0</v>
      </c>
      <c r="AD16" s="206"/>
      <c r="AE16" s="206"/>
      <c r="AF16" s="206"/>
      <c r="AG16" s="206"/>
      <c r="AH16" s="206"/>
    </row>
    <row r="17" spans="1:34" x14ac:dyDescent="0.3">
      <c r="A17" s="321" t="e">
        <f>#REF!</f>
        <v>#REF!</v>
      </c>
      <c r="B17" s="322" t="e">
        <f>真實總表!N49/(真實總表!BT49+真實總表!BU49)</f>
        <v>#REF!</v>
      </c>
      <c r="C17" s="85" t="e">
        <f>(((24.25*5.8*3*真實總表!BT49)+(32*5.8*3*真實總表!BU49))/真實總表!N49)*24</f>
        <v>#REF!</v>
      </c>
      <c r="D17" s="85" t="e">
        <f>真實總表!N49/((24.25*5.8*真實總表!BT49)+(32*5.8*真實總表!BU49))</f>
        <v>#REF!</v>
      </c>
      <c r="E17" s="85" t="e">
        <f>(真實總表!N49-真實總表!W49)/(91.4*(真實總表!BT49+真實總表!BU49)/2)</f>
        <v>#REF!</v>
      </c>
      <c r="F17" s="319" t="e">
        <f>真實總表!N49/6</f>
        <v>#REF!</v>
      </c>
      <c r="G17" s="85" t="e">
        <f>((63.3*27*10)/(真實總表!N49/6))*24</f>
        <v>#REF!</v>
      </c>
      <c r="H17" s="323" t="e">
        <f>(((真實總表!N49+真實總表!BK49)*真實總表!Z14)/1000)/(63.3*27*10*6)</f>
        <v>#REF!</v>
      </c>
      <c r="I17" s="84" t="e">
        <f>((63.3*27*10*6)*(真實總表!N49+真實總表!BK49)*真實總表!AJ14)/((F17-真實總表!Y49)*(真實總表!N49+真實總表!BK49))-(真實總表!Y49*真實總表!AW34)*24</f>
        <v>#REF!</v>
      </c>
      <c r="J17" s="84" t="e">
        <f>真實總表!X49/(真實總表!N49+真實總表!X49-真實總表!Y49)*100</f>
        <v>#REF!</v>
      </c>
      <c r="K17" s="84" t="e">
        <f>((真實總表!N49+真實總表!BK49)*真實總表!Z14)/63.3*27*10*真實總表!AK14</f>
        <v>#REF!</v>
      </c>
      <c r="L17" s="84">
        <f>真實總表!AJ14</f>
        <v>0</v>
      </c>
      <c r="M17" s="206" t="e">
        <f>真實總表!BW49/真實總表!$AJ14</f>
        <v>#DIV/0!</v>
      </c>
      <c r="N17" s="206" t="e">
        <f>真實總表!BX49/真實總表!$AJ14</f>
        <v>#DIV/0!</v>
      </c>
      <c r="O17" s="206" t="e">
        <f>真實總表!BY49/真實總表!$AJ14</f>
        <v>#DIV/0!</v>
      </c>
      <c r="P17" s="206" t="e">
        <f>真實總表!BZ49/真實總表!$AJ14</f>
        <v>#DIV/0!</v>
      </c>
      <c r="Q17" s="206" t="e">
        <f>真實總表!CA49/真實總表!$AJ14</f>
        <v>#DIV/0!</v>
      </c>
      <c r="R17" s="206" t="e">
        <f>真實總表!CB49/真實總表!$AJ14</f>
        <v>#DIV/0!</v>
      </c>
      <c r="S17" s="206" t="e">
        <f t="shared" si="1"/>
        <v>#DIV/0!</v>
      </c>
      <c r="T17" s="206" t="e">
        <f t="shared" si="2"/>
        <v>#DIV/0!</v>
      </c>
      <c r="U17" s="206" t="e">
        <f t="shared" si="3"/>
        <v>#DIV/0!</v>
      </c>
      <c r="V17" s="206" t="e">
        <f t="shared" si="4"/>
        <v>#DIV/0!</v>
      </c>
      <c r="W17" s="206" t="e">
        <f t="shared" si="5"/>
        <v>#DIV/0!</v>
      </c>
      <c r="X17" s="206" t="e">
        <f t="shared" si="6"/>
        <v>#DIV/0!</v>
      </c>
      <c r="Y17" s="206" t="e">
        <f>(真實總表!N49+真實總表!BK49)/((真實總表!CF49+真實總表!CG49)/2)</f>
        <v>#REF!</v>
      </c>
      <c r="Z17" s="84" t="e">
        <f>(((37.35*6*5*真實總表!CF49)+(40.35*6*5*真實總表!CG49))/(真實總表!N49+真實總表!BK49))*24</f>
        <v>#REF!</v>
      </c>
      <c r="AA17" s="206" t="e">
        <f>(真實總表!N49+真實總表!BK49)/(((37.35*6*5)*真實總表!CF49)+(40.35*6*5*真實總表!CG49))</f>
        <v>#REF!</v>
      </c>
      <c r="AB17" s="206" t="e">
        <f>((真實總表!N49+真實總表!BK49)-真實總表!Y49)/(((真實總表!CF49+真實總表!CG49)/2)*93.8)</f>
        <v>#REF!</v>
      </c>
      <c r="AC17" s="84">
        <f>真實總表!AV49</f>
        <v>0</v>
      </c>
      <c r="AD17" s="206"/>
      <c r="AE17" s="206"/>
      <c r="AF17" s="206"/>
      <c r="AG17" s="206"/>
      <c r="AH17" s="206"/>
    </row>
    <row r="18" spans="1:34" x14ac:dyDescent="0.3">
      <c r="A18" s="321" t="e">
        <f>#REF!</f>
        <v>#REF!</v>
      </c>
      <c r="B18" s="322" t="e">
        <f>真實總表!N50/(真實總表!BT50+真實總表!BU50)</f>
        <v>#REF!</v>
      </c>
      <c r="C18" s="85" t="e">
        <f>(((24.25*5.8*3*真實總表!BT50)+(32*5.8*3*真實總表!BU50))/真實總表!N50)*24</f>
        <v>#REF!</v>
      </c>
      <c r="D18" s="85" t="e">
        <f>真實總表!N50/((24.25*5.8*真實總表!BT50)+(32*5.8*真實總表!BU50))</f>
        <v>#REF!</v>
      </c>
      <c r="E18" s="85" t="e">
        <f>(真實總表!N50-真實總表!W50)/(91.4*(真實總表!BT50+真實總表!BU50)/2)</f>
        <v>#REF!</v>
      </c>
      <c r="F18" s="319" t="e">
        <f>真實總表!N50/6</f>
        <v>#REF!</v>
      </c>
      <c r="G18" s="85" t="e">
        <f>((63.3*27*10)/(真實總表!N50/6))*24</f>
        <v>#REF!</v>
      </c>
      <c r="H18" s="323" t="e">
        <f>(((真實總表!N50+真實總表!BK50)*真實總表!Z15)/1000)/(63.3*27*10*6)</f>
        <v>#REF!</v>
      </c>
      <c r="I18" s="84" t="e">
        <f>((63.3*27*10*6)*(真實總表!N50+真實總表!BK50)*真實總表!AJ15)/((F18-真實總表!Y50)*(真實總表!N50+真實總表!BK50))-(真實總表!Y50*真實總表!AW35)*24</f>
        <v>#REF!</v>
      </c>
      <c r="J18" s="84" t="e">
        <f>真實總表!X50/(真實總表!N50+真實總表!X50-真實總表!Y50)*100</f>
        <v>#REF!</v>
      </c>
      <c r="K18" s="84" t="e">
        <f>((真實總表!N50+真實總表!BK50)*真實總表!Z15)/63.3*27*10*真實總表!AK15</f>
        <v>#REF!</v>
      </c>
      <c r="L18" s="84">
        <f>真實總表!AJ15</f>
        <v>0</v>
      </c>
      <c r="M18" s="206" t="e">
        <f>真實總表!BW50/真實總表!$AJ15</f>
        <v>#DIV/0!</v>
      </c>
      <c r="N18" s="206" t="e">
        <f>真實總表!BX50/真實總表!$AJ15</f>
        <v>#DIV/0!</v>
      </c>
      <c r="O18" s="206" t="e">
        <f>真實總表!BY50/真實總表!$AJ15</f>
        <v>#DIV/0!</v>
      </c>
      <c r="P18" s="206" t="e">
        <f>真實總表!BZ50/真實總表!$AJ15</f>
        <v>#DIV/0!</v>
      </c>
      <c r="Q18" s="206" t="e">
        <f>真實總表!CA50/真實總表!$AJ15</f>
        <v>#DIV/0!</v>
      </c>
      <c r="R18" s="206" t="e">
        <f>真實總表!CB50/真實總表!$AJ15</f>
        <v>#DIV/0!</v>
      </c>
      <c r="S18" s="206" t="e">
        <f t="shared" si="1"/>
        <v>#DIV/0!</v>
      </c>
      <c r="T18" s="206" t="e">
        <f t="shared" si="2"/>
        <v>#DIV/0!</v>
      </c>
      <c r="U18" s="206" t="e">
        <f t="shared" si="3"/>
        <v>#DIV/0!</v>
      </c>
      <c r="V18" s="206" t="e">
        <f t="shared" si="4"/>
        <v>#DIV/0!</v>
      </c>
      <c r="W18" s="206" t="e">
        <f t="shared" si="5"/>
        <v>#DIV/0!</v>
      </c>
      <c r="X18" s="206" t="e">
        <f t="shared" si="6"/>
        <v>#DIV/0!</v>
      </c>
      <c r="Y18" s="206" t="e">
        <f>(真實總表!N50+真實總表!BK50)/((真實總表!CF50+真實總表!CG50)/2)</f>
        <v>#REF!</v>
      </c>
      <c r="Z18" s="84" t="e">
        <f>(((37.35*6*5*真實總表!CF50)+(40.35*6*5*真實總表!CG50))/(真實總表!N50+真實總表!BK50))*24</f>
        <v>#REF!</v>
      </c>
      <c r="AA18" s="206" t="e">
        <f>(真實總表!N50+真實總表!BK50)/(((37.35*6*5)*真實總表!CF50)+(40.35*6*5*真實總表!CG50))</f>
        <v>#REF!</v>
      </c>
      <c r="AB18" s="206" t="e">
        <f>((真實總表!N50+真實總表!BK50)-真實總表!Y50)/(((真實總表!CF50+真實總表!CG50)/2)*93.8)</f>
        <v>#REF!</v>
      </c>
      <c r="AC18" s="84">
        <f>真實總表!AV50</f>
        <v>0</v>
      </c>
      <c r="AD18" s="206"/>
      <c r="AE18" s="206"/>
      <c r="AF18" s="206"/>
      <c r="AG18" s="206"/>
      <c r="AH18" s="206"/>
    </row>
    <row r="19" spans="1:34" x14ac:dyDescent="0.3">
      <c r="A19" s="321" t="e">
        <f>#REF!</f>
        <v>#REF!</v>
      </c>
      <c r="B19" s="322" t="e">
        <f>真實總表!N51/(真實總表!BT51+真實總表!BU51)</f>
        <v>#REF!</v>
      </c>
      <c r="C19" s="85" t="e">
        <f>(((24.25*5.8*3*真實總表!BT51)+(32*5.8*3*真實總表!BU51))/真實總表!N51)*24</f>
        <v>#REF!</v>
      </c>
      <c r="D19" s="85" t="e">
        <f>真實總表!N51/((24.25*5.8*真實總表!BT51)+(32*5.8*真實總表!BU51))</f>
        <v>#REF!</v>
      </c>
      <c r="E19" s="85" t="e">
        <f>(真實總表!N51-真實總表!W51)/(91.4*(真實總表!BT51+真實總表!BU51)/2)</f>
        <v>#REF!</v>
      </c>
      <c r="F19" s="319" t="e">
        <f>真實總表!N51/6</f>
        <v>#REF!</v>
      </c>
      <c r="G19" s="85" t="e">
        <f>((63.3*27*10)/(真實總表!N51/6))*24</f>
        <v>#REF!</v>
      </c>
      <c r="H19" s="323" t="e">
        <f>(((真實總表!N51+真實總表!BK51)*真實總表!Z16)/1000)/(63.3*27*10*6)</f>
        <v>#REF!</v>
      </c>
      <c r="I19" s="84" t="e">
        <f>((63.3*27*10*6)*(真實總表!N51+真實總表!BK51)*真實總表!AJ16)/((F19-真實總表!Y51)*(真實總表!N51+真實總表!BK51))-(真實總表!Y51*真實總表!AW36)*24</f>
        <v>#REF!</v>
      </c>
      <c r="J19" s="84" t="e">
        <f>真實總表!X51/(真實總表!N51+真實總表!X51-真實總表!Y51)*100</f>
        <v>#REF!</v>
      </c>
      <c r="K19" s="84" t="e">
        <f>((真實總表!N51+真實總表!BK51)*真實總表!Z16)/63.3*27*10*真實總表!AK16</f>
        <v>#REF!</v>
      </c>
      <c r="L19" s="84">
        <f>真實總表!AJ16</f>
        <v>0</v>
      </c>
      <c r="M19" s="206" t="e">
        <f>真實總表!BW51/真實總表!$AJ16</f>
        <v>#DIV/0!</v>
      </c>
      <c r="N19" s="206" t="e">
        <f>真實總表!BX51/真實總表!$AJ16</f>
        <v>#DIV/0!</v>
      </c>
      <c r="O19" s="206" t="e">
        <f>真實總表!BY51/真實總表!$AJ16</f>
        <v>#DIV/0!</v>
      </c>
      <c r="P19" s="206" t="e">
        <f>真實總表!BZ51/真實總表!$AJ16</f>
        <v>#DIV/0!</v>
      </c>
      <c r="Q19" s="206" t="e">
        <f>真實總表!CA51/真實總表!$AJ16</f>
        <v>#DIV/0!</v>
      </c>
      <c r="R19" s="206" t="e">
        <f>真實總表!CB51/真實總表!$AJ16</f>
        <v>#DIV/0!</v>
      </c>
      <c r="S19" s="206" t="e">
        <f t="shared" si="1"/>
        <v>#DIV/0!</v>
      </c>
      <c r="T19" s="206" t="e">
        <f t="shared" si="2"/>
        <v>#DIV/0!</v>
      </c>
      <c r="U19" s="206" t="e">
        <f t="shared" si="3"/>
        <v>#DIV/0!</v>
      </c>
      <c r="V19" s="206" t="e">
        <f t="shared" si="4"/>
        <v>#DIV/0!</v>
      </c>
      <c r="W19" s="206" t="e">
        <f t="shared" si="5"/>
        <v>#DIV/0!</v>
      </c>
      <c r="X19" s="206" t="e">
        <f t="shared" si="6"/>
        <v>#DIV/0!</v>
      </c>
      <c r="Y19" s="206" t="e">
        <f>(真實總表!N51+真實總表!BK51)/((真實總表!CF51+真實總表!CG51)/2)</f>
        <v>#REF!</v>
      </c>
      <c r="Z19" s="84" t="e">
        <f>(((37.35*6*5*真實總表!CF51)+(40.35*6*5*真實總表!CG51))/(真實總表!N51+真實總表!BK51))*24</f>
        <v>#REF!</v>
      </c>
      <c r="AA19" s="206" t="e">
        <f>(真實總表!N51+真實總表!BK51)/(((37.35*6*5)*真實總表!CF51)+(40.35*6*5*真實總表!CG51))</f>
        <v>#REF!</v>
      </c>
      <c r="AB19" s="206" t="e">
        <f>((真實總表!N51+真實總表!BK51)-真實總表!Y51)/(((真實總表!CF51+真實總表!CG51)/2)*93.8)</f>
        <v>#REF!</v>
      </c>
      <c r="AC19" s="84">
        <f>真實總表!AV51</f>
        <v>0</v>
      </c>
      <c r="AD19" s="206"/>
      <c r="AE19" s="206"/>
      <c r="AF19" s="206"/>
      <c r="AG19" s="206"/>
      <c r="AH19" s="206"/>
    </row>
    <row r="20" spans="1:34" x14ac:dyDescent="0.3">
      <c r="A20" s="321" t="e">
        <f>#REF!</f>
        <v>#REF!</v>
      </c>
      <c r="B20" s="322" t="e">
        <f>真實總表!N52/(真實總表!BT52+真實總表!BU52)</f>
        <v>#REF!</v>
      </c>
      <c r="C20" s="85" t="e">
        <f>(((24.25*5.8*3*真實總表!BT52)+(32*5.8*3*真實總表!BU52))/真實總表!N52)*24</f>
        <v>#REF!</v>
      </c>
      <c r="D20" s="85" t="e">
        <f>真實總表!N52/((24.25*5.8*真實總表!BT52)+(32*5.8*真實總表!BU52))</f>
        <v>#REF!</v>
      </c>
      <c r="E20" s="85" t="e">
        <f>(真實總表!N52-真實總表!W52)/(91.4*(真實總表!BT52+真實總表!BU52)/2)</f>
        <v>#REF!</v>
      </c>
      <c r="F20" s="319" t="e">
        <f>真實總表!N52/6</f>
        <v>#REF!</v>
      </c>
      <c r="G20" s="85" t="e">
        <f>((63.3*27*10)/(真實總表!N52/6))*24</f>
        <v>#REF!</v>
      </c>
      <c r="H20" s="323" t="e">
        <f>(((真實總表!N52+真實總表!BK52)*真實總表!Z17)/1000)/(63.3*27*10*6)</f>
        <v>#REF!</v>
      </c>
      <c r="I20" s="84" t="e">
        <f>((63.3*27*10*6)*(真實總表!N52+真實總表!BK52)*真實總表!AJ17)/((F20-真實總表!Y52)*(真實總表!N52+真實總表!BK52))-(真實總表!Y52*真實總表!AW37)*24</f>
        <v>#REF!</v>
      </c>
      <c r="J20" s="84" t="e">
        <f>真實總表!X52/(真實總表!N52+真實總表!X52-真實總表!Y52)*100</f>
        <v>#REF!</v>
      </c>
      <c r="K20" s="84" t="e">
        <f>((真實總表!N52+真實總表!BK52)*真實總表!Z17)/63.3*27*10*真實總表!AK17</f>
        <v>#REF!</v>
      </c>
      <c r="L20" s="84">
        <f>真實總表!AJ17</f>
        <v>0</v>
      </c>
      <c r="M20" s="206" t="e">
        <f>真實總表!BW52/真實總表!$AJ17</f>
        <v>#DIV/0!</v>
      </c>
      <c r="N20" s="206" t="e">
        <f>真實總表!BX52/真實總表!$AJ17</f>
        <v>#DIV/0!</v>
      </c>
      <c r="O20" s="206" t="e">
        <f>真實總表!BY52/真實總表!$AJ17</f>
        <v>#DIV/0!</v>
      </c>
      <c r="P20" s="206" t="e">
        <f>真實總表!BZ52/真實總表!$AJ17</f>
        <v>#DIV/0!</v>
      </c>
      <c r="Q20" s="206" t="e">
        <f>真實總表!CA52/真實總表!$AJ17</f>
        <v>#DIV/0!</v>
      </c>
      <c r="R20" s="206" t="e">
        <f>真實總表!CB52/真實總表!$AJ17</f>
        <v>#DIV/0!</v>
      </c>
      <c r="S20" s="206" t="e">
        <f t="shared" si="1"/>
        <v>#DIV/0!</v>
      </c>
      <c r="T20" s="206" t="e">
        <f t="shared" si="2"/>
        <v>#DIV/0!</v>
      </c>
      <c r="U20" s="206" t="e">
        <f t="shared" si="3"/>
        <v>#DIV/0!</v>
      </c>
      <c r="V20" s="206" t="e">
        <f t="shared" si="4"/>
        <v>#DIV/0!</v>
      </c>
      <c r="W20" s="206" t="e">
        <f t="shared" si="5"/>
        <v>#DIV/0!</v>
      </c>
      <c r="X20" s="206" t="e">
        <f t="shared" si="6"/>
        <v>#DIV/0!</v>
      </c>
      <c r="Y20" s="206" t="e">
        <f>(真實總表!N52+真實總表!BK52)/((真實總表!CF52+真實總表!CG52)/2)</f>
        <v>#REF!</v>
      </c>
      <c r="Z20" s="84" t="e">
        <f>(((37.35*6*5*真實總表!CF52)+(40.35*6*5*真實總表!CG52))/(真實總表!N52+真實總表!BK52))*24</f>
        <v>#REF!</v>
      </c>
      <c r="AA20" s="206" t="e">
        <f>(真實總表!N52+真實總表!BK52)/(((37.35*6*5)*真實總表!CF52)+(40.35*6*5*真實總表!CG52))</f>
        <v>#REF!</v>
      </c>
      <c r="AB20" s="206" t="e">
        <f>((真實總表!N52+真實總表!BK52)-真實總表!Y52)/(((真實總表!CF52+真實總表!CG52)/2)*93.8)</f>
        <v>#REF!</v>
      </c>
      <c r="AC20" s="84">
        <f>真實總表!AV52</f>
        <v>0</v>
      </c>
      <c r="AD20" s="206"/>
      <c r="AE20" s="206"/>
      <c r="AF20" s="206"/>
      <c r="AG20" s="206"/>
      <c r="AH20" s="206"/>
    </row>
    <row r="21" spans="1:34" x14ac:dyDescent="0.3">
      <c r="A21" s="321" t="e">
        <f>#REF!</f>
        <v>#REF!</v>
      </c>
      <c r="B21" s="322" t="e">
        <f>真實總表!N53/(真實總表!BT53+真實總表!BU53)</f>
        <v>#REF!</v>
      </c>
      <c r="C21" s="85" t="e">
        <f>(((24.25*5.8*3*真實總表!BT53)+(32*5.8*3*真實總表!BU53))/真實總表!N53)*24</f>
        <v>#REF!</v>
      </c>
      <c r="D21" s="85" t="e">
        <f>真實總表!N53/((24.25*5.8*真實總表!BT53)+(32*5.8*真實總表!BU53))</f>
        <v>#REF!</v>
      </c>
      <c r="E21" s="85" t="e">
        <f>(真實總表!N53-真實總表!W53)/(91.4*(真實總表!BT53+真實總表!BU53)/2)</f>
        <v>#REF!</v>
      </c>
      <c r="F21" s="319" t="e">
        <f>真實總表!N53/6</f>
        <v>#REF!</v>
      </c>
      <c r="G21" s="85" t="e">
        <f>((63.3*27*10)/(真實總表!N53/6))*24</f>
        <v>#REF!</v>
      </c>
      <c r="H21" s="323" t="e">
        <f>(((真實總表!N53+真實總表!BK53)*真實總表!Z18)/1000)/(63.3*27*10*6)</f>
        <v>#REF!</v>
      </c>
      <c r="I21" s="84" t="e">
        <f>((63.3*27*10*6)*(真實總表!N53+真實總表!BK53)*真實總表!AJ18)/((F21-真實總表!Y53)*(真實總表!N53+真實總表!BK53))-(真實總表!Y53*真實總表!AW38)*24</f>
        <v>#REF!</v>
      </c>
      <c r="J21" s="84" t="e">
        <f>真實總表!X53/(真實總表!N53+真實總表!X53-真實總表!Y53)*100</f>
        <v>#REF!</v>
      </c>
      <c r="K21" s="84" t="e">
        <f>((真實總表!N53+真實總表!BK53)*真實總表!Z18)/63.3*27*10*真實總表!AK18</f>
        <v>#REF!</v>
      </c>
      <c r="L21" s="84">
        <f>真實總表!AJ18</f>
        <v>0</v>
      </c>
      <c r="M21" s="206" t="e">
        <f>真實總表!BW53/真實總表!$AJ18</f>
        <v>#DIV/0!</v>
      </c>
      <c r="N21" s="206" t="e">
        <f>真實總表!BX53/真實總表!$AJ18</f>
        <v>#DIV/0!</v>
      </c>
      <c r="O21" s="206" t="e">
        <f>真實總表!BY53/真實總表!$AJ18</f>
        <v>#DIV/0!</v>
      </c>
      <c r="P21" s="206" t="e">
        <f>真實總表!BZ53/真實總表!$AJ18</f>
        <v>#DIV/0!</v>
      </c>
      <c r="Q21" s="206" t="e">
        <f>真實總表!CA53/真實總表!$AJ18</f>
        <v>#DIV/0!</v>
      </c>
      <c r="R21" s="206" t="e">
        <f>真實總表!CB53/真實總表!$AJ18</f>
        <v>#DIV/0!</v>
      </c>
      <c r="S21" s="206" t="e">
        <f t="shared" si="1"/>
        <v>#DIV/0!</v>
      </c>
      <c r="T21" s="206" t="e">
        <f t="shared" si="2"/>
        <v>#DIV/0!</v>
      </c>
      <c r="U21" s="206" t="e">
        <f t="shared" si="3"/>
        <v>#DIV/0!</v>
      </c>
      <c r="V21" s="206" t="e">
        <f t="shared" si="4"/>
        <v>#DIV/0!</v>
      </c>
      <c r="W21" s="206" t="e">
        <f t="shared" si="5"/>
        <v>#DIV/0!</v>
      </c>
      <c r="X21" s="206" t="e">
        <f t="shared" si="6"/>
        <v>#DIV/0!</v>
      </c>
      <c r="Y21" s="206" t="e">
        <f>(真實總表!N53+真實總表!BK53)/((真實總表!CF53+真實總表!CG53)/2)</f>
        <v>#REF!</v>
      </c>
      <c r="Z21" s="84" t="e">
        <f>(((37.35*6*5*真實總表!CF53)+(40.35*6*5*真實總表!CG53))/(真實總表!N53+真實總表!BK53))*24</f>
        <v>#REF!</v>
      </c>
      <c r="AA21" s="206" t="e">
        <f>(真實總表!N53+真實總表!BK53)/(((37.35*6*5)*真實總表!CF53)+(40.35*6*5*真實總表!CG53))</f>
        <v>#REF!</v>
      </c>
      <c r="AB21" s="206" t="e">
        <f>((真實總表!N53+真實總表!BK53)-真實總表!Y53)/(((真實總表!CF53+真實總表!CG53)/2)*93.8)</f>
        <v>#REF!</v>
      </c>
      <c r="AC21" s="84">
        <f>真實總表!AV53</f>
        <v>0</v>
      </c>
      <c r="AD21" s="206"/>
      <c r="AE21" s="206"/>
      <c r="AF21" s="206"/>
      <c r="AG21" s="206"/>
      <c r="AH21" s="206"/>
    </row>
    <row r="22" spans="1:34" x14ac:dyDescent="0.3">
      <c r="A22" s="321" t="e">
        <f>#REF!</f>
        <v>#REF!</v>
      </c>
      <c r="B22" s="322" t="e">
        <f>真實總表!N54/(真實總表!BT54+真實總表!BU54)</f>
        <v>#REF!</v>
      </c>
      <c r="C22" s="85" t="e">
        <f>(((24.25*5.8*3*真實總表!BT54)+(32*5.8*3*真實總表!BU54))/真實總表!N54)*24</f>
        <v>#REF!</v>
      </c>
      <c r="D22" s="85" t="e">
        <f>真實總表!N54/((24.25*5.8*真實總表!BT54)+(32*5.8*真實總表!BU54))</f>
        <v>#REF!</v>
      </c>
      <c r="E22" s="85" t="e">
        <f>(真實總表!N54-真實總表!W54)/(91.4*(真實總表!BT54+真實總表!BU54)/2)</f>
        <v>#REF!</v>
      </c>
      <c r="F22" s="319" t="e">
        <f>真實總表!N54/6</f>
        <v>#REF!</v>
      </c>
      <c r="G22" s="85" t="e">
        <f>((63.3*27*10)/(真實總表!N54/6))*24</f>
        <v>#REF!</v>
      </c>
      <c r="H22" s="323" t="e">
        <f>(((真實總表!N54+真實總表!BK54)*真實總表!Z19)/1000)/(63.3*27*10*6)</f>
        <v>#REF!</v>
      </c>
      <c r="I22" s="84" t="e">
        <f>((63.3*27*10*6)*(真實總表!N54+真實總表!BK54)*真實總表!AJ19)/((F22-真實總表!Y54)*(真實總表!N54+真實總表!BK54))-(真實總表!Y54*真實總表!AW39)*24</f>
        <v>#REF!</v>
      </c>
      <c r="J22" s="84" t="e">
        <f>真實總表!X54/(真實總表!N54+真實總表!X54-真實總表!Y54)*100</f>
        <v>#REF!</v>
      </c>
      <c r="K22" s="84" t="e">
        <f>((真實總表!N54+真實總表!BK54)*真實總表!Z19)/63.3*27*10*真實總表!AK19</f>
        <v>#REF!</v>
      </c>
      <c r="L22" s="84">
        <f>真實總表!AJ19</f>
        <v>0</v>
      </c>
      <c r="M22" s="206" t="e">
        <f>真實總表!BW54/真實總表!$AJ19</f>
        <v>#DIV/0!</v>
      </c>
      <c r="N22" s="206" t="e">
        <f>真實總表!BX54/真實總表!$AJ19</f>
        <v>#DIV/0!</v>
      </c>
      <c r="O22" s="206" t="e">
        <f>真實總表!BY54/真實總表!$AJ19</f>
        <v>#DIV/0!</v>
      </c>
      <c r="P22" s="206" t="e">
        <f>真實總表!BZ54/真實總表!$AJ19</f>
        <v>#DIV/0!</v>
      </c>
      <c r="Q22" s="206" t="e">
        <f>真實總表!CA54/真實總表!$AJ19</f>
        <v>#DIV/0!</v>
      </c>
      <c r="R22" s="206" t="e">
        <f>真實總表!CB54/真實總表!$AJ19</f>
        <v>#DIV/0!</v>
      </c>
      <c r="S22" s="206" t="e">
        <f t="shared" si="1"/>
        <v>#DIV/0!</v>
      </c>
      <c r="T22" s="206" t="e">
        <f t="shared" si="2"/>
        <v>#DIV/0!</v>
      </c>
      <c r="U22" s="206" t="e">
        <f t="shared" si="3"/>
        <v>#DIV/0!</v>
      </c>
      <c r="V22" s="206" t="e">
        <f t="shared" si="4"/>
        <v>#DIV/0!</v>
      </c>
      <c r="W22" s="206" t="e">
        <f t="shared" si="5"/>
        <v>#DIV/0!</v>
      </c>
      <c r="X22" s="206" t="e">
        <f t="shared" si="6"/>
        <v>#DIV/0!</v>
      </c>
      <c r="Y22" s="206" t="e">
        <f>(真實總表!N54+真實總表!BK54)/((真實總表!CF54+真實總表!CG54)/2)</f>
        <v>#REF!</v>
      </c>
      <c r="Z22" s="84" t="e">
        <f>(((37.35*6*5*真實總表!CF54)+(40.35*6*5*真實總表!CG54))/(真實總表!N54+真實總表!BK54))*24</f>
        <v>#REF!</v>
      </c>
      <c r="AA22" s="206" t="e">
        <f>(真實總表!N54+真實總表!BK54)/(((37.35*6*5)*真實總表!CF54)+(40.35*6*5*真實總表!CG54))</f>
        <v>#REF!</v>
      </c>
      <c r="AB22" s="206" t="e">
        <f>((真實總表!N54+真實總表!BK54)-真實總表!Y54)/(((真實總表!CF54+真實總表!CG54)/2)*93.8)</f>
        <v>#REF!</v>
      </c>
      <c r="AC22" s="84">
        <f>真實總表!AV54</f>
        <v>0</v>
      </c>
      <c r="AD22" s="206"/>
      <c r="AE22" s="206"/>
      <c r="AF22" s="206"/>
      <c r="AG22" s="206"/>
      <c r="AH22" s="206"/>
    </row>
    <row r="23" spans="1:34" x14ac:dyDescent="0.3">
      <c r="A23" s="321" t="e">
        <f>#REF!</f>
        <v>#REF!</v>
      </c>
      <c r="B23" s="322" t="e">
        <f>真實總表!N55/(真實總表!BT55+真實總表!BU55)</f>
        <v>#REF!</v>
      </c>
      <c r="C23" s="85" t="e">
        <f>(((24.25*5.8*3*真實總表!BT55)+(32*5.8*3*真實總表!BU55))/真實總表!N55)*24</f>
        <v>#REF!</v>
      </c>
      <c r="D23" s="85" t="e">
        <f>真實總表!N55/((24.25*5.8*真實總表!BT55)+(32*5.8*真實總表!BU55))</f>
        <v>#REF!</v>
      </c>
      <c r="E23" s="85" t="e">
        <f>(真實總表!N55-真實總表!W55)/(91.4*(真實總表!BT55+真實總表!BU55)/2)</f>
        <v>#REF!</v>
      </c>
      <c r="F23" s="319" t="e">
        <f>真實總表!N55/6</f>
        <v>#REF!</v>
      </c>
      <c r="G23" s="85" t="e">
        <f>((63.3*27*10)/(真實總表!N55/6))*24</f>
        <v>#REF!</v>
      </c>
      <c r="H23" s="323" t="e">
        <f>(((真實總表!N55+真實總表!BK55)*真實總表!Z20)/1000)/(63.3*27*10*6)</f>
        <v>#REF!</v>
      </c>
      <c r="I23" s="84" t="e">
        <f>((63.3*27*10*6)*(真實總表!N55+真實總表!BK55)*真實總表!AJ20)/((F23-真實總表!Y55)*(真實總表!N55+真實總表!BK55))-(真實總表!Y55*真實總表!AW40)*24</f>
        <v>#REF!</v>
      </c>
      <c r="J23" s="84" t="e">
        <f>真實總表!X55/(真實總表!N55+真實總表!X55-真實總表!Y55)*100</f>
        <v>#REF!</v>
      </c>
      <c r="K23" s="84" t="e">
        <f>((真實總表!N55+真實總表!BK55)*真實總表!Z20)/63.3*27*10*真實總表!AK20</f>
        <v>#REF!</v>
      </c>
      <c r="L23" s="84">
        <f>真實總表!AJ20</f>
        <v>0</v>
      </c>
      <c r="M23" s="206" t="e">
        <f>真實總表!BW55/真實總表!$AJ20</f>
        <v>#DIV/0!</v>
      </c>
      <c r="N23" s="206" t="e">
        <f>真實總表!BX55/真實總表!$AJ20</f>
        <v>#DIV/0!</v>
      </c>
      <c r="O23" s="206" t="e">
        <f>真實總表!BY55/真實總表!$AJ20</f>
        <v>#DIV/0!</v>
      </c>
      <c r="P23" s="206" t="e">
        <f>真實總表!BZ55/真實總表!$AJ20</f>
        <v>#DIV/0!</v>
      </c>
      <c r="Q23" s="206" t="e">
        <f>真實總表!CA55/真實總表!$AJ20</f>
        <v>#DIV/0!</v>
      </c>
      <c r="R23" s="206" t="e">
        <f>真實總表!CB55/真實總表!$AJ20</f>
        <v>#DIV/0!</v>
      </c>
      <c r="S23" s="206" t="e">
        <f t="shared" si="1"/>
        <v>#DIV/0!</v>
      </c>
      <c r="T23" s="206" t="e">
        <f t="shared" si="2"/>
        <v>#DIV/0!</v>
      </c>
      <c r="U23" s="206" t="e">
        <f t="shared" si="3"/>
        <v>#DIV/0!</v>
      </c>
      <c r="V23" s="206" t="e">
        <f t="shared" si="4"/>
        <v>#DIV/0!</v>
      </c>
      <c r="W23" s="206" t="e">
        <f t="shared" si="5"/>
        <v>#DIV/0!</v>
      </c>
      <c r="X23" s="206" t="e">
        <f t="shared" si="6"/>
        <v>#DIV/0!</v>
      </c>
      <c r="Y23" s="206" t="e">
        <f>(真實總表!N55+真實總表!BK55)/((真實總表!CF55+真實總表!CG55)/2)</f>
        <v>#REF!</v>
      </c>
      <c r="Z23" s="84" t="e">
        <f>(((37.35*6*5*真實總表!CF55)+(40.35*6*5*真實總表!CG55))/(真實總表!N55+真實總表!BK55))*24</f>
        <v>#REF!</v>
      </c>
      <c r="AA23" s="206" t="e">
        <f>(真實總表!N55+真實總表!BK55)/(((37.35*6*5)*真實總表!CF55)+(40.35*6*5*真實總表!CG55))</f>
        <v>#REF!</v>
      </c>
      <c r="AB23" s="206" t="e">
        <f>((真實總表!N55+真實總表!BK55)-真實總表!Y55)/(((真實總表!CF55+真實總表!CG55)/2)*93.8)</f>
        <v>#REF!</v>
      </c>
      <c r="AC23" s="84">
        <f>真實總表!AV55</f>
        <v>0</v>
      </c>
      <c r="AD23" s="206"/>
      <c r="AE23" s="206"/>
      <c r="AF23" s="206"/>
      <c r="AG23" s="206"/>
      <c r="AH23" s="206"/>
    </row>
    <row r="24" spans="1:34" x14ac:dyDescent="0.3">
      <c r="A24" s="321" t="e">
        <f>#REF!</f>
        <v>#REF!</v>
      </c>
      <c r="B24" s="322" t="e">
        <f>真實總表!N56/(真實總表!BT56+真實總表!BU56)</f>
        <v>#REF!</v>
      </c>
      <c r="C24" s="85" t="e">
        <f>(((24.25*5.8*3*真實總表!BT56)+(32*5.8*3*真實總表!BU56))/真實總表!N56)*24</f>
        <v>#REF!</v>
      </c>
      <c r="D24" s="85" t="e">
        <f>真實總表!N56/((24.25*5.8*真實總表!BT56)+(32*5.8*真實總表!BU56))</f>
        <v>#REF!</v>
      </c>
      <c r="E24" s="85" t="e">
        <f>(真實總表!N56-真實總表!W56)/(91.4*(真實總表!BT56+真實總表!BU56)/2)</f>
        <v>#REF!</v>
      </c>
      <c r="F24" s="319" t="e">
        <f>真實總表!N56/6</f>
        <v>#REF!</v>
      </c>
      <c r="G24" s="85" t="e">
        <f>((63.3*27*10)/(真實總表!N56/6))*24</f>
        <v>#REF!</v>
      </c>
      <c r="H24" s="323" t="e">
        <f>(((真實總表!N56+真實總表!BK56)*真實總表!Z21)/1000)/(63.3*27*10*6)</f>
        <v>#REF!</v>
      </c>
      <c r="I24" s="84" t="e">
        <f>((63.3*27*10*6)*(真實總表!N56+真實總表!BK56)*真實總表!AJ21)/((F24-真實總表!Y56)*(真實總表!N56+真實總表!BK56))-(真實總表!Y56*真實總表!AW41)*24</f>
        <v>#REF!</v>
      </c>
      <c r="J24" s="84" t="e">
        <f>真實總表!X56/(真實總表!N56+真實總表!X56-真實總表!Y56)*100</f>
        <v>#REF!</v>
      </c>
      <c r="K24" s="84" t="e">
        <f>((真實總表!N56+真實總表!BK56)*真實總表!Z21)/63.3*27*10*真實總表!AK21</f>
        <v>#REF!</v>
      </c>
      <c r="L24" s="84">
        <f>真實總表!AJ21</f>
        <v>0</v>
      </c>
      <c r="M24" s="206" t="e">
        <f>真實總表!BW56/真實總表!$AJ21</f>
        <v>#DIV/0!</v>
      </c>
      <c r="N24" s="206" t="e">
        <f>真實總表!BX56/真實總表!$AJ21</f>
        <v>#DIV/0!</v>
      </c>
      <c r="O24" s="206" t="e">
        <f>真實總表!BY56/真實總表!$AJ21</f>
        <v>#DIV/0!</v>
      </c>
      <c r="P24" s="206" t="e">
        <f>真實總表!BZ56/真實總表!$AJ21</f>
        <v>#DIV/0!</v>
      </c>
      <c r="Q24" s="206" t="e">
        <f>真實總表!CA56/真實總表!$AJ21</f>
        <v>#DIV/0!</v>
      </c>
      <c r="R24" s="206" t="e">
        <f>真實總表!CB56/真實總表!$AJ21</f>
        <v>#DIV/0!</v>
      </c>
      <c r="S24" s="206" t="e">
        <f t="shared" si="1"/>
        <v>#DIV/0!</v>
      </c>
      <c r="T24" s="206" t="e">
        <f t="shared" si="2"/>
        <v>#DIV/0!</v>
      </c>
      <c r="U24" s="206" t="e">
        <f t="shared" si="3"/>
        <v>#DIV/0!</v>
      </c>
      <c r="V24" s="206" t="e">
        <f t="shared" si="4"/>
        <v>#DIV/0!</v>
      </c>
      <c r="W24" s="206" t="e">
        <f t="shared" si="5"/>
        <v>#DIV/0!</v>
      </c>
      <c r="X24" s="206" t="e">
        <f t="shared" si="6"/>
        <v>#DIV/0!</v>
      </c>
      <c r="Y24" s="206" t="e">
        <f>(真實總表!N56+真實總表!BK56)/((真實總表!CF56+真實總表!CG56)/2)</f>
        <v>#REF!</v>
      </c>
      <c r="Z24" s="84" t="e">
        <f>(((37.35*6*5*真實總表!CF56)+(40.35*6*5*真實總表!CG56))/(真實總表!N56+真實總表!BK56))*24</f>
        <v>#REF!</v>
      </c>
      <c r="AA24" s="206" t="e">
        <f>(真實總表!N56+真實總表!BK56)/(((37.35*6*5)*真實總表!CF56)+(40.35*6*5*真實總表!CG56))</f>
        <v>#REF!</v>
      </c>
      <c r="AB24" s="206" t="e">
        <f>((真實總表!N56+真實總表!BK56)-真實總表!Y56)/(((真實總表!CF56+真實總表!CG56)/2)*93.8)</f>
        <v>#REF!</v>
      </c>
      <c r="AC24" s="84">
        <f>真實總表!AV56</f>
        <v>0</v>
      </c>
      <c r="AD24" s="206"/>
      <c r="AE24" s="206"/>
      <c r="AF24" s="206"/>
      <c r="AG24" s="206"/>
      <c r="AH24" s="206"/>
    </row>
    <row r="25" spans="1:34" x14ac:dyDescent="0.3">
      <c r="A25" s="321" t="e">
        <f>#REF!</f>
        <v>#REF!</v>
      </c>
      <c r="B25" s="322" t="e">
        <f>真實總表!N57/(真實總表!BT57+真實總表!BU57)</f>
        <v>#REF!</v>
      </c>
      <c r="C25" s="85" t="e">
        <f>(((24.25*5.8*3*真實總表!BT57)+(32*5.8*3*真實總表!BU57))/真實總表!N57)*24</f>
        <v>#REF!</v>
      </c>
      <c r="D25" s="85" t="e">
        <f>真實總表!N57/((24.25*5.8*真實總表!BT57)+(32*5.8*真實總表!BU57))</f>
        <v>#REF!</v>
      </c>
      <c r="E25" s="85" t="e">
        <f>(真實總表!N57-真實總表!W57)/(91.4*(真實總表!BT57+真實總表!BU57)/2)</f>
        <v>#REF!</v>
      </c>
      <c r="F25" s="319" t="e">
        <f>真實總表!N57/6</f>
        <v>#REF!</v>
      </c>
      <c r="G25" s="85" t="e">
        <f>((63.3*27*10)/(真實總表!N57/6))*24</f>
        <v>#REF!</v>
      </c>
      <c r="H25" s="323" t="e">
        <f>(((真實總表!N57+真實總表!BK57)*真實總表!Z22)/1000)/(63.3*27*10*6)</f>
        <v>#REF!</v>
      </c>
      <c r="I25" s="84" t="e">
        <f>((63.3*27*10*6)*(真實總表!N57+真實總表!BK57)*真實總表!AJ22)/((F25-真實總表!Y57)*(真實總表!N57+真實總表!BK57))-(真實總表!Y57*真實總表!AW42)*24</f>
        <v>#REF!</v>
      </c>
      <c r="J25" s="84" t="e">
        <f>真實總表!X57/(真實總表!N57+真實總表!X57-真實總表!Y57)*100</f>
        <v>#REF!</v>
      </c>
      <c r="K25" s="84" t="e">
        <f>((真實總表!N57+真實總表!BK57)*真實總表!Z22)/63.3*27*10*真實總表!AK22</f>
        <v>#REF!</v>
      </c>
      <c r="L25" s="84">
        <f>真實總表!AJ22</f>
        <v>0</v>
      </c>
      <c r="M25" s="206" t="e">
        <f>真實總表!BW57/真實總表!$AJ22</f>
        <v>#DIV/0!</v>
      </c>
      <c r="N25" s="206" t="e">
        <f>真實總表!BX57/真實總表!$AJ22</f>
        <v>#DIV/0!</v>
      </c>
      <c r="O25" s="206" t="e">
        <f>真實總表!BY57/真實總表!$AJ22</f>
        <v>#DIV/0!</v>
      </c>
      <c r="P25" s="206" t="e">
        <f>真實總表!BZ57/真實總表!$AJ22</f>
        <v>#DIV/0!</v>
      </c>
      <c r="Q25" s="206" t="e">
        <f>真實總表!CA57/真實總表!$AJ22</f>
        <v>#DIV/0!</v>
      </c>
      <c r="R25" s="206" t="e">
        <f>真實總表!CB57/真實總表!$AJ22</f>
        <v>#DIV/0!</v>
      </c>
      <c r="S25" s="206" t="e">
        <f t="shared" si="1"/>
        <v>#DIV/0!</v>
      </c>
      <c r="T25" s="206" t="e">
        <f t="shared" si="2"/>
        <v>#DIV/0!</v>
      </c>
      <c r="U25" s="206" t="e">
        <f t="shared" si="3"/>
        <v>#DIV/0!</v>
      </c>
      <c r="V25" s="206" t="e">
        <f t="shared" si="4"/>
        <v>#DIV/0!</v>
      </c>
      <c r="W25" s="206" t="e">
        <f t="shared" si="5"/>
        <v>#DIV/0!</v>
      </c>
      <c r="X25" s="206" t="e">
        <f t="shared" si="6"/>
        <v>#DIV/0!</v>
      </c>
      <c r="Y25" s="206" t="e">
        <f>(真實總表!N57+真實總表!BK57)/((真實總表!CF57+真實總表!CG57)/2)</f>
        <v>#REF!</v>
      </c>
      <c r="Z25" s="84" t="e">
        <f>(((37.35*6*5*真實總表!CF57)+(40.35*6*5*真實總表!CG57))/(真實總表!N57+真實總表!BK57))*24</f>
        <v>#REF!</v>
      </c>
      <c r="AA25" s="206" t="e">
        <f>(真實總表!N57+真實總表!BK57)/(((37.35*6*5)*真實總表!CF57)+(40.35*6*5*真實總表!CG57))</f>
        <v>#REF!</v>
      </c>
      <c r="AB25" s="206" t="e">
        <f>((真實總表!N57+真實總表!BK57)-真實總表!Y57)/(((真實總表!CF57+真實總表!CG57)/2)*93.8)</f>
        <v>#REF!</v>
      </c>
      <c r="AC25" s="84">
        <f>真實總表!AV57</f>
        <v>0</v>
      </c>
      <c r="AD25" s="206"/>
      <c r="AE25" s="206"/>
      <c r="AF25" s="206"/>
      <c r="AG25" s="206"/>
      <c r="AH25" s="206"/>
    </row>
    <row r="26" spans="1:34" x14ac:dyDescent="0.3">
      <c r="A26" s="321" t="e">
        <f>#REF!</f>
        <v>#REF!</v>
      </c>
      <c r="B26" s="322" t="e">
        <f>真實總表!N58/(真實總表!BT58+真實總表!BU58)</f>
        <v>#REF!</v>
      </c>
      <c r="C26" s="85" t="e">
        <f>(((24.25*5.8*3*真實總表!BT58)+(32*5.8*3*真實總表!BU58))/真實總表!N58)*24</f>
        <v>#REF!</v>
      </c>
      <c r="D26" s="85" t="e">
        <f>真實總表!N58/((24.25*5.8*真實總表!BT58)+(32*5.8*真實總表!BU58))</f>
        <v>#REF!</v>
      </c>
      <c r="E26" s="85" t="e">
        <f>(真實總表!N58-真實總表!W58)/(91.4*(真實總表!BT58+真實總表!BU58)/2)</f>
        <v>#REF!</v>
      </c>
      <c r="F26" s="319" t="e">
        <f>真實總表!N58/6</f>
        <v>#REF!</v>
      </c>
      <c r="G26" s="85" t="e">
        <f>((63.3*27*10)/(真實總表!N58/6))*24</f>
        <v>#REF!</v>
      </c>
      <c r="H26" s="323" t="e">
        <f>(((真實總表!N58+真實總表!BK58)*真實總表!Z23)/1000)/(63.3*27*10*6)</f>
        <v>#REF!</v>
      </c>
      <c r="I26" s="84" t="e">
        <f>((63.3*27*10*6)*(真實總表!N58+真實總表!BK58)*真實總表!AJ23)/((F26-真實總表!Y58)*(真實總表!N58+真實總表!BK58))-(真實總表!Y58*真實總表!AW43)*24</f>
        <v>#REF!</v>
      </c>
      <c r="J26" s="84" t="e">
        <f>真實總表!X58/(真實總表!N58+真實總表!X58-真實總表!Y58)*100</f>
        <v>#REF!</v>
      </c>
      <c r="K26" s="84" t="e">
        <f>((真實總表!N58+真實總表!BK58)*真實總表!Z23)/63.3*27*10*真實總表!AK23</f>
        <v>#REF!</v>
      </c>
      <c r="L26" s="84">
        <f>真實總表!AJ23</f>
        <v>0</v>
      </c>
      <c r="M26" s="206" t="e">
        <f>真實總表!BW58/真實總表!$AJ23</f>
        <v>#DIV/0!</v>
      </c>
      <c r="N26" s="206" t="e">
        <f>真實總表!BX58/真實總表!$AJ23</f>
        <v>#DIV/0!</v>
      </c>
      <c r="O26" s="206" t="e">
        <f>真實總表!BY58/真實總表!$AJ23</f>
        <v>#DIV/0!</v>
      </c>
      <c r="P26" s="206" t="e">
        <f>真實總表!BZ58/真實總表!$AJ23</f>
        <v>#DIV/0!</v>
      </c>
      <c r="Q26" s="206" t="e">
        <f>真實總表!CA58/真實總表!$AJ23</f>
        <v>#DIV/0!</v>
      </c>
      <c r="R26" s="206" t="e">
        <f>真實總表!CB58/真實總表!$AJ23</f>
        <v>#DIV/0!</v>
      </c>
      <c r="S26" s="206" t="e">
        <f t="shared" si="1"/>
        <v>#DIV/0!</v>
      </c>
      <c r="T26" s="206" t="e">
        <f t="shared" si="2"/>
        <v>#DIV/0!</v>
      </c>
      <c r="U26" s="206" t="e">
        <f t="shared" si="3"/>
        <v>#DIV/0!</v>
      </c>
      <c r="V26" s="206" t="e">
        <f t="shared" si="4"/>
        <v>#DIV/0!</v>
      </c>
      <c r="W26" s="206" t="e">
        <f t="shared" si="5"/>
        <v>#DIV/0!</v>
      </c>
      <c r="X26" s="206" t="e">
        <f t="shared" si="6"/>
        <v>#DIV/0!</v>
      </c>
      <c r="Y26" s="206" t="e">
        <f>(真實總表!N58+真實總表!BK58)/((真實總表!CF58+真實總表!CG58)/2)</f>
        <v>#REF!</v>
      </c>
      <c r="Z26" s="84" t="e">
        <f>(((37.35*6*5*真實總表!CF58)+(40.35*6*5*真實總表!CG58))/(真實總表!N58+真實總表!BK58))*24</f>
        <v>#REF!</v>
      </c>
      <c r="AA26" s="206" t="e">
        <f>(真實總表!N58+真實總表!BK58)/(((37.35*6*5)*真實總表!CF58)+(40.35*6*5*真實總表!CG58))</f>
        <v>#REF!</v>
      </c>
      <c r="AB26" s="206" t="e">
        <f>((真實總表!N58+真實總表!BK58)-真實總表!Y58)/(((真實總表!CF58+真實總表!CG58)/2)*93.8)</f>
        <v>#REF!</v>
      </c>
      <c r="AC26" s="84">
        <f>真實總表!AV58</f>
        <v>0</v>
      </c>
      <c r="AD26" s="206"/>
      <c r="AE26" s="206"/>
      <c r="AF26" s="206"/>
      <c r="AG26" s="206"/>
      <c r="AH26" s="206"/>
    </row>
    <row r="27" spans="1:34" x14ac:dyDescent="0.3">
      <c r="A27" s="321" t="e">
        <f>#REF!</f>
        <v>#REF!</v>
      </c>
      <c r="B27" s="322" t="e">
        <f>真實總表!N59/(真實總表!BT59+真實總表!BU59)</f>
        <v>#REF!</v>
      </c>
      <c r="C27" s="85" t="e">
        <f>(((24.25*5.8*3*真實總表!BT59)+(32*5.8*3*真實總表!BU59))/真實總表!N59)*24</f>
        <v>#REF!</v>
      </c>
      <c r="D27" s="85" t="e">
        <f>真實總表!N59/((24.25*5.8*真實總表!BT59)+(32*5.8*真實總表!BU59))</f>
        <v>#REF!</v>
      </c>
      <c r="E27" s="85" t="e">
        <f>(真實總表!N59-真實總表!W59)/(91.4*(真實總表!BT59+真實總表!BU59)/2)</f>
        <v>#REF!</v>
      </c>
      <c r="F27" s="319" t="e">
        <f>真實總表!N59/6</f>
        <v>#REF!</v>
      </c>
      <c r="G27" s="85" t="e">
        <f>((63.3*27*10)/(真實總表!N59/6))*24</f>
        <v>#REF!</v>
      </c>
      <c r="H27" s="323" t="e">
        <f>(((真實總表!N59+真實總表!BK59)*真實總表!Z24)/1000)/(63.3*27*10*6)</f>
        <v>#REF!</v>
      </c>
      <c r="I27" s="84" t="e">
        <f>((63.3*27*10*6)*(真實總表!N59+真實總表!BK59)*真實總表!AJ24)/((F27-真實總表!Y59)*(真實總表!N59+真實總表!BK59))-(真實總表!Y59*真實總表!AW44)*24</f>
        <v>#REF!</v>
      </c>
      <c r="J27" s="84" t="e">
        <f>真實總表!X59/(真實總表!N59+真實總表!X59-真實總表!Y59)*100</f>
        <v>#REF!</v>
      </c>
      <c r="K27" s="84" t="e">
        <f>((真實總表!N59+真實總表!BK59)*真實總表!Z24)/63.3*27*10*真實總表!AK24</f>
        <v>#REF!</v>
      </c>
      <c r="L27" s="84">
        <f>真實總表!AJ24</f>
        <v>0</v>
      </c>
      <c r="M27" s="206" t="e">
        <f>真實總表!BW59/真實總表!$AJ24</f>
        <v>#DIV/0!</v>
      </c>
      <c r="N27" s="206" t="e">
        <f>真實總表!BX59/真實總表!$AJ24</f>
        <v>#DIV/0!</v>
      </c>
      <c r="O27" s="206" t="e">
        <f>真實總表!BY59/真實總表!$AJ24</f>
        <v>#DIV/0!</v>
      </c>
      <c r="P27" s="206" t="e">
        <f>真實總表!BZ59/真實總表!$AJ24</f>
        <v>#DIV/0!</v>
      </c>
      <c r="Q27" s="206" t="e">
        <f>真實總表!CA59/真實總表!$AJ24</f>
        <v>#DIV/0!</v>
      </c>
      <c r="R27" s="206" t="e">
        <f>真實總表!CB59/真實總表!$AJ24</f>
        <v>#DIV/0!</v>
      </c>
      <c r="S27" s="206" t="e">
        <f t="shared" si="1"/>
        <v>#DIV/0!</v>
      </c>
      <c r="T27" s="206" t="e">
        <f t="shared" si="2"/>
        <v>#DIV/0!</v>
      </c>
      <c r="U27" s="206" t="e">
        <f t="shared" si="3"/>
        <v>#DIV/0!</v>
      </c>
      <c r="V27" s="206" t="e">
        <f t="shared" si="4"/>
        <v>#DIV/0!</v>
      </c>
      <c r="W27" s="206" t="e">
        <f t="shared" si="5"/>
        <v>#DIV/0!</v>
      </c>
      <c r="X27" s="206" t="e">
        <f t="shared" si="6"/>
        <v>#DIV/0!</v>
      </c>
      <c r="Y27" s="206" t="e">
        <f>(真實總表!N59+真實總表!BK59)/((真實總表!CF59+真實總表!CG59)/2)</f>
        <v>#REF!</v>
      </c>
      <c r="Z27" s="84" t="e">
        <f>(((37.35*6*5*真實總表!CF59)+(40.35*6*5*真實總表!CG59))/(真實總表!N59+真實總表!BK59))*24</f>
        <v>#REF!</v>
      </c>
      <c r="AA27" s="206" t="e">
        <f>(真實總表!N59+真實總表!BK59)/(((37.35*6*5)*真實總表!CF59)+(40.35*6*5*真實總表!CG59))</f>
        <v>#REF!</v>
      </c>
      <c r="AB27" s="206" t="e">
        <f>((真實總表!N59+真實總表!BK59)-真實總表!Y59)/(((真實總表!CF59+真實總表!CG59)/2)*93.8)</f>
        <v>#REF!</v>
      </c>
      <c r="AC27" s="84">
        <f>真實總表!AV59</f>
        <v>0</v>
      </c>
      <c r="AD27" s="206"/>
      <c r="AE27" s="206"/>
      <c r="AF27" s="206"/>
      <c r="AG27" s="206"/>
      <c r="AH27" s="206"/>
    </row>
    <row r="28" spans="1:34" x14ac:dyDescent="0.3">
      <c r="A28" s="321" t="e">
        <f>#REF!</f>
        <v>#REF!</v>
      </c>
      <c r="B28" s="322" t="e">
        <f>真實總表!N60/(真實總表!BT60+真實總表!BU60)</f>
        <v>#REF!</v>
      </c>
      <c r="C28" s="85" t="e">
        <f>(((24.25*5.8*3*真實總表!BT60)+(32*5.8*3*真實總表!BU60))/真實總表!N60)*24</f>
        <v>#REF!</v>
      </c>
      <c r="D28" s="85" t="e">
        <f>真實總表!N60/((24.25*5.8*真實總表!BT60)+(32*5.8*真實總表!BU60))</f>
        <v>#REF!</v>
      </c>
      <c r="E28" s="85" t="e">
        <f>(真實總表!N60-真實總表!W60)/(91.4*(真實總表!BT60+真實總表!BU60)/2)</f>
        <v>#REF!</v>
      </c>
      <c r="F28" s="319" t="e">
        <f>真實總表!N60/6</f>
        <v>#REF!</v>
      </c>
      <c r="G28" s="85" t="e">
        <f>((63.3*27*10)/(真實總表!N60/6))*24</f>
        <v>#REF!</v>
      </c>
      <c r="H28" s="323" t="e">
        <f>(((真實總表!N60+真實總表!BK60)*真實總表!Z25)/1000)/(63.3*27*10*6)</f>
        <v>#REF!</v>
      </c>
      <c r="I28" s="84" t="e">
        <f>((63.3*27*10*6)*(真實總表!N60+真實總表!BK60)*真實總表!AJ25)/((F28-真實總表!Y60)*(真實總表!N60+真實總表!BK60))-(真實總表!Y60*真實總表!AW45)*24</f>
        <v>#REF!</v>
      </c>
      <c r="J28" s="84" t="e">
        <f>真實總表!X60/(真實總表!N60+真實總表!X60-真實總表!Y60)*100</f>
        <v>#REF!</v>
      </c>
      <c r="K28" s="84" t="e">
        <f>((真實總表!N60+真實總表!BK60)*真實總表!Z25)/63.3*27*10*真實總表!AK25</f>
        <v>#REF!</v>
      </c>
      <c r="L28" s="84">
        <f>真實總表!AJ25</f>
        <v>0</v>
      </c>
      <c r="M28" s="206" t="e">
        <f>真實總表!BW60/真實總表!$AJ25</f>
        <v>#DIV/0!</v>
      </c>
      <c r="N28" s="206" t="e">
        <f>真實總表!BX60/真實總表!$AJ25</f>
        <v>#DIV/0!</v>
      </c>
      <c r="O28" s="206" t="e">
        <f>真實總表!BY60/真實總表!$AJ25</f>
        <v>#DIV/0!</v>
      </c>
      <c r="P28" s="206" t="e">
        <f>真實總表!BZ60/真實總表!$AJ25</f>
        <v>#DIV/0!</v>
      </c>
      <c r="Q28" s="206" t="e">
        <f>真實總表!CA60/真實總表!$AJ25</f>
        <v>#DIV/0!</v>
      </c>
      <c r="R28" s="206" t="e">
        <f>真實總表!CB60/真實總表!$AJ25</f>
        <v>#DIV/0!</v>
      </c>
      <c r="S28" s="206" t="e">
        <f t="shared" si="1"/>
        <v>#DIV/0!</v>
      </c>
      <c r="T28" s="206" t="e">
        <f t="shared" si="2"/>
        <v>#DIV/0!</v>
      </c>
      <c r="U28" s="206" t="e">
        <f t="shared" si="3"/>
        <v>#DIV/0!</v>
      </c>
      <c r="V28" s="206" t="e">
        <f t="shared" si="4"/>
        <v>#DIV/0!</v>
      </c>
      <c r="W28" s="206" t="e">
        <f t="shared" si="5"/>
        <v>#DIV/0!</v>
      </c>
      <c r="X28" s="206" t="e">
        <f t="shared" si="6"/>
        <v>#DIV/0!</v>
      </c>
      <c r="Y28" s="206" t="e">
        <f>(真實總表!N60+真實總表!BK60)/((真實總表!CF60+真實總表!CG60)/2)</f>
        <v>#REF!</v>
      </c>
      <c r="Z28" s="84" t="e">
        <f>(((37.35*6*5*真實總表!CF60)+(40.35*6*5*真實總表!CG60))/(真實總表!N60+真實總表!BK60))*24</f>
        <v>#REF!</v>
      </c>
      <c r="AA28" s="206" t="e">
        <f>(真實總表!N60+真實總表!BK60)/(((37.35*6*5)*真實總表!CF60)+(40.35*6*5*真實總表!CG60))</f>
        <v>#REF!</v>
      </c>
      <c r="AB28" s="206" t="e">
        <f>((真實總表!N60+真實總表!BK60)-真實總表!Y60)/(((真實總表!CF60+真實總表!CG60)/2)*93.8)</f>
        <v>#REF!</v>
      </c>
      <c r="AC28" s="84">
        <f>真實總表!AV60</f>
        <v>0</v>
      </c>
      <c r="AD28" s="206"/>
      <c r="AE28" s="206"/>
      <c r="AF28" s="206"/>
      <c r="AG28" s="206"/>
      <c r="AH28" s="206"/>
    </row>
    <row r="29" spans="1:34" x14ac:dyDescent="0.3">
      <c r="A29" s="321" t="e">
        <f>#REF!</f>
        <v>#REF!</v>
      </c>
      <c r="B29" s="322" t="e">
        <f>真實總表!N61/(真實總表!BT61+真實總表!BU61)</f>
        <v>#REF!</v>
      </c>
      <c r="C29" s="85" t="e">
        <f>(((24.25*5.8*3*真實總表!BT61)+(32*5.8*3*真實總表!BU61))/真實總表!N61)*24</f>
        <v>#REF!</v>
      </c>
      <c r="D29" s="85" t="e">
        <f>真實總表!N61/((24.25*5.8*真實總表!BT61)+(32*5.8*真實總表!BU61))</f>
        <v>#REF!</v>
      </c>
      <c r="E29" s="85" t="e">
        <f>(真實總表!N61-真實總表!W61)/(91.4*(真實總表!BT61+真實總表!BU61)/2)</f>
        <v>#REF!</v>
      </c>
      <c r="F29" s="319" t="e">
        <f>真實總表!N61/6</f>
        <v>#REF!</v>
      </c>
      <c r="G29" s="85" t="e">
        <f>((63.3*27*10)/(真實總表!N61/6))*24</f>
        <v>#REF!</v>
      </c>
      <c r="H29" s="323" t="e">
        <f>(((真實總表!N61+真實總表!BK61)*真實總表!Z26)/1000)/(63.3*27*10*6)</f>
        <v>#REF!</v>
      </c>
      <c r="I29" s="84" t="e">
        <f>((63.3*27*10*6)*(真實總表!N61+真實總表!BK61)*真實總表!AJ26)/((F29-真實總表!Y61)*(真實總表!N61+真實總表!BK61))-(真實總表!Y61*真實總表!AW46)*24</f>
        <v>#REF!</v>
      </c>
      <c r="J29" s="84" t="e">
        <f>真實總表!X61/(真實總表!N61+真實總表!X61-真實總表!Y61)*100</f>
        <v>#REF!</v>
      </c>
      <c r="K29" s="84" t="e">
        <f>((真實總表!N61+真實總表!BK61)*真實總表!Z26)/63.3*27*10*真實總表!AK26</f>
        <v>#REF!</v>
      </c>
      <c r="L29" s="84">
        <f>真實總表!AJ26</f>
        <v>0</v>
      </c>
      <c r="M29" s="206" t="e">
        <f>真實總表!BW61/真實總表!$AJ26</f>
        <v>#DIV/0!</v>
      </c>
      <c r="N29" s="206" t="e">
        <f>真實總表!BX61/真實總表!$AJ26</f>
        <v>#DIV/0!</v>
      </c>
      <c r="O29" s="206" t="e">
        <f>真實總表!BY61/真實總表!$AJ26</f>
        <v>#DIV/0!</v>
      </c>
      <c r="P29" s="206" t="e">
        <f>真實總表!BZ61/真實總表!$AJ26</f>
        <v>#DIV/0!</v>
      </c>
      <c r="Q29" s="206" t="e">
        <f>真實總表!CA61/真實總表!$AJ26</f>
        <v>#DIV/0!</v>
      </c>
      <c r="R29" s="206" t="e">
        <f>真實總表!CB61/真實總表!$AJ26</f>
        <v>#DIV/0!</v>
      </c>
      <c r="S29" s="206" t="e">
        <f t="shared" si="1"/>
        <v>#DIV/0!</v>
      </c>
      <c r="T29" s="206" t="e">
        <f t="shared" si="2"/>
        <v>#DIV/0!</v>
      </c>
      <c r="U29" s="206" t="e">
        <f t="shared" si="3"/>
        <v>#DIV/0!</v>
      </c>
      <c r="V29" s="206" t="e">
        <f t="shared" si="4"/>
        <v>#DIV/0!</v>
      </c>
      <c r="W29" s="206" t="e">
        <f t="shared" si="5"/>
        <v>#DIV/0!</v>
      </c>
      <c r="X29" s="206" t="e">
        <f t="shared" si="6"/>
        <v>#DIV/0!</v>
      </c>
      <c r="Y29" s="206" t="e">
        <f>(真實總表!N61+真實總表!BK61)/((真實總表!CF61+真實總表!CG61)/2)</f>
        <v>#REF!</v>
      </c>
      <c r="Z29" s="84" t="e">
        <f>(((37.35*6*5*真實總表!CF61)+(40.35*6*5*真實總表!CG61))/(真實總表!N61+真實總表!BK61))*24</f>
        <v>#REF!</v>
      </c>
      <c r="AA29" s="206" t="e">
        <f>(真實總表!N61+真實總表!BK61)/(((37.35*6*5)*真實總表!CF61)+(40.35*6*5*真實總表!CG61))</f>
        <v>#REF!</v>
      </c>
      <c r="AB29" s="206" t="e">
        <f>((真實總表!N61+真實總表!BK61)-真實總表!Y61)/(((真實總表!CF61+真實總表!CG61)/2)*93.8)</f>
        <v>#REF!</v>
      </c>
      <c r="AC29" s="84">
        <f>真實總表!AV61</f>
        <v>0</v>
      </c>
      <c r="AD29" s="206"/>
      <c r="AE29" s="206"/>
      <c r="AF29" s="206"/>
      <c r="AG29" s="206"/>
      <c r="AH29" s="206"/>
    </row>
    <row r="30" spans="1:34" x14ac:dyDescent="0.3">
      <c r="A30" s="321" t="e">
        <f>#REF!</f>
        <v>#REF!</v>
      </c>
      <c r="B30" s="322" t="e">
        <f>真實總表!N62/(真實總表!BT62+真實總表!BU62)</f>
        <v>#REF!</v>
      </c>
      <c r="C30" s="85" t="e">
        <f>(((24.25*5.8*3*真實總表!BT62)+(32*5.8*3*真實總表!BU62))/真實總表!N62)*24</f>
        <v>#REF!</v>
      </c>
      <c r="D30" s="85" t="e">
        <f>真實總表!N62/((24.25*5.8*真實總表!BT62)+(32*5.8*真實總表!BU62))</f>
        <v>#REF!</v>
      </c>
      <c r="E30" s="85" t="e">
        <f>(真實總表!N62-真實總表!W62)/(91.4*(真實總表!BT62+真實總表!BU62)/2)</f>
        <v>#REF!</v>
      </c>
      <c r="F30" s="319" t="e">
        <f>真實總表!N62/6</f>
        <v>#REF!</v>
      </c>
      <c r="G30" s="85" t="e">
        <f>((63.3*27*10)/(真實總表!N62/6))*24</f>
        <v>#REF!</v>
      </c>
      <c r="H30" s="323" t="e">
        <f>(((真實總表!N62+真實總表!BK62)*真實總表!Z27)/1000)/(63.3*27*10*6)</f>
        <v>#REF!</v>
      </c>
      <c r="I30" s="84" t="e">
        <f>((63.3*27*10*6)*(真實總表!N62+真實總表!BK62)*真實總表!AJ27)/((F30-真實總表!Y62)*(真實總表!N62+真實總表!BK62))-(真實總表!Y62*真實總表!AW47)*24</f>
        <v>#REF!</v>
      </c>
      <c r="J30" s="84" t="e">
        <f>真實總表!X62/(真實總表!N62+真實總表!X62-真實總表!Y62)*100</f>
        <v>#REF!</v>
      </c>
      <c r="K30" s="84" t="e">
        <f>((真實總表!N62+真實總表!BK62)*真實總表!Z27)/63.3*27*10*真實總表!AK27</f>
        <v>#REF!</v>
      </c>
      <c r="L30" s="84">
        <f>真實總表!AJ27</f>
        <v>0</v>
      </c>
      <c r="M30" s="206" t="e">
        <f>真實總表!BW62/真實總表!$AJ27</f>
        <v>#DIV/0!</v>
      </c>
      <c r="N30" s="206" t="e">
        <f>真實總表!BX62/真實總表!$AJ27</f>
        <v>#DIV/0!</v>
      </c>
      <c r="O30" s="206" t="e">
        <f>真實總表!BY62/真實總表!$AJ27</f>
        <v>#DIV/0!</v>
      </c>
      <c r="P30" s="206" t="e">
        <f>真實總表!BZ62/真實總表!$AJ27</f>
        <v>#DIV/0!</v>
      </c>
      <c r="Q30" s="206" t="e">
        <f>真實總表!CA62/真實總表!$AJ27</f>
        <v>#DIV/0!</v>
      </c>
      <c r="R30" s="206" t="e">
        <f>真實總表!CB62/真實總表!$AJ27</f>
        <v>#DIV/0!</v>
      </c>
      <c r="S30" s="206" t="e">
        <f t="shared" si="1"/>
        <v>#DIV/0!</v>
      </c>
      <c r="T30" s="206" t="e">
        <f t="shared" si="2"/>
        <v>#DIV/0!</v>
      </c>
      <c r="U30" s="206" t="e">
        <f t="shared" si="3"/>
        <v>#DIV/0!</v>
      </c>
      <c r="V30" s="206" t="e">
        <f t="shared" si="4"/>
        <v>#DIV/0!</v>
      </c>
      <c r="W30" s="206" t="e">
        <f t="shared" si="5"/>
        <v>#DIV/0!</v>
      </c>
      <c r="X30" s="206" t="e">
        <f t="shared" si="6"/>
        <v>#DIV/0!</v>
      </c>
      <c r="Y30" s="206" t="e">
        <f>(真實總表!N62+真實總表!BK62)/((真實總表!CF62+真實總表!CG62)/2)</f>
        <v>#REF!</v>
      </c>
      <c r="Z30" s="84" t="e">
        <f>(((37.35*6*5*真實總表!CF62)+(40.35*6*5*真實總表!CG62))/(真實總表!N62+真實總表!BK62))*24</f>
        <v>#REF!</v>
      </c>
      <c r="AA30" s="206" t="e">
        <f>(真實總表!N62+真實總表!BK62)/(((37.35*6*5)*真實總表!CF62)+(40.35*6*5*真實總表!CG62))</f>
        <v>#REF!</v>
      </c>
      <c r="AB30" s="206" t="e">
        <f>((真實總表!N62+真實總表!BK62)-真實總表!Y62)/(((真實總表!CF62+真實總表!CG62)/2)*93.8)</f>
        <v>#REF!</v>
      </c>
      <c r="AC30" s="84">
        <f>真實總表!AV62</f>
        <v>0</v>
      </c>
      <c r="AD30" s="206"/>
      <c r="AE30" s="206"/>
      <c r="AF30" s="206"/>
      <c r="AG30" s="206"/>
      <c r="AH30" s="206"/>
    </row>
    <row r="31" spans="1:34" x14ac:dyDescent="0.3">
      <c r="A31" s="321" t="e">
        <f>#REF!</f>
        <v>#REF!</v>
      </c>
      <c r="B31" s="322" t="e">
        <f>真實總表!N63/(真實總表!BT63+真實總表!BU63)</f>
        <v>#REF!</v>
      </c>
      <c r="C31" s="85" t="e">
        <f>(((24.25*5.8*3*真實總表!BT63)+(32*5.8*3*真實總表!BU63))/真實總表!N63)*24</f>
        <v>#REF!</v>
      </c>
      <c r="D31" s="85" t="e">
        <f>真實總表!N63/((24.25*5.8*真實總表!BT63)+(32*5.8*真實總表!BU63))</f>
        <v>#REF!</v>
      </c>
      <c r="E31" s="85" t="e">
        <f>(真實總表!N63-真實總表!W63)/(91.4*(真實總表!BT63+真實總表!BU63)/2)</f>
        <v>#REF!</v>
      </c>
      <c r="F31" s="319" t="e">
        <f>真實總表!N63/6</f>
        <v>#REF!</v>
      </c>
      <c r="G31" s="85" t="e">
        <f>((63.3*27*10)/(真實總表!N63/6))*24</f>
        <v>#REF!</v>
      </c>
      <c r="H31" s="323" t="e">
        <f>(((真實總表!N63+真實總表!BK63)*真實總表!Z28)/1000)/(63.3*27*10*6)</f>
        <v>#REF!</v>
      </c>
      <c r="I31" s="84" t="e">
        <f>((63.3*27*10*6)*(真實總表!N63+真實總表!BK63)*真實總表!AJ28)/((F31-真實總表!Y63)*(真實總表!N63+真實總表!BK63))-(真實總表!Y63*真實總表!AW48)*24</f>
        <v>#REF!</v>
      </c>
      <c r="J31" s="84" t="e">
        <f>真實總表!X63/(真實總表!N63+真實總表!X63-真實總表!Y63)*100</f>
        <v>#REF!</v>
      </c>
      <c r="K31" s="84" t="e">
        <f>((真實總表!N63+真實總表!BK63)*真實總表!Z28)/63.3*27*10*真實總表!AK28</f>
        <v>#REF!</v>
      </c>
      <c r="L31" s="84">
        <f>真實總表!AJ28</f>
        <v>0</v>
      </c>
      <c r="M31" s="206" t="e">
        <f>真實總表!BW63/真實總表!$AJ28</f>
        <v>#DIV/0!</v>
      </c>
      <c r="N31" s="206" t="e">
        <f>真實總表!BX63/真實總表!$AJ28</f>
        <v>#DIV/0!</v>
      </c>
      <c r="O31" s="206" t="e">
        <f>真實總表!BY63/真實總表!$AJ28</f>
        <v>#DIV/0!</v>
      </c>
      <c r="P31" s="206" t="e">
        <f>真實總表!BZ63/真實總表!$AJ28</f>
        <v>#DIV/0!</v>
      </c>
      <c r="Q31" s="206" t="e">
        <f>真實總表!CA63/真實總表!$AJ28</f>
        <v>#DIV/0!</v>
      </c>
      <c r="R31" s="206" t="e">
        <f>真實總表!CB63/真實總表!$AJ28</f>
        <v>#DIV/0!</v>
      </c>
      <c r="S31" s="206" t="e">
        <f t="shared" si="1"/>
        <v>#DIV/0!</v>
      </c>
      <c r="T31" s="206" t="e">
        <f t="shared" si="2"/>
        <v>#DIV/0!</v>
      </c>
      <c r="U31" s="206" t="e">
        <f t="shared" si="3"/>
        <v>#DIV/0!</v>
      </c>
      <c r="V31" s="206" t="e">
        <f t="shared" si="4"/>
        <v>#DIV/0!</v>
      </c>
      <c r="W31" s="206" t="e">
        <f t="shared" si="5"/>
        <v>#DIV/0!</v>
      </c>
      <c r="X31" s="206" t="e">
        <f t="shared" si="6"/>
        <v>#DIV/0!</v>
      </c>
      <c r="Y31" s="206" t="e">
        <f>(真實總表!N63+真實總表!BK63)/((真實總表!CF63+真實總表!CG63)/2)</f>
        <v>#REF!</v>
      </c>
      <c r="Z31" s="84" t="e">
        <f>(((37.35*6*5*真實總表!CF63)+(40.35*6*5*真實總表!CG63))/(真實總表!N63+真實總表!BK63))*24</f>
        <v>#REF!</v>
      </c>
      <c r="AA31" s="206" t="e">
        <f>(真實總表!N63+真實總表!BK63)/(((37.35*6*5)*真實總表!CF63)+(40.35*6*5*真實總表!CG63))</f>
        <v>#REF!</v>
      </c>
      <c r="AB31" s="206" t="e">
        <f>((真實總表!N63+真實總表!BK63)-真實總表!Y63)/(((真實總表!CF63+真實總表!CG63)/2)*93.8)</f>
        <v>#REF!</v>
      </c>
      <c r="AC31" s="84">
        <f>真實總表!AV63</f>
        <v>0</v>
      </c>
      <c r="AD31" s="206"/>
      <c r="AE31" s="206"/>
      <c r="AF31" s="206"/>
      <c r="AG31" s="206"/>
      <c r="AH31" s="206"/>
    </row>
    <row r="32" spans="1:34" x14ac:dyDescent="0.3">
      <c r="A32" s="321" t="e">
        <f>#REF!</f>
        <v>#REF!</v>
      </c>
      <c r="B32" s="322" t="e">
        <f>真實總表!N64/(真實總表!BT64+真實總表!BU64)</f>
        <v>#REF!</v>
      </c>
      <c r="C32" s="85" t="e">
        <f>(((24.25*5.8*3*真實總表!BT64)+(32*5.8*3*真實總表!BU64))/真實總表!N64)*24</f>
        <v>#REF!</v>
      </c>
      <c r="D32" s="85" t="e">
        <f>真實總表!N64/((24.25*5.8*真實總表!BT64)+(32*5.8*真實總表!BU64))</f>
        <v>#REF!</v>
      </c>
      <c r="E32" s="85" t="e">
        <f>(真實總表!N64-真實總表!W64)/(91.4*(真實總表!BT64+真實總表!BU64)/2)</f>
        <v>#REF!</v>
      </c>
      <c r="F32" s="319" t="e">
        <f>真實總表!N64/6</f>
        <v>#REF!</v>
      </c>
      <c r="G32" s="85" t="e">
        <f>((63.3*27*10)/(真實總表!N64/6))*24</f>
        <v>#REF!</v>
      </c>
      <c r="H32" s="323" t="e">
        <f>(((真實總表!N64+真實總表!BK64)*真實總表!Z29)/1000)/(63.3*27*10*6)</f>
        <v>#REF!</v>
      </c>
      <c r="I32" s="84" t="e">
        <f>((63.3*27*10*6)*(真實總表!N64+真實總表!BK64)*真實總表!AJ29)/((F32-真實總表!Y64)*(真實總表!N64+真實總表!BK64))-(真實總表!Y64*真實總表!AW49)*24</f>
        <v>#REF!</v>
      </c>
      <c r="J32" s="84" t="e">
        <f>真實總表!X64/(真實總表!N64+真實總表!X64-真實總表!Y64)*100</f>
        <v>#REF!</v>
      </c>
      <c r="K32" s="84" t="e">
        <f>((真實總表!N64+真實總表!BK64)*真實總表!Z29)/63.3*27*10*真實總表!AK29</f>
        <v>#REF!</v>
      </c>
      <c r="L32" s="84">
        <f>真實總表!AJ29</f>
        <v>0</v>
      </c>
      <c r="M32" s="206" t="e">
        <f>真實總表!BW64/真實總表!$AJ29</f>
        <v>#DIV/0!</v>
      </c>
      <c r="N32" s="206" t="e">
        <f>真實總表!BX64/真實總表!$AJ29</f>
        <v>#DIV/0!</v>
      </c>
      <c r="O32" s="206" t="e">
        <f>真實總表!BY64/真實總表!$AJ29</f>
        <v>#DIV/0!</v>
      </c>
      <c r="P32" s="206" t="e">
        <f>真實總表!BZ64/真實總表!$AJ29</f>
        <v>#DIV/0!</v>
      </c>
      <c r="Q32" s="206" t="e">
        <f>真實總表!CA64/真實總表!$AJ29</f>
        <v>#DIV/0!</v>
      </c>
      <c r="R32" s="206" t="e">
        <f>真實總表!CB64/真實總表!$AJ29</f>
        <v>#DIV/0!</v>
      </c>
      <c r="S32" s="206" t="e">
        <f t="shared" si="1"/>
        <v>#DIV/0!</v>
      </c>
      <c r="T32" s="206" t="e">
        <f t="shared" si="2"/>
        <v>#DIV/0!</v>
      </c>
      <c r="U32" s="206" t="e">
        <f t="shared" si="3"/>
        <v>#DIV/0!</v>
      </c>
      <c r="V32" s="206" t="e">
        <f t="shared" si="4"/>
        <v>#DIV/0!</v>
      </c>
      <c r="W32" s="206" t="e">
        <f t="shared" si="5"/>
        <v>#DIV/0!</v>
      </c>
      <c r="X32" s="206" t="e">
        <f t="shared" si="6"/>
        <v>#DIV/0!</v>
      </c>
      <c r="Y32" s="206" t="e">
        <f>(真實總表!N64+真實總表!BK64)/((真實總表!CF64+真實總表!CG64)/2)</f>
        <v>#REF!</v>
      </c>
      <c r="Z32" s="84" t="e">
        <f>(((37.35*6*5*真實總表!CF64)+(40.35*6*5*真實總表!CG64))/(真實總表!N64+真實總表!BK64))*24</f>
        <v>#REF!</v>
      </c>
      <c r="AA32" s="206" t="e">
        <f>(真實總表!N64+真實總表!BK64)/(((37.35*6*5)*真實總表!CF64)+(40.35*6*5*真實總表!CG64))</f>
        <v>#REF!</v>
      </c>
      <c r="AB32" s="206" t="e">
        <f>((真實總表!N64+真實總表!BK64)-真實總表!Y64)/(((真實總表!CF64+真實總表!CG64)/2)*93.8)</f>
        <v>#REF!</v>
      </c>
      <c r="AC32" s="84">
        <f>真實總表!AV64</f>
        <v>0</v>
      </c>
      <c r="AD32" s="206"/>
      <c r="AE32" s="206"/>
      <c r="AF32" s="206"/>
      <c r="AG32" s="206"/>
      <c r="AH32" s="206"/>
    </row>
    <row r="33" spans="1:34" x14ac:dyDescent="0.3">
      <c r="A33" s="321" t="e">
        <f>#REF!</f>
        <v>#REF!</v>
      </c>
      <c r="B33" s="322" t="e">
        <f>真實總表!N65/(真實總表!BT65+真實總表!BU65)</f>
        <v>#REF!</v>
      </c>
      <c r="C33" s="85" t="e">
        <f>(((24.25*5.8*3*真實總表!BT65)+(32*5.8*3*真實總表!BU65))/真實總表!N65)*24</f>
        <v>#REF!</v>
      </c>
      <c r="D33" s="85" t="e">
        <f>真實總表!N65/((24.25*5.8*真實總表!BT65)+(32*5.8*真實總表!BU65))</f>
        <v>#REF!</v>
      </c>
      <c r="E33" s="85" t="e">
        <f>(真實總表!N65-真實總表!W65)/(91.4*(真實總表!BT65+真實總表!BU65)/2)</f>
        <v>#REF!</v>
      </c>
      <c r="F33" s="319" t="e">
        <f>真實總表!N65/6</f>
        <v>#REF!</v>
      </c>
      <c r="G33" s="85" t="e">
        <f>((63.3*27*10)/(真實總表!N65/6))*24</f>
        <v>#REF!</v>
      </c>
      <c r="H33" s="323" t="e">
        <f>(((真實總表!N65+真實總表!BK65)*真實總表!Z30)/1000)/(63.3*27*10*6)</f>
        <v>#REF!</v>
      </c>
      <c r="I33" s="84" t="e">
        <f>((63.3*27*10*6)*(真實總表!N65+真實總表!BK65)*真實總表!AJ30)/((F33-真實總表!Y65)*(真實總表!N65+真實總表!BK65))-(真實總表!Y65*真實總表!AW50)*24</f>
        <v>#REF!</v>
      </c>
      <c r="J33" s="84" t="e">
        <f>真實總表!X65/(真實總表!N65+真實總表!X65-真實總表!Y65)*100</f>
        <v>#REF!</v>
      </c>
      <c r="K33" s="84" t="e">
        <f>((真實總表!N65+真實總表!BK65)*真實總表!Z30)/63.3*27*10*真實總表!AK30</f>
        <v>#REF!</v>
      </c>
      <c r="L33" s="84">
        <f>真實總表!AJ30</f>
        <v>0</v>
      </c>
      <c r="M33" s="206" t="e">
        <f>真實總表!BW65/真實總表!$AJ30</f>
        <v>#DIV/0!</v>
      </c>
      <c r="N33" s="206" t="e">
        <f>真實總表!BX65/真實總表!$AJ30</f>
        <v>#DIV/0!</v>
      </c>
      <c r="O33" s="206" t="e">
        <f>真實總表!BY65/真實總表!$AJ30</f>
        <v>#DIV/0!</v>
      </c>
      <c r="P33" s="206" t="e">
        <f>真實總表!BZ65/真實總表!$AJ30</f>
        <v>#DIV/0!</v>
      </c>
      <c r="Q33" s="206" t="e">
        <f>真實總表!CA65/真實總表!$AJ30</f>
        <v>#DIV/0!</v>
      </c>
      <c r="R33" s="206" t="e">
        <f>真實總表!CB65/真實總表!$AJ30</f>
        <v>#DIV/0!</v>
      </c>
      <c r="S33" s="206" t="e">
        <f t="shared" si="1"/>
        <v>#DIV/0!</v>
      </c>
      <c r="T33" s="206" t="e">
        <f t="shared" si="2"/>
        <v>#DIV/0!</v>
      </c>
      <c r="U33" s="206" t="e">
        <f t="shared" si="3"/>
        <v>#DIV/0!</v>
      </c>
      <c r="V33" s="206" t="e">
        <f t="shared" si="4"/>
        <v>#DIV/0!</v>
      </c>
      <c r="W33" s="206" t="e">
        <f t="shared" si="5"/>
        <v>#DIV/0!</v>
      </c>
      <c r="X33" s="206" t="e">
        <f t="shared" si="6"/>
        <v>#DIV/0!</v>
      </c>
      <c r="Y33" s="206" t="e">
        <f>(真實總表!N65+真實總表!BK65)/((真實總表!CF65+真實總表!CG65)/2)</f>
        <v>#REF!</v>
      </c>
      <c r="Z33" s="84" t="e">
        <f>(((37.35*6*5*真實總表!CF65)+(40.35*6*5*真實總表!CG65))/(真實總表!N65+真實總表!BK65))*24</f>
        <v>#REF!</v>
      </c>
      <c r="AA33" s="206" t="e">
        <f>(真實總表!N65+真實總表!BK65)/(((37.35*6*5)*真實總表!CF65)+(40.35*6*5*真實總表!CG65))</f>
        <v>#REF!</v>
      </c>
      <c r="AB33" s="206" t="e">
        <f>((真實總表!N65+真實總表!BK65)-真實總表!Y65)/(((真實總表!CF65+真實總表!CG65)/2)*93.8)</f>
        <v>#REF!</v>
      </c>
      <c r="AC33" s="84">
        <f>真實總表!AV65</f>
        <v>0</v>
      </c>
      <c r="AD33" s="206"/>
      <c r="AE33" s="206"/>
      <c r="AF33" s="206"/>
      <c r="AG33" s="206"/>
      <c r="AH33" s="206"/>
    </row>
    <row r="34" spans="1:34" x14ac:dyDescent="0.3">
      <c r="A34" s="321" t="e">
        <f>#REF!</f>
        <v>#REF!</v>
      </c>
      <c r="B34" s="322" t="e">
        <f>真實總表!N66/(真實總表!BT66+真實總表!BU66)</f>
        <v>#REF!</v>
      </c>
      <c r="C34" s="85" t="e">
        <f>(((24.25*5.8*3*真實總表!BT66)+(32*5.8*3*真實總表!BU66))/真實總表!N66)*24</f>
        <v>#REF!</v>
      </c>
      <c r="D34" s="85" t="e">
        <f>真實總表!N66/((24.25*5.8*真實總表!BT66)+(32*5.8*真實總表!BU66))</f>
        <v>#REF!</v>
      </c>
      <c r="E34" s="85" t="e">
        <f>(真實總表!N66-真實總表!W66)/(91.4*(真實總表!BT66+真實總表!BU66)/2)</f>
        <v>#REF!</v>
      </c>
      <c r="F34" s="319" t="e">
        <f>真實總表!N66/6</f>
        <v>#REF!</v>
      </c>
      <c r="G34" s="85" t="e">
        <f>((63.3*27*10)/(真實總表!N66/6))*24</f>
        <v>#REF!</v>
      </c>
      <c r="H34" s="323" t="e">
        <f>(((真實總表!N66+真實總表!BK66)*真實總表!Z31)/1000)/(63.3*27*10*6)</f>
        <v>#REF!</v>
      </c>
      <c r="I34" s="84" t="e">
        <f>((63.3*27*10*6)*(真實總表!N66+真實總表!BK66)*真實總表!AJ31)/((F34-真實總表!Y66)*(真實總表!N66+真實總表!BK66))-(真實總表!Y66*真實總表!AW51)*24</f>
        <v>#REF!</v>
      </c>
      <c r="J34" s="84" t="e">
        <f>真實總表!X66/(真實總表!N66+真實總表!X66-真實總表!Y66)*100</f>
        <v>#REF!</v>
      </c>
      <c r="K34" s="84" t="e">
        <f>((真實總表!N66+真實總表!BK66)*真實總表!Z31)/63.3*27*10*真實總表!AK31</f>
        <v>#REF!</v>
      </c>
      <c r="L34" s="84">
        <f>真實總表!AJ31</f>
        <v>0</v>
      </c>
      <c r="M34" s="206" t="e">
        <f>真實總表!BW66/真實總表!$AJ31</f>
        <v>#DIV/0!</v>
      </c>
      <c r="N34" s="206" t="e">
        <f>真實總表!BX66/真實總表!$AJ31</f>
        <v>#DIV/0!</v>
      </c>
      <c r="O34" s="206" t="e">
        <f>真實總表!BY66/真實總表!$AJ31</f>
        <v>#DIV/0!</v>
      </c>
      <c r="P34" s="206" t="e">
        <f>真實總表!BZ66/真實總表!$AJ31</f>
        <v>#DIV/0!</v>
      </c>
      <c r="Q34" s="206" t="e">
        <f>真實總表!CA66/真實總表!$AJ31</f>
        <v>#DIV/0!</v>
      </c>
      <c r="R34" s="206" t="e">
        <f>真實總表!CB66/真實總表!$AJ31</f>
        <v>#DIV/0!</v>
      </c>
      <c r="S34" s="206" t="e">
        <f t="shared" si="1"/>
        <v>#DIV/0!</v>
      </c>
      <c r="T34" s="206" t="e">
        <f t="shared" si="2"/>
        <v>#DIV/0!</v>
      </c>
      <c r="U34" s="206" t="e">
        <f t="shared" si="3"/>
        <v>#DIV/0!</v>
      </c>
      <c r="V34" s="206" t="e">
        <f t="shared" si="4"/>
        <v>#DIV/0!</v>
      </c>
      <c r="W34" s="206" t="e">
        <f t="shared" si="5"/>
        <v>#DIV/0!</v>
      </c>
      <c r="X34" s="206" t="e">
        <f t="shared" si="6"/>
        <v>#DIV/0!</v>
      </c>
      <c r="Y34" s="206" t="e">
        <f>(真實總表!N66+真實總表!BK66)/((真實總表!CF66+真實總表!CG66)/2)</f>
        <v>#REF!</v>
      </c>
      <c r="Z34" s="84" t="e">
        <f>(((37.35*6*5*真實總表!CF66)+(40.35*6*5*真實總表!CG66))/(真實總表!N66+真實總表!BK66))*24</f>
        <v>#REF!</v>
      </c>
      <c r="AA34" s="206" t="e">
        <f>(真實總表!N66+真實總表!BK66)/(((37.35*6*5)*真實總表!CF66)+(40.35*6*5*真實總表!CG66))</f>
        <v>#REF!</v>
      </c>
      <c r="AB34" s="206" t="e">
        <f>((真實總表!N66+真實總表!BK66)-真實總表!Y66)/(((真實總表!CF66+真實總表!CG66)/2)*93.8)</f>
        <v>#REF!</v>
      </c>
      <c r="AC34" s="84">
        <f>真實總表!AV66</f>
        <v>0</v>
      </c>
      <c r="AD34" s="206"/>
      <c r="AE34" s="206"/>
      <c r="AF34" s="206"/>
      <c r="AG34" s="206"/>
      <c r="AH34" s="206"/>
    </row>
    <row r="35" spans="1:34" x14ac:dyDescent="0.3">
      <c r="A35" s="321" t="e">
        <f>#REF!</f>
        <v>#REF!</v>
      </c>
      <c r="B35" s="322" t="e">
        <f>真實總表!N67/(真實總表!BT67+真實總表!BU67)</f>
        <v>#REF!</v>
      </c>
      <c r="C35" s="85" t="e">
        <f>(((24.25*5.8*3*真實總表!BT67)+(32*5.8*3*真實總表!BU67))/真實總表!N67)*24</f>
        <v>#REF!</v>
      </c>
      <c r="D35" s="85" t="e">
        <f>真實總表!N67/((24.25*5.8*真實總表!BT67)+(32*5.8*真實總表!BU67))</f>
        <v>#REF!</v>
      </c>
      <c r="E35" s="85" t="e">
        <f>(真實總表!N67-真實總表!W67)/(91.4*(真實總表!BT67+真實總表!BU67)/2)</f>
        <v>#REF!</v>
      </c>
      <c r="F35" s="319" t="e">
        <f>真實總表!N67/6</f>
        <v>#REF!</v>
      </c>
      <c r="G35" s="85" t="e">
        <f>((63.3*27*10)/(真實總表!N67/6))*24</f>
        <v>#REF!</v>
      </c>
      <c r="H35" s="323" t="e">
        <f>(((真實總表!N67+真實總表!BK67)*真實總表!Z32)/1000)/(63.3*27*10*6)</f>
        <v>#REF!</v>
      </c>
      <c r="I35" s="84" t="e">
        <f>((63.3*27*10*6)*(真實總表!N67+真實總表!BK67)*真實總表!AJ32)/((F35-真實總表!Y67)*(真實總表!N67+真實總表!BK67))-(真實總表!Y67*真實總表!AW52)*24</f>
        <v>#REF!</v>
      </c>
      <c r="J35" s="84" t="e">
        <f>真實總表!X67/(真實總表!N67+真實總表!X67-真實總表!Y67)*100</f>
        <v>#REF!</v>
      </c>
      <c r="K35" s="84" t="e">
        <f>((真實總表!N67+真實總表!BK67)*真實總表!Z32)/63.3*27*10*真實總表!AK32</f>
        <v>#REF!</v>
      </c>
      <c r="L35" s="84">
        <f>真實總表!AJ32</f>
        <v>0</v>
      </c>
      <c r="M35" s="206" t="e">
        <f>真實總表!BW67/真實總表!$AJ32</f>
        <v>#DIV/0!</v>
      </c>
      <c r="N35" s="206" t="e">
        <f>真實總表!BX67/真實總表!$AJ32</f>
        <v>#DIV/0!</v>
      </c>
      <c r="O35" s="206" t="e">
        <f>真實總表!BY67/真實總表!$AJ32</f>
        <v>#DIV/0!</v>
      </c>
      <c r="P35" s="206" t="e">
        <f>真實總表!BZ67/真實總表!$AJ32</f>
        <v>#DIV/0!</v>
      </c>
      <c r="Q35" s="206" t="e">
        <f>真實總表!CA67/真實總表!$AJ32</f>
        <v>#DIV/0!</v>
      </c>
      <c r="R35" s="206" t="e">
        <f>真實總表!CB67/真實總表!$AJ32</f>
        <v>#DIV/0!</v>
      </c>
      <c r="S35" s="206" t="e">
        <f t="shared" si="1"/>
        <v>#DIV/0!</v>
      </c>
      <c r="T35" s="206" t="e">
        <f t="shared" si="2"/>
        <v>#DIV/0!</v>
      </c>
      <c r="U35" s="206" t="e">
        <f t="shared" si="3"/>
        <v>#DIV/0!</v>
      </c>
      <c r="V35" s="206" t="e">
        <f t="shared" si="4"/>
        <v>#DIV/0!</v>
      </c>
      <c r="W35" s="206" t="e">
        <f t="shared" si="5"/>
        <v>#DIV/0!</v>
      </c>
      <c r="X35" s="206" t="e">
        <f t="shared" si="6"/>
        <v>#DIV/0!</v>
      </c>
      <c r="Y35" s="206" t="e">
        <f>(真實總表!N67+真實總表!BK67)/((真實總表!CF67+真實總表!CG67)/2)</f>
        <v>#REF!</v>
      </c>
      <c r="Z35" s="84" t="e">
        <f>(((37.35*6*5*真實總表!CF67)+(40.35*6*5*真實總表!CG67))/(真實總表!N67+真實總表!BK67))*24</f>
        <v>#REF!</v>
      </c>
      <c r="AA35" s="206" t="e">
        <f>(真實總表!N67+真實總表!BK67)/(((37.35*6*5)*真實總表!CF67)+(40.35*6*5*真實總表!CG67))</f>
        <v>#REF!</v>
      </c>
      <c r="AB35" s="206" t="e">
        <f>((真實總表!N67+真實總表!BK67)-真實總表!Y67)/(((真實總表!CF67+真實總表!CG67)/2)*93.8)</f>
        <v>#REF!</v>
      </c>
      <c r="AC35" s="84">
        <f>真實總表!AV67</f>
        <v>0</v>
      </c>
      <c r="AD35" s="206"/>
      <c r="AE35" s="206"/>
      <c r="AF35" s="206"/>
      <c r="AG35" s="206"/>
      <c r="AH35" s="206"/>
    </row>
    <row r="36" spans="1:34" x14ac:dyDescent="0.3">
      <c r="A36" s="321" t="e">
        <f>#REF!</f>
        <v>#REF!</v>
      </c>
      <c r="B36" s="322" t="e">
        <f>真實總表!N68/(真實總表!BT68+真實總表!BU68)</f>
        <v>#REF!</v>
      </c>
      <c r="C36" s="85" t="e">
        <f>(((24.25*5.8*3*真實總表!BT68)+(32*5.8*3*真實總表!BU68))/真實總表!N68)*24</f>
        <v>#REF!</v>
      </c>
      <c r="D36" s="85" t="e">
        <f>真實總表!N68/((24.25*5.8*真實總表!BT68)+(32*5.8*真實總表!BU68))</f>
        <v>#REF!</v>
      </c>
      <c r="E36" s="85" t="e">
        <f>(真實總表!N68-真實總表!W68)/(91.4*(真實總表!BT68+真實總表!BU68)/2)</f>
        <v>#REF!</v>
      </c>
      <c r="F36" s="319" t="e">
        <f>真實總表!N68/6</f>
        <v>#REF!</v>
      </c>
      <c r="G36" s="85" t="e">
        <f>((63.3*27*10)/(真實總表!N68/6))*24</f>
        <v>#REF!</v>
      </c>
      <c r="H36" s="323" t="e">
        <f>(((真實總表!N68+真實總表!BK68)*真實總表!Z33)/1000)/(63.3*27*10*6)</f>
        <v>#REF!</v>
      </c>
      <c r="I36" s="84" t="e">
        <f>((63.3*27*10*6)*(真實總表!N68+真實總表!BK68)*真實總表!AJ33)/((F36-真實總表!Y68)*(真實總表!N68+真實總表!BK68))-(真實總表!Y68*真實總表!AW53)*24</f>
        <v>#REF!</v>
      </c>
      <c r="J36" s="84" t="e">
        <f>真實總表!X68/(真實總表!N68+真實總表!X68-真實總表!Y68)*100</f>
        <v>#REF!</v>
      </c>
      <c r="K36" s="84" t="e">
        <f>((真實總表!N68+真實總表!BK68)*真實總表!Z33)/63.3*27*10*真實總表!AK33</f>
        <v>#REF!</v>
      </c>
      <c r="L36" s="84">
        <f>真實總表!AJ33</f>
        <v>0</v>
      </c>
      <c r="M36" s="206" t="e">
        <f>真實總表!BW68/真實總表!$AJ33</f>
        <v>#DIV/0!</v>
      </c>
      <c r="N36" s="206" t="e">
        <f>真實總表!BX68/真實總表!$AJ33</f>
        <v>#DIV/0!</v>
      </c>
      <c r="O36" s="206" t="e">
        <f>真實總表!BY68/真實總表!$AJ33</f>
        <v>#DIV/0!</v>
      </c>
      <c r="P36" s="206" t="e">
        <f>真實總表!BZ68/真實總表!$AJ33</f>
        <v>#DIV/0!</v>
      </c>
      <c r="Q36" s="206" t="e">
        <f>真實總表!CA68/真實總表!$AJ33</f>
        <v>#DIV/0!</v>
      </c>
      <c r="R36" s="206" t="e">
        <f>真實總表!CB68/真實總表!$AJ33</f>
        <v>#DIV/0!</v>
      </c>
      <c r="S36" s="206" t="e">
        <f t="shared" si="1"/>
        <v>#DIV/0!</v>
      </c>
      <c r="T36" s="206" t="e">
        <f t="shared" si="2"/>
        <v>#DIV/0!</v>
      </c>
      <c r="U36" s="206" t="e">
        <f t="shared" si="3"/>
        <v>#DIV/0!</v>
      </c>
      <c r="V36" s="206" t="e">
        <f t="shared" si="4"/>
        <v>#DIV/0!</v>
      </c>
      <c r="W36" s="206" t="e">
        <f t="shared" si="5"/>
        <v>#DIV/0!</v>
      </c>
      <c r="X36" s="206" t="e">
        <f t="shared" si="6"/>
        <v>#DIV/0!</v>
      </c>
      <c r="Y36" s="206" t="e">
        <f>(真實總表!N68+真實總表!BK68)/((真實總表!CF68+真實總表!CG68)/2)</f>
        <v>#REF!</v>
      </c>
      <c r="Z36" s="84" t="e">
        <f>(((37.35*6*5*真實總表!CF68)+(40.35*6*5*真實總表!CG68))/(真實總表!N68+真實總表!BK68))*24</f>
        <v>#REF!</v>
      </c>
      <c r="AA36" s="206" t="e">
        <f>(真實總表!N68+真實總表!BK68)/(((37.35*6*5)*真實總表!CF68)+(40.35*6*5*真實總表!CG68))</f>
        <v>#REF!</v>
      </c>
      <c r="AB36" s="206" t="e">
        <f>((真實總表!N68+真實總表!BK68)-真實總表!Y68)/(((真實總表!CF68+真實總表!CG68)/2)*93.8)</f>
        <v>#REF!</v>
      </c>
      <c r="AC36" s="84">
        <f>真實總表!AV68</f>
        <v>0</v>
      </c>
      <c r="AD36" s="206"/>
      <c r="AE36" s="206"/>
      <c r="AF36" s="206"/>
      <c r="AG36" s="206"/>
      <c r="AH36" s="206"/>
    </row>
  </sheetData>
  <mergeCells count="6">
    <mergeCell ref="AF2:AH2"/>
    <mergeCell ref="B2:E2"/>
    <mergeCell ref="M3:R3"/>
    <mergeCell ref="F2:X2"/>
    <mergeCell ref="Y2:AB2"/>
    <mergeCell ref="AC2:AE2"/>
  </mergeCells>
  <phoneticPr fontId="7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sheetPr codeName="Sheet178">
    <tabColor indexed="62"/>
  </sheetPr>
  <dimension ref="A1:L50"/>
  <sheetViews>
    <sheetView view="pageBreakPreview" zoomScale="84" zoomScaleSheetLayoutView="84" workbookViewId="0">
      <selection activeCell="C6" sqref="C6"/>
    </sheetView>
  </sheetViews>
  <sheetFormatPr defaultColWidth="9" defaultRowHeight="15.6" x14ac:dyDescent="0.3"/>
  <cols>
    <col min="1" max="1" width="5.77734375" style="43" customWidth="1"/>
    <col min="2" max="2" width="12.6640625" style="214" customWidth="1"/>
    <col min="3" max="3" width="20.33203125" style="43" customWidth="1"/>
    <col min="4" max="4" width="14" style="43" customWidth="1"/>
    <col min="5" max="5" width="12.44140625" style="43" customWidth="1"/>
    <col min="6" max="7" width="18.88671875" style="43" customWidth="1"/>
    <col min="8" max="8" width="15.77734375" style="43" customWidth="1"/>
    <col min="9" max="33" width="9" style="43"/>
    <col min="34" max="34" width="9.77734375" style="43" customWidth="1"/>
    <col min="35" max="16384" width="9" style="43"/>
  </cols>
  <sheetData>
    <row r="1" spans="1:12" ht="42" customHeight="1" thickBot="1" x14ac:dyDescent="0.35">
      <c r="A1" s="925" t="s">
        <v>279</v>
      </c>
      <c r="B1" s="580"/>
      <c r="C1" s="580"/>
      <c r="D1" s="580"/>
      <c r="E1" s="580"/>
      <c r="F1" s="580"/>
      <c r="G1" s="330"/>
      <c r="J1" s="207"/>
      <c r="L1" s="207"/>
    </row>
    <row r="2" spans="1:12" ht="36.75" customHeight="1" x14ac:dyDescent="0.3">
      <c r="A2" s="208" t="s">
        <v>174</v>
      </c>
      <c r="B2" s="209" t="s">
        <v>175</v>
      </c>
      <c r="C2" s="209" t="s">
        <v>176</v>
      </c>
      <c r="D2" s="210" t="s">
        <v>277</v>
      </c>
      <c r="E2" s="209" t="s">
        <v>177</v>
      </c>
      <c r="F2" s="211" t="s">
        <v>178</v>
      </c>
      <c r="G2" s="331" t="s">
        <v>26</v>
      </c>
      <c r="I2" s="580"/>
      <c r="J2" s="580"/>
    </row>
    <row r="3" spans="1:12" ht="24.9" customHeight="1" x14ac:dyDescent="0.3">
      <c r="A3" s="215">
        <v>1</v>
      </c>
      <c r="B3" s="926" t="s">
        <v>179</v>
      </c>
      <c r="C3" s="178" t="s">
        <v>180</v>
      </c>
      <c r="D3" s="178">
        <v>0.5</v>
      </c>
      <c r="E3" s="216">
        <v>99.930555555555557</v>
      </c>
      <c r="F3" s="217"/>
      <c r="G3" s="231">
        <f>AVERAGE($E$3:$E$7)</f>
        <v>99.701388888888886</v>
      </c>
      <c r="I3" s="580"/>
      <c r="J3" s="580"/>
    </row>
    <row r="4" spans="1:12" ht="24.9" customHeight="1" x14ac:dyDescent="0.3">
      <c r="A4" s="215">
        <v>2</v>
      </c>
      <c r="B4" s="927"/>
      <c r="C4" s="178" t="s">
        <v>181</v>
      </c>
      <c r="D4" s="178">
        <v>3.15</v>
      </c>
      <c r="E4" s="216">
        <v>99.5625</v>
      </c>
      <c r="F4" s="217"/>
      <c r="G4" s="231">
        <f>AVERAGE($E$3:$E$7)</f>
        <v>99.701388888888886</v>
      </c>
    </row>
    <row r="5" spans="1:12" ht="24.9" customHeight="1" x14ac:dyDescent="0.3">
      <c r="A5" s="215">
        <v>3</v>
      </c>
      <c r="B5" s="927"/>
      <c r="C5" s="178" t="s">
        <v>182</v>
      </c>
      <c r="D5" s="178">
        <v>0</v>
      </c>
      <c r="E5" s="216">
        <v>100</v>
      </c>
      <c r="F5" s="217"/>
      <c r="G5" s="231">
        <f>AVERAGE($E$3:$E$7)</f>
        <v>99.701388888888886</v>
      </c>
    </row>
    <row r="6" spans="1:12" ht="24.9" customHeight="1" x14ac:dyDescent="0.3">
      <c r="A6" s="215">
        <v>4</v>
      </c>
      <c r="B6" s="927"/>
      <c r="C6" s="178" t="s">
        <v>183</v>
      </c>
      <c r="D6" s="178">
        <v>4.95</v>
      </c>
      <c r="E6" s="216">
        <v>99.3125</v>
      </c>
      <c r="F6" s="217"/>
      <c r="G6" s="231">
        <f>AVERAGE($E$3:$E$7)</f>
        <v>99.701388888888886</v>
      </c>
    </row>
    <row r="7" spans="1:12" ht="24.9" customHeight="1" x14ac:dyDescent="0.3">
      <c r="A7" s="215">
        <v>5</v>
      </c>
      <c r="B7" s="928"/>
      <c r="C7" s="178" t="s">
        <v>184</v>
      </c>
      <c r="D7" s="218" t="s">
        <v>81</v>
      </c>
      <c r="E7" s="219" t="s">
        <v>81</v>
      </c>
      <c r="F7" s="220" t="s">
        <v>233</v>
      </c>
      <c r="G7" s="231">
        <f>AVERAGE($E$3:$E$7)</f>
        <v>99.701388888888886</v>
      </c>
      <c r="H7" s="207"/>
    </row>
    <row r="8" spans="1:12" ht="24.9" customHeight="1" x14ac:dyDescent="0.3">
      <c r="A8" s="212">
        <v>6</v>
      </c>
      <c r="B8" s="929" t="s">
        <v>185</v>
      </c>
      <c r="C8" s="38" t="s">
        <v>186</v>
      </c>
      <c r="D8" s="38">
        <v>0</v>
      </c>
      <c r="E8" s="86">
        <v>100</v>
      </c>
      <c r="F8" s="213"/>
      <c r="G8" s="227">
        <f>AVERAGE($E$8:$E$11)</f>
        <v>75</v>
      </c>
    </row>
    <row r="9" spans="1:12" ht="24.9" customHeight="1" x14ac:dyDescent="0.3">
      <c r="A9" s="212">
        <v>7</v>
      </c>
      <c r="B9" s="929"/>
      <c r="C9" s="38" t="s">
        <v>187</v>
      </c>
      <c r="D9" s="38">
        <v>0</v>
      </c>
      <c r="E9" s="86">
        <v>100</v>
      </c>
      <c r="F9" s="213"/>
      <c r="G9" s="227">
        <f>AVERAGE($E$8:$E$11)</f>
        <v>75</v>
      </c>
    </row>
    <row r="10" spans="1:12" ht="24.9" customHeight="1" x14ac:dyDescent="0.3">
      <c r="A10" s="212">
        <v>8</v>
      </c>
      <c r="B10" s="929"/>
      <c r="C10" s="38" t="s">
        <v>188</v>
      </c>
      <c r="D10" s="38">
        <v>0</v>
      </c>
      <c r="E10" s="86">
        <v>100</v>
      </c>
      <c r="F10" s="213"/>
      <c r="G10" s="227">
        <f>AVERAGE($E$8:$E$11)</f>
        <v>75</v>
      </c>
    </row>
    <row r="11" spans="1:12" ht="24.9" customHeight="1" x14ac:dyDescent="0.3">
      <c r="A11" s="212">
        <v>9</v>
      </c>
      <c r="B11" s="929"/>
      <c r="C11" s="38" t="s">
        <v>189</v>
      </c>
      <c r="E11" s="38">
        <v>0</v>
      </c>
      <c r="F11" s="213"/>
      <c r="G11" s="227">
        <f>AVERAGE($E$8:$E$11)</f>
        <v>75</v>
      </c>
    </row>
    <row r="12" spans="1:12" ht="24.9" customHeight="1" x14ac:dyDescent="0.3">
      <c r="A12" s="215">
        <v>10</v>
      </c>
      <c r="B12" s="933" t="s">
        <v>190</v>
      </c>
      <c r="C12" s="178" t="s">
        <v>191</v>
      </c>
      <c r="D12" s="178">
        <v>0</v>
      </c>
      <c r="E12" s="216">
        <v>100</v>
      </c>
      <c r="F12" s="221"/>
      <c r="G12" s="231">
        <f>AVERAGE($E$12:$E$13)</f>
        <v>100</v>
      </c>
    </row>
    <row r="13" spans="1:12" ht="24.9" customHeight="1" x14ac:dyDescent="0.3">
      <c r="A13" s="215">
        <v>11</v>
      </c>
      <c r="B13" s="933"/>
      <c r="C13" s="178" t="s">
        <v>192</v>
      </c>
      <c r="D13" s="178">
        <v>0</v>
      </c>
      <c r="E13" s="216">
        <v>100</v>
      </c>
      <c r="F13" s="221"/>
      <c r="G13" s="231">
        <f>AVERAGE($E$12:$E$13)</f>
        <v>100</v>
      </c>
    </row>
    <row r="14" spans="1:12" ht="24.9" customHeight="1" x14ac:dyDescent="0.3">
      <c r="A14" s="212">
        <v>12</v>
      </c>
      <c r="B14" s="929" t="s">
        <v>193</v>
      </c>
      <c r="C14" s="38" t="s">
        <v>194</v>
      </c>
      <c r="D14" s="38">
        <v>0</v>
      </c>
      <c r="E14" s="86">
        <v>100</v>
      </c>
      <c r="F14" s="213"/>
      <c r="G14" s="227">
        <f>AVERAGE($E$14:$E$15)</f>
        <v>100</v>
      </c>
    </row>
    <row r="15" spans="1:12" ht="24.9" customHeight="1" x14ac:dyDescent="0.3">
      <c r="A15" s="212">
        <v>13</v>
      </c>
      <c r="B15" s="929"/>
      <c r="C15" s="38" t="s">
        <v>195</v>
      </c>
      <c r="D15" s="38">
        <v>0</v>
      </c>
      <c r="E15" s="86">
        <v>100</v>
      </c>
      <c r="F15" s="213"/>
      <c r="G15" s="227">
        <f>AVERAGE($E$14:$E$15)</f>
        <v>100</v>
      </c>
    </row>
    <row r="16" spans="1:12" ht="24.9" customHeight="1" x14ac:dyDescent="0.3">
      <c r="A16" s="215">
        <v>14</v>
      </c>
      <c r="B16" s="933" t="s">
        <v>196</v>
      </c>
      <c r="C16" s="178" t="s">
        <v>197</v>
      </c>
      <c r="D16" s="178">
        <v>0</v>
      </c>
      <c r="E16" s="216">
        <v>100</v>
      </c>
      <c r="F16" s="221"/>
      <c r="G16" s="231">
        <f>AVERAGE($E$16:$E$18)</f>
        <v>100</v>
      </c>
    </row>
    <row r="17" spans="1:7" ht="30" customHeight="1" x14ac:dyDescent="0.3">
      <c r="A17" s="215">
        <v>15</v>
      </c>
      <c r="B17" s="933"/>
      <c r="C17" s="178" t="s">
        <v>198</v>
      </c>
      <c r="D17" s="178">
        <v>0</v>
      </c>
      <c r="E17" s="216">
        <v>100</v>
      </c>
      <c r="F17" s="222"/>
      <c r="G17" s="231">
        <f>AVERAGE($E$16:$E$18)</f>
        <v>100</v>
      </c>
    </row>
    <row r="18" spans="1:7" ht="24.9" customHeight="1" x14ac:dyDescent="0.3">
      <c r="A18" s="215">
        <v>16</v>
      </c>
      <c r="B18" s="933"/>
      <c r="C18" s="178" t="s">
        <v>199</v>
      </c>
      <c r="D18" s="178">
        <v>0</v>
      </c>
      <c r="E18" s="216">
        <v>100</v>
      </c>
      <c r="F18" s="221"/>
      <c r="G18" s="231">
        <f>AVERAGE($E$16:$E$18)</f>
        <v>100</v>
      </c>
    </row>
    <row r="19" spans="1:7" ht="24.9" customHeight="1" x14ac:dyDescent="0.3">
      <c r="A19" s="212">
        <v>17</v>
      </c>
      <c r="B19" s="929" t="s">
        <v>200</v>
      </c>
      <c r="C19" s="38" t="s">
        <v>201</v>
      </c>
      <c r="D19" s="38">
        <v>24</v>
      </c>
      <c r="E19" s="86">
        <v>96.666666666666671</v>
      </c>
      <c r="F19" s="213"/>
      <c r="G19" s="227">
        <f>AVERAGE($E$19:$E$20)</f>
        <v>96.666666666666671</v>
      </c>
    </row>
    <row r="20" spans="1:7" ht="24.9" customHeight="1" x14ac:dyDescent="0.3">
      <c r="A20" s="212">
        <v>18</v>
      </c>
      <c r="B20" s="929"/>
      <c r="C20" s="38" t="s">
        <v>202</v>
      </c>
      <c r="D20" s="38">
        <v>24</v>
      </c>
      <c r="E20" s="86">
        <v>96.666666666666671</v>
      </c>
      <c r="F20" s="213"/>
      <c r="G20" s="227">
        <f>AVERAGE($E$19:$E$20)</f>
        <v>96.666666666666671</v>
      </c>
    </row>
    <row r="21" spans="1:7" ht="24.9" customHeight="1" x14ac:dyDescent="0.3">
      <c r="A21" s="215">
        <v>19</v>
      </c>
      <c r="B21" s="933" t="s">
        <v>203</v>
      </c>
      <c r="C21" s="178" t="s">
        <v>204</v>
      </c>
      <c r="D21" s="178">
        <v>0</v>
      </c>
      <c r="E21" s="216">
        <v>100</v>
      </c>
      <c r="F21" s="221"/>
      <c r="G21" s="231">
        <f>AVERAGE($E$21:$E$24)</f>
        <v>98.333333333333329</v>
      </c>
    </row>
    <row r="22" spans="1:7" ht="24.9" customHeight="1" x14ac:dyDescent="0.3">
      <c r="A22" s="215">
        <v>20</v>
      </c>
      <c r="B22" s="933"/>
      <c r="C22" s="178" t="s">
        <v>205</v>
      </c>
      <c r="D22" s="178">
        <v>0</v>
      </c>
      <c r="E22" s="216">
        <v>100</v>
      </c>
      <c r="F22" s="221"/>
      <c r="G22" s="231">
        <f>AVERAGE($E$21:$E$24)</f>
        <v>98.333333333333329</v>
      </c>
    </row>
    <row r="23" spans="1:7" ht="24.9" customHeight="1" x14ac:dyDescent="0.3">
      <c r="A23" s="215">
        <v>21</v>
      </c>
      <c r="B23" s="933"/>
      <c r="C23" s="178" t="s">
        <v>206</v>
      </c>
      <c r="D23" s="178">
        <v>48</v>
      </c>
      <c r="E23" s="216">
        <v>93.333333333333329</v>
      </c>
      <c r="F23" s="221"/>
      <c r="G23" s="231">
        <f>AVERAGE($E$21:$E$24)</f>
        <v>98.333333333333329</v>
      </c>
    </row>
    <row r="24" spans="1:7" ht="24.9" customHeight="1" x14ac:dyDescent="0.3">
      <c r="A24" s="215">
        <v>22</v>
      </c>
      <c r="B24" s="933"/>
      <c r="C24" s="178" t="s">
        <v>207</v>
      </c>
      <c r="D24" s="178">
        <v>0</v>
      </c>
      <c r="E24" s="216">
        <v>100</v>
      </c>
      <c r="F24" s="221"/>
      <c r="G24" s="231">
        <f>AVERAGE($E$21:$E$24)</f>
        <v>98.333333333333329</v>
      </c>
    </row>
    <row r="25" spans="1:7" ht="24.9" customHeight="1" x14ac:dyDescent="0.3">
      <c r="A25" s="212">
        <v>24</v>
      </c>
      <c r="B25" s="930" t="s">
        <v>219</v>
      </c>
      <c r="C25" s="38" t="s">
        <v>209</v>
      </c>
      <c r="D25" s="38">
        <v>0</v>
      </c>
      <c r="E25" s="86">
        <v>100</v>
      </c>
      <c r="F25" s="213"/>
      <c r="G25" s="227">
        <f>AVERAGE($E$25:$E$28)</f>
        <v>95</v>
      </c>
    </row>
    <row r="26" spans="1:7" ht="24.9" customHeight="1" x14ac:dyDescent="0.3">
      <c r="A26" s="212">
        <v>25</v>
      </c>
      <c r="B26" s="930"/>
      <c r="C26" s="38" t="s">
        <v>210</v>
      </c>
      <c r="D26" s="38">
        <v>0</v>
      </c>
      <c r="E26" s="86">
        <v>100</v>
      </c>
      <c r="F26" s="213"/>
      <c r="G26" s="227">
        <f>AVERAGE($E$25:$E$28)</f>
        <v>95</v>
      </c>
    </row>
    <row r="27" spans="1:7" ht="24.9" customHeight="1" x14ac:dyDescent="0.3">
      <c r="A27" s="212">
        <v>26</v>
      </c>
      <c r="B27" s="930"/>
      <c r="C27" s="38" t="s">
        <v>211</v>
      </c>
      <c r="D27" s="38">
        <v>0</v>
      </c>
      <c r="E27" s="86">
        <v>100</v>
      </c>
      <c r="F27" s="213"/>
      <c r="G27" s="227">
        <f>AVERAGE($E$25:$E$28)</f>
        <v>95</v>
      </c>
    </row>
    <row r="28" spans="1:7" ht="24.9" customHeight="1" x14ac:dyDescent="0.3">
      <c r="A28" s="212">
        <v>27</v>
      </c>
      <c r="B28" s="930"/>
      <c r="C28" s="38" t="s">
        <v>212</v>
      </c>
      <c r="D28" s="38">
        <v>144</v>
      </c>
      <c r="E28" s="86">
        <v>80</v>
      </c>
      <c r="F28" s="213"/>
      <c r="G28" s="227">
        <f>AVERAGE($E$25:$E$28)</f>
        <v>95</v>
      </c>
    </row>
    <row r="29" spans="1:7" ht="24.9" customHeight="1" x14ac:dyDescent="0.3">
      <c r="A29" s="215">
        <v>28</v>
      </c>
      <c r="B29" s="931" t="s">
        <v>220</v>
      </c>
      <c r="C29" s="178" t="s">
        <v>214</v>
      </c>
      <c r="D29" s="178">
        <v>0</v>
      </c>
      <c r="E29" s="216">
        <v>100</v>
      </c>
      <c r="F29" s="221"/>
      <c r="G29" s="231">
        <f>AVERAGE($E$29:$E$32)</f>
        <v>100</v>
      </c>
    </row>
    <row r="30" spans="1:7" ht="24.9" customHeight="1" x14ac:dyDescent="0.3">
      <c r="A30" s="215">
        <v>29</v>
      </c>
      <c r="B30" s="931"/>
      <c r="C30" s="178" t="s">
        <v>215</v>
      </c>
      <c r="D30" s="178">
        <v>0</v>
      </c>
      <c r="E30" s="216">
        <v>100</v>
      </c>
      <c r="F30" s="221"/>
      <c r="G30" s="231">
        <f>AVERAGE($E$29:$E$32)</f>
        <v>100</v>
      </c>
    </row>
    <row r="31" spans="1:7" ht="24.9" customHeight="1" x14ac:dyDescent="0.3">
      <c r="A31" s="215">
        <v>30</v>
      </c>
      <c r="B31" s="931"/>
      <c r="C31" s="178" t="s">
        <v>216</v>
      </c>
      <c r="D31" s="178">
        <v>0</v>
      </c>
      <c r="E31" s="216">
        <v>100</v>
      </c>
      <c r="F31" s="221"/>
      <c r="G31" s="231">
        <f>AVERAGE($E$29:$E$32)</f>
        <v>100</v>
      </c>
    </row>
    <row r="32" spans="1:7" ht="24.9" customHeight="1" thickBot="1" x14ac:dyDescent="0.35">
      <c r="A32" s="223">
        <v>31</v>
      </c>
      <c r="B32" s="932"/>
      <c r="C32" s="224" t="s">
        <v>217</v>
      </c>
      <c r="D32" s="224">
        <v>0</v>
      </c>
      <c r="E32" s="225">
        <v>100</v>
      </c>
      <c r="F32" s="226"/>
      <c r="G32" s="332">
        <f>AVERAGE($E$29:$E$32)</f>
        <v>100</v>
      </c>
    </row>
    <row r="33" spans="1:7" x14ac:dyDescent="0.3">
      <c r="A33" s="76" t="s">
        <v>278</v>
      </c>
      <c r="B33" s="76"/>
      <c r="C33" s="76"/>
      <c r="D33" s="76"/>
      <c r="E33" s="76"/>
      <c r="F33" s="76"/>
      <c r="G33" s="101"/>
    </row>
    <row r="34" spans="1:7" x14ac:dyDescent="0.3">
      <c r="A34" s="76"/>
      <c r="B34" s="76"/>
      <c r="C34" s="76"/>
      <c r="D34" s="76"/>
      <c r="E34" s="76"/>
      <c r="F34" s="76"/>
    </row>
    <row r="40" spans="1:7" x14ac:dyDescent="0.3">
      <c r="B40" s="214" t="s">
        <v>221</v>
      </c>
      <c r="C40" s="101">
        <f>G3</f>
        <v>99.701388888888886</v>
      </c>
    </row>
    <row r="41" spans="1:7" x14ac:dyDescent="0.3">
      <c r="B41" s="214" t="s">
        <v>185</v>
      </c>
      <c r="C41" s="101">
        <f>G8</f>
        <v>75</v>
      </c>
    </row>
    <row r="42" spans="1:7" x14ac:dyDescent="0.3">
      <c r="B42" s="214" t="s">
        <v>190</v>
      </c>
      <c r="C42" s="101">
        <f>G12</f>
        <v>100</v>
      </c>
    </row>
    <row r="43" spans="1:7" x14ac:dyDescent="0.3">
      <c r="B43" s="214" t="s">
        <v>193</v>
      </c>
      <c r="C43" s="101">
        <f>G14</f>
        <v>100</v>
      </c>
    </row>
    <row r="44" spans="1:7" x14ac:dyDescent="0.3">
      <c r="B44" s="214" t="s">
        <v>196</v>
      </c>
      <c r="C44" s="101">
        <f>G16</f>
        <v>100</v>
      </c>
    </row>
    <row r="45" spans="1:7" x14ac:dyDescent="0.3">
      <c r="B45" s="214" t="s">
        <v>218</v>
      </c>
      <c r="C45" s="101">
        <f>G19</f>
        <v>96.666666666666671</v>
      </c>
    </row>
    <row r="46" spans="1:7" x14ac:dyDescent="0.3">
      <c r="B46" s="228" t="s">
        <v>222</v>
      </c>
      <c r="C46" s="101">
        <f>G21</f>
        <v>98.333333333333329</v>
      </c>
    </row>
    <row r="47" spans="1:7" ht="15.75" customHeight="1" x14ac:dyDescent="0.3">
      <c r="B47" s="229" t="s">
        <v>208</v>
      </c>
      <c r="C47" s="101">
        <f>G25</f>
        <v>95</v>
      </c>
    </row>
    <row r="48" spans="1:7" x14ac:dyDescent="0.3">
      <c r="B48" s="229" t="s">
        <v>213</v>
      </c>
      <c r="C48" s="101">
        <f>G29</f>
        <v>100</v>
      </c>
    </row>
    <row r="49" spans="2:2" x14ac:dyDescent="0.3">
      <c r="B49" s="230"/>
    </row>
    <row r="50" spans="2:2" x14ac:dyDescent="0.3">
      <c r="B50" s="230"/>
    </row>
  </sheetData>
  <mergeCells count="12">
    <mergeCell ref="B25:B28"/>
    <mergeCell ref="B29:B32"/>
    <mergeCell ref="B12:B13"/>
    <mergeCell ref="B14:B15"/>
    <mergeCell ref="B16:B18"/>
    <mergeCell ref="B19:B20"/>
    <mergeCell ref="B21:B24"/>
    <mergeCell ref="A1:F1"/>
    <mergeCell ref="I2:I3"/>
    <mergeCell ref="J2:J3"/>
    <mergeCell ref="B3:B7"/>
    <mergeCell ref="B8:B11"/>
  </mergeCells>
  <phoneticPr fontId="7" type="noConversion"/>
  <printOptions horizontalCentered="1"/>
  <pageMargins left="0.74803149606299213" right="0.74803149606299213" top="0.19685039370078741" bottom="0.15748031496062992" header="0.27559055118110237" footer="0.1574803149606299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具名範圍</vt:lpstr>
      </vt:variant>
      <vt:variant>
        <vt:i4>30</vt:i4>
      </vt:variant>
    </vt:vector>
  </HeadingPairs>
  <TitlesOfParts>
    <vt:vector size="43" baseType="lpstr">
      <vt:lpstr>表7-3E (二期)</vt:lpstr>
      <vt:lpstr>7-1B(不用)</vt:lpstr>
      <vt:lpstr>7-3D(不用)</vt:lpstr>
      <vt:lpstr>7-15(不用)</vt:lpstr>
      <vt:lpstr>7-16(不用)</vt:lpstr>
      <vt:lpstr>7-18B(不用)</vt:lpstr>
      <vt:lpstr>7-20B(不用)</vt:lpstr>
      <vt:lpstr>7-22B(不用)</vt:lpstr>
      <vt:lpstr>raw_data</vt:lpstr>
      <vt:lpstr>抽水機</vt:lpstr>
      <vt:lpstr>真實總表</vt:lpstr>
      <vt:lpstr>Sheet1</vt:lpstr>
      <vt:lpstr>重要設備妥善率不用哩</vt:lpstr>
      <vt:lpstr>「總表new」</vt:lpstr>
      <vt:lpstr>EQ</vt:lpstr>
      <vt:lpstr>FG</vt:lpstr>
      <vt:lpstr>fl</vt:lpstr>
      <vt:lpstr>FQ</vt:lpstr>
      <vt:lpstr>raw_data!OLE_LINK3</vt:lpstr>
      <vt:lpstr>大腸桿菌群數</vt:lpstr>
      <vt:lpstr>回收水化學需氧量去除率</vt:lpstr>
      <vt:lpstr>回收水生化需氧量去除率</vt:lpstr>
      <vt:lpstr>回收水懸浮固體去除率</vt:lpstr>
      <vt:lpstr>有機氮</vt:lpstr>
      <vt:lpstr>亞硝酸鹽氮</vt:lpstr>
      <vt:lpstr>初沉池BOD去除率</vt:lpstr>
      <vt:lpstr>初沉池COD去除率</vt:lpstr>
      <vt:lpstr>初沉池SS去除率</vt:lpstr>
      <vt:lpstr>初沉池油脂去除率</vt:lpstr>
      <vt:lpstr>初沉污泥流量</vt:lpstr>
      <vt:lpstr>氨氮</vt:lpstr>
      <vt:lpstr>消化</vt:lpstr>
      <vt:lpstr>推估污泥餅產量_kg</vt:lpstr>
      <vt:lpstr>推估濃縮污泥CMD</vt:lpstr>
      <vt:lpstr>推估濃縮污泥SS__kg_day</vt:lpstr>
      <vt:lpstr>硝酸鹽氮</vt:lpstr>
      <vt:lpstr>厭消污泥懸浮固體__kg_day</vt:lpstr>
      <vt:lpstr>濃縮污泥懸浮固體__kg_day</vt:lpstr>
      <vt:lpstr>濃縮機固體捕捉率</vt:lpstr>
      <vt:lpstr>總油脂</vt:lpstr>
      <vt:lpstr>總表new</vt:lpstr>
      <vt:lpstr>總氮</vt:lpstr>
      <vt:lpstr>總磷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USER-Y</dc:creator>
  <cp:lastModifiedBy>Fang, Yuwen</cp:lastModifiedBy>
  <cp:lastPrinted>2021-12-14T08:50:52Z</cp:lastPrinted>
  <dcterms:created xsi:type="dcterms:W3CDTF">2007-07-10T06:48:00Z</dcterms:created>
  <dcterms:modified xsi:type="dcterms:W3CDTF">2023-03-17T03:30:59Z</dcterms:modified>
</cp:coreProperties>
</file>