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<sst xmlns="http://schemas.openxmlformats.org/spreadsheetml/2006/main" count="53" uniqueCount="50">
  <si>
    <r>
      <rPr>
        <sz val="10.5"/>
        <color rgb="FF484848"/>
        <rFont val="Arial"/>
        <charset val="134"/>
      </rPr>
      <t>Net profit margin</t>
    </r>
  </si>
  <si>
    <t>year</t>
  </si>
  <si>
    <r>
      <rPr>
        <sz val="10.5"/>
        <color rgb="FF484848"/>
        <rFont val="Arial"/>
        <charset val="134"/>
      </rPr>
      <t>Return on equity</t>
    </r>
  </si>
  <si>
    <t>div</t>
  </si>
  <si>
    <r>
      <rPr>
        <sz val="10.5"/>
        <color rgb="FF484848"/>
        <rFont val="Arial"/>
        <charset val="134"/>
      </rPr>
      <t>Non-current assets</t>
    </r>
  </si>
  <si>
    <r>
      <rPr>
        <sz val="10.5"/>
        <color rgb="FF484848"/>
        <rFont val="Arial"/>
        <charset val="134"/>
      </rPr>
      <t>€125 million</t>
    </r>
  </si>
  <si>
    <t>g</t>
  </si>
  <si>
    <r>
      <rPr>
        <sz val="10.5"/>
        <color rgb="FF484848"/>
        <rFont val="Arial"/>
        <charset val="134"/>
      </rPr>
      <t>Long-term liabilities</t>
    </r>
  </si>
  <si>
    <r>
      <rPr>
        <sz val="10.5"/>
        <color rgb="FF484848"/>
        <rFont val="Arial"/>
        <charset val="134"/>
      </rPr>
      <t>€60 million</t>
    </r>
  </si>
  <si>
    <t>rf</t>
  </si>
  <si>
    <r>
      <rPr>
        <sz val="10.5"/>
        <color rgb="FF484848"/>
        <rFont val="Arial"/>
        <charset val="134"/>
      </rPr>
      <t>Total liabilities</t>
    </r>
  </si>
  <si>
    <r>
      <rPr>
        <sz val="10.5"/>
        <color rgb="FF484848"/>
        <rFont val="Arial"/>
        <charset val="134"/>
      </rPr>
      <t>€85 million</t>
    </r>
  </si>
  <si>
    <t>beta</t>
  </si>
  <si>
    <r>
      <rPr>
        <sz val="10.5"/>
        <color rgb="FF484848"/>
        <rFont val="Arial"/>
        <charset val="134"/>
      </rPr>
      <t>Sales</t>
    </r>
  </si>
  <si>
    <r>
      <rPr>
        <sz val="10.5"/>
        <color rgb="FF484848"/>
        <rFont val="Arial"/>
        <charset val="134"/>
      </rPr>
      <t>€120 million</t>
    </r>
  </si>
  <si>
    <t>mkt premium</t>
  </si>
  <si>
    <t>r</t>
  </si>
  <si>
    <t>P4</t>
  </si>
  <si>
    <t>PV</t>
  </si>
  <si>
    <t>P0</t>
  </si>
  <si>
    <t>gain</t>
  </si>
  <si>
    <r>
      <rPr>
        <sz val="10.5"/>
        <color rgb="FF24292F"/>
        <rFont val="Arial"/>
        <charset val="134"/>
      </rPr>
      <t>could have been paid</t>
    </r>
  </si>
  <si>
    <t>royalties</t>
  </si>
  <si>
    <r>
      <rPr>
        <sz val="10.5"/>
        <color rgb="FF484848"/>
        <rFont val="Arial"/>
        <charset val="134"/>
      </rPr>
      <t>MV of debt (in € millions)</t>
    </r>
  </si>
  <si>
    <r>
      <rPr>
        <sz val="10.5"/>
        <color rgb="FF484848"/>
        <rFont val="Arial"/>
        <charset val="134"/>
      </rPr>
      <t>PV of financial distress costs (in € millions)</t>
    </r>
  </si>
  <si>
    <t>t</t>
  </si>
  <si>
    <t>PV(interest tex shield)</t>
  </si>
  <si>
    <t>PV(royalties)</t>
  </si>
  <si>
    <t>Gain</t>
  </si>
  <si>
    <t>PV(opportunity cost)</t>
  </si>
  <si>
    <t>npv</t>
  </si>
  <si>
    <t>debt</t>
  </si>
  <si>
    <r>
      <rPr>
        <b/>
        <sz val="10.5"/>
        <color rgb="FF484848"/>
        <rFont val="Arial"/>
        <charset val="134"/>
      </rPr>
      <t>Year One</t>
    </r>
  </si>
  <si>
    <r>
      <rPr>
        <b/>
        <sz val="10.5"/>
        <color rgb="FF484848"/>
        <rFont val="Arial"/>
        <charset val="134"/>
      </rPr>
      <t>Year Two</t>
    </r>
  </si>
  <si>
    <r>
      <rPr>
        <b/>
        <sz val="10.5"/>
        <color rgb="FF484848"/>
        <rFont val="Arial"/>
        <charset val="134"/>
      </rPr>
      <t>Year Three</t>
    </r>
  </si>
  <si>
    <r>
      <rPr>
        <b/>
        <sz val="10.5"/>
        <color rgb="FF484848"/>
        <rFont val="Arial"/>
        <charset val="134"/>
      </rPr>
      <t>Year Four</t>
    </r>
  </si>
  <si>
    <t>shares</t>
  </si>
  <si>
    <t>Equity</t>
  </si>
  <si>
    <t>earings</t>
  </si>
  <si>
    <t>spend</t>
  </si>
  <si>
    <t>price</t>
  </si>
  <si>
    <t>eps(original)</t>
  </si>
  <si>
    <t>repurchase shares</t>
  </si>
  <si>
    <t>fv</t>
  </si>
  <si>
    <t>eps(new)</t>
  </si>
  <si>
    <t>coupon rate</t>
  </si>
  <si>
    <t>ytm</t>
  </si>
  <si>
    <t>cpn</t>
  </si>
  <si>
    <t>pv</t>
  </si>
  <si>
    <t>price immediately before 1st payment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</si>
</sst>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24" formatCode="\$#,##0_);[Red]\(\$#,##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484848"/>
      <name val="Arial"/>
      <charset val="134"/>
    </font>
    <font>
      <sz val="10.5"/>
      <color rgb="FF24292F"/>
      <name val="Arial"/>
      <charset val="134"/>
    </font>
    <font>
      <b/>
      <sz val="10.5"/>
      <color rgb="FF48484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24" fontId="1" fillId="0" borderId="0" xfId="0" applyNumberFormat="1" applyFont="1" applyAlignment="1">
      <alignment vertical="center" wrapText="1"/>
    </xf>
    <xf numFmtId="26" fontId="0" fillId="0" borderId="0" xfId="2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C8" workbookViewId="0">
      <selection activeCell="I26" sqref="I26"/>
    </sheetView>
  </sheetViews>
  <sheetFormatPr defaultColWidth="9" defaultRowHeight="14.4"/>
  <cols>
    <col min="1" max="2" width="17.4444444444444" customWidth="1"/>
    <col min="3" max="4" width="12.8888888888889"/>
    <col min="7" max="7" width="12.8888888888889"/>
    <col min="9" max="12" width="12.8888888888889"/>
  </cols>
  <sheetData>
    <row r="1" ht="27.6" spans="1:11">
      <c r="A1" s="1" t="s">
        <v>0</v>
      </c>
      <c r="B1" s="1">
        <v>0.25</v>
      </c>
      <c r="F1" t="s">
        <v>1</v>
      </c>
      <c r="G1">
        <v>0</v>
      </c>
      <c r="H1">
        <v>1</v>
      </c>
      <c r="I1">
        <v>2</v>
      </c>
      <c r="J1">
        <v>3</v>
      </c>
      <c r="K1">
        <v>4</v>
      </c>
    </row>
    <row r="2" ht="27.6" spans="1:12">
      <c r="A2" s="1" t="s">
        <v>2</v>
      </c>
      <c r="B2" s="1">
        <v>0.4</v>
      </c>
      <c r="F2" t="s">
        <v>3</v>
      </c>
      <c r="G2">
        <v>1.4</v>
      </c>
      <c r="H2">
        <f>G2*(1+H3)</f>
        <v>1.54</v>
      </c>
      <c r="I2">
        <f>H2*(1+I3)</f>
        <v>1.6632</v>
      </c>
      <c r="J2">
        <f>I2*(1+J3)</f>
        <v>1.796256</v>
      </c>
      <c r="K2">
        <f>J2*(1+K3)</f>
        <v>1.93995648</v>
      </c>
      <c r="L2">
        <f>K2*(1+L3)</f>
        <v>2.036954304</v>
      </c>
    </row>
    <row r="3" ht="41.4" spans="1:12">
      <c r="A3" s="1" t="s">
        <v>4</v>
      </c>
      <c r="B3" s="1" t="s">
        <v>5</v>
      </c>
      <c r="F3" t="s">
        <v>6</v>
      </c>
      <c r="H3" s="2">
        <v>0.1</v>
      </c>
      <c r="I3" s="2">
        <v>0.08</v>
      </c>
      <c r="J3" s="2">
        <v>0.08</v>
      </c>
      <c r="K3" s="2">
        <v>0.08</v>
      </c>
      <c r="L3" s="2">
        <v>0.05</v>
      </c>
    </row>
    <row r="4" ht="41.4" spans="1:7">
      <c r="A4" s="1" t="s">
        <v>7</v>
      </c>
      <c r="B4" s="1" t="s">
        <v>8</v>
      </c>
      <c r="F4" t="s">
        <v>9</v>
      </c>
      <c r="G4" s="2">
        <v>0.03</v>
      </c>
    </row>
    <row r="5" ht="27.6" spans="1:7">
      <c r="A5" s="1" t="s">
        <v>10</v>
      </c>
      <c r="B5" s="1" t="s">
        <v>11</v>
      </c>
      <c r="F5" t="s">
        <v>12</v>
      </c>
      <c r="G5">
        <v>1.2</v>
      </c>
    </row>
    <row r="6" ht="27.6" spans="1:7">
      <c r="A6" s="1" t="s">
        <v>13</v>
      </c>
      <c r="B6" s="1" t="s">
        <v>14</v>
      </c>
      <c r="F6" t="s">
        <v>15</v>
      </c>
      <c r="G6" s="3">
        <v>0.075</v>
      </c>
    </row>
    <row r="7" spans="6:12">
      <c r="F7" t="s">
        <v>16</v>
      </c>
      <c r="G7">
        <f>G4+G5*G6</f>
        <v>0.12</v>
      </c>
      <c r="K7" t="s">
        <v>17</v>
      </c>
      <c r="L7">
        <f>L2/(G7-L3)</f>
        <v>29.0993472</v>
      </c>
    </row>
    <row r="8" spans="6:11">
      <c r="F8" t="s">
        <v>18</v>
      </c>
      <c r="G8">
        <f>G2/(1+$G$7)^G1</f>
        <v>1.4</v>
      </c>
      <c r="H8">
        <f>H2/(1+$G$7)^H1</f>
        <v>1.375</v>
      </c>
      <c r="I8">
        <f>I2/(1+$G$7)^I1</f>
        <v>1.32589285714286</v>
      </c>
      <c r="J8">
        <f>J2/(1+$G$7)^J1</f>
        <v>1.27853954081633</v>
      </c>
      <c r="K8">
        <f>K2/(1+$G$7)^K1</f>
        <v>1.2328774143586</v>
      </c>
    </row>
    <row r="9" spans="1:7">
      <c r="A9" t="s">
        <v>1</v>
      </c>
      <c r="B9">
        <v>0</v>
      </c>
      <c r="C9">
        <v>1</v>
      </c>
      <c r="D9">
        <v>2</v>
      </c>
      <c r="F9" t="s">
        <v>19</v>
      </c>
      <c r="G9">
        <f>SUM(G8:K8)+L7/(1+G7)^K1</f>
        <v>25.1054710276968</v>
      </c>
    </row>
    <row r="10" spans="1:2">
      <c r="A10" t="s">
        <v>20</v>
      </c>
      <c r="B10">
        <v>11</v>
      </c>
    </row>
    <row r="11" spans="1:3">
      <c r="A11" s="4" t="s">
        <v>21</v>
      </c>
      <c r="C11">
        <v>8</v>
      </c>
    </row>
    <row r="12" ht="55.2" spans="1:12">
      <c r="A12" s="4" t="s">
        <v>22</v>
      </c>
      <c r="C12">
        <v>5</v>
      </c>
      <c r="F12" s="1" t="s">
        <v>23</v>
      </c>
      <c r="G12" s="1">
        <v>5</v>
      </c>
      <c r="H12" s="1">
        <v>10</v>
      </c>
      <c r="I12" s="1">
        <v>15</v>
      </c>
      <c r="J12" s="1">
        <v>20</v>
      </c>
      <c r="K12" s="1">
        <v>25</v>
      </c>
      <c r="L12" s="1">
        <v>30</v>
      </c>
    </row>
    <row r="13" ht="82.8" spans="1:12">
      <c r="A13" t="s">
        <v>6</v>
      </c>
      <c r="B13">
        <v>-0.4</v>
      </c>
      <c r="F13" s="1" t="s">
        <v>24</v>
      </c>
      <c r="G13" s="1">
        <v>0</v>
      </c>
      <c r="H13" s="1">
        <v>0.6</v>
      </c>
      <c r="I13" s="1">
        <v>1.2</v>
      </c>
      <c r="J13" s="1">
        <v>2</v>
      </c>
      <c r="K13" s="1">
        <v>3.2</v>
      </c>
      <c r="L13" s="1">
        <v>5</v>
      </c>
    </row>
    <row r="14" spans="1:7">
      <c r="A14" t="s">
        <v>16</v>
      </c>
      <c r="B14">
        <v>0.1</v>
      </c>
      <c r="F14" t="s">
        <v>25</v>
      </c>
      <c r="G14" s="2">
        <v>0.2</v>
      </c>
    </row>
    <row r="15" spans="6:12">
      <c r="F15" t="s">
        <v>26</v>
      </c>
      <c r="G15">
        <f>G12*$G$14</f>
        <v>1</v>
      </c>
      <c r="H15">
        <f>H12*$G$14</f>
        <v>2</v>
      </c>
      <c r="I15">
        <f>I12*$G$14</f>
        <v>3</v>
      </c>
      <c r="J15">
        <f>J12*$G$14</f>
        <v>4</v>
      </c>
      <c r="K15">
        <f>K12*$G$14</f>
        <v>5</v>
      </c>
      <c r="L15">
        <f>L12*$G$14</f>
        <v>6</v>
      </c>
    </row>
    <row r="16" spans="1:12">
      <c r="A16" t="s">
        <v>27</v>
      </c>
      <c r="B16">
        <f>C12/(B14-B13)</f>
        <v>10</v>
      </c>
      <c r="F16" t="s">
        <v>28</v>
      </c>
      <c r="G16">
        <f>G15-G13</f>
        <v>1</v>
      </c>
      <c r="H16">
        <f>H15-H13</f>
        <v>1.4</v>
      </c>
      <c r="I16">
        <f>I15-I13</f>
        <v>1.8</v>
      </c>
      <c r="J16">
        <f>J15-J13</f>
        <v>2</v>
      </c>
      <c r="K16">
        <f>K15-K13</f>
        <v>1.8</v>
      </c>
      <c r="L16">
        <f>L15-L13</f>
        <v>1</v>
      </c>
    </row>
    <row r="17" spans="1:2">
      <c r="A17" t="s">
        <v>29</v>
      </c>
      <c r="B17">
        <f>C11/(1+B14)</f>
        <v>7.27272727272727</v>
      </c>
    </row>
    <row r="18" spans="1:2">
      <c r="A18" t="s">
        <v>30</v>
      </c>
      <c r="B18">
        <f>B10+B16-B17</f>
        <v>13.7272727272727</v>
      </c>
    </row>
    <row r="19" spans="6:7">
      <c r="F19" t="s">
        <v>31</v>
      </c>
      <c r="G19">
        <v>206</v>
      </c>
    </row>
    <row r="20" ht="27.6" spans="1:7">
      <c r="A20" s="5" t="s">
        <v>32</v>
      </c>
      <c r="B20" s="5" t="s">
        <v>33</v>
      </c>
      <c r="C20" s="5" t="s">
        <v>34</v>
      </c>
      <c r="D20" s="5" t="s">
        <v>35</v>
      </c>
      <c r="F20" t="s">
        <v>36</v>
      </c>
      <c r="G20">
        <v>10</v>
      </c>
    </row>
    <row r="21" spans="1:7">
      <c r="A21" s="6">
        <v>200000</v>
      </c>
      <c r="B21" s="6">
        <v>225000</v>
      </c>
      <c r="C21" s="6">
        <v>275000</v>
      </c>
      <c r="D21" s="6">
        <v>200000</v>
      </c>
      <c r="F21" t="s">
        <v>37</v>
      </c>
      <c r="G21">
        <v>257.5</v>
      </c>
    </row>
    <row r="22" spans="1:7">
      <c r="A22" s="7">
        <f>NPV(0.16,A21:D21)</f>
        <v>626264.525697707</v>
      </c>
      <c r="F22" t="s">
        <v>38</v>
      </c>
      <c r="G22">
        <v>28</v>
      </c>
    </row>
    <row r="23" spans="1:7">
      <c r="A23">
        <v>1</v>
      </c>
      <c r="B23">
        <v>2</v>
      </c>
      <c r="C23">
        <v>3</v>
      </c>
      <c r="D23">
        <v>4</v>
      </c>
      <c r="F23" t="s">
        <v>39</v>
      </c>
      <c r="G23">
        <f>G21-G19</f>
        <v>51.5</v>
      </c>
    </row>
    <row r="24" spans="1:7">
      <c r="A24">
        <f>A21/1.16^A23</f>
        <v>172413.793103448</v>
      </c>
      <c r="B24">
        <f>B21/1.16^B23</f>
        <v>167211.652794293</v>
      </c>
      <c r="C24">
        <f>C21/1.16^C23</f>
        <v>176180.860223871</v>
      </c>
      <c r="D24">
        <f>D21/1.16^D23</f>
        <v>110458.219576095</v>
      </c>
      <c r="F24" t="s">
        <v>40</v>
      </c>
      <c r="G24">
        <f>G21/G20</f>
        <v>25.75</v>
      </c>
    </row>
    <row r="25" spans="1:7">
      <c r="A25">
        <f>SUM(A24:D24)</f>
        <v>626264.525697707</v>
      </c>
      <c r="F25" t="s">
        <v>41</v>
      </c>
      <c r="G25">
        <f>G22/G20</f>
        <v>2.8</v>
      </c>
    </row>
    <row r="26" spans="6:7">
      <c r="F26" t="s">
        <v>42</v>
      </c>
      <c r="G26">
        <f>G23/G24</f>
        <v>2</v>
      </c>
    </row>
    <row r="27" spans="1:7">
      <c r="A27" t="s">
        <v>43</v>
      </c>
      <c r="B27">
        <v>1000</v>
      </c>
      <c r="F27" t="s">
        <v>44</v>
      </c>
      <c r="G27">
        <f>G22/(G20-G26)</f>
        <v>3.5</v>
      </c>
    </row>
    <row r="28" spans="1:2">
      <c r="A28" t="s">
        <v>45</v>
      </c>
      <c r="B28" s="2">
        <v>0.08</v>
      </c>
    </row>
    <row r="29" spans="1:2">
      <c r="A29" t="s">
        <v>46</v>
      </c>
      <c r="B29" s="2">
        <v>0.06</v>
      </c>
    </row>
    <row r="30" spans="1:2">
      <c r="A30" t="s">
        <v>47</v>
      </c>
      <c r="B30">
        <f>B27*B28</f>
        <v>80</v>
      </c>
    </row>
    <row r="31" spans="1:2">
      <c r="A31" t="s">
        <v>48</v>
      </c>
      <c r="B31">
        <f>B30/B29</f>
        <v>1333.33333333333</v>
      </c>
    </row>
    <row r="32" spans="1:2">
      <c r="A32" t="s">
        <v>49</v>
      </c>
      <c r="B32">
        <f>B31*(1+B29)</f>
        <v>1413.33333333333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 Ma</cp:lastModifiedBy>
  <dcterms:created xsi:type="dcterms:W3CDTF">2023-05-12T11:15:00Z</dcterms:created>
  <dcterms:modified xsi:type="dcterms:W3CDTF">2023-11-09T18:24:41Z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