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Y:\学点东西\financial management\week4\"/>
    </mc:Choice>
  </mc:AlternateContent>
  <xr:revisionPtr revIDLastSave="0" documentId="13_ncr:1_{84BE91AE-B095-458A-82C0-549589D18EA0}" xr6:coauthVersionLast="47" xr6:coauthVersionMax="47" xr10:uidLastSave="{00000000-0000-0000-0000-000000000000}"/>
  <bookViews>
    <workbookView xWindow="3420" yWindow="2310" windowWidth="16875" windowHeight="10522" activeTab="4" xr2:uid="{00000000-000D-0000-FFFF-FFFF00000000}"/>
  </bookViews>
  <sheets>
    <sheet name="W3-1" sheetId="1" r:id="rId1"/>
    <sheet name="W3-2" sheetId="2" r:id="rId2"/>
    <sheet name="W3-3" sheetId="3" r:id="rId3"/>
    <sheet name="W3-4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D2" i="5" s="1"/>
  <c r="B9" i="3"/>
  <c r="D6" i="2"/>
  <c r="E6" i="2"/>
  <c r="F6" i="2"/>
  <c r="G6" i="2"/>
  <c r="C6" i="2"/>
  <c r="D2" i="2" s="1"/>
  <c r="E2" i="2" s="1"/>
  <c r="C4" i="2"/>
  <c r="C10" i="2" s="1"/>
  <c r="B8" i="3"/>
  <c r="C7" i="3"/>
  <c r="B7" i="3"/>
  <c r="F4" i="4"/>
  <c r="G4" i="4" s="1"/>
  <c r="F3" i="4"/>
  <c r="F2" i="4"/>
  <c r="G2" i="4" s="1"/>
  <c r="C6" i="3"/>
  <c r="B6" i="3"/>
  <c r="C2" i="1"/>
  <c r="D2" i="1" s="1"/>
  <c r="E2" i="1" s="1"/>
  <c r="F2" i="1" s="1"/>
  <c r="G2" i="1" s="1"/>
  <c r="H2" i="1" s="1"/>
  <c r="B6" i="1" s="1"/>
  <c r="B11" i="4" l="1"/>
  <c r="B12" i="4" s="1"/>
  <c r="E2" i="5"/>
  <c r="D7" i="5"/>
  <c r="D8" i="5" s="1"/>
  <c r="C7" i="5"/>
  <c r="C8" i="5" s="1"/>
  <c r="G3" i="4"/>
  <c r="B10" i="4" s="1"/>
  <c r="E4" i="2"/>
  <c r="F2" i="2"/>
  <c r="G2" i="2" s="1"/>
  <c r="D4" i="2"/>
  <c r="D10" i="2" s="1"/>
  <c r="G7" i="1"/>
  <c r="C7" i="1"/>
  <c r="B8" i="1" s="1"/>
  <c r="E7" i="1"/>
  <c r="F7" i="1"/>
  <c r="D7" i="1"/>
  <c r="E10" i="2"/>
  <c r="F2" i="5" l="1"/>
  <c r="E7" i="5"/>
  <c r="E8" i="5" s="1"/>
  <c r="F4" i="2"/>
  <c r="F10" i="2" s="1"/>
  <c r="F7" i="5" l="1"/>
  <c r="F8" i="5" s="1"/>
  <c r="G7" i="5"/>
  <c r="B9" i="5" s="1"/>
  <c r="B10" i="5" s="1"/>
  <c r="G4" i="2"/>
  <c r="B9" i="2" s="1"/>
  <c r="B11" i="2" s="1"/>
</calcChain>
</file>

<file path=xl/sharedStrings.xml><?xml version="1.0" encoding="utf-8"?>
<sst xmlns="http://schemas.openxmlformats.org/spreadsheetml/2006/main" count="50" uniqueCount="43">
  <si>
    <t>Div</t>
    <phoneticPr fontId="1" type="noConversion"/>
  </si>
  <si>
    <t>Year</t>
    <phoneticPr fontId="1" type="noConversion"/>
  </si>
  <si>
    <t>g</t>
    <phoneticPr fontId="1" type="noConversion"/>
  </si>
  <si>
    <t>r_E</t>
    <phoneticPr fontId="1" type="noConversion"/>
  </si>
  <si>
    <t>current price</t>
    <phoneticPr fontId="1" type="noConversion"/>
  </si>
  <si>
    <t>P5</t>
    <phoneticPr fontId="1" type="noConversion"/>
  </si>
  <si>
    <t>Div/(1+r_E)^i</t>
    <phoneticPr fontId="1" type="noConversion"/>
  </si>
  <si>
    <t>year</t>
    <phoneticPr fontId="1" type="noConversion"/>
  </si>
  <si>
    <t>EPS</t>
    <phoneticPr fontId="1" type="noConversion"/>
  </si>
  <si>
    <t>Retention Rate</t>
    <phoneticPr fontId="1" type="noConversion"/>
  </si>
  <si>
    <t>Return on NI(rate)</t>
    <phoneticPr fontId="1" type="noConversion"/>
  </si>
  <si>
    <t>r_E(cost of equity)</t>
    <phoneticPr fontId="1" type="noConversion"/>
  </si>
  <si>
    <t>P0</t>
    <phoneticPr fontId="1" type="noConversion"/>
  </si>
  <si>
    <t>Stock Y</t>
    <phoneticPr fontId="1" type="noConversion"/>
  </si>
  <si>
    <t>Stock X</t>
    <phoneticPr fontId="1" type="noConversion"/>
  </si>
  <si>
    <t>X</t>
    <phoneticPr fontId="1" type="noConversion"/>
  </si>
  <si>
    <t>Y</t>
    <phoneticPr fontId="1" type="noConversion"/>
  </si>
  <si>
    <t>avg</t>
    <phoneticPr fontId="1" type="noConversion"/>
  </si>
  <si>
    <t>cov</t>
    <phoneticPr fontId="1" type="noConversion"/>
  </si>
  <si>
    <t>corr</t>
    <phoneticPr fontId="1" type="noConversion"/>
  </si>
  <si>
    <t>Std</t>
    <phoneticPr fontId="1" type="noConversion"/>
  </si>
  <si>
    <t>firm</t>
    <phoneticPr fontId="1" type="noConversion"/>
  </si>
  <si>
    <t>TT</t>
    <phoneticPr fontId="1" type="noConversion"/>
  </si>
  <si>
    <t>WO</t>
    <phoneticPr fontId="1" type="noConversion"/>
  </si>
  <si>
    <t>RM</t>
    <phoneticPr fontId="1" type="noConversion"/>
  </si>
  <si>
    <t>protfolio weight</t>
    <phoneticPr fontId="1" type="noConversion"/>
  </si>
  <si>
    <t>volatility</t>
    <phoneticPr fontId="1" type="noConversion"/>
  </si>
  <si>
    <t>correlation with market portfolio</t>
    <phoneticPr fontId="1" type="noConversion"/>
  </si>
  <si>
    <t>E(R_mkt)</t>
    <phoneticPr fontId="1" type="noConversion"/>
  </si>
  <si>
    <t>risk free rate</t>
    <phoneticPr fontId="1" type="noConversion"/>
  </si>
  <si>
    <t>std mkt pf</t>
    <phoneticPr fontId="1" type="noConversion"/>
  </si>
  <si>
    <t>beta</t>
    <phoneticPr fontId="1" type="noConversion"/>
  </si>
  <si>
    <t>E(R_i)</t>
    <phoneticPr fontId="1" type="noConversion"/>
  </si>
  <si>
    <t>E(R_p)</t>
    <phoneticPr fontId="1" type="noConversion"/>
  </si>
  <si>
    <t>P4</t>
    <phoneticPr fontId="1" type="noConversion"/>
  </si>
  <si>
    <t>beta portfolio</t>
    <phoneticPr fontId="1" type="noConversion"/>
  </si>
  <si>
    <t>epr</t>
    <phoneticPr fontId="1" type="noConversion"/>
  </si>
  <si>
    <t>return on NI</t>
    <phoneticPr fontId="1" type="noConversion"/>
  </si>
  <si>
    <t xml:space="preserve">payout </t>
    <phoneticPr fontId="1" type="noConversion"/>
  </si>
  <si>
    <t>div</t>
    <phoneticPr fontId="1" type="noConversion"/>
  </si>
  <si>
    <t>P_4</t>
    <phoneticPr fontId="1" type="noConversion"/>
  </si>
  <si>
    <t>P_0</t>
    <phoneticPr fontId="1" type="noConversion"/>
  </si>
  <si>
    <t>div/(1+re)^i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</si>
</sst>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</xdr:colOff>
      <xdr:row>14</xdr:row>
      <xdr:rowOff>134158</xdr:rowOff>
    </xdr:from>
    <xdr:to>
      <xdr:col>7</xdr:col>
      <xdr:colOff>640018</xdr:colOff>
      <xdr:row>27</xdr:row>
      <xdr:rowOff>5612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3DA653B-F47A-65C0-6D2D-49841FE00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3112" y="2601133"/>
          <a:ext cx="4678619" cy="2162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I10" sqref="I10"/>
    </sheetView>
  </sheetViews>
  <sheetFormatPr defaultRowHeight="13.9" x14ac:dyDescent="0.4"/>
  <cols>
    <col min="1" max="1" width="12.265625" customWidth="1"/>
  </cols>
  <sheetData>
    <row r="1" spans="1:8" x14ac:dyDescent="0.4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8" x14ac:dyDescent="0.4">
      <c r="A2" t="s">
        <v>0</v>
      </c>
      <c r="B2">
        <v>1</v>
      </c>
      <c r="C2">
        <f>1*1.2</f>
        <v>1.2</v>
      </c>
      <c r="D2">
        <f>C2*1.2</f>
        <v>1.44</v>
      </c>
      <c r="E2">
        <f>D2*1.1</f>
        <v>1.5840000000000001</v>
      </c>
      <c r="F2">
        <f t="shared" ref="F2:G2" si="0">E2*1.1</f>
        <v>1.7424000000000002</v>
      </c>
      <c r="G2">
        <f t="shared" si="0"/>
        <v>1.9166400000000003</v>
      </c>
      <c r="H2">
        <f>G2*(1+H3)</f>
        <v>2.0124720000000003</v>
      </c>
    </row>
    <row r="3" spans="1:8" x14ac:dyDescent="0.4">
      <c r="A3" t="s">
        <v>2</v>
      </c>
      <c r="C3">
        <v>0.2</v>
      </c>
      <c r="D3">
        <v>0.2</v>
      </c>
      <c r="E3">
        <v>0.1</v>
      </c>
      <c r="F3">
        <v>0.1</v>
      </c>
      <c r="G3">
        <v>0.1</v>
      </c>
      <c r="H3">
        <v>0.05</v>
      </c>
    </row>
    <row r="4" spans="1:8" x14ac:dyDescent="0.4">
      <c r="A4" t="s">
        <v>3</v>
      </c>
      <c r="C4">
        <v>0.12</v>
      </c>
      <c r="D4">
        <v>0.12</v>
      </c>
      <c r="E4">
        <v>0.12</v>
      </c>
      <c r="F4">
        <v>0.12</v>
      </c>
      <c r="G4">
        <v>0.12</v>
      </c>
      <c r="H4">
        <v>0.12</v>
      </c>
    </row>
    <row r="6" spans="1:8" x14ac:dyDescent="0.4">
      <c r="A6" t="s">
        <v>5</v>
      </c>
      <c r="B6">
        <f>H2/(H4-H3)</f>
        <v>28.749600000000008</v>
      </c>
    </row>
    <row r="7" spans="1:8" x14ac:dyDescent="0.4">
      <c r="A7" t="s">
        <v>6</v>
      </c>
      <c r="C7">
        <f>C2/(1+C4)^C1</f>
        <v>1.0714285714285714</v>
      </c>
      <c r="D7">
        <f t="shared" ref="D7:G7" si="1">D2/(1+D4)^D1</f>
        <v>1.1479591836734693</v>
      </c>
      <c r="E7">
        <f t="shared" si="1"/>
        <v>1.1274599125364428</v>
      </c>
      <c r="F7">
        <f t="shared" si="1"/>
        <v>1.1073266998125779</v>
      </c>
      <c r="G7">
        <f t="shared" si="1"/>
        <v>1.0875530087444962</v>
      </c>
    </row>
    <row r="8" spans="1:8" x14ac:dyDescent="0.4">
      <c r="A8" t="s">
        <v>4</v>
      </c>
      <c r="B8">
        <f>SUM(C7:G7)+B6/(1+G4)^G1</f>
        <v>21.855022507363003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B869-12D1-4EAA-B84B-0454319B1877}">
  <dimension ref="A1:H11"/>
  <sheetViews>
    <sheetView workbookViewId="0">
      <selection activeCell="G3" sqref="G3"/>
    </sheetView>
  </sheetViews>
  <sheetFormatPr defaultRowHeight="13.9" x14ac:dyDescent="0.4"/>
  <cols>
    <col min="1" max="1" width="13.265625" customWidth="1"/>
  </cols>
  <sheetData>
    <row r="1" spans="1:8" x14ac:dyDescent="0.4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8" x14ac:dyDescent="0.4">
      <c r="A2" t="s">
        <v>8</v>
      </c>
      <c r="B2">
        <v>2.5</v>
      </c>
      <c r="C2">
        <v>2.5</v>
      </c>
      <c r="D2">
        <f>C2*(1+C6)</f>
        <v>3</v>
      </c>
      <c r="E2">
        <f>D2*(1+D6)</f>
        <v>3.3000000000000003</v>
      </c>
      <c r="F2">
        <f>E2*(1+E6)</f>
        <v>3.6300000000000008</v>
      </c>
      <c r="G2">
        <f>F2*(1+F6)</f>
        <v>3.9930000000000012</v>
      </c>
    </row>
    <row r="3" spans="1:8" x14ac:dyDescent="0.4">
      <c r="A3" t="s">
        <v>9</v>
      </c>
      <c r="C3">
        <v>1</v>
      </c>
      <c r="D3">
        <v>0.5</v>
      </c>
      <c r="E3">
        <v>0.5</v>
      </c>
      <c r="F3">
        <v>0.5</v>
      </c>
      <c r="G3">
        <v>0.25</v>
      </c>
      <c r="H3">
        <v>0.25</v>
      </c>
    </row>
    <row r="4" spans="1:8" x14ac:dyDescent="0.4">
      <c r="A4" t="s">
        <v>0</v>
      </c>
      <c r="B4">
        <v>0</v>
      </c>
      <c r="C4">
        <f>B2*(1-C3)</f>
        <v>0</v>
      </c>
      <c r="D4">
        <f>D2*(1-D3)</f>
        <v>1.5</v>
      </c>
      <c r="E4">
        <f t="shared" ref="E4:G4" si="0">E2*(1-E3)</f>
        <v>1.6500000000000001</v>
      </c>
      <c r="F4">
        <f t="shared" si="0"/>
        <v>1.8150000000000004</v>
      </c>
      <c r="G4">
        <f t="shared" si="0"/>
        <v>2.9947500000000007</v>
      </c>
    </row>
    <row r="5" spans="1:8" x14ac:dyDescent="0.4">
      <c r="A5" t="s">
        <v>10</v>
      </c>
      <c r="C5">
        <v>0.2</v>
      </c>
      <c r="D5">
        <v>0.2</v>
      </c>
      <c r="E5">
        <v>0.2</v>
      </c>
      <c r="F5">
        <v>0.2</v>
      </c>
      <c r="G5">
        <v>0.2</v>
      </c>
    </row>
    <row r="6" spans="1:8" x14ac:dyDescent="0.4">
      <c r="A6" t="s">
        <v>2</v>
      </c>
      <c r="C6">
        <f>C3*C5</f>
        <v>0.2</v>
      </c>
      <c r="D6">
        <f t="shared" ref="D6:G6" si="1">D3*D5</f>
        <v>0.1</v>
      </c>
      <c r="E6">
        <f t="shared" si="1"/>
        <v>0.1</v>
      </c>
      <c r="F6">
        <f t="shared" si="1"/>
        <v>0.1</v>
      </c>
      <c r="G6">
        <f t="shared" si="1"/>
        <v>0.05</v>
      </c>
      <c r="H6">
        <v>0.05</v>
      </c>
    </row>
    <row r="7" spans="1:8" x14ac:dyDescent="0.4">
      <c r="A7" t="s">
        <v>11</v>
      </c>
      <c r="C7">
        <v>0.1</v>
      </c>
      <c r="D7">
        <v>0.1</v>
      </c>
      <c r="E7">
        <v>0.1</v>
      </c>
      <c r="F7">
        <v>0.1</v>
      </c>
      <c r="G7">
        <v>0.1</v>
      </c>
    </row>
    <row r="9" spans="1:8" x14ac:dyDescent="0.4">
      <c r="A9" t="s">
        <v>34</v>
      </c>
      <c r="B9">
        <f>G4/(G7-G6)</f>
        <v>59.89500000000001</v>
      </c>
    </row>
    <row r="10" spans="1:8" x14ac:dyDescent="0.4">
      <c r="A10" t="s">
        <v>6</v>
      </c>
      <c r="C10">
        <f>C4/(1+C7)^C1</f>
        <v>0</v>
      </c>
      <c r="D10">
        <f>D4/(1+D7)^D1</f>
        <v>1.2396694214876032</v>
      </c>
      <c r="E10">
        <f t="shared" ref="E10:F10" si="2">E4/(1+E7)^E1</f>
        <v>1.239669421487603</v>
      </c>
      <c r="F10">
        <f t="shared" si="2"/>
        <v>1.2396694214876032</v>
      </c>
    </row>
    <row r="11" spans="1:8" x14ac:dyDescent="0.4">
      <c r="A11" t="s">
        <v>12</v>
      </c>
      <c r="B11">
        <f>SUM(C10:F10)+B9/(1+F7)^F1</f>
        <v>44.628099173553714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4CA3-CBB1-4722-8D2E-BAA4729561B5}">
  <dimension ref="A1:G9"/>
  <sheetViews>
    <sheetView workbookViewId="0">
      <selection activeCell="B9" sqref="B9"/>
    </sheetView>
  </sheetViews>
  <sheetFormatPr defaultRowHeight="13.9" x14ac:dyDescent="0.4"/>
  <sheetData>
    <row r="1" spans="1:7" x14ac:dyDescent="0.4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">
      <c r="A2" t="s">
        <v>14</v>
      </c>
      <c r="B2">
        <v>-0.1</v>
      </c>
      <c r="C2">
        <v>0.2</v>
      </c>
      <c r="D2">
        <v>0.05</v>
      </c>
      <c r="E2">
        <v>-0.05</v>
      </c>
      <c r="F2">
        <v>0.02</v>
      </c>
      <c r="G2">
        <v>0.09</v>
      </c>
    </row>
    <row r="3" spans="1:7" x14ac:dyDescent="0.4">
      <c r="A3" t="s">
        <v>13</v>
      </c>
      <c r="B3">
        <v>0.21</v>
      </c>
      <c r="C3">
        <v>7.0000000000000007E-2</v>
      </c>
      <c r="D3">
        <v>0.3</v>
      </c>
      <c r="E3">
        <v>-0.03</v>
      </c>
      <c r="F3">
        <v>-0.08</v>
      </c>
      <c r="G3">
        <v>0.25</v>
      </c>
    </row>
    <row r="5" spans="1:7" x14ac:dyDescent="0.4">
      <c r="B5" t="s">
        <v>15</v>
      </c>
      <c r="C5" t="s">
        <v>16</v>
      </c>
    </row>
    <row r="6" spans="1:7" x14ac:dyDescent="0.4">
      <c r="A6" t="s">
        <v>17</v>
      </c>
      <c r="B6">
        <f>AVERAGE(B2:G2)</f>
        <v>3.5000000000000003E-2</v>
      </c>
      <c r="C6">
        <f>AVERAGE(B3:G3)</f>
        <v>0.12</v>
      </c>
    </row>
    <row r="7" spans="1:7" x14ac:dyDescent="0.4">
      <c r="A7" t="s">
        <v>20</v>
      </c>
      <c r="B7">
        <f>_xlfn.STDEV.S(B2:G2)</f>
        <v>0.10597169433391165</v>
      </c>
      <c r="C7">
        <f>_xlfn.STDEV.S(B3:G3)</f>
        <v>0.15646085772486357</v>
      </c>
    </row>
    <row r="8" spans="1:7" x14ac:dyDescent="0.4">
      <c r="A8" t="s">
        <v>18</v>
      </c>
      <c r="B8">
        <f>_xlfn.COVARIANCE.S(B2:G2,B3:G3)</f>
        <v>1.0400000000000001E-3</v>
      </c>
    </row>
    <row r="9" spans="1:7" x14ac:dyDescent="0.4">
      <c r="A9" t="s">
        <v>19</v>
      </c>
      <c r="B9">
        <f>CORREL(B2:G2,B3:G3)</f>
        <v>6.2724578908773601E-2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64C6-518D-4062-98B3-C308C93E3732}">
  <dimension ref="A1:G12"/>
  <sheetViews>
    <sheetView workbookViewId="0">
      <selection activeCell="B13" sqref="B13"/>
    </sheetView>
  </sheetViews>
  <sheetFormatPr defaultRowHeight="13.9" x14ac:dyDescent="0.4"/>
  <cols>
    <col min="1" max="1" width="13" customWidth="1"/>
    <col min="2" max="2" width="15.1328125" customWidth="1"/>
    <col min="4" max="4" width="20.73046875" customWidth="1"/>
  </cols>
  <sheetData>
    <row r="1" spans="1:7" x14ac:dyDescent="0.4">
      <c r="A1" t="s">
        <v>21</v>
      </c>
      <c r="B1" t="s">
        <v>25</v>
      </c>
      <c r="C1" t="s">
        <v>26</v>
      </c>
      <c r="D1" t="s">
        <v>27</v>
      </c>
      <c r="F1" t="s">
        <v>31</v>
      </c>
      <c r="G1" t="s">
        <v>32</v>
      </c>
    </row>
    <row r="2" spans="1:7" x14ac:dyDescent="0.4">
      <c r="A2" t="s">
        <v>22</v>
      </c>
      <c r="B2">
        <v>0.25</v>
      </c>
      <c r="C2">
        <v>0.14000000000000001</v>
      </c>
      <c r="D2">
        <v>0.7</v>
      </c>
      <c r="F2">
        <f>D2*(C2/B6)</f>
        <v>0.98</v>
      </c>
      <c r="G2">
        <f>B8+F2*(B7-B8)</f>
        <v>0.11839999999999998</v>
      </c>
    </row>
    <row r="3" spans="1:7" x14ac:dyDescent="0.4">
      <c r="A3" t="s">
        <v>23</v>
      </c>
      <c r="B3">
        <v>0.35</v>
      </c>
      <c r="C3">
        <v>0.18</v>
      </c>
      <c r="D3">
        <v>0.6</v>
      </c>
      <c r="F3">
        <f>D3*(C3/B6)</f>
        <v>1.0799999999999998</v>
      </c>
      <c r="G3">
        <f>B8+F3*(B7-B8)</f>
        <v>0.12639999999999998</v>
      </c>
    </row>
    <row r="4" spans="1:7" x14ac:dyDescent="0.4">
      <c r="A4" t="s">
        <v>24</v>
      </c>
      <c r="B4">
        <v>0.4</v>
      </c>
      <c r="C4">
        <v>0.15</v>
      </c>
      <c r="D4">
        <v>0.5</v>
      </c>
      <c r="F4">
        <f>D4*(C4/B6)</f>
        <v>0.74999999999999989</v>
      </c>
      <c r="G4">
        <f>B8+F4*(B7-B8)</f>
        <v>9.9999999999999978E-2</v>
      </c>
    </row>
    <row r="6" spans="1:7" x14ac:dyDescent="0.4">
      <c r="A6" t="s">
        <v>30</v>
      </c>
      <c r="B6">
        <v>0.1</v>
      </c>
    </row>
    <row r="7" spans="1:7" x14ac:dyDescent="0.4">
      <c r="A7" t="s">
        <v>28</v>
      </c>
      <c r="B7">
        <v>0.12</v>
      </c>
    </row>
    <row r="8" spans="1:7" x14ac:dyDescent="0.4">
      <c r="A8" t="s">
        <v>29</v>
      </c>
      <c r="B8">
        <v>0.04</v>
      </c>
    </row>
    <row r="10" spans="1:7" x14ac:dyDescent="0.4">
      <c r="A10" t="s">
        <v>33</v>
      </c>
      <c r="B10">
        <f>B2*G2+B3*G3+B4*G4</f>
        <v>0.11383999999999998</v>
      </c>
    </row>
    <row r="11" spans="1:7" x14ac:dyDescent="0.4">
      <c r="A11" t="s">
        <v>35</v>
      </c>
      <c r="B11">
        <f>F2*F3*F4</f>
        <v>0.79379999999999973</v>
      </c>
    </row>
    <row r="12" spans="1:7" x14ac:dyDescent="0.4">
      <c r="A12" t="s">
        <v>33</v>
      </c>
      <c r="B12">
        <f>B8+B11*(B7-B8)</f>
        <v>0.10350399999999996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0F7C-7C85-4556-BD86-28556A65051E}">
  <dimension ref="A1:G10"/>
  <sheetViews>
    <sheetView tabSelected="1" workbookViewId="0">
      <selection activeCell="E17" sqref="E17"/>
    </sheetView>
  </sheetViews>
  <sheetFormatPr defaultRowHeight="13.9" x14ac:dyDescent="0.4"/>
  <sheetData>
    <row r="1" spans="1:7" x14ac:dyDescent="0.4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4">
      <c r="A2" t="s">
        <v>36</v>
      </c>
      <c r="B2">
        <v>7</v>
      </c>
      <c r="C2">
        <f>B2*(1+C3)</f>
        <v>7.49</v>
      </c>
      <c r="D2">
        <f t="shared" ref="D2:F2" si="0">C2*(1+D3)</f>
        <v>8.0143000000000004</v>
      </c>
      <c r="E2">
        <f t="shared" si="0"/>
        <v>8.5753010000000014</v>
      </c>
      <c r="F2">
        <f t="shared" si="0"/>
        <v>9.1755720700000012</v>
      </c>
    </row>
    <row r="3" spans="1:7" x14ac:dyDescent="0.4">
      <c r="A3" t="s">
        <v>2</v>
      </c>
      <c r="C3">
        <v>7.0000000000000007E-2</v>
      </c>
      <c r="D3">
        <v>7.0000000000000007E-2</v>
      </c>
      <c r="E3">
        <v>7.0000000000000007E-2</v>
      </c>
      <c r="F3">
        <v>7.0000000000000007E-2</v>
      </c>
    </row>
    <row r="4" spans="1:7" x14ac:dyDescent="0.4">
      <c r="A4" t="s">
        <v>37</v>
      </c>
      <c r="G4">
        <v>0.11</v>
      </c>
    </row>
    <row r="5" spans="1:7" x14ac:dyDescent="0.4">
      <c r="A5" t="s">
        <v>3</v>
      </c>
      <c r="C5">
        <v>0.11</v>
      </c>
      <c r="D5">
        <v>0.11</v>
      </c>
      <c r="E5">
        <v>0.11</v>
      </c>
      <c r="F5">
        <v>0.11</v>
      </c>
    </row>
    <row r="6" spans="1:7" x14ac:dyDescent="0.4">
      <c r="A6" t="s">
        <v>38</v>
      </c>
      <c r="C6">
        <v>0.5</v>
      </c>
      <c r="D6">
        <v>0.5</v>
      </c>
      <c r="E6">
        <v>0.5</v>
      </c>
      <c r="F6">
        <v>0.5</v>
      </c>
      <c r="G6">
        <v>0.8</v>
      </c>
    </row>
    <row r="7" spans="1:7" x14ac:dyDescent="0.4">
      <c r="A7" t="s">
        <v>39</v>
      </c>
      <c r="C7">
        <f>C2*(C6)</f>
        <v>3.7450000000000001</v>
      </c>
      <c r="D7">
        <f t="shared" ref="D7:F7" si="1">D2*(D6)</f>
        <v>4.0071500000000002</v>
      </c>
      <c r="E7">
        <f t="shared" si="1"/>
        <v>4.2876505000000007</v>
      </c>
      <c r="F7">
        <f t="shared" si="1"/>
        <v>4.5877860350000006</v>
      </c>
      <c r="G7">
        <f>F2*(1+G4)*G6</f>
        <v>8.1479079981600027</v>
      </c>
    </row>
    <row r="8" spans="1:7" x14ac:dyDescent="0.4">
      <c r="A8" t="s">
        <v>42</v>
      </c>
      <c r="C8">
        <f>C7/(1+C5)^C1</f>
        <v>3.3738738738738738</v>
      </c>
      <c r="D8">
        <f t="shared" ref="D8:F8" si="2">D7/(1+D5)^D1</f>
        <v>3.2522928333739141</v>
      </c>
      <c r="E8">
        <f t="shared" si="2"/>
        <v>3.13509309163071</v>
      </c>
      <c r="F8">
        <f t="shared" si="2"/>
        <v>3.022116764004378</v>
      </c>
    </row>
    <row r="9" spans="1:7" x14ac:dyDescent="0.4">
      <c r="A9" t="s">
        <v>40</v>
      </c>
      <c r="B9">
        <f>G7/(F5-F3)</f>
        <v>203.69769995400009</v>
      </c>
    </row>
    <row r="10" spans="1:7" x14ac:dyDescent="0.4">
      <c r="A10" t="s">
        <v>41</v>
      </c>
      <c r="B10">
        <f>SUM(C8:F8)+B9/(1+F5)^F1</f>
        <v>146.9653608846773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W3-1</vt:lpstr>
      <vt:lpstr>W3-2</vt:lpstr>
      <vt:lpstr>W3-3</vt:lpstr>
      <vt:lpstr>W3-4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宇骁 马</cp:lastModifiedBy>
  <dcterms:created xsi:type="dcterms:W3CDTF">2015-06-05T18:19:34Z</dcterms:created>
  <dcterms:modified xsi:type="dcterms:W3CDTF">2023-10-22T14:16:37Z</dcterms:modified>
</cp:coreProperties>
</file>