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632" windowHeight="8177"/>
  </bookViews>
  <sheets>
    <sheet name="Subject APIs full analysis" sheetId="1" r:id="rId1"/>
    <sheet name="Selection process" sheetId="2" r:id="rId2"/>
    <sheet name="APIs # operations" sheetId="3" r:id="rId3"/>
    <sheet name="APIs categories" sheetId="4" r:id="rId4"/>
    <sheet name="# operations per API category" sheetId="5" r:id="rId5"/>
    <sheet name="Ops with dep per CRUD operation" sheetId="6" r:id="rId6"/>
    <sheet name="Ops with dep per param type" sheetId="7" r:id="rId7"/>
    <sheet name="APIs w dependencies p category" sheetId="8" r:id="rId8"/>
    <sheet name="APIs w dependencies p size" sheetId="9" r:id="rId9"/>
    <sheet name="% op with dep per category" sheetId="10" r:id="rId10"/>
    <sheet name="% op with dep per size" sheetId="11" r:id="rId11"/>
    <sheet name="Dependency types" sheetId="12" r:id="rId12"/>
    <sheet name="Dependencies occurrences" sheetId="13" r:id="rId13"/>
    <sheet name="Dep in APIs occurrences" sheetId="14" r:id="rId14"/>
    <sheet name="Dependency types occurrences" sheetId="15" r:id="rId15"/>
    <sheet name="Dep types occurrences per arity" sheetId="16" r:id="rId16"/>
    <sheet name="Dep types in APIs occurrences" sheetId="17" r:id="rId17"/>
    <sheet name="Dependencies per CRUD operation" sheetId="18" r:id="rId18"/>
    <sheet name="Dependencies per param types" sheetId="19" r:id="rId19"/>
    <sheet name="Deps w +2 param types" sheetId="20" r:id="rId20"/>
    <sheet name="Dependencies per arity" sheetId="21" r:id="rId21"/>
    <sheet name="Dependencies per #params in op" sheetId="22" r:id="rId22"/>
    <sheet name="Deps and params per op" sheetId="23" r:id="rId23"/>
    <sheet name="Deps and params per op no JSON" sheetId="24" r:id="rId24"/>
    <sheet name="#params in op with deps (H &amp; L)" sheetId="25" r:id="rId25"/>
    <sheet name="statistics params in op, arity" sheetId="26" r:id="rId26"/>
    <sheet name="Google Maps Places" sheetId="27" r:id="rId27"/>
    <sheet name="Twitter Search Tweets" sheetId="28" r:id="rId28"/>
    <sheet name="Youtube" sheetId="29" r:id="rId29"/>
    <sheet name="Flickr" sheetId="30" r:id="rId30"/>
    <sheet name="Twilio SMS" sheetId="31" r:id="rId31"/>
    <sheet name="Last.fm" sheetId="32" r:id="rId32"/>
    <sheet name="Microsoft Bing Maps" sheetId="33" r:id="rId33"/>
    <sheet name="Google App Engine Admin" sheetId="34" r:id="rId34"/>
    <sheet name="Foursquare" sheetId="35" r:id="rId35"/>
    <sheet name="DocuSign eSignature" sheetId="36" r:id="rId36"/>
    <sheet name="GeoNames" sheetId="37" r:id="rId37"/>
    <sheet name="Google Geocoding" sheetId="38" r:id="rId38"/>
    <sheet name="OpenStreetMap" sheetId="39" r:id="rId39"/>
    <sheet name="SoundCloud" sheetId="40" r:id="rId40"/>
    <sheet name="NationBuilder" sheetId="41" r:id="rId41"/>
    <sheet name="Tumblr" sheetId="42" r:id="rId42"/>
    <sheet name="Yelp Fusion" sheetId="43" r:id="rId43"/>
    <sheet name="Paypal Invoicing" sheetId="44" r:id="rId44"/>
    <sheet name="Oodle" sheetId="45" r:id="rId45"/>
    <sheet name="iTunes" sheetId="46" r:id="rId46"/>
    <sheet name="MapLarge" sheetId="47" r:id="rId47"/>
    <sheet name="PicPlz" sheetId="48" r:id="rId48"/>
    <sheet name="CrunchBase" sheetId="49" r:id="rId49"/>
    <sheet name="Stripe" sheetId="50" r:id="rId50"/>
    <sheet name="Kiva" sheetId="51" r:id="rId51"/>
    <sheet name="Tropo" sheetId="52" r:id="rId52"/>
    <sheet name="AT&amp;T In-App Messaging" sheetId="53" r:id="rId53"/>
    <sheet name="Nexmo SMS" sheetId="54" r:id="rId54"/>
    <sheet name="Amazon S3" sheetId="55" r:id="rId55"/>
    <sheet name="Heroku" sheetId="56" r:id="rId56"/>
    <sheet name="Google Drive" sheetId="57" r:id="rId57"/>
    <sheet name="Google Fusion Tables" sheetId="58" r:id="rId58"/>
    <sheet name="Pryv" sheetId="59" r:id="rId59"/>
    <sheet name="Github" sheetId="60" r:id="rId60"/>
    <sheet name="Bing Web Search" sheetId="61" r:id="rId61"/>
    <sheet name="Indeed" sheetId="62" r:id="rId62"/>
    <sheet name="Google Custom Search" sheetId="63" r:id="rId63"/>
    <sheet name="Coinbase" sheetId="64" r:id="rId64"/>
    <sheet name="QuickBooks Payments" sheetId="65" r:id="rId65"/>
    <sheet name="Forte (Payments Gateway)" sheetId="66" r:id="rId66"/>
  </sheets>
  <calcPr calcId="144525"/>
</workbook>
</file>

<file path=xl/sharedStrings.xml><?xml version="1.0" encoding="utf-8"?>
<sst xmlns="http://schemas.openxmlformats.org/spreadsheetml/2006/main" count="9627" uniqueCount="1705">
  <si>
    <t>Name</t>
  </si>
  <si>
    <t>URL documentation</t>
  </si>
  <si>
    <t>API version</t>
  </si>
  <si>
    <t>Category</t>
  </si>
  <si>
    <t>First category</t>
  </si>
  <si>
    <t>Grouped category</t>
  </si>
  <si>
    <t>Is most popular?</t>
  </si>
  <si>
    <t># mashups</t>
  </si>
  <si>
    <t># followers</t>
  </si>
  <si>
    <t># operations</t>
  </si>
  <si>
    <t># operations with dependencies</t>
  </si>
  <si>
    <t>% operations with dependencies</t>
  </si>
  <si>
    <t># read operations with dependencies</t>
  </si>
  <si>
    <t>% read operations with dependencies</t>
  </si>
  <si>
    <t># create operations with dependencies</t>
  </si>
  <si>
    <t>% create operations with dependencies</t>
  </si>
  <si>
    <t># update operations with dependencies</t>
  </si>
  <si>
    <t>% update operations with dependencies</t>
  </si>
  <si>
    <t># delete operations with dependencies</t>
  </si>
  <si>
    <t>% delete operations with dependencies</t>
  </si>
  <si>
    <t># operations with dependencies involving query parameters</t>
  </si>
  <si>
    <t>% operations with dependencies involving query parameters</t>
  </si>
  <si>
    <t># operations with dependencies involving body (JSON) parameters</t>
  </si>
  <si>
    <t>% operations with dependencies involving body (JSON) parameters</t>
  </si>
  <si>
    <t># operations with dependencies involving body (XML) parameters</t>
  </si>
  <si>
    <t>% operations with dependencies involving body (XML) parameters</t>
  </si>
  <si>
    <t># operations with dependencies involving body (other) parameters</t>
  </si>
  <si>
    <t>% operations with dependencies involving body (other) parameters</t>
  </si>
  <si>
    <t># operations with dependencies involving path parameters</t>
  </si>
  <si>
    <t>% operations with dependencies involving path parameters</t>
  </si>
  <si>
    <t># operations with dependencies involving header parameters</t>
  </si>
  <si>
    <t>% operations with dependencies involving header parameters</t>
  </si>
  <si>
    <t># read operations</t>
  </si>
  <si>
    <t>% read operations with dependencies over total</t>
  </si>
  <si>
    <t># create operations</t>
  </si>
  <si>
    <t>% create operations with dependencies over total</t>
  </si>
  <si>
    <t># update operations</t>
  </si>
  <si>
    <t>% update operations with dependencies over total</t>
  </si>
  <si>
    <t># delete operations</t>
  </si>
  <si>
    <t>% delete operations with dependencies over total</t>
  </si>
  <si>
    <t>Description</t>
  </si>
  <si>
    <t>Google Maps Places</t>
  </si>
  <si>
    <t>https://developers.google.com/places/web-service/intro</t>
  </si>
  <si>
    <t>-</t>
  </si>
  <si>
    <t>Mapping</t>
  </si>
  <si>
    <t>Yes</t>
  </si>
  <si>
    <t>Information about places (establishment, coordinates, etc.)</t>
  </si>
  <si>
    <t>Twitter Search Tweets</t>
  </si>
  <si>
    <t>https://developer.twitter.com/en/docs/tweets/search/api-reference</t>
  </si>
  <si>
    <t>1.1</t>
  </si>
  <si>
    <t>Social</t>
  </si>
  <si>
    <t>Search tweets</t>
  </si>
  <si>
    <t>Youtube</t>
  </si>
  <si>
    <t>https://developers.google.com/youtube/v3/getting-started?hl=es</t>
  </si>
  <si>
    <t>v3</t>
  </si>
  <si>
    <t>Video</t>
  </si>
  <si>
    <t>Media</t>
  </si>
  <si>
    <t>Online video platform from Google</t>
  </si>
  <si>
    <t>Flickr</t>
  </si>
  <si>
    <t>https://www.flickr.com/services/api/</t>
  </si>
  <si>
    <t>Photos</t>
  </si>
  <si>
    <t>Get and upload photos and videos in Flickr</t>
  </si>
  <si>
    <t>Twilio SMS</t>
  </si>
  <si>
    <t>https://www.twilio.com/docs/api</t>
  </si>
  <si>
    <t>2010-04-01</t>
  </si>
  <si>
    <t>Telephony</t>
  </si>
  <si>
    <t>Communication</t>
  </si>
  <si>
    <t>Build SMS communication applications</t>
  </si>
  <si>
    <t>Last.fm</t>
  </si>
  <si>
    <t>https://www.last.fm/api</t>
  </si>
  <si>
    <t>2.0</t>
  </si>
  <si>
    <t>Music</t>
  </si>
  <si>
    <t>Access Last.fm music data resources</t>
  </si>
  <si>
    <t>Microsoft Bing Maps</t>
  </si>
  <si>
    <t>https://msdn.microsoft.com/en-us/library/ff701702.aspx</t>
  </si>
  <si>
    <t>v1</t>
  </si>
  <si>
    <t>Build maps including routes and traffic info</t>
  </si>
  <si>
    <t>Google App Engine Admin</t>
  </si>
  <si>
    <t>https://cloud.google.com/appengine/docs/admin-api/reference/rest/</t>
  </si>
  <si>
    <t>Tools</t>
  </si>
  <si>
    <t>Development</t>
  </si>
  <si>
    <t>Provision and manage App Engine applications</t>
  </si>
  <si>
    <t>Foursquare</t>
  </si>
  <si>
    <t>https://developer.foursquare.com/places-api</t>
  </si>
  <si>
    <t>v2</t>
  </si>
  <si>
    <t>Location based experiences with information about venues, users, photos, etc.</t>
  </si>
  <si>
    <t>DocuSign eSignature</t>
  </si>
  <si>
    <t>https://developers.docusign.com/esign-rest-api/reference</t>
  </si>
  <si>
    <t>Electronic Signature</t>
  </si>
  <si>
    <t>Other</t>
  </si>
  <si>
    <t>Cloud based legally compliant eSignature service</t>
  </si>
  <si>
    <t>GeoNames</t>
  </si>
  <si>
    <t>http://www.geonames.org/export/ws-overview.html</t>
  </si>
  <si>
    <t>Reference</t>
  </si>
  <si>
    <t>No</t>
  </si>
  <si>
    <t>Geographical DB with info about places, weather, timezone, etc.</t>
  </si>
  <si>
    <t>Google Geocoding</t>
  </si>
  <si>
    <t>https://developers.google.com/maps/documentation/geocoding/start</t>
  </si>
  <si>
    <t>Provides a direct way to access a geocoder via an HTTP request</t>
  </si>
  <si>
    <t>OpenStreetMap</t>
  </si>
  <si>
    <t>https://wiki.openstreetmap.org/wiki/API_v0.6</t>
  </si>
  <si>
    <t>0.6</t>
  </si>
  <si>
    <t>Free wiki world map, an open volunteer-driven initiative to collaboratively create a map of the world</t>
  </si>
  <si>
    <t>SoundCloud</t>
  </si>
  <si>
    <t>https://developers.soundcloud.com/docs/api/reference</t>
  </si>
  <si>
    <t>Leading audio platform that enables anyone to upload, record, promote and share their sounds across the web</t>
  </si>
  <si>
    <t>NationBuilder</t>
  </si>
  <si>
    <t>https://nationbuilder.com/api_documentation</t>
  </si>
  <si>
    <t>Open platform for users to create online communities centered around issues relevant to them</t>
  </si>
  <si>
    <t>Tumblr</t>
  </si>
  <si>
    <t>https://www.tumblr.com/docs/en/api/v2</t>
  </si>
  <si>
    <t>Allows users to read and write Tumblr blog and post data, retrieve posts by tags, get user information, follow blogs and like posts</t>
  </si>
  <si>
    <t>Yelp Fusion</t>
  </si>
  <si>
    <t>https://www.yelp.com/developers/documentation/v3</t>
  </si>
  <si>
    <t>eCommerce</t>
  </si>
  <si>
    <t>Recommendations</t>
  </si>
  <si>
    <t>Retrieve business review and rating, information for a particular geographic region or location, display review information for a particular business, and much more</t>
  </si>
  <si>
    <t>Paypal Invoicing</t>
  </si>
  <si>
    <t>https://developer.paypal.com/docs/api/invoicing/v1/</t>
  </si>
  <si>
    <t>Payments</t>
  </si>
  <si>
    <t>Financial</t>
  </si>
  <si>
    <t>Online payment solutions</t>
  </si>
  <si>
    <t>Oodle</t>
  </si>
  <si>
    <t>https://www.oodle.com/info/developer/oodle-api/</t>
  </si>
  <si>
    <t>Brings together loads of listings from hundreds of local and national sources and help find exactly what you're looking for</t>
  </si>
  <si>
    <t>iTunes</t>
  </si>
  <si>
    <t>https://affiliate.itunes.apple.com/resources/documentation/itunes-store-web-service-search-api/</t>
  </si>
  <si>
    <t>Mobile</t>
  </si>
  <si>
    <t>A simple REST web service to access the iTunes App Store and Books Store</t>
  </si>
  <si>
    <t>MapLarge</t>
  </si>
  <si>
    <t>http://maplarge.com/developer/webservices</t>
  </si>
  <si>
    <t>Mapping platform for data discovery and visualization</t>
  </si>
  <si>
    <t>PicPlz</t>
  </si>
  <si>
    <t>https://sites.google.com/site/picplzapi/api-methods</t>
  </si>
  <si>
    <t>Photo sharing application</t>
  </si>
  <si>
    <t>CrunchBase</t>
  </si>
  <si>
    <t>https://data.crunchbase.com/v3.1/reference</t>
  </si>
  <si>
    <t>v3.1</t>
  </si>
  <si>
    <t>Directory of technology companies, people, and investment profiles especially for companies involved in Web 2.0</t>
  </si>
  <si>
    <t>Stripe</t>
  </si>
  <si>
    <t>https://stripe.com/docs/api</t>
  </si>
  <si>
    <t>Service that allows users to accept, search, keep track of payments online and much more</t>
  </si>
  <si>
    <t>Kiva</t>
  </si>
  <si>
    <t>http://build.kiva.org/api</t>
  </si>
  <si>
    <t>World's first person-to-person micro-lending website</t>
  </si>
  <si>
    <t>Tropo</t>
  </si>
  <si>
    <t>https://www.tropo.com/docs/rest</t>
  </si>
  <si>
    <t>Messaging</t>
  </si>
  <si>
    <t>Build phone, SMS and Instant messaging applications</t>
  </si>
  <si>
    <t>AT&amp;T In-App Messaging</t>
  </si>
  <si>
    <t>https://developer.att.com/in-app-messaging/docs</t>
  </si>
  <si>
    <t>Incorporate SMS and MMS text and media messaging functions to handle messaging traffic to AT&amp;T subscribers and those of other U.S. providers</t>
  </si>
  <si>
    <t>Nexmo SMS</t>
  </si>
  <si>
    <t>https://developer.nexmo.com/api/sms</t>
  </si>
  <si>
    <t>1.0.1</t>
  </si>
  <si>
    <t>Send and receive messages through Nexmo directly from their applications, allowing customers to communicate with one another domestically and internationally</t>
  </si>
  <si>
    <t>Amazon S3</t>
  </si>
  <si>
    <t>https://docs.aws.amazon.com/es_es/AmazonS3/latest/API/Welcome.html</t>
  </si>
  <si>
    <t>2006-03-01</t>
  </si>
  <si>
    <t>Cloud</t>
  </si>
  <si>
    <t>Storage</t>
  </si>
  <si>
    <t>Amazon's Simple Storage Service</t>
  </si>
  <si>
    <t>Heroku</t>
  </si>
  <si>
    <t>https://devcenter.heroku.com/articles/platform-api-reference</t>
  </si>
  <si>
    <t>Cloud application platformthat provides developers with a new way of building and deploying web apps</t>
  </si>
  <si>
    <t>Google Drive</t>
  </si>
  <si>
    <t>https://developers.google.com/drive/api/v3/reference/</t>
  </si>
  <si>
    <t>Google Cloud Storage Service</t>
  </si>
  <si>
    <t>Google Fusion Tables</t>
  </si>
  <si>
    <t>https://developers.google.com/fusiontables/docs/v2/reference/</t>
  </si>
  <si>
    <t>Database</t>
  </si>
  <si>
    <t>Service for sharing and visualizing data online. The API lets you update and query your dataset in Fusion Tables programmatically</t>
  </si>
  <si>
    <t>Pryv</t>
  </si>
  <si>
    <t>http://api.pryv.com/reference/</t>
  </si>
  <si>
    <t>1.3.41</t>
  </si>
  <si>
    <t>Personal Information Management</t>
  </si>
  <si>
    <t>Platform for collecting personal, time-based data of all kinds to give users a visual overview of their online lives</t>
  </si>
  <si>
    <t>Github</t>
  </si>
  <si>
    <t>https://developer.github.com/v3/</t>
  </si>
  <si>
    <t>Web-based hosting service for version control system based on Git</t>
  </si>
  <si>
    <t>Bing Web Search</t>
  </si>
  <si>
    <t>https://docs.microsoft.com/en-us/rest/api/cognitiveservices/bing-web-api-v7-reference</t>
  </si>
  <si>
    <t>v7</t>
  </si>
  <si>
    <t>Search</t>
  </si>
  <si>
    <t>Returns a list of relevant results from a search query which may include images, videos, news, related searches, and spell correction</t>
  </si>
  <si>
    <t>Indeed</t>
  </si>
  <si>
    <t>http://opensource.indeedeng.io/api-documentation/</t>
  </si>
  <si>
    <t>Jobs</t>
  </si>
  <si>
    <t>Search engine for jobs</t>
  </si>
  <si>
    <t>Google Custom Search</t>
  </si>
  <si>
    <t>https://developers.google.com/custom-search/v1/</t>
  </si>
  <si>
    <t>Searh</t>
  </si>
  <si>
    <t>Allows developers to get web or image search results data in JSON or Atom format</t>
  </si>
  <si>
    <t>Coinbase</t>
  </si>
  <si>
    <t>https://developers.coinbase.com/api/v2</t>
  </si>
  <si>
    <t>Electronic service and "wallet" for bitcoins and digital currency</t>
  </si>
  <si>
    <t>QuickBooks Payments</t>
  </si>
  <si>
    <t>https://developer.intuit.com/app/developer/qbpayments/docs/api/resources/all-entities/bankaccounts</t>
  </si>
  <si>
    <t>v4</t>
  </si>
  <si>
    <t>Lets developers use eCommerce websites or online processing for customer sites, process credit card payments</t>
  </si>
  <si>
    <t>Forte (Payments Gateway)</t>
  </si>
  <si>
    <t>https://restdocs.forte.net/</t>
  </si>
  <si>
    <t>Provides a platform for customizable integration options to meet the payment processing needs of a variety of merchants</t>
  </si>
  <si>
    <t>Overall stats</t>
  </si>
  <si>
    <t>Notes:</t>
  </si>
  <si>
    <t>APIs listed here follow REST principles up to a certain degree. Specifically, they comply with level 1 of the Richardson Maturity Model, i.e. they are familiar with the notion of 'resources management'.</t>
  </si>
  <si>
    <t>The selected APIs are ordered by the number of Mashups in ProgrammableWeb. For those searched in a specific category, duplicates are not shown in this list. Duplicates can be present because they appeared in the 'Most popular' list or because they belong to other categories already considered.</t>
  </si>
  <si>
    <t>If an API is split into multiple APIs, the sub-API with the most followers is chosen, provided that there are no reasons to exclude it (e.g. documentation not available, not REST, etc.). No other sub-APIs from that collection will be selected henceforth.</t>
  </si>
  <si>
    <t>When an API indexed in ProgrammableWeb is not REST, an alternative REST version is searched for, and it is included if found.</t>
  </si>
  <si>
    <t>If the links to the API and/ or docs from ProgrammableWeb do not work, a quick search is performed on Google to check whether they are available elsewhere. If so, the API is included.</t>
  </si>
  <si>
    <t>Finally selected API</t>
  </si>
  <si>
    <t>ProgrammableWeb API</t>
  </si>
  <si>
    <t>Selection process/ exclusion reason</t>
  </si>
  <si>
    <t>Google Maps</t>
  </si>
  <si>
    <t>Most popular</t>
  </si>
  <si>
    <t>Google Maps is split into multiple APIs, the one with the most followers is chosen</t>
  </si>
  <si>
    <t>Twitter</t>
  </si>
  <si>
    <t>Twitter is split into multiple APIs, the one with the most followers is chosen</t>
  </si>
  <si>
    <t>Facebook</t>
  </si>
  <si>
    <t>Not REST APIs (GraphQL)</t>
  </si>
  <si>
    <t>Amazon Product Advertising</t>
  </si>
  <si>
    <t>Not a REST API</t>
  </si>
  <si>
    <t>Twilio</t>
  </si>
  <si>
    <t>Documentation refers to multiple APIs, the one with the most followers is chosen</t>
  </si>
  <si>
    <t>Bing Maps</t>
  </si>
  <si>
    <t>The link to the docs includes several APIs, the REST API is selected (called 'Bing Maps' in ProgrammableWeb)</t>
  </si>
  <si>
    <t>del.icio.us</t>
  </si>
  <si>
    <t>API and/or docs are down/ not available (anymore)</t>
  </si>
  <si>
    <t>Google App Engine</t>
  </si>
  <si>
    <t>Google App Engine is split into multiple APIs, the one with the most followers is chosen</t>
  </si>
  <si>
    <t>Google Homepage</t>
  </si>
  <si>
    <t>DocuSign</t>
  </si>
  <si>
    <t>Yahoo Local Search</t>
  </si>
  <si>
    <t>Panoramio</t>
  </si>
  <si>
    <t>Deprecated (API and/or docs are down/ not available (anymore))</t>
  </si>
  <si>
    <t>Google Earth</t>
  </si>
  <si>
    <t>Not a REST API (it seems to be Javascript and Python client libraries)</t>
  </si>
  <si>
    <t>Geocoder</t>
  </si>
  <si>
    <t>Google Static Maps</t>
  </si>
  <si>
    <t>Already selected an API from the Google Maps collection</t>
  </si>
  <si>
    <t>LinkedIn v1</t>
  </si>
  <si>
    <t>Documentation not available (v1). For v2, docs are available but the API is split into several, and these are not indexed in ProgrammableWeb, so a decision cannot be made abouth which one to select</t>
  </si>
  <si>
    <t>Instagram Graph</t>
  </si>
  <si>
    <t>Not a REST API (GraphQL)</t>
  </si>
  <si>
    <t>Facebook Graph</t>
  </si>
  <si>
    <t>FriendFeed</t>
  </si>
  <si>
    <t>TwitPic</t>
  </si>
  <si>
    <t>Shopping.com</t>
  </si>
  <si>
    <t>Commission Junction</t>
  </si>
  <si>
    <t>Paypal is split into multiple APIs, the one with the most followers is chosen</t>
  </si>
  <si>
    <t>Links to API and docs from ProgrammableWeb do not work, they were found elsewhere</t>
  </si>
  <si>
    <t>Evernote</t>
  </si>
  <si>
    <t>Thrutu</t>
  </si>
  <si>
    <t>Mobypicture</t>
  </si>
  <si>
    <t>Thomson Reuters Open Calais</t>
  </si>
  <si>
    <t>Tropo Scripting</t>
  </si>
  <si>
    <t>Tropo Scripting is not a REST API, but Tropo actually has a REST API</t>
  </si>
  <si>
    <t>Amazon EC2</t>
  </si>
  <si>
    <t>Bing</t>
  </si>
  <si>
    <t>The Bing API is now the Bing Web Search API</t>
  </si>
  <si>
    <t>Yahoo BOSS</t>
  </si>
  <si>
    <t>Google AdWords</t>
  </si>
  <si>
    <t>Authorize.Net</t>
  </si>
  <si>
    <t>Not a REST API (explicitly stated in docs)</t>
  </si>
  <si>
    <t>Amazon Flexible Payments Service</t>
  </si>
  <si>
    <t>Forte</t>
  </si>
  <si>
    <t>Payments Gateway</t>
  </si>
  <si>
    <t>Payments Gateway is the former name of Forte</t>
  </si>
  <si>
    <t>1-3 operations</t>
  </si>
  <si>
    <t>4-20 operations</t>
  </si>
  <si>
    <t>21-50 operations</t>
  </si>
  <si>
    <t>51-100 operations</t>
  </si>
  <si>
    <t>More than 100 operations</t>
  </si>
  <si>
    <t>Min operations</t>
  </si>
  <si>
    <t>Max operations</t>
  </si>
  <si>
    <t>Avg operations</t>
  </si>
  <si>
    <t>CRUD operation</t>
  </si>
  <si>
    <t>Occurrences</t>
  </si>
  <si>
    <t>Read</t>
  </si>
  <si>
    <t>Create</t>
  </si>
  <si>
    <t>Update</t>
  </si>
  <si>
    <t>Delete</t>
  </si>
  <si>
    <t>Parameter type</t>
  </si>
  <si>
    <t>Query</t>
  </si>
  <si>
    <t>Body (other)</t>
  </si>
  <si>
    <t>Body (JSON)</t>
  </si>
  <si>
    <t>Header</t>
  </si>
  <si>
    <t>Path</t>
  </si>
  <si>
    <t># APIs with dependencies</t>
  </si>
  <si>
    <t># total APIs</t>
  </si>
  <si>
    <t>Total</t>
  </si>
  <si>
    <t>Size</t>
  </si>
  <si>
    <t>Total number of operations</t>
  </si>
  <si>
    <t>Operations with dependencies</t>
  </si>
  <si>
    <t>Operations without dependencies</t>
  </si>
  <si>
    <t>Percentage</t>
  </si>
  <si>
    <t>Dependency</t>
  </si>
  <si>
    <t>Type</t>
  </si>
  <si>
    <t>Unique types</t>
  </si>
  <si>
    <t>p1 =&gt; p2!=A</t>
  </si>
  <si>
    <t>ZeroOrOne</t>
  </si>
  <si>
    <t>Requires</t>
  </si>
  <si>
    <t>XOR for more than 2 parameters is interpreted as: only one among all must be present</t>
  </si>
  <si>
    <t>p1=A =&gt; OR(p2, p3, p4)</t>
  </si>
  <si>
    <t>Or</t>
  </si>
  <si>
    <t>XNOR for more than 2 parameters is interpreted as: either all are present or none is</t>
  </si>
  <si>
    <t>p1 &gt;= p2</t>
  </si>
  <si>
    <t>Arithmetic/ Relational</t>
  </si>
  <si>
    <t>OnlyOne</t>
  </si>
  <si>
    <t>NAND for more than 2 parameters is interpreted as: only zero or one parameter can be present</t>
  </si>
  <si>
    <t>XNOR(p1, p2)</t>
  </si>
  <si>
    <t>AllOrNone</t>
  </si>
  <si>
    <t>OR(p1, p2)</t>
  </si>
  <si>
    <t>XOR(p1, p2)</t>
  </si>
  <si>
    <t>p1 =&gt; AND(p2, p3)</t>
  </si>
  <si>
    <t>Complex</t>
  </si>
  <si>
    <t>XOR(p1, p2, p3)</t>
  </si>
  <si>
    <t>XOR(p1, p2, p3, p4, p5, p6)</t>
  </si>
  <si>
    <t>p1=A =&gt; p2</t>
  </si>
  <si>
    <t>p1=A =&gt; p2=B</t>
  </si>
  <si>
    <t>XOR(p1, p2, p3, p4)</t>
  </si>
  <si>
    <t>NAND(p1, p2, p3, p4)</t>
  </si>
  <si>
    <t>p1 =&gt; p2=A</t>
  </si>
  <si>
    <t>NAND(p1, p2)</t>
  </si>
  <si>
    <t>XOR(p1, p2, p3, p4, p5)</t>
  </si>
  <si>
    <t>p1 =&gt; p2</t>
  </si>
  <si>
    <t>!p1 =&gt; OR(p2, p3)</t>
  </si>
  <si>
    <t>p1 &lt;=&gt; p2=A</t>
  </si>
  <si>
    <t>p1 =&gt; AND(p2, p3=A)</t>
  </si>
  <si>
    <t>p1=A =&gt; XOR(AND(p2, p3), AND(p4, p5))</t>
  </si>
  <si>
    <t>p1 =&gt; XOR(p2=A, AND(p3=B, OR(p4, p5)))</t>
  </si>
  <si>
    <t>XOR(p1, p2, AND(p3, p4))</t>
  </si>
  <si>
    <t>XOR(p1, AND(p2, p3))</t>
  </si>
  <si>
    <t>XOR(AND(p1, p2), AND(p3, p4))</t>
  </si>
  <si>
    <t>XOR(p1, p2, OR(p3, p4))</t>
  </si>
  <si>
    <t>p1 =&gt; !OR(p2, p3)</t>
  </si>
  <si>
    <t>!p1 =&gt; OR(p2, AND(p3, p4))</t>
  </si>
  <si>
    <t>XOR(p1, p2, ..., p10)</t>
  </si>
  <si>
    <t>NAND(p1, p2, p3)</t>
  </si>
  <si>
    <t>p1=A =&gt; XOR(p2, p3, p4)</t>
  </si>
  <si>
    <t>p1=A =&gt; XOR(p2, p3)</t>
  </si>
  <si>
    <t>p1=A =&gt; OR(p2, p3)</t>
  </si>
  <si>
    <t>p1 = p2</t>
  </si>
  <si>
    <t>p1=A &lt;=&gt; p2=B</t>
  </si>
  <si>
    <t>p1 =&gt; OR(p2=A, p3)</t>
  </si>
  <si>
    <t>p1 =&gt; AND(p2=A, p3&gt;B, p4=C)</t>
  </si>
  <si>
    <t>OR(p1, p2, p3)</t>
  </si>
  <si>
    <t>XNOR(p1, p2, p3)</t>
  </si>
  <si>
    <t>SUM(p1, p2, p3, p4)=A</t>
  </si>
  <si>
    <t>!p1 =&gt; p2=A</t>
  </si>
  <si>
    <t>p1 =&gt; XOR(p2, p3)</t>
  </si>
  <si>
    <t>p1 =&gt; OR(p2, ..., p6)</t>
  </si>
  <si>
    <t>!p1 =&gt; !OR(p2, p3)</t>
  </si>
  <si>
    <t>!p1 =&gt; !OR(p2, p3, p4)</t>
  </si>
  <si>
    <t>p1 &lt;=&gt; OR(p2, p3)</t>
  </si>
  <si>
    <t>p1!=A =&gt; NAND(p2, p3)</t>
  </si>
  <si>
    <t>p1 =&gt; !OR(p2, p3, p4)</t>
  </si>
  <si>
    <t>Arity</t>
  </si>
  <si>
    <t>Dependencies</t>
  </si>
  <si>
    <t>Mean</t>
  </si>
  <si>
    <t>APIs with dep. of arity X</t>
  </si>
  <si>
    <t>Dependency type</t>
  </si>
  <si>
    <t>Arity ref</t>
  </si>
  <si>
    <t>2 parameters</t>
  </si>
  <si>
    <t>3 parameters</t>
  </si>
  <si>
    <t>4 or more parameters</t>
  </si>
  <si>
    <t>APIs</t>
  </si>
  <si>
    <t>Total APIs</t>
  </si>
  <si>
    <t>Total APIs ref</t>
  </si>
  <si>
    <t>100% reference</t>
  </si>
  <si>
    <t>Total dependencies</t>
  </si>
  <si>
    <t># parameters in the operation</t>
  </si>
  <si>
    <t>Min value</t>
  </si>
  <si>
    <t>Max value</t>
  </si>
  <si>
    <t>1-5 parameters</t>
  </si>
  <si>
    <t>6-10 parameters</t>
  </si>
  <si>
    <t>11-15 parameters</t>
  </si>
  <si>
    <t>16-30 parameters</t>
  </si>
  <si>
    <t>More than 30 parameters</t>
  </si>
  <si>
    <t>API</t>
  </si>
  <si>
    <t>Operation</t>
  </si>
  <si>
    <t># parameters</t>
  </si>
  <si>
    <t># dependencies</t>
  </si>
  <si>
    <t>GET /place/nearbysearch/{output}</t>
  </si>
  <si>
    <t>GET /place/textsearch/{output}</t>
  </si>
  <si>
    <t>GET /place/photo</t>
  </si>
  <si>
    <t>GET /place/autocomplete/{output}</t>
  </si>
  <si>
    <t>GET /search/tweets.json</t>
  </si>
  <si>
    <t>GET /search/{product}/{label}.json</t>
  </si>
  <si>
    <t>GET /search/{label}/counts .json</t>
  </si>
  <si>
    <t>GET /activities</t>
  </si>
  <si>
    <t>GET /channels</t>
  </si>
  <si>
    <t>GET /channelSections</t>
  </si>
  <si>
    <t>POST /channelSections</t>
  </si>
  <si>
    <t>GET /comments</t>
  </si>
  <si>
    <t>POST /comments/setModerationStatus</t>
  </si>
  <si>
    <t>GET /commentThreads</t>
  </si>
  <si>
    <t>GET /guideCategories</t>
  </si>
  <si>
    <t>GET /playlistItems</t>
  </si>
  <si>
    <t>GET /playlists</t>
  </si>
  <si>
    <t>POST /playlists</t>
  </si>
  <si>
    <t>GET /search</t>
  </si>
  <si>
    <t>GET /subscriptions</t>
  </si>
  <si>
    <t>GET /videoCategories</t>
  </si>
  <si>
    <t>GET /videos</t>
  </si>
  <si>
    <t>POST /videos</t>
  </si>
  <si>
    <t>PUT /videos</t>
  </si>
  <si>
    <t>POST blogs.postPhoto</t>
  </si>
  <si>
    <t>POST favorites.getList</t>
  </si>
  <si>
    <t>POST favorites.getPublicList</t>
  </si>
  <si>
    <t>POST galleries.getList</t>
  </si>
  <si>
    <t>POST galleries.editPhotos</t>
  </si>
  <si>
    <t>POST groups.getInfo</t>
  </si>
  <si>
    <t>POST people.getPhotos</t>
  </si>
  <si>
    <t>POST photos.getContactPhotos</t>
  </si>
  <si>
    <t>POST photos.getContactsPublicPhotos</t>
  </si>
  <si>
    <t>POST people.getNotInSet</t>
  </si>
  <si>
    <t>POST people.getUntagged</t>
  </si>
  <si>
    <t>POST people.getWithGeoData</t>
  </si>
  <si>
    <t>POST people.getWithoutGeoData</t>
  </si>
  <si>
    <t>POST photos.search</t>
  </si>
  <si>
    <t>POST photos.setMeta</t>
  </si>
  <si>
    <t>POST photos.comments.getList</t>
  </si>
  <si>
    <t>POST photos.geo.batchCorrectLocation</t>
  </si>
  <si>
    <t>POST photos.geo.correctLocation</t>
  </si>
  <si>
    <t>POST photosets.editPhotos</t>
  </si>
  <si>
    <t>POST places.getChildrenWithPhotosPublic</t>
  </si>
  <si>
    <t>POST places.getInfo</t>
  </si>
  <si>
    <t>POST places.getShapeHistory</t>
  </si>
  <si>
    <t>POST places.getTopPlacesList</t>
  </si>
  <si>
    <t>POST places.placesForContacts</t>
  </si>
  <si>
    <t>POST places.placesForTags</t>
  </si>
  <si>
    <t>POST places.placesForUser</t>
  </si>
  <si>
    <t>POST places.placesForBoundingBox</t>
  </si>
  <si>
    <t>POST places.tagsForPlace</t>
  </si>
  <si>
    <t>POST push.subscribe</t>
  </si>
  <si>
    <t>POST /Accounts/{AccountSid}/Messages.json</t>
  </si>
  <si>
    <t>GET /Accounts/{AccountSid}/Messages.json</t>
  </si>
  <si>
    <t>GET album.getInfo</t>
  </si>
  <si>
    <t>GET album.getTags</t>
  </si>
  <si>
    <t>GET album.getTopTags</t>
  </si>
  <si>
    <t>GET artist.getInfo</t>
  </si>
  <si>
    <t>GET artist.getSimilar</t>
  </si>
  <si>
    <t>GET artist.getTags</t>
  </si>
  <si>
    <t>GET artist.getTopAlbums</t>
  </si>
  <si>
    <t>GET artist.getTopTags</t>
  </si>
  <si>
    <t>GET artist.getTopTracks</t>
  </si>
  <si>
    <t>GET track.getInfo</t>
  </si>
  <si>
    <t>GET track.getSimilar</t>
  </si>
  <si>
    <t>GET track.getTags</t>
  </si>
  <si>
    <t>GET track.getTopTags</t>
  </si>
  <si>
    <t>GET user.getArtistTracks</t>
  </si>
  <si>
    <t>GET user.getRecentTracks</t>
  </si>
  <si>
    <t>GET user.getWeeklyAlbumChart</t>
  </si>
  <si>
    <t>GET user.getWeeklyArtistChart</t>
  </si>
  <si>
    <t>GET user.getWeeklyTrackChart</t>
  </si>
  <si>
    <t>GET /LocalSearch</t>
  </si>
  <si>
    <t>GET /Imagery/Metadata/{imagerySet}/{centerPoint}</t>
  </si>
  <si>
    <t>Get /Imagery/BasicMetadata/{imagerySet}/{centerPoint}</t>
  </si>
  <si>
    <t>GET /Routes/DistanceMatrix</t>
  </si>
  <si>
    <t>POST /Routes/DistanceMatrix</t>
  </si>
  <si>
    <t>GET /Routes/Isochrones</t>
  </si>
  <si>
    <t>GET /Routes/IsochronesAsync</t>
  </si>
  <si>
    <t>GET /Routes</t>
  </si>
  <si>
    <t>GET /Routes/{travelMode}</t>
  </si>
  <si>
    <t>GET /Routes/FromMajorRoads</t>
  </si>
  <si>
    <t>GET /Autosuggest</t>
  </si>
  <si>
    <t>GET /venues/search</t>
  </si>
  <si>
    <t>GET /venues/explore</t>
  </si>
  <si>
    <t>GET /venues/timeseries</t>
  </si>
  <si>
    <t>GET /venues/{VENUE_ID}/stats</t>
  </si>
  <si>
    <t>GET /venues/trending</t>
  </si>
  <si>
    <t>POST /venues/add</t>
  </si>
  <si>
    <t>GET /venues/suggestcompletion</t>
  </si>
  <si>
    <t>GET /venues/{VENUE_ID}/listed</t>
  </si>
  <si>
    <t>POST /venues/{VENUE_ID}/flag</t>
  </si>
  <si>
    <t>GET /users/{USER_ID}/checkins</t>
  </si>
  <si>
    <t>GET /users/{USER_ID}/venuehistory</t>
  </si>
  <si>
    <t>GET /users/{USER_ID}/venuelikes</t>
  </si>
  <si>
    <t>POST /photos/add</t>
  </si>
  <si>
    <t>POST /checkins/add</t>
  </si>
  <si>
    <t>POST /checkins/{CHECKIN_ID}/addpost</t>
  </si>
  <si>
    <t>POST /lists/{LIST_ID}/additem</t>
  </si>
  <si>
    <t>GET /accounts/{accountId}/shared_access</t>
  </si>
  <si>
    <t>GET /accounts/{accountId}/billing_invoices</t>
  </si>
  <si>
    <t>GET /accounts/{accountId}/billing_payments</t>
  </si>
  <si>
    <t>GET /accounts/{accountId}/connect/logs</t>
  </si>
  <si>
    <t>GET /accounts/{accountId}/connect/failures</t>
  </si>
  <si>
    <t>POST /accounts/{accountId}/envelopes/{envelopeId}/views/recipient</t>
  </si>
  <si>
    <t>POST /accounts/{accountId}/envelopes/{envelopeId}/views/shared</t>
  </si>
  <si>
    <t>PUT /accounts/{accountId}/envelopes/status</t>
  </si>
  <si>
    <t>GET /accounts/{accountId}/envelopes</t>
  </si>
  <si>
    <t>GET /accounts/{accountId}/folders/{folderId}</t>
  </si>
  <si>
    <t>GET /accounts/{accountId}/search_folders/{searchFolderId}</t>
  </si>
  <si>
    <t>GET /accounts/{accountId}/powerforms/{powerFormId}/form_data</t>
  </si>
  <si>
    <t>GET /accounts/{accountId}/powerforms</t>
  </si>
  <si>
    <t>GET /accounts/{accountId}/templates</t>
  </si>
  <si>
    <t>GET /cities</t>
  </si>
  <si>
    <t>GET /earthquakes</t>
  </si>
  <si>
    <t>GET /findNearbyPostalCodes</t>
  </si>
  <si>
    <t>GET /findNearbyWikipedia</t>
  </si>
  <si>
    <t>GET /findNearestAddress</t>
  </si>
  <si>
    <t>GET /neighbours</t>
  </si>
  <si>
    <t>GET /postalCodeSearch</t>
  </si>
  <si>
    <t>GET /weatherJSON</t>
  </si>
  <si>
    <t>GET /wikipediaBoundingBox</t>
  </si>
  <si>
    <t>GET /geocode/{outputFormat}</t>
  </si>
  <si>
    <t>GET /changesets</t>
  </si>
  <si>
    <t>GET /notes/search</t>
  </si>
  <si>
    <t>GET /tracks</t>
  </si>
  <si>
    <t>POST /sites/{site_slug}/pages/blogs/{blog_id}/posts</t>
  </si>
  <si>
    <t>GET /contacts</t>
  </si>
  <si>
    <t>POST /donations</t>
  </si>
  <si>
    <t>GET /sites/{site_slug}/pages/events</t>
  </si>
  <si>
    <t>PUT /people/push</t>
  </si>
  <si>
    <t>POST /sites/{site_slug}/pages/surveys</t>
  </si>
  <si>
    <t>GET /blog/{blog-identifier}/likes</t>
  </si>
  <si>
    <t>POST /blog/{blog-identifier}/post</t>
  </si>
  <si>
    <t>POST /blog/{blog-identifier}/post/edit</t>
  </si>
  <si>
    <t>POST /blog/{blog-identifier}/post/reblog</t>
  </si>
  <si>
    <t>GET /user/likes</t>
  </si>
  <si>
    <t>GET /businesses/search</t>
  </si>
  <si>
    <t>GET /transactions/{transaction_type}/search</t>
  </si>
  <si>
    <t>GET /autocomplete</t>
  </si>
  <si>
    <t>GET /events</t>
  </si>
  <si>
    <t>GET /events/featured</t>
  </si>
  <si>
    <t>POST /invoicing/invoices</t>
  </si>
  <si>
    <t>PUT /invoicing/invoices/{invoice_id}</t>
  </si>
  <si>
    <t>POST /invoicing/templates</t>
  </si>
  <si>
    <t>PUT /invoicing/templates/{template_id}</t>
  </si>
  <si>
    <t>POST /invoicing/search</t>
  </si>
  <si>
    <t>GET /listings</t>
  </si>
  <si>
    <t>GET /pic</t>
  </si>
  <si>
    <t>POST /pic/like</t>
  </si>
  <si>
    <t>DELETE /pic/like</t>
  </si>
  <si>
    <t>POST /pic/comment</t>
  </si>
  <si>
    <t>GET /user</t>
  </si>
  <si>
    <t>POST /user/follow</t>
  </si>
  <si>
    <t>DELETE /user/follow</t>
  </si>
  <si>
    <t>GET /followers</t>
  </si>
  <si>
    <t>GET /following</t>
  </si>
  <si>
    <t>GET /place</t>
  </si>
  <si>
    <t>GET /city</t>
  </si>
  <si>
    <t>GET /organizations</t>
  </si>
  <si>
    <t>GET /odm-organizations</t>
  </si>
  <si>
    <t>POST /payment_intents</t>
  </si>
  <si>
    <t>POST /products</t>
  </si>
  <si>
    <t>POST /products/{id}</t>
  </si>
  <si>
    <t>POST /sources</t>
  </si>
  <si>
    <t>POST /coupons</t>
  </si>
  <si>
    <t>POST /invoices</t>
  </si>
  <si>
    <t>POST /invoices/{id}</t>
  </si>
  <si>
    <t>GET /invoices/upcoming</t>
  </si>
  <si>
    <t>GET /invoices/upcoming/lines</t>
  </si>
  <si>
    <t>POST /invoiceitems</t>
  </si>
  <si>
    <t>POST /plans</t>
  </si>
  <si>
    <t>POST /subscriptions</t>
  </si>
  <si>
    <t>POST /subscriptions/{id}</t>
  </si>
  <si>
    <t>POST /accounts</t>
  </si>
  <si>
    <t>POST /accounts/{id}</t>
  </si>
  <si>
    <t>POST /skus</t>
  </si>
  <si>
    <t>POST /applications</t>
  </si>
  <si>
    <t>POST /applications/{id}/addresses</t>
  </si>
  <si>
    <t>POST /messages</t>
  </si>
  <si>
    <t>POST /sms/{format}</t>
  </si>
  <si>
    <t>PUT /?analytics</t>
  </si>
  <si>
    <t>PUT /?encryption</t>
  </si>
  <si>
    <t>PUT /?inventory</t>
  </si>
  <si>
    <t>PUT /?lifecycle</t>
  </si>
  <si>
    <t>PUT /?logging</t>
  </si>
  <si>
    <t>PUT /?notification</t>
  </si>
  <si>
    <t>PUT /?replication</t>
  </si>
  <si>
    <t>PUT /?versioning</t>
  </si>
  <si>
    <t>PUT /?website</t>
  </si>
  <si>
    <t>POST /</t>
  </si>
  <si>
    <t>PUT /{ObjectName}</t>
  </si>
  <si>
    <t>PUT /{destinationObject}</t>
  </si>
  <si>
    <t>PUT /{ObjectName}?tagging</t>
  </si>
  <si>
    <t>POST /{ObjectName}?select</t>
  </si>
  <si>
    <t>POST /{ObjectName}?uploads</t>
  </si>
  <si>
    <t>GET /files</t>
  </si>
  <si>
    <t>POST /files/{fileId}/permissions</t>
  </si>
  <si>
    <t>PATCH /files/{fileId}/permissions</t>
  </si>
  <si>
    <t>PATCH /teamdrives/{teamDrivesId}</t>
  </si>
  <si>
    <t>POST /tables/{tableId}/templates</t>
  </si>
  <si>
    <t>PATCH /tables/{tableId}/templates/{templateId}</t>
  </si>
  <si>
    <t>PUT /tables/{tableId}/templates/{templateId}</t>
  </si>
  <si>
    <t>POST /events/stop</t>
  </si>
  <si>
    <t>GET /events/{id}/{fileId}</t>
  </si>
  <si>
    <t>GET /events/{id}/{fileId}/{fileName}</t>
  </si>
  <si>
    <t>GET /notifications</t>
  </si>
  <si>
    <t>GET /repos/{owner}/{repo}/notifications</t>
  </si>
  <si>
    <t>POST /repos/{owner}/{repo}/check-runs</t>
  </si>
  <si>
    <t>PATCH /repos/{owner}/{repo}/check-runs/{check_run_id}</t>
  </si>
  <si>
    <t>POST /repos/{owner}/{repo}/git/trees</t>
  </si>
  <si>
    <t>POST /markdown</t>
  </si>
  <si>
    <t>POST /orgs/{org}/invitations</t>
  </si>
  <si>
    <t>POST /projects/columns/{column_id}/cards</t>
  </si>
  <si>
    <t>POST /repos/{owner}/{repo}/pulls</t>
  </si>
  <si>
    <t>POST /repos/{owner}/{repo}/pulls/{number}/reviews</t>
  </si>
  <si>
    <t>GET /user/repos</t>
  </si>
  <si>
    <t>POST /repos/{owner}/{repo}/deployments</t>
  </si>
  <si>
    <t>POST /repos/{owner}/{repo}/deployments/{deployment_id}/statuses</t>
  </si>
  <si>
    <t>GET /users/{username}/hovercard</t>
  </si>
  <si>
    <t>POST /accounts/{account_id}/transactions</t>
  </si>
  <si>
    <t>POST /accounts/{account_id}/buys</t>
  </si>
  <si>
    <t>POST /accounts/{account_id}/sells</t>
  </si>
  <si>
    <t>POST /customers/{id}/cards</t>
  </si>
  <si>
    <t>POST /payments/charges</t>
  </si>
  <si>
    <t>POST /payments/echecks</t>
  </si>
  <si>
    <t>POST /payments/tokens</t>
  </si>
  <si>
    <t>POST /organizations/org_{organizationID}/locations/loc_{locationID}/customers/cst_{customertoken}/addresses</t>
  </si>
  <si>
    <t>POST /organizations/org_{organizationID}/applications</t>
  </si>
  <si>
    <t>GET /organizations/org_{organizationID}/applications</t>
  </si>
  <si>
    <t>GET /organizations/org_{organizationID}/disputes</t>
  </si>
  <si>
    <t>GET /organizations/org_{organizationID}/documents</t>
  </si>
  <si>
    <t>GET /organizations/org_{organizationID}/fundings</t>
  </si>
  <si>
    <t>GET /organizations/org_{organizationID}/locations</t>
  </si>
  <si>
    <t>GET /organizations/org_{organizationID}/locations/loc_{locationID}/paymethods</t>
  </si>
  <si>
    <t>GET /organizations/org_{organizationID}/scheduleitems</t>
  </si>
  <si>
    <t>GET /organizations/org_{organizationID}/locations/loc_{locationID}/scheduleitems</t>
  </si>
  <si>
    <t>GET /organizations/org_{organizationID}/locations/loc_{locationID}/schedules</t>
  </si>
  <si>
    <t>GET /organizations/org_{organizationID}/locations/loc_{locationID}/settlements</t>
  </si>
  <si>
    <t>GET /organizations/org_{organizationID}/settlements</t>
  </si>
  <si>
    <t>POST /organizations/org_{organizationID}/locations/loc_{locationID}/transactions</t>
  </si>
  <si>
    <t>GET /organizations/org_{organizationID}/locations/loc_{locationID}/transactions</t>
  </si>
  <si>
    <t>DELETE /sites/{site_slug}/pages/surveys/{id}</t>
  </si>
  <si>
    <t>Overall</t>
  </si>
  <si>
    <t>Highest number of parameters</t>
  </si>
  <si>
    <t>Lowest number of parameters</t>
  </si>
  <si>
    <t>Total number of parameters</t>
  </si>
  <si>
    <t>Average number of parameters</t>
  </si>
  <si>
    <t>Number of parameters in the operation</t>
  </si>
  <si>
    <t>Arity of the dependency</t>
  </si>
  <si>
    <t>Variance</t>
  </si>
  <si>
    <t>Standard deviation</t>
  </si>
  <si>
    <t>Median</t>
  </si>
  <si>
    <t>URL</t>
  </si>
  <si>
    <t>Type of parameters in the operation</t>
  </si>
  <si>
    <t>Dependency parameters</t>
  </si>
  <si>
    <t>Dependency description</t>
  </si>
  <si>
    <t>Dependency representation</t>
  </si>
  <si>
    <t>Body (XML)</t>
  </si>
  <si>
    <t>https://developers.google.com/places/web-service/search#PlaceSearchRequests</t>
  </si>
  <si>
    <t>Path (1) and query (13)</t>
  </si>
  <si>
    <t>radius, rankby (all Q)</t>
  </si>
  <si>
    <t>If rankby is 'distance', radius cannot be included</t>
  </si>
  <si>
    <t>x</t>
  </si>
  <si>
    <t>rankby, keyword, name, type (all Q)</t>
  </si>
  <si>
    <t>If rankby is 'distance', at least one of the three other parameters must be included</t>
  </si>
  <si>
    <t>minprice, maxprice (all Q)</t>
  </si>
  <si>
    <t>maxprice must be greater or equal than minprice</t>
  </si>
  <si>
    <t>https://developers.google.com/places/web-service/search#TextSearchRequests</t>
  </si>
  <si>
    <t>Path (1) and query (11)</t>
  </si>
  <si>
    <t>location, radius (all Q)</t>
  </si>
  <si>
    <t>Either both parameters are included or none is included</t>
  </si>
  <si>
    <t>query, type (all Q)</t>
  </si>
  <si>
    <t>If type is not present, query is required</t>
  </si>
  <si>
    <t>https://developers.google.com/places/web-service/photos#place_photo_requests</t>
  </si>
  <si>
    <t>maxheight, maxwidth (all Q)</t>
  </si>
  <si>
    <t>Either maxheight or maxwidth is required, not both</t>
  </si>
  <si>
    <t>https://developers.google.com/places/web-service/autocomplete#place_autocomplete_requests</t>
  </si>
  <si>
    <t>Path (1) and query (10)</t>
  </si>
  <si>
    <t>strictbounds, location, radius (all Q)</t>
  </si>
  <si>
    <t>strictbounds cannot be used unless the other two parameters are included</t>
  </si>
  <si>
    <t>https://developer.twitter.com/en/docs/tweets/search/api-reference/get-search-tweets.html</t>
  </si>
  <si>
    <t>since_id, max_id (all Q)</t>
  </si>
  <si>
    <t>max_id must be greater or equal than since_id</t>
  </si>
  <si>
    <t>https://developer.twitter.com/en/docs/tweets/search/api-reference/premium-search.html#DataEndpoint</t>
  </si>
  <si>
    <t>Path (2) and query (6)</t>
  </si>
  <si>
    <t>fromDate, toDate (all Q)</t>
  </si>
  <si>
    <t>fromDate must be greater or equal that toDate</t>
  </si>
  <si>
    <t>https://developer.twitter.com/en/docs/tweets/search/api-reference/premium-search.html#CountsEndpoint</t>
  </si>
  <si>
    <t>Path (1) and query (5)</t>
  </si>
  <si>
    <t>https://developers.google.com/youtube/v3/docs/activities/list</t>
  </si>
  <si>
    <t>channelId, home, mine (all Q)</t>
  </si>
  <si>
    <t>Only one of the three parameters is required</t>
  </si>
  <si>
    <t>publishedAfter, publishedBefore (all Q)</t>
  </si>
  <si>
    <t>publishedAfter must be greater than publishedBefore</t>
  </si>
  <si>
    <t>https://developers.google.com/youtube/v3/docs/channels/list</t>
  </si>
  <si>
    <t>categoryId, forUsername, id, managedByMe, mine, mySubscribers (all Q)</t>
  </si>
  <si>
    <t>Only one of the six parameters is required</t>
  </si>
  <si>
    <t>managedByMe, onBehalfOfContentOwner (all Q)</t>
  </si>
  <si>
    <t>If managedByMe is 'true', onBehalfOfContentOwner is required</t>
  </si>
  <si>
    <t>https://developers.google.com/youtube/v3/docs/channelSections/list</t>
  </si>
  <si>
    <t>channelId, id, mine (all Q)</t>
  </si>
  <si>
    <t>https://developers.google.com/youtube/v3/docs/channelSections/insert</t>
  </si>
  <si>
    <t>Query (3) and object properties (14)</t>
  </si>
  <si>
    <t>onBehalfOfContentOwner, onBehalfOfContentOwnerChannel (all Q)</t>
  </si>
  <si>
    <t>Either both parameters are present or none is</t>
  </si>
  <si>
    <t>https://developers.google.com/youtube/v3/docs/comments/list</t>
  </si>
  <si>
    <t>id, parentId (all Q)</t>
  </si>
  <si>
    <t>Only one of the two parameters is required</t>
  </si>
  <si>
    <t>https://developers.google.com/youtube/v3/docs/comments/setModerationStatus</t>
  </si>
  <si>
    <t>moderationStatus, banAuthor (all Q)</t>
  </si>
  <si>
    <t>If banAuthor is 'true', moderationStatus must be 'rejected'</t>
  </si>
  <si>
    <t>https://developers.google.com/youtube/v3/docs/commentThreads/list</t>
  </si>
  <si>
    <t>allThreadsRelatedToChannelId, channelId, id, videoId (all Q)</t>
  </si>
  <si>
    <t>Only one of the four parameters is required</t>
  </si>
  <si>
    <t>maxResults, id (all Q)</t>
  </si>
  <si>
    <t>The two parameters cannot be used together</t>
  </si>
  <si>
    <t>moderationStatus, id (all Q)</t>
  </si>
  <si>
    <t>order, id (all Q)</t>
  </si>
  <si>
    <t>pageToken, id (all Q)</t>
  </si>
  <si>
    <t>searchTerms, id (all Q)</t>
  </si>
  <si>
    <t>https://developers.google.com/youtube/v3/docs/guideCategories/list</t>
  </si>
  <si>
    <t>id, regionCode (all Q)</t>
  </si>
  <si>
    <t>https://developers.google.com/youtube/v3/docs/playlistItems/list</t>
  </si>
  <si>
    <t>id, playlistId (all Q)</t>
  </si>
  <si>
    <t>https://developers.google.com/youtube/v3/docs/playlists/list</t>
  </si>
  <si>
    <t>https://developers.google.com/youtube/v3/docs/playlists/insert</t>
  </si>
  <si>
    <t>Query (3) and object properties (9)</t>
  </si>
  <si>
    <t>https://developers.google.com/youtube/v3/docs/search/list</t>
  </si>
  <si>
    <t>forContentOwner, forDeveloper, forMine, relatedToVideoId (all Q)</t>
  </si>
  <si>
    <t>Only one of the four parameters can be present (there can be none)</t>
  </si>
  <si>
    <t>forContentOwner, onBehalfOfContentOwner (all Q)</t>
  </si>
  <si>
    <t>If forContentOwner is 'true', onBehalfOfContentOwner is required</t>
  </si>
  <si>
    <t>forContentOwner, type (all Q)</t>
  </si>
  <si>
    <t>If forContentOwner is 'true', type must be 'video'</t>
  </si>
  <si>
    <t>forContentOwner, videoDefinition (all Q)</t>
  </si>
  <si>
    <t>If forContentOwner is 'true', videoDefinition cannot be present</t>
  </si>
  <si>
    <t>forContentOwner, videoDimension (all Q)</t>
  </si>
  <si>
    <t>If forContentOwner is 'true', videoDimension cannot be present</t>
  </si>
  <si>
    <t>forContentOwner, videoDuration (all Q)</t>
  </si>
  <si>
    <t>If forContentOwner is 'true', videoDuration cannot be present</t>
  </si>
  <si>
    <t>forContentOwner, videoLicense (all Q)</t>
  </si>
  <si>
    <t>If forContentOwner is 'true', videoLicense cannot be present</t>
  </si>
  <si>
    <t>forContentOwner, videoEmbeddable (all Q)</t>
  </si>
  <si>
    <t>If forContentOwner is 'true', videoEmbeddable cannot be present</t>
  </si>
  <si>
    <t>forContentOwner, videoSyndicated (all Q)</t>
  </si>
  <si>
    <t>If forContentOwner is 'true', videoSyndicated cannot be present</t>
  </si>
  <si>
    <t>forContentOwner, videoType (all Q)</t>
  </si>
  <si>
    <t>If forContentOwner is 'true', videoType cannot be present</t>
  </si>
  <si>
    <t>forMine, type (all Q)</t>
  </si>
  <si>
    <t>If forMine is 'true', type must be 'video'</t>
  </si>
  <si>
    <t>forMine, videoDefinition (all Q)</t>
  </si>
  <si>
    <t>If forMine is 'true', videoDefinition cannot be present</t>
  </si>
  <si>
    <t>forMine, videoDimension (all Q)</t>
  </si>
  <si>
    <t>If forMine is 'true', videoDimension cannot be present</t>
  </si>
  <si>
    <t>forMine, videoDuration (all Q)</t>
  </si>
  <si>
    <t>If forMine is 'true', videoDuration cannot be present</t>
  </si>
  <si>
    <t>forMine, videoLicense (all Q)</t>
  </si>
  <si>
    <t>If forMine is 'true', videoLicense cannot be present</t>
  </si>
  <si>
    <t>forMine, videoEmbeddable (all Q)</t>
  </si>
  <si>
    <t>If forMine is 'true', videoEmbeddable cannot be present</t>
  </si>
  <si>
    <t>forMine, videoSyndicated (all Q)</t>
  </si>
  <si>
    <t>If forMine is 'true', videoSyndicated cannot be present</t>
  </si>
  <si>
    <t>forMine, videoType (all Q)</t>
  </si>
  <si>
    <t>If forMine is 'true', videoType cannot be present</t>
  </si>
  <si>
    <t>relatedToVideoId, type (all Q)</t>
  </si>
  <si>
    <t>If relatedToVideoId is present, type must be 'video'</t>
  </si>
  <si>
    <t>relatedToVideoId, channelId (all Q)</t>
  </si>
  <si>
    <t>If relatedToVideoId is present, channelId cannot be present</t>
  </si>
  <si>
    <t>relatedToVideoId, channelType (all Q)</t>
  </si>
  <si>
    <t>If relatedToVideoId is present, channelType cannot be present</t>
  </si>
  <si>
    <t>relatedToVideoId, eventType (all Q)</t>
  </si>
  <si>
    <t>If relatedToVideoId is present, eventType cannot be present</t>
  </si>
  <si>
    <t>relatedToVideoId, location (all Q)</t>
  </si>
  <si>
    <t>If relatedToVideoId is present, location cannot be present</t>
  </si>
  <si>
    <t>relatedToVideoId, locationRadius (all Q)</t>
  </si>
  <si>
    <t>If relatedToVideoId is present, locationRadius cannot be present</t>
  </si>
  <si>
    <t>relatedToVideoId, onBehalfOfContentOwner (all Q)</t>
  </si>
  <si>
    <t>If relatedToVideoId is present, onBehalfOfContentOwner cannot be present</t>
  </si>
  <si>
    <t>relatedToVideoId, order (all Q)</t>
  </si>
  <si>
    <t>If relatedToVideoId is present, order cannot be present</t>
  </si>
  <si>
    <t>relatedToVideoId, publishedAfter (all Q)</t>
  </si>
  <si>
    <t>If relatedToVideoId is present, publishedAfter cannot be present</t>
  </si>
  <si>
    <t>relatedToVideoId, publishedBefore (all Q)</t>
  </si>
  <si>
    <t>If relatedToVideoId is present, publishedBefore cannot be present</t>
  </si>
  <si>
    <t>relatedToVideoId, q (all Q)</t>
  </si>
  <si>
    <t>If relatedToVideoId is present, q cannot be present</t>
  </si>
  <si>
    <t>relatedToVideoId, topicId (all Q)</t>
  </si>
  <si>
    <t>If relatedToVideoId is present, topicId cannot be present</t>
  </si>
  <si>
    <t>relatedToVideoId, videoCaption (all Q)</t>
  </si>
  <si>
    <t>If relatedToVideoId is present, videoCaption cannot be present</t>
  </si>
  <si>
    <t>relatedToVideoId, videoCategoryId (all Q)</t>
  </si>
  <si>
    <t>If relatedToVideoId is present, videoCategoryId cannot be present</t>
  </si>
  <si>
    <t>relatedToVideoId, videoDefinition (all Q)</t>
  </si>
  <si>
    <t>If relatedToVideoId is present, videoDefinition cannot be present</t>
  </si>
  <si>
    <t>relatedToVideoId, videoDimension	 (all Q)</t>
  </si>
  <si>
    <t>If relatedToVideoId is present, videoDimension cannot be present</t>
  </si>
  <si>
    <t>relatedToVideoId, videoDuration (all Q)</t>
  </si>
  <si>
    <t>If relatedToVideoId is present, videoDuration cannot be present</t>
  </si>
  <si>
    <t>relatedToVideoId, videoEmbeddable (all Q)</t>
  </si>
  <si>
    <t>If relatedToVideoId is present, videoEmbeddable cannot be present</t>
  </si>
  <si>
    <t>relatedToVideoId, videoLicense (all Q)</t>
  </si>
  <si>
    <t>If relatedToVideoId is present, videoLicense cannot be present</t>
  </si>
  <si>
    <t>relatedToVideoId, videoSyndicated (all Q)</t>
  </si>
  <si>
    <t>If relatedToVideoId is present, videoSyndicated cannot be present</t>
  </si>
  <si>
    <t>relatedToVideoId, videoType (all Q)</t>
  </si>
  <si>
    <t>If relatedToVideoId is present, videoType cannot be present</t>
  </si>
  <si>
    <t>eventType, type (all Q)</t>
  </si>
  <si>
    <t>If eventType is present, type must be 'video'</t>
  </si>
  <si>
    <t>location, locationRadius (all Q)</t>
  </si>
  <si>
    <t>videoCaption, type (all Q)</t>
  </si>
  <si>
    <t>If videoCaption is present, type must be 'video'</t>
  </si>
  <si>
    <t>videoCategoryId, type (all Q)</t>
  </si>
  <si>
    <t>If videoCategoryId is present, type must be 'video'</t>
  </si>
  <si>
    <t>videoDefinition, type (all Q)</t>
  </si>
  <si>
    <t>If videoDefinition is present, type must be 'video'</t>
  </si>
  <si>
    <t>videoDimension, type (all Q)</t>
  </si>
  <si>
    <t>If videoDimension is present, type must be 'video'</t>
  </si>
  <si>
    <t>videoDuration, type (all Q)</t>
  </si>
  <si>
    <t>If videoDuration is present, type must be 'video'</t>
  </si>
  <si>
    <t>videoEmbeddable, type (all Q)</t>
  </si>
  <si>
    <t>If videoEmbeddable is present, type must be 'video'</t>
  </si>
  <si>
    <t>videoLicense, type (all Q)</t>
  </si>
  <si>
    <t>If videoLicense is present, type must be 'video'</t>
  </si>
  <si>
    <t>videoSyndicated	, type (all Q)</t>
  </si>
  <si>
    <t>If videoSyndicated is present, type must be 'video'</t>
  </si>
  <si>
    <t>videoType, type (all Q)</t>
  </si>
  <si>
    <t>If videoType is present, type must be 'video'</t>
  </si>
  <si>
    <t>https://developers.google.com/youtube/v3/docs/subscriptions/list</t>
  </si>
  <si>
    <t>channelId, id, mine, myRecentSubscribers, mySubscribers (all Q)</t>
  </si>
  <si>
    <t>Only one of the five parameters is required</t>
  </si>
  <si>
    <t>https://developers.google.com/youtube/v3/docs/videoCategories/list</t>
  </si>
  <si>
    <t>https://developers.google.com/youtube/v3/docs/videos/list</t>
  </si>
  <si>
    <t>chart, id, myRating (all Q)</t>
  </si>
  <si>
    <t>regionCode, chart (all Q)</t>
  </si>
  <si>
    <t>videoCategoryId, chart (all Q)</t>
  </si>
  <si>
    <t>https://developers.google.com/youtube/v3/docs/videos/insert</t>
  </si>
  <si>
    <t>Query (6) and object properties (17)</t>
  </si>
  <si>
    <t>https://developers.google.com/youtube/v3/docs/videos/update</t>
  </si>
  <si>
    <t>Query (2) and object properties (20)</t>
  </si>
  <si>
    <t>part (Q), snippet.title (OP)</t>
  </si>
  <si>
    <t>If part includes 'snippet' among its elements, snippet.title is required</t>
  </si>
  <si>
    <t>part (Q), snippet.categoryId (OP)</t>
  </si>
  <si>
    <t>If part includes 'snippet' among its elements, snippet.categoryId is required</t>
  </si>
  <si>
    <t>status.publishAt, status.privacyStatus (all OP)</t>
  </si>
  <si>
    <t>If status.publishAt is present, status.privacyStatus must be 'private'</t>
  </si>
  <si>
    <t>https://www.flickr.com/services/api/flickr.blogs.postPhoto.html</t>
  </si>
  <si>
    <t>Form data</t>
  </si>
  <si>
    <t>service, blog_id (all FD)</t>
  </si>
  <si>
    <t>Both parameters cannot be included in the same request</t>
  </si>
  <si>
    <t>https://www.flickr.com/services/api/flickr.favorites.getPublicList.html</t>
  </si>
  <si>
    <t>min_fave_date, max_fave_date (all FD)</t>
  </si>
  <si>
    <t>max_fav_date must be greater or equal than min_fav_date</t>
  </si>
  <si>
    <t>https://www.flickr.com/services/api/flickr.favorites.getList.html</t>
  </si>
  <si>
    <t>https://www.flickr.com/services/api/flickr.galleries.getList.html</t>
  </si>
  <si>
    <t>sort_groups, continuation (all FD)</t>
  </si>
  <si>
    <t>If continuation is not present, sort_groups cannot be present</t>
  </si>
  <si>
    <t>https://www.flickr.com/services/api/flickr.galleries.editPhotos.html</t>
  </si>
  <si>
    <t>primary_photo_id, photo_ids (all FD)</t>
  </si>
  <si>
    <t>primary_photo_id must be one of the values of the photo_ids array</t>
  </si>
  <si>
    <t>https://www.flickr.com/services/api/flickr.groups.getInfo.html</t>
  </si>
  <si>
    <t>group_path_alias, group_id (all FD)</t>
  </si>
  <si>
    <t>Either group_path_alias or group_id is required, not both</t>
  </si>
  <si>
    <t>https://www.flickr.com/services/api/flickr.people.getPhotos.html</t>
  </si>
  <si>
    <t>min_upload_date, max_upload_date (all FD)</t>
  </si>
  <si>
    <t>max_upload_date must be greater or equal than min_upload_date</t>
  </si>
  <si>
    <t>min_taken_date, max_taken_date (all FD)</t>
  </si>
  <si>
    <t>max_taken_date must be greater or equal than min_taken_date</t>
  </si>
  <si>
    <t>https://www.flickr.com/services/api/flickr.photos.getContactsPhotos.html</t>
  </si>
  <si>
    <t>count, single_photo (all FD)</t>
  </si>
  <si>
    <t>https://www.flickr.com/services/api/flickr.photos.getContactsPublicPhotos.html</t>
  </si>
  <si>
    <t>https://www.flickr.com/services/api/flickr.photos.getNotInSet.html</t>
  </si>
  <si>
    <t>https://www.flickr.com/services/api/flickr.photos.getUntagged.html</t>
  </si>
  <si>
    <t>https://www.flickr.com/services/api/flickr.photos.getWithGeoData.html</t>
  </si>
  <si>
    <t>https://www.flickr.com/services/api/flickr.photos.getWithoutGeoData.html</t>
  </si>
  <si>
    <t>https://www.flickr.com/services/api/flickr.photos.search.html</t>
  </si>
  <si>
    <t>bbox, place_id (all FD)</t>
  </si>
  <si>
    <t>Only one of the two parameters can be present (there can be none)</t>
  </si>
  <si>
    <t>bbox, woe_id (all FD)</t>
  </si>
  <si>
    <t>https://www.flickr.com/services/api/flickr.photos.setMeta.html</t>
  </si>
  <si>
    <t>title, description (all FD)</t>
  </si>
  <si>
    <t>At least one of the two parameters must be present</t>
  </si>
  <si>
    <t>https://www.flickr.com/services/api/flickr.photos.comments.getList.html</t>
  </si>
  <si>
    <t>min_comment_date, max_comment_date (all FD)</t>
  </si>
  <si>
    <t>max_comment_date must be greater or equal than min_comment_date</t>
  </si>
  <si>
    <t>https://www.flickr.com/services/api/flickr.photos.geo.batchCorrectLocation.html</t>
  </si>
  <si>
    <t>place_id, woe_id (all FD)</t>
  </si>
  <si>
    <t>Either place_id or woe_id is required, not both</t>
  </si>
  <si>
    <t>https://www.flickr.com/services/api/flickr.photos.geo.correctLocation.html</t>
  </si>
  <si>
    <t>https://www.flickr.com/services/api/flickr.photosets.editPhotos.html</t>
  </si>
  <si>
    <t>https://www.flickr.com/services/api/flickr.places.getChildrenWithPhotosPublic.html</t>
  </si>
  <si>
    <t>https://www.flickr.com/services/api/flickr.places.getInfo.html</t>
  </si>
  <si>
    <t>https://www.flickr.com/services/api/flickr.places.getShapeHistory.html</t>
  </si>
  <si>
    <t>https://www.flickr.com/services/api/flickr.places.getTopPlacesList.html</t>
  </si>
  <si>
    <t>https://www.flickr.com/services/api/flickr.places.placesForContacts.html</t>
  </si>
  <si>
    <t>https://www.flickr.com/services/api/flickr.places.placesForTags.html</t>
  </si>
  <si>
    <t>https://www.flickr.com/services/api/flickr.places.placesForUser.html</t>
  </si>
  <si>
    <t>place_type, place_type_id (all FD)</t>
  </si>
  <si>
    <t>Either place_type or place_type_id is required, not both</t>
  </si>
  <si>
    <t>https://www.flickr.com/services/api/flickr.places.placesForBoundingBox.html</t>
  </si>
  <si>
    <t>https://www.flickr.com/services/api/flickr.push.subscribe.html</t>
  </si>
  <si>
    <t>topic, woe_ids (all FD)</t>
  </si>
  <si>
    <t>If woe_ids is included, topic must be 'geo'</t>
  </si>
  <si>
    <t>topic, place_ids (all FD)</t>
  </si>
  <si>
    <t>If place_ids is included, topic must be 'geo'</t>
  </si>
  <si>
    <t>topic, lat (all FD)</t>
  </si>
  <si>
    <t>If lat is included, topic must be 'geo'</t>
  </si>
  <si>
    <t>topic, lon (all FD)</t>
  </si>
  <si>
    <t>If lon is included, topic must be 'geo'</t>
  </si>
  <si>
    <t>topic, radius (all FD)</t>
  </si>
  <si>
    <t>If radius is included, topic must be 'geo'</t>
  </si>
  <si>
    <t>topic, radius_units (all FD)</t>
  </si>
  <si>
    <t>If radius_units is included, topic must be 'geo'</t>
  </si>
  <si>
    <t>topic, accuracy (all FD)</t>
  </si>
  <si>
    <t>If accuracy is included, topic must be 'geo'</t>
  </si>
  <si>
    <t>topic, nsids (all FD)</t>
  </si>
  <si>
    <t>If nsids is included, topic must be 'commons'</t>
  </si>
  <si>
    <t>topic, tags (all FD)</t>
  </si>
  <si>
    <t>If tags is included, topic must be 'tags'</t>
  </si>
  <si>
    <t>https://www.twilio.com/docs/sms/api/message-resource#create-a-message-resource</t>
  </si>
  <si>
    <t>Path (1) and form data (13)</t>
  </si>
  <si>
    <t>From, MessagingServiceId (all FD)</t>
  </si>
  <si>
    <t>Only one of the two parameters is required, not both</t>
  </si>
  <si>
    <t>Body, MediaUrl (all FD)</t>
  </si>
  <si>
    <t>https://www.twilio.com/docs/sms/api/message-resource#read-multiple-message-resources</t>
  </si>
  <si>
    <t>Path (1) and query (6)</t>
  </si>
  <si>
    <t>DateSentBefore, DateSentAfter (all Q)</t>
  </si>
  <si>
    <t>DateSentAfter must be greater than DateSentBefore</t>
  </si>
  <si>
    <t>https://www.last.fm/api/show/album.getInfo</t>
  </si>
  <si>
    <t>artist, mbid (all Q)</t>
  </si>
  <si>
    <t>Either artist or mbid is required, not both</t>
  </si>
  <si>
    <t>album, mbid (all Q)</t>
  </si>
  <si>
    <t>Either album or mbid is required, not both</t>
  </si>
  <si>
    <t>https://www.last.fm/api/show/album.getTags</t>
  </si>
  <si>
    <t>https://www.last.fm/api/show/album.getTopTags</t>
  </si>
  <si>
    <t>https://www.last.fm/api/show/artist.getInfo</t>
  </si>
  <si>
    <t>https://www.last.fm/api/show/artist.getSimilar</t>
  </si>
  <si>
    <t>https://www.last.fm/api/show/artist.getTags</t>
  </si>
  <si>
    <t>https://www.last.fm/api/show/artist.getTopAlbums</t>
  </si>
  <si>
    <t>https://www.last.fm/api/show/artist.getTopTags</t>
  </si>
  <si>
    <t>https://www.last.fm/api/show/artist.getTopTracks</t>
  </si>
  <si>
    <t>https://www.last.fm/api/show/track.getInfo</t>
  </si>
  <si>
    <t>track, mbid (all Q)</t>
  </si>
  <si>
    <t>Either track or mbid is required, not both</t>
  </si>
  <si>
    <t>https://www.last.fm/api/show/track.getSimilar</t>
  </si>
  <si>
    <t>https://www.last.fm/api/show/track.getTags</t>
  </si>
  <si>
    <t>https://www.last.fm/api/show/track.getTopTags</t>
  </si>
  <si>
    <t>https://www.last.fm/api/show/user.getArtistTracks</t>
  </si>
  <si>
    <t>startTimestamp, endTimestamp (all Q)</t>
  </si>
  <si>
    <t>endTimestamp must be greater or equal than startTimestamp</t>
  </si>
  <si>
    <t>https://www.last.fm/api/show/user.getRecentTracks</t>
  </si>
  <si>
    <t>from, to (all Q)</t>
  </si>
  <si>
    <t>to must be greater or equal than from</t>
  </si>
  <si>
    <t>https://www.last.fm/api/show/user.getWeeklyAlbumChart</t>
  </si>
  <si>
    <t>https://www.last.fm/api/show/user.getWeeklyArtistChart</t>
  </si>
  <si>
    <t>https://www.last.fm/api/show/user.getWeeklyTrackChart</t>
  </si>
  <si>
    <t>https://docs.microsoft.com/en-us/bingmaps/rest-services/locations/local-search</t>
  </si>
  <si>
    <t>Either query or type is required, not both</t>
  </si>
  <si>
    <t>userLocation, userMapView, userCircularMapView (all Q)</t>
  </si>
  <si>
    <t>If userMapView and userCircularView are not present, userLocation is required</t>
  </si>
  <si>
    <t>https://docs.microsoft.com/en-us/bingmaps/rest-services/imagery/get-imagery-metadata</t>
  </si>
  <si>
    <t>imagerySet (P), zoomLevel (Q)</t>
  </si>
  <si>
    <t>If imagerySet is 'Road', 'Aerial' or 'AerialWithLabels', zoomLevel is required</t>
  </si>
  <si>
    <t>https://docs.microsoft.com/en-us/bingmaps/rest-services/routes/calculate-a-distance-matrix</t>
  </si>
  <si>
    <t>travelMode, startTime (all Q)</t>
  </si>
  <si>
    <t>If startTime is present, travelMode must be 'driving'</t>
  </si>
  <si>
    <t>travelMode, endTime (all Q)</t>
  </si>
  <si>
    <t>If endTime is present, travelMode must be 'driving'</t>
  </si>
  <si>
    <t>travelMode, resolution (all Q)</t>
  </si>
  <si>
    <t>If resolution is present, travelMode must be 'driving'</t>
  </si>
  <si>
    <t>Object properties</t>
  </si>
  <si>
    <t>travelMode, startTime (all OP)</t>
  </si>
  <si>
    <t>https://docs.microsoft.com/en-us/bingmaps/rest-services/routes/calculate-an-isochrone</t>
  </si>
  <si>
    <t>travelMode, maxDistance (all Q)</t>
  </si>
  <si>
    <t>If and only if travelMode is 'driving' or 'walking', maxDistance is required</t>
  </si>
  <si>
    <t>maxTime, maxDistance (all Q)</t>
  </si>
  <si>
    <t>Either maxTime or maxDistance is required, not both</t>
  </si>
  <si>
    <t>dateTime, maxTime, travelMode (all Q)</t>
  </si>
  <si>
    <t>dateTime cannot be present unless maxTime is present and travelMode is 'driving' or 'transit'</t>
  </si>
  <si>
    <t>https://docs.microsoft.com/en-us/bingmaps/rest-services/routes/calculate-a-route</t>
  </si>
  <si>
    <t>tolerances, routePathOutput (all Q)</t>
  </si>
  <si>
    <t>If routePathOutput is not 'Points', tolerances cannot be present</t>
  </si>
  <si>
    <t>dateTime, travelMode (all Q)</t>
  </si>
  <si>
    <t>dateTime cannot be present unless travelMode is 'driving' or 'transit'</t>
  </si>
  <si>
    <t>If travelMode is 'transit', dateTime is required</t>
  </si>
  <si>
    <t>timeType, travelMode (all Q)</t>
  </si>
  <si>
    <t>If travelMode is 'transit', timeType is required</t>
  </si>
  <si>
    <t>Query (14) and path (1)</t>
  </si>
  <si>
    <t>dateTime (Q), travelMode (P)</t>
  </si>
  <si>
    <t>timeType (Q), travelMode (P)</t>
  </si>
  <si>
    <t>https://docs.microsoft.com/en-us/bingmaps/rest-services/routes/calculate-routes-from-major-roads</t>
  </si>
  <si>
    <t>exclude, routePathOutput (all Q)</t>
  </si>
  <si>
    <t>exclude, distanceUnit (all Q)</t>
  </si>
  <si>
    <t>https://docs.microsoft.com/en-us/bingmaps/rest-services/autosuggest</t>
  </si>
  <si>
    <t>https://developer.foursquare.com/docs/api/venues/search</t>
  </si>
  <si>
    <t>ll, near (all Q)</t>
  </si>
  <si>
    <t>Either ll or near must be present, not both</t>
  </si>
  <si>
    <t>intent, ll, radius, sw, ne (all Q)</t>
  </si>
  <si>
    <t>If intent is 'browse', either ll-radius or sw-ne pair is required, not both</t>
  </si>
  <si>
    <t>intent, name (all Q)</t>
  </si>
  <si>
    <t>If intent is 'match', name is required</t>
  </si>
  <si>
    <t>intent, ll (all Q)</t>
  </si>
  <si>
    <t>If intent is 'match', ll is required</t>
  </si>
  <si>
    <t>radius, intent, categoryId, query (all Q)</t>
  </si>
  <si>
    <t>radius cannot be present unless (intent is 'browse') or (intent is 'checkin' and (categoryId or query) is present)</t>
  </si>
  <si>
    <t>sw, ne (all Q)</t>
  </si>
  <si>
    <t>Either both are included or none is</t>
  </si>
  <si>
    <t>sw, intent (all Q)</t>
  </si>
  <si>
    <t>sw cannot be present unless intent is 'browse'</t>
  </si>
  <si>
    <t>ne, intent (all Q)</t>
  </si>
  <si>
    <t>ne cannot be present unless intent is 'browse'</t>
  </si>
  <si>
    <t>sw, ll (all Q)</t>
  </si>
  <si>
    <t>Both parameters cannot be used together</t>
  </si>
  <si>
    <t>sw, radius (all Q)</t>
  </si>
  <si>
    <t>ne, ll (all Q)</t>
  </si>
  <si>
    <t>ne, radius (all Q)</t>
  </si>
  <si>
    <t>categoryId, intent (all Q)</t>
  </si>
  <si>
    <t>If intent is 'match', categoryId cannot be present</t>
  </si>
  <si>
    <t>providerId, linkedId (all Q)</t>
  </si>
  <si>
    <t>https://developer.foursquare.com/docs/api/venues/explore</t>
  </si>
  <si>
    <t>lastVenue, intent (all Q)</t>
  </si>
  <si>
    <t>If lastVenue is included, intent must be 'nextVenues'</t>
  </si>
  <si>
    <t>https://developer.foursquare.com/docs/api/venues/timeseries</t>
  </si>
  <si>
    <t>startAt, endAt (all Q)</t>
  </si>
  <si>
    <t>endAt must be greater than startAt</t>
  </si>
  <si>
    <t>https://developer.foursquare.com/docs/api/venues/stats</t>
  </si>
  <si>
    <t>https://developer.foursquare.com/docs/api/venues/trending</t>
  </si>
  <si>
    <t>https://developer.foursquare.com/docs/api/venues/add</t>
  </si>
  <si>
    <t>ignoreDuplicates, ignoreDuplicatesKey (all Q)</t>
  </si>
  <si>
    <t>If ignoreDuplicates is 'true', ignoreDuplicatesKey is required</t>
  </si>
  <si>
    <t>https://developer.foursquare.com/docs/api/venues/suggestcompletion</t>
  </si>
  <si>
    <t>https://developer.foursquare.com/docs/api/venues/listed</t>
  </si>
  <si>
    <t>Path(1) and query (3)</t>
  </si>
  <si>
    <t>group, offset (all Q)</t>
  </si>
  <si>
    <t>If offset is included, group is required</t>
  </si>
  <si>
    <t>https://developer.foursquare.com/docs/api/venues/flag</t>
  </si>
  <si>
    <t>Path(1) and query (2)</t>
  </si>
  <si>
    <t>problem, venueId (all Q)</t>
  </si>
  <si>
    <t>If problem is 'duplicate', venueId is required</t>
  </si>
  <si>
    <t>https://developer.foursquare.com/docs/api/users/checkins</t>
  </si>
  <si>
    <t>afterTimestamp, beforeTimestamp (all Q)</t>
  </si>
  <si>
    <t>afterTimestamp must be greater than beforeTimestamp</t>
  </si>
  <si>
    <t>https://developer.foursquare.com/docs/api/users/venuehistory</t>
  </si>
  <si>
    <t>Path (1) and query (3)</t>
  </si>
  <si>
    <t>https://developer.foursquare.com/docs/api/users/venuelikes</t>
  </si>
  <si>
    <t>https://developer.foursquare.com/docs/api/photos/add</t>
  </si>
  <si>
    <t>checkinId, tipId, venueId, pageId (all Q)</t>
  </si>
  <si>
    <t>Only one of the four parameters must be present</t>
  </si>
  <si>
    <t>public, checkinId (all Q)</t>
  </si>
  <si>
    <t>If public is present, checkinId is required</t>
  </si>
  <si>
    <t>postContentId, checkinId (all Q)</t>
  </si>
  <si>
    <t>If postContentId is present, checkinId is required</t>
  </si>
  <si>
    <t>postContentId, postUrl (all Q)</t>
  </si>
  <si>
    <t>If postContentId is present, postUrl is required</t>
  </si>
  <si>
    <t>postText, checkinId (all Q)</t>
  </si>
  <si>
    <t>If postText is present, checkinId is required</t>
  </si>
  <si>
    <t>https://developer.foursquare.com/docs/api/checkins/add</t>
  </si>
  <si>
    <t>mentions, shout (all Q)</t>
  </si>
  <si>
    <t>If mentions is present, shout is required</t>
  </si>
  <si>
    <t>https://developer.foursquare.com/docs/api/checkins/addpost</t>
  </si>
  <si>
    <t>url, contentId (all Q)</t>
  </si>
  <si>
    <t>If contentId is present, url is required</t>
  </si>
  <si>
    <t>https://developer.foursquare.com/docs/api/lists/additem</t>
  </si>
  <si>
    <t>venueId, tipId, listId, itemId (all Q)</t>
  </si>
  <si>
    <t>Only one of this three options is required: venueId or tipId or (listId and itemId)</t>
  </si>
  <si>
    <t>tipId, url (all Q)</t>
  </si>
  <si>
    <t>If tipId is present, url cannot be present</t>
  </si>
  <si>
    <t>listId, itemId (all Q)</t>
  </si>
  <si>
    <t>https://developers.docusign.com/esign-rest-api/reference/Accounts/Accounts/listSharedAccess</t>
  </si>
  <si>
    <t>Path (1) and query (8)</t>
  </si>
  <si>
    <t>itemType, folder_ids (all Q)</t>
  </si>
  <si>
    <t>If itemType is 'folders', folder_ids is required</t>
  </si>
  <si>
    <t>https://developers.docusign.com/esign-rest-api/reference/Billing/Invoices/list</t>
  </si>
  <si>
    <t>Path (1) and query (2)</t>
  </si>
  <si>
    <t>from_date, to_date (all Q)</t>
  </si>
  <si>
    <t>to_date must be greater than from_date</t>
  </si>
  <si>
    <t>https://developers.docusign.com/esign-rest-api/reference/Billing/Payments/list</t>
  </si>
  <si>
    <t>https://developers.docusign.com/esign-rest-api/reference/Connect/ConnectEvents/list</t>
  </si>
  <si>
    <t>https://developers.docusign.com/esign-rest-api/reference/Connect/ConnectEvents/listFailures</t>
  </si>
  <si>
    <t>https://developers.docusign.com/esign-rest-api/reference/Envelopes/EnvelopeViews/createRecipient</t>
  </si>
  <si>
    <t>Path (2) and object properties (14)</t>
  </si>
  <si>
    <t>userName, email, userId (all OP)</t>
  </si>
  <si>
    <t>Either userId or the userName-email pair is required, not both</t>
  </si>
  <si>
    <t>https://developers.docusign.com/esign-rest-api/reference/Envelopes/EnvelopeViews/createSharedRecipient</t>
  </si>
  <si>
    <t>https://developers.docusign.com/esign-rest-api/reference/Envelopes/Envelopes/listStatus</t>
  </si>
  <si>
    <t>Path (1), query (12) and object properties (40)</t>
  </si>
  <si>
    <t>from_date (Q) , envelope_ids (Q), transaction_ids (Q)</t>
  </si>
  <si>
    <t>If envelope_ids and/or transaction_ids are not present, from_date is required</t>
  </si>
  <si>
    <t>https://developers.docusign.com/esign-rest-api/reference/Envelopes/Envelopes/listStatusChanges</t>
  </si>
  <si>
    <t>https://developers.docusign.com/esign-rest-api/reference/Folders/Folders/listItems</t>
  </si>
  <si>
    <t>Path (2) and object properties (7)</t>
  </si>
  <si>
    <t>https://developers.docusign.com/esign-rest-api/reference/Folders/Folders/search</t>
  </si>
  <si>
    <t>Path (2) and object properties (8)</t>
  </si>
  <si>
    <t>https://developers.docusign.com/esign-rest-api/reference/PowerForms/PowerFormData/list</t>
  </si>
  <si>
    <t>Path (2) and object properties (3)</t>
  </si>
  <si>
    <t>https://developers.docusign.com/esign-rest-api/reference/PowerForms/PowerForms/list</t>
  </si>
  <si>
    <t>Path (1) and object properties (4)</t>
  </si>
  <si>
    <t>https://developers.docusign.com/esign-rest-api/reference/Templates/Templates/list</t>
  </si>
  <si>
    <t>Path (1) and query (17)</t>
  </si>
  <si>
    <t>modified_from_date, modified_to_date (all Q)</t>
  </si>
  <si>
    <t>modified_to_date must be greater than modified_from_date</t>
  </si>
  <si>
    <t>used_from_date, used_to_date (all Q)</t>
  </si>
  <si>
    <t>used_to_date must be greater than used_from_date</t>
  </si>
  <si>
    <t>http://www.geonames.org/export/JSON-webservices.html#citiesJSON</t>
  </si>
  <si>
    <t>north, south (all Q)</t>
  </si>
  <si>
    <t>north must be greater than south</t>
  </si>
  <si>
    <t>east, west (all Q)</t>
  </si>
  <si>
    <t>east must be greater than west</t>
  </si>
  <si>
    <t>http://www.geonames.org/export/JSON-webservices.html#earthquakesJSON</t>
  </si>
  <si>
    <t>http://www.geonames.org/export/web-services.html#findNearbyPostalCodes</t>
  </si>
  <si>
    <t>lat, lng, postalcode (all Q)</t>
  </si>
  <si>
    <t>lat and lng required unless postalcode is provided</t>
  </si>
  <si>
    <t>http://www.geonames.org/export/wikipedia-webservice.html#findNearbyWikipedia</t>
  </si>
  <si>
    <t>http://www.geonames.org/maps/us-reverse-geocoder.html#findNearestAddress</t>
  </si>
  <si>
    <t>lat, lng, lats, lngs (all Q)</t>
  </si>
  <si>
    <t>Either lat-lng or lats-lngs pair is required, not both</t>
  </si>
  <si>
    <t>http://www.geonames.org/export/place-hierarchy.html#neighbours</t>
  </si>
  <si>
    <t>geonameId, country (all Q)</t>
  </si>
  <si>
    <t>Either geonameId or country is required, not both</t>
  </si>
  <si>
    <t>http://www.geonames.org/export/web-services.html#postalCodeSearch</t>
  </si>
  <si>
    <t>postalcode, placename (all Q)</t>
  </si>
  <si>
    <t>postalcode or placename must be present (both can be)</t>
  </si>
  <si>
    <t>postalcode, postalcode_startsWith (all Q)</t>
  </si>
  <si>
    <t>Either postalcode or postalcode_startsWith is required, not both</t>
  </si>
  <si>
    <t>placename, placename_startsWith (all Q)</t>
  </si>
  <si>
    <t>Either placename or placename_startsWith is required, not both</t>
  </si>
  <si>
    <t>http://www.geonames.org/export/geonames-search.html</t>
  </si>
  <si>
    <t>q, name, name_equals (all Q)</t>
  </si>
  <si>
    <t>Only one of the three parameters must be present</t>
  </si>
  <si>
    <t>name, name_equals, name_startsWith (all Q)</t>
  </si>
  <si>
    <t>http://www.geonames.org/export/JSON-webservices.html#weatherJSON</t>
  </si>
  <si>
    <t>http://www.geonames.org/export/wikipedia-webservice.html#wikipediaBoundingBox</t>
  </si>
  <si>
    <t>https://developers.google.com/maps/documentation/geocoding/intro</t>
  </si>
  <si>
    <t>Query (10) and path (1)</t>
  </si>
  <si>
    <t>address, latlng, place_id (all Q)</t>
  </si>
  <si>
    <t>latlng, place_id, address, components (all Q)</t>
  </si>
  <si>
    <t>If latlng and place_id are not present, address or components must be present (both can be)</t>
  </si>
  <si>
    <t>bounds, latlng, place_id (all Q)</t>
  </si>
  <si>
    <t>bounds cannot be present if latlng or place_id is present</t>
  </si>
  <si>
    <t>region, latlng, place_id (all Q)</t>
  </si>
  <si>
    <t>region cannot be present if latlng or place_id is present</t>
  </si>
  <si>
    <t>result_type, address, components (all Q)</t>
  </si>
  <si>
    <t>result_type cannot be present if address or components is present</t>
  </si>
  <si>
    <t>location_type, address, components (all Q)</t>
  </si>
  <si>
    <t>location_type cannot be present if address or components is present</t>
  </si>
  <si>
    <t>https://wiki.openstreetmap.org/wiki/API_v0.6#Query:_GET_.2Fapi.2F0.6.2Fchangesets</t>
  </si>
  <si>
    <t>user, display_name (all Q)</t>
  </si>
  <si>
    <t>https://wiki.openstreetmap.org/wiki/API_v0.6#Search_for_notes:_GET_.2Fapi.2F0.6.2Fnotes.2Fsearch</t>
  </si>
  <si>
    <t>from must be greater or equal than to</t>
  </si>
  <si>
    <t>https://developers.soundcloud.com/docs/api/reference#tracks</t>
  </si>
  <si>
    <t>bpm[from], bpm[to] (all Q)</t>
  </si>
  <si>
    <t>bpm[to] must be greater or equal than bpm[from]</t>
  </si>
  <si>
    <t>duration[from], duration[to] (all Q)</t>
  </si>
  <si>
    <t>duration[to] must be greater or equal than duration[from]</t>
  </si>
  <si>
    <t>created_at[from], created_at[to] (all Q)</t>
  </si>
  <si>
    <t>created_at[to] must be greater or equal than created_at[from]</t>
  </si>
  <si>
    <t>https://nationbuilder.com/blog_posts_api</t>
  </si>
  <si>
    <t>Path (2) and object properties (13)</t>
  </si>
  <si>
    <t>contentbeforeflip, contentafterflip (all OPs)</t>
  </si>
  <si>
    <t>https://nationbuilder.com/contacts_api</t>
  </si>
  <si>
    <t>person_id, author_id (all Q)</t>
  </si>
  <si>
    <t>https://nationbuilder.com/donations_api</t>
  </si>
  <si>
    <t>donor_id, email, first_name, last_name (all OPs)</t>
  </si>
  <si>
    <t>If donor_id is not present, either email or (first_name and last_name) is required</t>
  </si>
  <si>
    <t>https://nationbuilder.com/events_api</t>
  </si>
  <si>
    <t>Path (1) and query (7)</t>
  </si>
  <si>
    <t>starting, until (all Q)</t>
  </si>
  <si>
    <t>until must be greater than starting</t>
  </si>
  <si>
    <t>https://nationbuilder.com/people_api</t>
  </si>
  <si>
    <t>Only one of those parameters is required</t>
  </si>
  <si>
    <t>https://nationbuilder.com/surveys_api</t>
  </si>
  <si>
    <t>Path (1) and object properties (22)</t>
  </si>
  <si>
    <t>questions.type, questions.choices (all OPs)</t>
  </si>
  <si>
    <t>If type is not 'multiple', choices cannot be present</t>
  </si>
  <si>
    <t>https://www.tumblr.com/docs/en/api/v2#likes--retrieve-blogs-likes</t>
  </si>
  <si>
    <t>offset, before, after (all Q)</t>
  </si>
  <si>
    <t>Only one of the three parameters can be used (there can be none)</t>
  </si>
  <si>
    <t>https://www.tumblr.com/docs/en/api/v2#post--create-a-new-blog-post-legacy</t>
  </si>
  <si>
    <t>Path (1) and query (31)</t>
  </si>
  <si>
    <t>type, title (all Q)</t>
  </si>
  <si>
    <t>If title is present, type must be 'photo', 'audio' or 'video'</t>
  </si>
  <si>
    <t>type, caption (all Q)</t>
  </si>
  <si>
    <t>If caption is present, type must be 'text', 'link' or 'chat'</t>
  </si>
  <si>
    <t>type, data (all Q)</t>
  </si>
  <si>
    <t>If data is present, type must be 'text', 'link' or 'chat'</t>
  </si>
  <si>
    <t>type, source (all Q)</t>
  </si>
  <si>
    <t>If source is present, type must be 'photo' or 'quote'</t>
  </si>
  <si>
    <t>type, body (all Q)</t>
  </si>
  <si>
    <t>If body is present, type must be 'text'</t>
  </si>
  <si>
    <t>type, link (all Q)</t>
  </si>
  <si>
    <t>If link is present, type must be 'photo'</t>
  </si>
  <si>
    <t>type, data64 (all Q)</t>
  </si>
  <si>
    <t>If data64 is present, type must be 'photo'</t>
  </si>
  <si>
    <t>type, quote (all Q)</t>
  </si>
  <si>
    <t>If quote is present, type must be 'quote'</t>
  </si>
  <si>
    <t>type, url (all Q)</t>
  </si>
  <si>
    <t>If url is present, type must be 'link'</t>
  </si>
  <si>
    <t>type, description (all Q)</t>
  </si>
  <si>
    <t>If description is present, type must be 'link'</t>
  </si>
  <si>
    <t>type, thumbnail (all Q)</t>
  </si>
  <si>
    <t>If thumbnail is present, type must be 'link'</t>
  </si>
  <si>
    <t>type, excerpt (all Q)</t>
  </si>
  <si>
    <t>If excerpt is present, type must be 'link'</t>
  </si>
  <si>
    <t>type, author (all Q)</t>
  </si>
  <si>
    <t>If author is present, type must be 'link'</t>
  </si>
  <si>
    <t>type, conversation (all Q)</t>
  </si>
  <si>
    <t>If conversation is present, type must be 'chat'</t>
  </si>
  <si>
    <t>type, external_url (all Q)</t>
  </si>
  <si>
    <t>If external_url is present, type must be 'audio'</t>
  </si>
  <si>
    <t>type, embed (all Q)</t>
  </si>
  <si>
    <t>If embed is present, type must be 'video'</t>
  </si>
  <si>
    <t>type, source, data, data64 (all Q)</t>
  </si>
  <si>
    <t>If type is 'photo', only one of the other three parameters is required</t>
  </si>
  <si>
    <t>type, external_url, data (all Q)</t>
  </si>
  <si>
    <t>If type is 'audio', only one of the other two parameters is required</t>
  </si>
  <si>
    <t>type, embed, data (all Q)</t>
  </si>
  <si>
    <t>If type is 'video', only one of the other two parameters is required</t>
  </si>
  <si>
    <t>https://www.tumblr.com/docs/en/api/v2#postedit--edit-a-blog-post-legacy</t>
  </si>
  <si>
    <t>Path (1) and query (32)</t>
  </si>
  <si>
    <t>https://www.tumblr.com/docs/en/api/v2#postreblog--reblog-a-post-legacy</t>
  </si>
  <si>
    <t>Path (1) and query (35)</t>
  </si>
  <si>
    <t>https://www.tumblr.com/docs/en/api/v2#userlikes--retrieve-a-users-likes</t>
  </si>
  <si>
    <t>https://www.yelp.com/developers/documentation/v3/business_search</t>
  </si>
  <si>
    <t>location, latitude, longitude (all Q)</t>
  </si>
  <si>
    <t>Either location or the latitude-longitude pair is required, not both</t>
  </si>
  <si>
    <t>open_now, open_at (all Q)</t>
  </si>
  <si>
    <t>https://www.yelp.com/developers/documentation/v3/transaction_search</t>
  </si>
  <si>
    <t>https://www.yelp.com/developers/documentation/v3/autocomplete</t>
  </si>
  <si>
    <t>latitude, longitude (all Q)</t>
  </si>
  <si>
    <t>Either both parameters are required or none is</t>
  </si>
  <si>
    <t>https://www.yelp.com/developers/documentation/v3/event_search</t>
  </si>
  <si>
    <t>start_date, end_date (all Q)</t>
  </si>
  <si>
    <t>end_date must be greater or equal than end_date</t>
  </si>
  <si>
    <t>https://www.yelp.com/developers/documentation/v3/featured_event</t>
  </si>
  <si>
    <t>https://developer.paypal.com/docs/api/invoicing/v1/#invoices_create</t>
  </si>
  <si>
    <t>custom.label, custom.custom_amount (all OP)</t>
  </si>
  <si>
    <t>If custom.label is present, custom.custom_amount is required</t>
  </si>
  <si>
    <t>minimum_amount_due, allow_partial_payment (all OP)</t>
  </si>
  <si>
    <t>If minimum_amount_due is present, allow_partial_payment must be'true'</t>
  </si>
  <si>
    <t>https://developer.paypal.com/docs/api/invoicing/v1/#invoices_update</t>
  </si>
  <si>
    <t>Path (1) and OPs (112)</t>
  </si>
  <si>
    <t>https://developer.paypal.com/docs/api/invoicing/v1/#templates_create</t>
  </si>
  <si>
    <t>template_data.payment_term.tem_type, template_data.payment_term.due_date (all OP)</t>
  </si>
  <si>
    <t>https://developer.paypal.com/docs/api/invoicing/v1/#templates_update</t>
  </si>
  <si>
    <t>Path (1) and object properties (119)</t>
  </si>
  <si>
    <t>https://developer.paypal.com/docs/api/invoicing/v1/#search_search</t>
  </si>
  <si>
    <t>lower_total_amount, upper_total_amount (all OP)</t>
  </si>
  <si>
    <t xml:space="preserve">upper_total_amount must be greater or equal than lower_total_amount </t>
  </si>
  <si>
    <t>start_invoice_date  end_invoice_date (all OP)</t>
  </si>
  <si>
    <t xml:space="preserve">end_invoice_date must be greater or equal than start_invoice_date </t>
  </si>
  <si>
    <t>start_due_date  end_due_date (all OP)</t>
  </si>
  <si>
    <t xml:space="preserve">end_due_date must be greater or equal than start_due_date </t>
  </si>
  <si>
    <t>start_payment_date, end_payment_date (all OP)</t>
  </si>
  <si>
    <t xml:space="preserve">end_payment_date must be greater or equal than start_payment_date </t>
  </si>
  <si>
    <t>start_creation_date, end_creation_date (all OP)</t>
  </si>
  <si>
    <t xml:space="preserve">end_creation_date must be greater or equal than start_creation_date </t>
  </si>
  <si>
    <t>https://www.oodle.com/info/developer/listings/</t>
  </si>
  <si>
    <t>ctime_low, ctime_high (all Q)</t>
  </si>
  <si>
    <t>ctime_high must be greater than ctime_low</t>
  </si>
  <si>
    <t>media, entity (all Q)</t>
  </si>
  <si>
    <t>If media is 'movie', entity can only be [… a set of values…]</t>
  </si>
  <si>
    <t>If media is 'podcast', entity can only be [… a set of values…]</t>
  </si>
  <si>
    <t>If media is 'music', entity can only be [… a set of values…]</t>
  </si>
  <si>
    <t>If media is 'musicVideo', entity can only be [… a set of values…]</t>
  </si>
  <si>
    <t>If media is 'audiobook', entity can only be [… a set of values…]</t>
  </si>
  <si>
    <t>If media is 'shortFilm', entity can only be [… a set of values…]</t>
  </si>
  <si>
    <t>If media is 'tvShow', entity can only be [… a set of values…]</t>
  </si>
  <si>
    <t>If media is 'software', entity can only be [… a set of values…]</t>
  </si>
  <si>
    <t>If media is 'ebook', entity can only be 'ebook'</t>
  </si>
  <si>
    <t>If media is 'all', entity can only be [… a set of values…]</t>
  </si>
  <si>
    <t>media, attribute (all Q)</t>
  </si>
  <si>
    <t>If media is 'movie', attribute can only be [… a set of values…]</t>
  </si>
  <si>
    <t>If media is 'podcast', attribute can only be [… a set of values…]</t>
  </si>
  <si>
    <t>If media is 'music', attribute can only be [… a set of values…]</t>
  </si>
  <si>
    <t>If media is 'musicVideo', attribute can only be [… a set of values…]</t>
  </si>
  <si>
    <t>If media is 'audiobook', attribute can only be [… a set of values…]</t>
  </si>
  <si>
    <t>If media is 'shortFilm', attribute can only be [… a set of values…]</t>
  </si>
  <si>
    <t>If media is 'software', attribute can only be [… a set of values…]</t>
  </si>
  <si>
    <t>If media is 'tvShow', attribute can only be [… a set of values…]</t>
  </si>
  <si>
    <t>If media is 'all', attribute can only be [… a set of values…]</t>
  </si>
  <si>
    <t>id, ids (all Q)</t>
  </si>
  <si>
    <t>longurl_id, longurl_ids (all Q)</t>
  </si>
  <si>
    <t>shorturl_id, shorturl_ids (all Q)</t>
  </si>
  <si>
    <t>include_items, ids (all Q)</t>
  </si>
  <si>
    <t>include_items, longurl_ids (all Q)</t>
  </si>
  <si>
    <t>include_items, shorturl_ids (all Q)</t>
  </si>
  <si>
    <t>Form field</t>
  </si>
  <si>
    <t>id, longurl_id, shorturl_id (all FF)</t>
  </si>
  <si>
    <t>username, id, usernames, ids  (all Q)</t>
  </si>
  <si>
    <t>username, id (all Q)</t>
  </si>
  <si>
    <t>slug, slugs (all Q)</t>
  </si>
  <si>
    <t>https://data.crunchbase.com/v3.1/reference#organizations</t>
  </si>
  <si>
    <t>query, name, domain_name (all Q)</t>
  </si>
  <si>
    <t>Only one of the three parameters can be present (there can be none)</t>
  </si>
  <si>
    <t>sort_order, query (all Q)</t>
  </si>
  <si>
    <t>sort_order, name (all Q)</t>
  </si>
  <si>
    <t>sort_order, domain_name (all Q)</t>
  </si>
  <si>
    <t>sort_order, organization_types (all Q)</t>
  </si>
  <si>
    <t>sort_order, location_uuids (all Q)</t>
  </si>
  <si>
    <t>sort_order, category_uuids (all Q)</t>
  </si>
  <si>
    <t>https://data.crunchbase.com/v3.1/reference#odm-organizations</t>
  </si>
  <si>
    <t>https://stripe.com/docs/api/events/list</t>
  </si>
  <si>
    <t>type, types (all Q)</t>
  </si>
  <si>
    <t>https://stripe.com/docs/api/payment_intents/create</t>
  </si>
  <si>
    <t>x-www-form-urlencoded</t>
  </si>
  <si>
    <t>return_url, confirm (all UE)</t>
  </si>
  <si>
    <t>If return_url is present, confirm must be 'true'</t>
  </si>
  <si>
    <t>https://stripe.com/docs/api/products/create</t>
  </si>
  <si>
    <t>caption, type (all UE)</t>
  </si>
  <si>
    <t>If caption is present, type must be 'good'</t>
  </si>
  <si>
    <t>deactivate_on, type (all UE)</t>
  </si>
  <si>
    <t>If deactivate_on is present, type must be 'good'</t>
  </si>
  <si>
    <t>description, type (all UE)</t>
  </si>
  <si>
    <t>If description is present, type must be 'good'</t>
  </si>
  <si>
    <t>images, type (all UE)</t>
  </si>
  <si>
    <t>If images is present, type must be 'good'</t>
  </si>
  <si>
    <t>package_dimensions, type (all UE)</t>
  </si>
  <si>
    <t>If package_dimensions is present, type must be 'good'</t>
  </si>
  <si>
    <t>shippable, type (all UE)</t>
  </si>
  <si>
    <t>If shippable is present, type must be 'good'</t>
  </si>
  <si>
    <t>url, type (all UE)</t>
  </si>
  <si>
    <t>If url is present, type must be 'good'</t>
  </si>
  <si>
    <t>https://stripe.com/docs/api/products/update</t>
  </si>
  <si>
    <t>statement_descriptor, type (all UE)</t>
  </si>
  <si>
    <t>If statement_descriptor is present, type must be 'service'</t>
  </si>
  <si>
    <t>unit_label, type (all UE)</t>
  </si>
  <si>
    <t>If unit_label is present, type must be 'service'</t>
  </si>
  <si>
    <t>https://stripe.com/docs/api/sources/create</t>
  </si>
  <si>
    <t>receiver, flow (all UE)</t>
  </si>
  <si>
    <t>If receiver is present, flow must be 'receiver'</t>
  </si>
  <si>
    <t>redirect, flow (all UE)</t>
  </si>
  <si>
    <t>If redirect is present, flow must be 'redirect'</t>
  </si>
  <si>
    <t>currency, mandate.currency (all UE)</t>
  </si>
  <si>
    <t>Both parameters must have the same value</t>
  </si>
  <si>
    <t>amount, usage (all UE)</t>
  </si>
  <si>
    <t>If usage is 'single_use', amount is required</t>
  </si>
  <si>
    <t>https://stripe.com/docs/api/coupons/create</t>
  </si>
  <si>
    <t>amount_off, percent_off (all UE)</t>
  </si>
  <si>
    <t>At least one of the two parameters is required</t>
  </si>
  <si>
    <t>amount_off, currency (all UE)</t>
  </si>
  <si>
    <t>If amount_off is present, currency is required</t>
  </si>
  <si>
    <t>duration, duration_in_months (all UE)</t>
  </si>
  <si>
    <t>If and only if duration_in_months is present, duration must be 'repeating'</t>
  </si>
  <si>
    <t>https://stripe.com/docs/api/invoices/create</t>
  </si>
  <si>
    <t>days_until_due, billing (all UE)</t>
  </si>
  <si>
    <t>If days_until_due is present, billing must be 'send_invoice'</t>
  </si>
  <si>
    <t>due_date, billing (all UE)</t>
  </si>
  <si>
    <t>If due_date is present, billing must be 'send_invoice'</t>
  </si>
  <si>
    <t>https://stripe.com/docs/api/invoices/update</t>
  </si>
  <si>
    <t>https://stripe.com/docs/api/invoices/upcoming</t>
  </si>
  <si>
    <t>invoice_items.period.start, invoice_items.period.end (all Q)</t>
  </si>
  <si>
    <t>invoice_items.period.end must be greater or equal than invoice_items.period.start</t>
  </si>
  <si>
    <t>subscription_prorate, subscription_items, subscription (all Q)</t>
  </si>
  <si>
    <t>If subscription_prorate is present, either subscriprion_items or subscription is required</t>
  </si>
  <si>
    <t>subscription_prorate, subscription_items, subscription_trial_end (all Q)</t>
  </si>
  <si>
    <t>If subscription_prorate is present, either subscriprion_items or subscription_trial_end is required</t>
  </si>
  <si>
    <t>subscription_proration_date, subscription (all Q)</t>
  </si>
  <si>
    <t>If subscription_proration_date is present, subscription is required</t>
  </si>
  <si>
    <t>subscription_proration_date, subscription_items, subscription_trial_end (all Q)</t>
  </si>
  <si>
    <t>If subscription_proration_date is present, either subscriprion_items or subscription_trial_end is required</t>
  </si>
  <si>
    <t>subscription_tax_percent, subscription_items, subscription (all Q)</t>
  </si>
  <si>
    <t>If subscription_tax_percent is present, either subscriprion_items or subscription is required</t>
  </si>
  <si>
    <t>subscription_trial_end, subscription_items, subscription (all Q)</t>
  </si>
  <si>
    <t>If subscription_trial_end is present, either subscriprion_items or subscription is required</t>
  </si>
  <si>
    <t>subscription_proration_date, subscription_prorate (all Q)</t>
  </si>
  <si>
    <t>If subscription_proration_date is present, subscription_prorate cannot be 'false'</t>
  </si>
  <si>
    <t>subscription_trial_end, subscription_trial_from_plan (all Q)</t>
  </si>
  <si>
    <t>If subscription_trial_end is present, subscription_trial_from_plan cannot be 'true'</t>
  </si>
  <si>
    <t>subscription, customer (all Q)</t>
  </si>
  <si>
    <t>If subscription is not present, customer is required</t>
  </si>
  <si>
    <t>https://stripe.com/docs/api/invoices/upcoming_invoice_lines</t>
  </si>
  <si>
    <t>start, end (all Q)</t>
  </si>
  <si>
    <t>end must be greater or equal than start</t>
  </si>
  <si>
    <t>https://stripe.com/docs/api/invoiceitems/create</t>
  </si>
  <si>
    <t>start, end (all UE)</t>
  </si>
  <si>
    <t>https://stripe.com/docs/api/plans/create</t>
  </si>
  <si>
    <t>aggregate_usage, usage_type (all UE)</t>
  </si>
  <si>
    <t>If aggregate_usage is present, usage_type must be 'metered'</t>
  </si>
  <si>
    <t>billing_scheme, tiers (all UE)</t>
  </si>
  <si>
    <t>If billing_scheme is 'tiered', tiers is required</t>
  </si>
  <si>
    <t>billing_scheme, tiers_mode (all UE)</t>
  </si>
  <si>
    <t>If billing_scheme is 'tiered', tiers_mode is required</t>
  </si>
  <si>
    <t>transform_usage, tiers (all UE)</t>
  </si>
  <si>
    <t>billing_scheme, amount (all UE)</t>
  </si>
  <si>
    <t>If billing_scheme is 'per_unit', amount is required</t>
  </si>
  <si>
    <t>https://stripe.com/docs/api/subscriptions/create</t>
  </si>
  <si>
    <t>trial_end, trial_from_plan (all Q)</t>
  </si>
  <si>
    <t>Iftrial_end is present, trial_from_plan cannot be 'true'</t>
  </si>
  <si>
    <t>https://stripe.com/docs/api/subscriptions/update</t>
  </si>
  <si>
    <t>https://stripe.com/docs/api/accounts/create</t>
  </si>
  <si>
    <t>company, business_type (all UE)</t>
  </si>
  <si>
    <t>If business_type is not 'company', company cannot be present</t>
  </si>
  <si>
    <t>individual, business_type (all UE)</t>
  </si>
  <si>
    <t>If business_type is not 'individual', individual cannot be present</t>
  </si>
  <si>
    <t>https://stripe.com/docs/api/accounts/update</t>
  </si>
  <si>
    <t>https://stripe.com/docs/api/skus/create</t>
  </si>
  <si>
    <t>quantity, type (all UE)</t>
  </si>
  <si>
    <t>If and only if type is 'finite', quantity is required</t>
  </si>
  <si>
    <t>value, type (all UE)</t>
  </si>
  <si>
    <t>If and only if type is 'bucket', value is required</t>
  </si>
  <si>
    <t>https://www.tropo.com/docs/rest/applications/post-applications</t>
  </si>
  <si>
    <t>voiceUrl, messagingUrl (all OP)</t>
  </si>
  <si>
    <t>At least one of the two parameters must be included (both can be)</t>
  </si>
  <si>
    <t>https://www.tropo.com/docs/rest/addresses</t>
  </si>
  <si>
    <t>Path (1) and object properties (8)</t>
  </si>
  <si>
    <t>type, prefix, number (all OP)</t>
  </si>
  <si>
    <t>If type is 'number', at least one of the other two parameters must be included</t>
  </si>
  <si>
    <t>Header (4) and object properties (8)</t>
  </si>
  <si>
    <t>text, body (all OP)</t>
  </si>
  <si>
    <t>https://developer.nexmo.com/api/sms#send-an-sms</t>
  </si>
  <si>
    <t>Path (1), query (3) and object properties (17)</t>
  </si>
  <si>
    <t>api_secret, sig (all Q)</t>
  </si>
  <si>
    <t>Either api_secret or sig is required, not both</t>
  </si>
  <si>
    <t>https://docs.aws.amazon.com/es_es/AmazonS3/latest/API/RESTBucketPUTAnalyticsConfig.html</t>
  </si>
  <si>
    <t>Query (1) and object properties (17)</t>
  </si>
  <si>
    <t>id (Q), Id (OP)</t>
  </si>
  <si>
    <t>https://docs.aws.amazon.com/es_es/AmazonS3/latest/API/RESTBucketPUTencryption.html</t>
  </si>
  <si>
    <t>ApplyServerSideEncryptionByDefault, SSEAlgorithm (all OP)</t>
  </si>
  <si>
    <t>If SSEAlgorithm is present, ApplyServerSideEncryptionByDefault is required</t>
  </si>
  <si>
    <t>KMSMasterKeyID, SSEAlgorithm (all OP)</t>
  </si>
  <si>
    <t>If SSEAlgorithm is not 'aws:kms', KMSMasterKeyID is cannot be present</t>
  </si>
  <si>
    <t>https://docs.aws.amazon.com/es_es/AmazonS3/latest/API/RESTBucketPUTInventoryConfig.html</t>
  </si>
  <si>
    <t>Query (1) and object properties (20)</t>
  </si>
  <si>
    <t>https://docs.aws.amazon.com/es_es/AmazonS3/latest/API/RESTBucketPUTlifecycle.html</t>
  </si>
  <si>
    <t>Header (1) and object properties (21)</t>
  </si>
  <si>
    <t>Date, Days, ExpiredObjectDeleteMarker (all OP)</t>
  </si>
  <si>
    <t>At least one of the three parameters is required</t>
  </si>
  <si>
    <t>Rule, Transition, NoncurrentVersionTransition, NoncurrentVersionExpiration, Expiration, AbortIncompleteMultipartUpload (all OP)</t>
  </si>
  <si>
    <t>If Rule is present, at least one of the other parameters is required</t>
  </si>
  <si>
    <t>StorageClass, Transition, NoncurrentVersionTransition (all OP)</t>
  </si>
  <si>
    <t>If Transition and/or NoncurrentVersionTransition are present, StorageClass is required</t>
  </si>
  <si>
    <t>Tag, Value (all OP)</t>
  </si>
  <si>
    <t>Tag, Key (all OP)</t>
  </si>
  <si>
    <t>https://docs.aws.amazon.com/es_es/AmazonS3/latest/API/RESTBucketPUTlogging.html</t>
  </si>
  <si>
    <t>TargetBucket, TargetPrefix (all OP)</t>
  </si>
  <si>
    <t>https://docs.aws.amazon.com/es_es/AmazonS3/latest/API/RESTBucketPUTnotification.html</t>
  </si>
  <si>
    <t>CloudFunction, CloudFunctionConfiguration (all OP)</t>
  </si>
  <si>
    <t>If CloudFunctionConfiguration is present, CloudFunction is required</t>
  </si>
  <si>
    <t>Event, TopicConfiguration, QueueConfiguration, CloudFunctionConfiguration (all OP)</t>
  </si>
  <si>
    <t>Event is required if any of the other three parameters are present</t>
  </si>
  <si>
    <t>Topic, TopicConfiguration (all OP)</t>
  </si>
  <si>
    <t>If TopicConfiguration is present, Topic is required</t>
  </si>
  <si>
    <t>Queue, QueueConfiguration (all OP)</t>
  </si>
  <si>
    <t>If QueueConfiguration is present, Queue is required</t>
  </si>
  <si>
    <t>https://docs.aws.amazon.com/es_es/AmazonS3/latest/API/RESTBucketPUTreplication.html</t>
  </si>
  <si>
    <t>Header (1) and object properties (25)</t>
  </si>
  <si>
    <t>AccessControlTranslation, Account (all OP)</t>
  </si>
  <si>
    <t>If AccessControlTranslation is present, Account is required</t>
  </si>
  <si>
    <t>AccessControlTranslation, Owner (all OP)</t>
  </si>
  <si>
    <t>If AccessControlTranslation is present, Owner is required</t>
  </si>
  <si>
    <t>Filter, DeleteMarkerReplication (all OP)</t>
  </si>
  <si>
    <t>If Filter is present, DeleteMarkerReplication is required</t>
  </si>
  <si>
    <t>DeleteMarkerReplication, Status (all OP)</t>
  </si>
  <si>
    <t>If DeleteMarkerReplication is present, Status is required</t>
  </si>
  <si>
    <t>Filter, Priority (all OP)</t>
  </si>
  <si>
    <t>If Filter is present, Priority is required</t>
  </si>
  <si>
    <t>SourceSelectionCriteria, SseKmsEncryptedObjects (all OP)</t>
  </si>
  <si>
    <t>Status, SseKmsEncryptedObjects (all OP)</t>
  </si>
  <si>
    <t>SourceSelectionCriteria, EncryptionConfiguration (all OP)</t>
  </si>
  <si>
    <t>If SourceSelectionCriteria is present, EncryptionConfiguration is required</t>
  </si>
  <si>
    <t>EncryptionConfiguration, ReplicaKmsKeyID (all OP)</t>
  </si>
  <si>
    <t>https://docs.aws.amazon.com/es_es/AmazonS3/latest/API/RESTBucketPUTVersioningStatus.html</t>
  </si>
  <si>
    <t>Header (1) and object properties (3)</t>
  </si>
  <si>
    <t>x-amz-mfa (H), MfaDelete (OP)</t>
  </si>
  <si>
    <t>If MfaDelete is present, x-amz-mfa is required</t>
  </si>
  <si>
    <t>Status, MfaDelete (all OP)</t>
  </si>
  <si>
    <t>If MfaDelete is present, Status is required</t>
  </si>
  <si>
    <t>https://docs.aws.amazon.com/es_es/AmazonS3/latest/API/RESTBucketPUTwebsite.html</t>
  </si>
  <si>
    <t>ErrorDocument, Key (all OP)</t>
  </si>
  <si>
    <t>Condition, KeyPrefixEquals, HttpErrorCodeReturnedEquals (all OP)</t>
  </si>
  <si>
    <t>If and only if Condition is specified and KeyPrefixEquals is not, HttpErrorCodeReturnedEquals is required</t>
  </si>
  <si>
    <t>If and only if Condition is specified and HttpErrorCodeReturnedEquals is not, KeyPrefixEquals is required</t>
  </si>
  <si>
    <t>ReplaceKeyPrefixWith, ReplaceKeyWith (all OP)</t>
  </si>
  <si>
    <t>https://docs.aws.amazon.com/es_es/AmazonS3/latest/API/RESTObjectPOST.html</t>
  </si>
  <si>
    <t>Form fields (18) and header (5)</t>
  </si>
  <si>
    <t>AWSAccessKeyId, policy (all FF)</t>
  </si>
  <si>
    <t>If policy is present, AWSAccessKeyId is required</t>
  </si>
  <si>
    <t>x-amz-server-side-encryption-aws-kms-key-id, x-amz-server-side-encryption (all FF)</t>
  </si>
  <si>
    <t>If x-amz-server-side-encryption is 'aws:kms', x-amz-server-side-encryption-aws-kms-key-id is required</t>
  </si>
  <si>
    <t>https://docs.aws.amazon.com/es_es/AmazonS3/latest/API/RESTObjectPUT.html</t>
  </si>
  <si>
    <t>x-amz-object-lock-retain-until-date, x-amz-object-lock-mode (all H)</t>
  </si>
  <si>
    <t>If x-amz-object-lock-retain-until-date is present, x-amz-object-lock-mode is required</t>
  </si>
  <si>
    <t>x-amz-server-side-encryption-aws-kms-key-id, x-amz-server-side-encryption (all H)</t>
  </si>
  <si>
    <t>https://docs.aws.amazon.com/es_es/AmazonS3/latest/API/RESTObjectCOPY.html</t>
  </si>
  <si>
    <t>x-amz-copy-source-if-match, x-amz-copy-source-if-none-match (all H)</t>
  </si>
  <si>
    <t>x-amz-copy-source-if-match, x-amz-copy-source-if-modified-since (all H)</t>
  </si>
  <si>
    <t>x-amz-copy-source-if-none-match, x-amz-copy-source-if-unmodified-since (all H)</t>
  </si>
  <si>
    <t>https://docs.aws.amazon.com/es_es/AmazonS3/latest/API/RESTObjectPUTtagging.html</t>
  </si>
  <si>
    <t>https://docs.aws.amazon.com/es_es/AmazonS3/latest/API/RESTObjectSELECTContent.html</t>
  </si>
  <si>
    <t>CompressionType, InputSerialization, Parquet (all OP)</t>
  </si>
  <si>
    <t>If InputSerialization and Parquet are present, CompressionType must be 'NONE'</t>
  </si>
  <si>
    <t>https://docs.aws.amazon.com/es_es/AmazonS3/latest/API/mpUploadInitiate.html</t>
  </si>
  <si>
    <t>https://developers.google.com/drive/api/v3/reference/files/list</t>
  </si>
  <si>
    <t>corpora (array of enum strings) (all Q)</t>
  </si>
  <si>
    <t>If 'allTeamDrives' is included, 'user' must be included too</t>
  </si>
  <si>
    <t>corpora (all Q)</t>
  </si>
  <si>
    <t>If 'domain' is included, none of 'user' 'teamDrive' or 'allTeamDrives' can be included</t>
  </si>
  <si>
    <t>If 'teamDrive' is included, none of 'user' 'domain' or 'allTeamDrives' can be included</t>
  </si>
  <si>
    <t>corpora, includeTeamDriveItems (all Q)</t>
  </si>
  <si>
    <t>If corpora is 'teamDrive', includeTeamDriveItems must be 'true'</t>
  </si>
  <si>
    <t>corpora, supportTeamDrives (all Q)</t>
  </si>
  <si>
    <t>If corpora is 'teamDrive', supportTeamDrives must be 'true'</t>
  </si>
  <si>
    <t>corpora, teamDriveId (all Q)</t>
  </si>
  <si>
    <t>If corpora is 'teamDrive', teamDriveId must be included</t>
  </si>
  <si>
    <t>If corpora is 'allTeamDrives,user', includeTeamDriveItems must be 'true'</t>
  </si>
  <si>
    <t>If corpora is 'allTeamDrives,user', supportTeamDrives must be 'true'</t>
  </si>
  <si>
    <t>https://developers.google.com/drive/api/v3/reference/permissions/create</t>
  </si>
  <si>
    <t>Path (1), query (6) and object properties (5)</t>
  </si>
  <si>
    <t>type, allowFileDiscovery (all OP)</t>
  </si>
  <si>
    <t>If type is 'user' or 'group', allowFileDiscovery cannot be present</t>
  </si>
  <si>
    <t>transferOwnership (Q), role (OP)</t>
  </si>
  <si>
    <t>If role is 'owner', transferOwnership must be 'true', and viceversa</t>
  </si>
  <si>
    <t>type, domain (all OP)</t>
  </si>
  <si>
    <t>If type is 'domain', domain must be included, and viceversa</t>
  </si>
  <si>
    <t>type, emailAddress (all OP)</t>
  </si>
  <si>
    <t>If type is 'user' or 'group', emailAddress must be included, and viceversa</t>
  </si>
  <si>
    <t>https://developers.google.com/drive/api/v3/reference/permissions/update</t>
  </si>
  <si>
    <t>Path (2), query (5) and object properties (2)</t>
  </si>
  <si>
    <t>https://developers.google.com/drive/api/v3/reference/teamdrives/update</t>
  </si>
  <si>
    <t>Path (1), query (2) and object properties (5)</t>
  </si>
  <si>
    <t>backgroundImageFile, colorRgb, themeId (all OP)</t>
  </si>
  <si>
    <t>If backgroundImageFile or colorRgb is present, themeId cannot be present</t>
  </si>
  <si>
    <t>https://developers.google.com/fusiontables/docs/v2/reference/template/insert</t>
  </si>
  <si>
    <t>Path (1) and object properties (3)</t>
  </si>
  <si>
    <t>automaticColumnNames, body (all OP)</t>
  </si>
  <si>
    <t>Either automaticColumnNames or body is required, not both</t>
  </si>
  <si>
    <t>https://developers.google.com/fusiontables/docs/v2/reference/template/patch</t>
  </si>
  <si>
    <t>Path (2) and object properties (5)</t>
  </si>
  <si>
    <t>https://developers.google.com/fusiontables/docs/v2/reference/template/update</t>
  </si>
  <si>
    <t>http://pryv.github.io/reference/#get-events</t>
  </si>
  <si>
    <t>modifiedSince, includeDeletions (all Q)</t>
  </si>
  <si>
    <t>If modifiedSince is not present, includeDeletions cannot be included</t>
  </si>
  <si>
    <t>fromTime, toTime (all Q)</t>
  </si>
  <si>
    <t>toTime must be greater than fromTime</t>
  </si>
  <si>
    <t>http://api.pryv.com/reference/#stop-period</t>
  </si>
  <si>
    <t>streamId, id (all OP)</t>
  </si>
  <si>
    <t>Either streamId or id is required, not both</t>
  </si>
  <si>
    <t>streamId, type (all OP)</t>
  </si>
  <si>
    <t>If streamId is not present, type cannot be included</t>
  </si>
  <si>
    <t>http://pryv.github.io/reference/#get-attachment</t>
  </si>
  <si>
    <t>Path (2), header (1) and query (1)</t>
  </si>
  <si>
    <t>Authorization (H), readToken(Q)</t>
  </si>
  <si>
    <t>If Authorization is not present, readToken is required (only one of them)</t>
  </si>
  <si>
    <t>Path (3), header (1) and query (1)</t>
  </si>
  <si>
    <t>https://developer.github.com/v3/activity/notifications/#list-your-notifications</t>
  </si>
  <si>
    <t>since, before (all Q)</t>
  </si>
  <si>
    <t>before must be greater or equal than since</t>
  </si>
  <si>
    <t>https://developer.github.com/v3/activity/notifications/#list-your-notifications-in-a-repository</t>
  </si>
  <si>
    <t>Path (2) and query (4)</t>
  </si>
  <si>
    <t>https://developer.github.com/v3/checks/runs/#create-a-check-run</t>
  </si>
  <si>
    <t>Path (2) and object properties (10)</t>
  </si>
  <si>
    <t>conclusion, completed_at, status (all OP)</t>
  </si>
  <si>
    <t>If completed_at is present or status is 'completed', conclusion is required</t>
  </si>
  <si>
    <t>conclusion, completed_at (all OP)</t>
  </si>
  <si>
    <t>If conclusion is present, completed_at is required</t>
  </si>
  <si>
    <t>https://developer.github.com/v3/checks/runs/#update-a-check-run</t>
  </si>
  <si>
    <t>Path (3) and object properties (9)</t>
  </si>
  <si>
    <t>https://developer.github.com/v3/git/trees/#create-a-tree</t>
  </si>
  <si>
    <t>tree.sha, tree.content (all OP)</t>
  </si>
  <si>
    <t>https://developer.github.com/v3/markdown/</t>
  </si>
  <si>
    <t>mode, context (all OP)</t>
  </si>
  <si>
    <t>If mode is 'markdown', context cannot be present</t>
  </si>
  <si>
    <t>https://developer.github.com/v3/orgs/members/#create-organization-invitation</t>
  </si>
  <si>
    <t>invitee_id, email (all OP)</t>
  </si>
  <si>
    <t>https://developer.github.com/v3/projects/cards/#create-a-project-card</t>
  </si>
  <si>
    <t>note, content_id, content_type (all OP)</t>
  </si>
  <si>
    <t>If content_type and content_id is not present, note is required, and vice versa</t>
  </si>
  <si>
    <t>content_id, content_type (all OP)</t>
  </si>
  <si>
    <t>If content_id is present, content_type is required</t>
  </si>
  <si>
    <t>https://developer.github.com/v3/pulls/#create-a-pull-request</t>
  </si>
  <si>
    <t>Path (2) and object properties (6)</t>
  </si>
  <si>
    <t>title, body, issue (all OP)</t>
  </si>
  <si>
    <t>Either issue or the title-body pair is required, not both</t>
  </si>
  <si>
    <t>https://developer.github.com/v3/pulls/reviews/#create-a-pull-request-review</t>
  </si>
  <si>
    <t>Path (3) and object properties (7)</t>
  </si>
  <si>
    <t>body, event (all OP)</t>
  </si>
  <si>
    <t>If event is 'REQUEST_CHANGES' or 'COMMENT', body must be present</t>
  </si>
  <si>
    <t>https://developer.github.com/v3/repos/#list-your-repositories</t>
  </si>
  <si>
    <t>type, visibility (all Q)</t>
  </si>
  <si>
    <t>type, affiliation (all Q)</t>
  </si>
  <si>
    <t>https://developer.github.com/v3/repos/deployments/#create-a-deployment</t>
  </si>
  <si>
    <t>Path (2) and object properties (9)</t>
  </si>
  <si>
    <t>transient_environment (OP), Accept (header)</t>
  </si>
  <si>
    <t>If transient_environment is present, the Accept header must include the media type 'application/vnd.github.ant-man-preview+json'</t>
  </si>
  <si>
    <t>production_environment (OP), Accept (header)</t>
  </si>
  <si>
    <t>If production_environment is present, the Accept header must include the media type 'application/vnd.github.ant-man-preview+json'</t>
  </si>
  <si>
    <t>https://developer.github.com/v3/repos/deployments/#create-a-deployment-status</t>
  </si>
  <si>
    <t>state (OP), Accept (header)</t>
  </si>
  <si>
    <t>If state is 'inactive', the Accept header must include the media type 'application/vnd.github.ant-man-preview+json'</t>
  </si>
  <si>
    <t>If state is 'in_progress' or 'queued', the Accept header must include the media type 'application/vnd.github.flash-preview+json'</t>
  </si>
  <si>
    <t>log_url (OP), Accept (header)</t>
  </si>
  <si>
    <t>If log_url is present, the Accept header must include the media type 'application/vnd.github.ant-man-preview+json'</t>
  </si>
  <si>
    <t>environment (OP), Accept (header)</t>
  </si>
  <si>
    <t>If environment is present, the Accept header must include the media type 'application/vnd.github.flash-preview+json'</t>
  </si>
  <si>
    <t>environment_url (OP), Accept (header)</t>
  </si>
  <si>
    <t>If environment_url is present, the Accept header must include the media type 'application/vnd.github.flash-preview+json'</t>
  </si>
  <si>
    <t>auto_inactive (OP), Accept (header)</t>
  </si>
  <si>
    <t>If auto_inactive is present, the Accept header must include the media type 'application/vnd.github.ant-man-preview+json'</t>
  </si>
  <si>
    <t>https://developer.github.com/v3/users/#get-contextual-information-about-a-user</t>
  </si>
  <si>
    <t>subject_type, subject_id (all Q)</t>
  </si>
  <si>
    <t>Header (11) and query (13)</t>
  </si>
  <si>
    <t>Accept-Language (H), setLang (Q)</t>
  </si>
  <si>
    <t>Accept-Language (H), cc (Q)</t>
  </si>
  <si>
    <t>X-Search-Location.head, X-Search-Location.sp (all H)</t>
  </si>
  <si>
    <t>If X-Search-Location.head is present, X-Search-Location.sp cannot be '0'</t>
  </si>
  <si>
    <t>X-Search-Location.alt, X-Search-Location.are (all H)</t>
  </si>
  <si>
    <t>If X-Search-Location.are is present, X-Search-Location.alt is required</t>
  </si>
  <si>
    <t>mkt, cc (all Q)</t>
  </si>
  <si>
    <t>answerCount, promote (all Q)</t>
  </si>
  <si>
    <t>If promote is present, answerCount is required</t>
  </si>
  <si>
    <t>https://developers.coinbase.com/api/v2#send-money</t>
  </si>
  <si>
    <t>Path (1) and object properties (10)</t>
  </si>
  <si>
    <t>to, amount, currency, to_financial_institution (all OP)</t>
  </si>
  <si>
    <t>If to is an address and amount is greater than 3000 and currency is 'USD', to_financial_institution is required</t>
  </si>
  <si>
    <t>to_financial_institution, financial_institution_website (all OP)</t>
  </si>
  <si>
    <t>If to_financial_institution is 'true', financial_institution_website is required, and viceversa</t>
  </si>
  <si>
    <t>https://developers.coinbase.com/api/v2#transfer-money-between-accounts</t>
  </si>
  <si>
    <t>type, to (all OP)</t>
  </si>
  <si>
    <t>If type is 'send', to must be a bitcoin address, bitcoin cash address, litecoin address, ethereum address or an email</t>
  </si>
  <si>
    <t>If type is 'transfer', to must be an account ID</t>
  </si>
  <si>
    <t>type, skip_notifications (all OP)</t>
  </si>
  <si>
    <t>If type is 'transfer' or 'request', skip_notifications cannot be present</t>
  </si>
  <si>
    <t>type, fee (all OP)</t>
  </si>
  <si>
    <t>If type is 'transfer' or 'request', fee cannot be present</t>
  </si>
  <si>
    <t>type, idem (all OP)</t>
  </si>
  <si>
    <t>If type is 'transfer' or 'request', idem cannot be present</t>
  </si>
  <si>
    <t>type, to_financial_institution (all OP)</t>
  </si>
  <si>
    <t>If type is 'transfer' or 'request', to_financial_institution cannot be present</t>
  </si>
  <si>
    <t>type, financial_institution_website (all OP)</t>
  </si>
  <si>
    <t>If type is 'transfer' or 'request', financial_institution_website cannot be present</t>
  </si>
  <si>
    <t>If type is 'request', to must be an email</t>
  </si>
  <si>
    <t>https://developers.coinbase.com/api/v2#place-buy-order</t>
  </si>
  <si>
    <t>Path (1) and object properties (7)</t>
  </si>
  <si>
    <t>amount, total (all OP)</t>
  </si>
  <si>
    <t>Either amount or total is required, not both</t>
  </si>
  <si>
    <t>https://developers.coinbase.com/api/v2#place-sell-order</t>
  </si>
  <si>
    <t>https://developer.intuit.com/app/developer/qbpayments/docs/api/resources/all-entities/cards#create-a-card</t>
  </si>
  <si>
    <t>Header (1), query (1) and object properties (15)</t>
  </si>
  <si>
    <t>address.postalCode, address.region (all OP)</t>
  </si>
  <si>
    <t>Either address.postalCode or address.region is required, not both</t>
  </si>
  <si>
    <t>https://developer.intuit.com/app/developer/qbpayments/docs/api/resources/all-entities/charges#create-a-charge</t>
  </si>
  <si>
    <t>Header (1) and object properties (35)</t>
  </si>
  <si>
    <t>token, card, cardOnFile (all OP)</t>
  </si>
  <si>
    <t>https://developer.intuit.com/app/developer/qbpayments/docs/api/resources/all-entities/echecks#create-a-debit</t>
  </si>
  <si>
    <t>Header (1) and object properties (17)</t>
  </si>
  <si>
    <t>token, bankAccount, bankAccountOnFile (all OP)</t>
  </si>
  <si>
    <t>https://developer.intuit.com/app/developer/qbpayments/docs/api/resources/all-entities/tokens#create-a-token</t>
  </si>
  <si>
    <t>Header (1) and object properties (30)</t>
  </si>
  <si>
    <t>bankAccount, card (all OP)</t>
  </si>
  <si>
    <t>Either bankAccount or card is required, not both</t>
  </si>
  <si>
    <t>https://restdocs.forte.net/#2fadcc48-a77c-4aed-9f82-d390b8d5e50f</t>
  </si>
  <si>
    <t>first_name, last_name, company_name (all OP)</t>
  </si>
  <si>
    <t>At least one of the three parameters must be present</t>
  </si>
  <si>
    <t>https://restdocs.forte.net/#9de86ab2-15c1-4531-9657-51bfa797436b</t>
  </si>
  <si>
    <t xml:space="preserve">average_payable_amount, maximum_payable_amount, monthly_payable_volume (all OP) </t>
  </si>
  <si>
    <t>Either the three are included or none is included</t>
  </si>
  <si>
    <t>owner.percentage, owner_2.percentage, owner_3.percentage, owner_4.percentage (all OP)</t>
  </si>
  <si>
    <t>The sum of the four parameters must be 100</t>
  </si>
  <si>
    <t>applicant_organization.legal_structure, owner.percentage (all OP)</t>
  </si>
  <si>
    <t>If applicant_organization.legal_structure is not 'government', 'sole_proprietorship' or 'publicly_held_corporation', owner.percentage is required</t>
  </si>
  <si>
    <t>applicant_organization.legal_structure, owner_2.percentage (all OP)</t>
  </si>
  <si>
    <t>If applicant_organization.legal_structure is not 'government', 'sole_proprietorship' or 'publicly_held_corporation', owner_2.percentage is required</t>
  </si>
  <si>
    <t>applicant_organization.legal_structure, owner_3.percentage (all OP)</t>
  </si>
  <si>
    <t>If applicant_organization.legal_structure is not 'government', 'sole_proprietorship' or 'publicly_held_corporation', owner_3.percentage is required</t>
  </si>
  <si>
    <t>applicant_organization.legal_structure, owner_4.percentage (all OP)</t>
  </si>
  <si>
    <t>If applicant_organization.legal_structure is not 'government', 'sole_proprietorship' or 'publicly_held_corporation', owner_4.percentage is required</t>
  </si>
  <si>
    <t>applicant_organization.legal_structure, owner.country (all OP)</t>
  </si>
  <si>
    <t>If applicant_organization.legal_structure is not 'government', 'sole_proprietorship' or 'publicly_held_corporation', owner.country is required</t>
  </si>
  <si>
    <t>applicant_organization.legal_structure, owner.citizenship (all OP)</t>
  </si>
  <si>
    <t>If applicant_organization.legal_structure is not 'government', 'sole_proprietorship' or 'publicly_held_corporation', owner.citizenship is required</t>
  </si>
  <si>
    <t>applicant_organization.legal_structure, owner_2 (all OP)</t>
  </si>
  <si>
    <t>If applicant_organization.legal_structure is 'government', 'sole_proprietorship' or 'publicly_held_corporation', owner_2 cannot be present</t>
  </si>
  <si>
    <t>applicant_organization.legal_structure, owner_3 (all OP)</t>
  </si>
  <si>
    <t>If applicant_organization.legal_structure is 'government', 'sole_proprietorship' or 'publicly_held_corporation', owner_3 cannot be present</t>
  </si>
  <si>
    <t>applicant_organization.legal_structure, owner_4 (all OP)</t>
  </si>
  <si>
    <t>If applicant_organization.legal_structure is 'government', 'sole_proprietorship' or 'publicly_held_corporation', owner_4 cannot be present</t>
  </si>
  <si>
    <t>https://restdocs.forte.net/#fab95d59-ea51-4204-adee-ee2dd88cb1a2</t>
  </si>
  <si>
    <t>start_updated_date, end_updated_date (all Q)</t>
  </si>
  <si>
    <t>end_updated_date must be greater than start_updated_date</t>
  </si>
  <si>
    <t>start_received_date, end_received_date (all Q)</t>
  </si>
  <si>
    <t>end_received_date must be greater than start_received_date</t>
  </si>
  <si>
    <t>https://restdocs.forte.net/#271486bd-be90-457f-a0a6-bd125025ecb2</t>
  </si>
  <si>
    <t>start_due_date, end_due_date (all Q)</t>
  </si>
  <si>
    <t>end_due_date must be greater than start_due_date</t>
  </si>
  <si>
    <t>start_last_update_date, end_last_update_date (all Q)</t>
  </si>
  <si>
    <t>end_last_update_date must be greater than start_last_update_date</t>
  </si>
  <si>
    <t>https://restdocs.forte.net/#6d6be7a4-b40f-4735-a166-8ae6fa5a29d2</t>
  </si>
  <si>
    <t>https://restdocs.forte.net/#a23a7ffd-456f-4f55-9b36-5644d8ae56e8</t>
  </si>
  <si>
    <t>start_effective_date, end_effective_date (all Q)</t>
  </si>
  <si>
    <t>end_effective_date must be greater than start_effective_date</t>
  </si>
  <si>
    <t>start_net_amount, end_net_amount (all Q)</t>
  </si>
  <si>
    <t>end_net_amount must be greater than start_net_amount</t>
  </si>
  <si>
    <t>https://restdocs.forte.net/#674f7df7-1a0f-408a-bbc2-d4a629bd5864</t>
  </si>
  <si>
    <t>start_created_date, end_created_date (all Q)</t>
  </si>
  <si>
    <t>end_created_date must be greater than start_created_date</t>
  </si>
  <si>
    <t>https://restdocs.forte.net/#786a95e6-4c58-4260-9570-826191733761</t>
  </si>
  <si>
    <t>start_au_updated_date, end_au_updated_date (all Q)</t>
  </si>
  <si>
    <t>end_au_updated_date must be greater than start_au_updated_date</t>
  </si>
  <si>
    <t>https://restdocs.forte.net/#cdeb6bfb-c262-4cf0-aa9d-874fd82799bd</t>
  </si>
  <si>
    <t>start_schedule_item_date, end_schedule_item_date (all Q)</t>
  </si>
  <si>
    <t>end_schedule_item_date must be greater than start_schedule_item_date</t>
  </si>
  <si>
    <t>start_schedule_item_processed_date, end_schedule_item_processed_date (all Q)</t>
  </si>
  <si>
    <t>end_schedule_item_processed_date must be greater than start_schedule_item_processed_date</t>
  </si>
  <si>
    <t>start_schedule_item_created_date, end_schedule_item_created_date (all Q)</t>
  </si>
  <si>
    <t>end_schedule_item_created_date must be greater than start_schedule_item_created_date</t>
  </si>
  <si>
    <t>https://restdocs.forte.net/#1db26bf8-1e18-4281-b17d-eefa769d56e7</t>
  </si>
  <si>
    <t>https://restdocs.forte.net/#d0376619-1038-430c-91a0-b10102014b32</t>
  </si>
  <si>
    <t>start_schedule_created_date, end_schedule_created_date (all Q)</t>
  </si>
  <si>
    <t>end_schedule_created_date must be greater than start_schedule_created_date</t>
  </si>
  <si>
    <t>start_schedule_start_date, end_schedule_start_date (all Q)</t>
  </si>
  <si>
    <t>end_schedule_start_date must be greater than start_schedule_start_date</t>
  </si>
  <si>
    <t>https://restdocs.forte.net/#2b67900a-31c7-48d6-900a-e757d1b3a840</t>
  </si>
  <si>
    <t>start_settle_date, end_settle_date (all Q)</t>
  </si>
  <si>
    <t>end_settle_date must be greater than start_settle_date</t>
  </si>
  <si>
    <t>https://restdocs.forte.net/#c4743b11-e6d0-4329-b4d7-6b9ab377d76c</t>
  </si>
  <si>
    <t>https://restdocs.forte.net/#cc0708ad-bd90-4821-a601-d31365f4a249</t>
  </si>
  <si>
    <t>card.procurement_card, card.customer_accounting_code (all OP)</t>
  </si>
  <si>
    <t>If card.procurement_card is 'true', card.customer_accounting_code is required</t>
  </si>
  <si>
    <t>card.procurement_card, sales_tax_amount (all OP)</t>
  </si>
  <si>
    <t>If card.procurement_card is 'true', sales_tax_amount is required</t>
  </si>
  <si>
    <t>https://restdocs.forte.net/#72970e21-ebea-436d-ae93-b894c3a5ba4a</t>
  </si>
</sst>
</file>

<file path=xl/styles.xml><?xml version="1.0" encoding="utf-8"?>
<styleSheet xmlns="http://schemas.openxmlformats.org/spreadsheetml/2006/main">
  <numFmts count="5">
    <numFmt numFmtId="176" formatCode="0.0"/>
    <numFmt numFmtId="42" formatCode="_(&quot;$&quot;* #,##0_);_(&quot;$&quot;* \(#,##0\);_(&quot;$&quot;* &quot;-&quot;_);_(@_)"/>
    <numFmt numFmtId="177" formatCode="_ * #,##0_ ;_ * \-#,##0_ ;_ * &quot;-&quot;_ ;_ @_ "/>
    <numFmt numFmtId="178" formatCode="_ * #,##0.00_ ;_ * \-#,##0.00_ ;_ * &quot;-&quot;??_ ;_ @_ "/>
    <numFmt numFmtId="44" formatCode="_(&quot;$&quot;* #,##0.00_);_(&quot;$&quot;* \(#,##0.00\);_(&quot;$&quot;* &quot;-&quot;??_);_(@_)"/>
  </numFmts>
  <fonts count="29">
    <font>
      <sz val="11"/>
      <color rgb="FF000000"/>
      <name val="Calibri"/>
      <charset val="134"/>
    </font>
    <font>
      <b/>
      <sz val="11"/>
      <color rgb="FF000000"/>
      <name val="Calibri"/>
      <charset val="134"/>
    </font>
    <font>
      <u/>
      <sz val="11"/>
      <color rgb="FF0563C1"/>
      <name val="Calibri"/>
      <charset val="134"/>
    </font>
    <font>
      <sz val="11"/>
      <name val="Calibri"/>
      <charset val="134"/>
    </font>
    <font>
      <sz val="10"/>
      <color rgb="FF242729"/>
      <name val="Consolas"/>
      <charset val="134"/>
    </font>
    <font>
      <b/>
      <sz val="12"/>
      <color rgb="FF000000"/>
      <name val="Calibri"/>
      <charset val="134"/>
    </font>
    <font>
      <sz val="12"/>
      <color rgb="FF000000"/>
      <name val="Calibri"/>
      <charset val="134"/>
    </font>
    <font>
      <u/>
      <sz val="12"/>
      <color rgb="FF000000"/>
      <name val="Calibri"/>
      <charset val="134"/>
    </font>
    <font>
      <u/>
      <sz val="12"/>
      <color rgb="FF0563C1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E598"/>
        <bgColor rgb="FFFFE598"/>
      </patternFill>
    </fill>
    <fill>
      <patternFill patternType="solid">
        <fgColor rgb="FFE2EFD9"/>
        <bgColor rgb="FFE2EFD9"/>
      </patternFill>
    </fill>
    <fill>
      <patternFill patternType="solid">
        <fgColor rgb="FF9CC2E5"/>
        <bgColor rgb="FF9CC2E5"/>
      </patternFill>
    </fill>
    <fill>
      <patternFill patternType="solid">
        <fgColor rgb="FFF7CAAC"/>
        <bgColor rgb="FFF7CAAC"/>
      </patternFill>
    </fill>
    <fill>
      <patternFill patternType="solid">
        <fgColor rgb="FFADB9CA"/>
        <bgColor rgb="FFADB9CA"/>
      </patternFill>
    </fill>
    <fill>
      <patternFill patternType="solid">
        <fgColor rgb="FFF4B083"/>
        <bgColor rgb="FFF4B083"/>
      </patternFill>
    </fill>
    <fill>
      <patternFill patternType="solid">
        <fgColor rgb="FFBDD6EE"/>
        <bgColor rgb="FFBDD6EE"/>
      </patternFill>
    </fill>
    <fill>
      <patternFill patternType="solid">
        <fgColor rgb="FFC5E0B3"/>
        <bgColor rgb="FFC5E0B3"/>
      </patternFill>
    </fill>
    <fill>
      <patternFill patternType="solid">
        <fgColor rgb="FFFEF2CB"/>
        <bgColor rgb="FFFEF2CB"/>
      </patternFill>
    </fill>
    <fill>
      <patternFill patternType="solid">
        <fgColor rgb="FFA8D08D"/>
        <bgColor rgb="FFA8D08D"/>
      </patternFill>
    </fill>
    <fill>
      <patternFill patternType="solid">
        <fgColor rgb="FFFF8585"/>
        <bgColor rgb="FFFF8585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/>
    <xf numFmtId="0" fontId="19" fillId="31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40" borderId="0" applyNumberFormat="0" applyBorder="0" applyAlignment="0" applyProtection="0">
      <alignment vertical="center"/>
    </xf>
    <xf numFmtId="0" fontId="16" fillId="44" borderId="0" applyNumberFormat="0" applyBorder="0" applyAlignment="0" applyProtection="0">
      <alignment vertical="center"/>
    </xf>
    <xf numFmtId="0" fontId="16" fillId="42" borderId="0" applyNumberFormat="0" applyBorder="0" applyAlignment="0" applyProtection="0">
      <alignment vertical="center"/>
    </xf>
    <xf numFmtId="0" fontId="19" fillId="41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6" fillId="43" borderId="0" applyNumberFormat="0" applyBorder="0" applyAlignment="0" applyProtection="0">
      <alignment vertical="center"/>
    </xf>
    <xf numFmtId="0" fontId="24" fillId="0" borderId="7" applyNumberFormat="0" applyFill="0" applyAlignment="0" applyProtection="0">
      <alignment vertical="center"/>
    </xf>
    <xf numFmtId="0" fontId="20" fillId="29" borderId="4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3" fillId="23" borderId="3" applyNumberFormat="0" applyFont="0" applyAlignment="0" applyProtection="0">
      <alignment vertical="center"/>
    </xf>
    <xf numFmtId="0" fontId="17" fillId="18" borderId="2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6" fillId="29" borderId="2" applyNumberFormat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177" fontId="13" fillId="0" borderId="0" applyFon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13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178" fontId="13" fillId="0" borderId="0" applyFont="0" applyFill="0" applyBorder="0" applyAlignment="0" applyProtection="0">
      <alignment vertical="center"/>
    </xf>
    <xf numFmtId="0" fontId="11" fillId="15" borderId="1" applyNumberFormat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91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0" fillId="0" borderId="0" xfId="0" applyFont="1" applyAlignment="1">
      <alignment horizontal="left"/>
    </xf>
    <xf numFmtId="176" fontId="0" fillId="0" borderId="0" xfId="0" applyNumberFormat="1" applyFont="1"/>
    <xf numFmtId="0" fontId="0" fillId="0" borderId="0" xfId="0" applyFont="1"/>
    <xf numFmtId="0" fontId="0" fillId="0" borderId="0" xfId="0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left" vertical="center"/>
    </xf>
    <xf numFmtId="9" fontId="1" fillId="0" borderId="0" xfId="0" applyNumberFormat="1" applyFont="1"/>
    <xf numFmtId="0" fontId="5" fillId="0" borderId="0" xfId="0" applyFont="1"/>
    <xf numFmtId="0" fontId="6" fillId="0" borderId="0" xfId="0" applyFont="1"/>
    <xf numFmtId="0" fontId="6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9" fontId="5" fillId="0" borderId="0" xfId="0" applyNumberFormat="1" applyFont="1" applyAlignment="1">
      <alignment horizontal="left"/>
    </xf>
    <xf numFmtId="176" fontId="6" fillId="0" borderId="0" xfId="0" applyNumberFormat="1" applyFont="1" applyAlignment="1">
      <alignment horizontal="center"/>
    </xf>
    <xf numFmtId="176" fontId="5" fillId="0" borderId="0" xfId="0" applyNumberFormat="1" applyFont="1" applyAlignment="1">
      <alignment horizontal="center"/>
    </xf>
    <xf numFmtId="0" fontId="6" fillId="2" borderId="0" xfId="0" applyFont="1" applyFill="1" applyBorder="1"/>
    <xf numFmtId="0" fontId="6" fillId="2" borderId="0" xfId="0" applyFont="1" applyFill="1" applyBorder="1" applyAlignment="1">
      <alignment horizontal="left"/>
    </xf>
    <xf numFmtId="0" fontId="6" fillId="2" borderId="0" xfId="0" applyFont="1" applyFill="1" applyBorder="1" applyAlignment="1">
      <alignment horizontal="center"/>
    </xf>
    <xf numFmtId="0" fontId="6" fillId="3" borderId="0" xfId="0" applyFont="1" applyFill="1" applyBorder="1"/>
    <xf numFmtId="0" fontId="6" fillId="3" borderId="0" xfId="0" applyFont="1" applyFill="1" applyBorder="1" applyAlignment="1">
      <alignment horizontal="left"/>
    </xf>
    <xf numFmtId="0" fontId="6" fillId="3" borderId="0" xfId="0" applyFont="1" applyFill="1" applyBorder="1" applyAlignment="1">
      <alignment horizontal="center"/>
    </xf>
    <xf numFmtId="0" fontId="0" fillId="2" borderId="0" xfId="0" applyFont="1" applyFill="1" applyBorder="1"/>
    <xf numFmtId="0" fontId="6" fillId="4" borderId="0" xfId="0" applyFont="1" applyFill="1" applyBorder="1"/>
    <xf numFmtId="0" fontId="6" fillId="4" borderId="0" xfId="0" applyFont="1" applyFill="1" applyBorder="1" applyAlignment="1">
      <alignment horizontal="left"/>
    </xf>
    <xf numFmtId="0" fontId="6" fillId="4" borderId="0" xfId="0" applyFont="1" applyFill="1" applyBorder="1" applyAlignment="1">
      <alignment horizontal="center"/>
    </xf>
    <xf numFmtId="0" fontId="6" fillId="5" borderId="0" xfId="0" applyFont="1" applyFill="1" applyBorder="1"/>
    <xf numFmtId="0" fontId="6" fillId="5" borderId="0" xfId="0" applyFont="1" applyFill="1" applyBorder="1" applyAlignment="1">
      <alignment horizontal="left"/>
    </xf>
    <xf numFmtId="0" fontId="6" fillId="5" borderId="0" xfId="0" applyFont="1" applyFill="1" applyBorder="1" applyAlignment="1">
      <alignment horizontal="center"/>
    </xf>
    <xf numFmtId="0" fontId="6" fillId="6" borderId="0" xfId="0" applyFont="1" applyFill="1" applyBorder="1"/>
    <xf numFmtId="0" fontId="6" fillId="6" borderId="0" xfId="0" applyFont="1" applyFill="1" applyBorder="1" applyAlignment="1">
      <alignment horizontal="left"/>
    </xf>
    <xf numFmtId="0" fontId="6" fillId="6" borderId="0" xfId="0" applyFont="1" applyFill="1" applyBorder="1" applyAlignment="1">
      <alignment horizontal="center"/>
    </xf>
    <xf numFmtId="0" fontId="6" fillId="7" borderId="0" xfId="0" applyFont="1" applyFill="1" applyBorder="1"/>
    <xf numFmtId="0" fontId="6" fillId="7" borderId="0" xfId="0" applyFont="1" applyFill="1" applyBorder="1" applyAlignment="1">
      <alignment horizontal="left"/>
    </xf>
    <xf numFmtId="0" fontId="6" fillId="7" borderId="0" xfId="0" applyFont="1" applyFill="1" applyBorder="1" applyAlignment="1">
      <alignment horizontal="center"/>
    </xf>
    <xf numFmtId="0" fontId="6" fillId="8" borderId="0" xfId="0" applyFont="1" applyFill="1" applyBorder="1"/>
    <xf numFmtId="0" fontId="6" fillId="8" borderId="0" xfId="0" applyFont="1" applyFill="1" applyBorder="1" applyAlignment="1">
      <alignment horizontal="left"/>
    </xf>
    <xf numFmtId="0" fontId="6" fillId="8" borderId="0" xfId="0" applyFont="1" applyFill="1" applyBorder="1" applyAlignment="1">
      <alignment horizontal="center"/>
    </xf>
    <xf numFmtId="0" fontId="6" fillId="9" borderId="0" xfId="0" applyFont="1" applyFill="1" applyBorder="1"/>
    <xf numFmtId="0" fontId="6" fillId="9" borderId="0" xfId="0" applyFont="1" applyFill="1" applyBorder="1" applyAlignment="1">
      <alignment horizontal="center"/>
    </xf>
    <xf numFmtId="0" fontId="6" fillId="10" borderId="0" xfId="0" applyFont="1" applyFill="1" applyBorder="1"/>
    <xf numFmtId="0" fontId="6" fillId="10" borderId="0" xfId="0" applyFont="1" applyFill="1" applyBorder="1" applyAlignment="1">
      <alignment horizontal="center"/>
    </xf>
    <xf numFmtId="0" fontId="7" fillId="2" borderId="0" xfId="0" applyFont="1" applyFill="1" applyBorder="1"/>
    <xf numFmtId="0" fontId="6" fillId="11" borderId="0" xfId="0" applyFont="1" applyFill="1" applyBorder="1"/>
    <xf numFmtId="0" fontId="6" fillId="11" borderId="0" xfId="0" applyFont="1" applyFill="1" applyBorder="1" applyAlignment="1">
      <alignment horizontal="left"/>
    </xf>
    <xf numFmtId="0" fontId="6" fillId="11" borderId="0" xfId="0" applyFont="1" applyFill="1" applyBorder="1" applyAlignment="1">
      <alignment horizontal="center"/>
    </xf>
    <xf numFmtId="0" fontId="6" fillId="10" borderId="0" xfId="0" applyFont="1" applyFill="1" applyBorder="1" applyAlignment="1">
      <alignment horizontal="left"/>
    </xf>
    <xf numFmtId="0" fontId="6" fillId="12" borderId="0" xfId="0" applyFont="1" applyFill="1" applyBorder="1"/>
    <xf numFmtId="0" fontId="6" fillId="12" borderId="0" xfId="0" applyFont="1" applyFill="1" applyBorder="1" applyAlignment="1">
      <alignment horizontal="left"/>
    </xf>
    <xf numFmtId="0" fontId="6" fillId="12" borderId="0" xfId="0" applyFont="1" applyFill="1" applyBorder="1" applyAlignment="1">
      <alignment horizontal="center"/>
    </xf>
    <xf numFmtId="1" fontId="6" fillId="0" borderId="0" xfId="0" applyNumberFormat="1" applyFont="1"/>
    <xf numFmtId="0" fontId="6" fillId="9" borderId="0" xfId="0" applyFont="1" applyFill="1" applyBorder="1" applyAlignment="1">
      <alignment horizontal="left"/>
    </xf>
    <xf numFmtId="0" fontId="6" fillId="13" borderId="0" xfId="0" applyFont="1" applyFill="1" applyBorder="1"/>
    <xf numFmtId="0" fontId="8" fillId="2" borderId="0" xfId="0" applyFont="1" applyFill="1" applyBorder="1"/>
    <xf numFmtId="49" fontId="6" fillId="2" borderId="0" xfId="0" applyNumberFormat="1" applyFont="1" applyFill="1" applyBorder="1" applyAlignment="1">
      <alignment horizontal="center"/>
    </xf>
    <xf numFmtId="0" fontId="8" fillId="9" borderId="0" xfId="0" applyFont="1" applyFill="1" applyBorder="1"/>
    <xf numFmtId="0" fontId="8" fillId="11" borderId="0" xfId="0" applyFont="1" applyFill="1" applyBorder="1"/>
    <xf numFmtId="0" fontId="8" fillId="6" borderId="0" xfId="0" applyFont="1" applyFill="1" applyBorder="1"/>
    <xf numFmtId="0" fontId="8" fillId="10" borderId="0" xfId="0" applyFont="1" applyFill="1" applyBorder="1"/>
    <xf numFmtId="0" fontId="8" fillId="7" borderId="0" xfId="0" applyFont="1" applyFill="1" applyBorder="1"/>
    <xf numFmtId="0" fontId="8" fillId="3" borderId="0" xfId="0" applyFont="1" applyFill="1" applyBorder="1"/>
    <xf numFmtId="0" fontId="8" fillId="4" borderId="0" xfId="0" applyFont="1" applyFill="1" applyBorder="1"/>
    <xf numFmtId="49" fontId="6" fillId="4" borderId="0" xfId="0" applyNumberFormat="1" applyFont="1" applyFill="1" applyBorder="1" applyAlignment="1">
      <alignment horizontal="center"/>
    </xf>
    <xf numFmtId="0" fontId="8" fillId="5" borderId="0" xfId="0" applyFont="1" applyFill="1" applyBorder="1"/>
    <xf numFmtId="0" fontId="8" fillId="12" borderId="0" xfId="0" applyFont="1" applyFill="1" applyBorder="1"/>
    <xf numFmtId="0" fontId="8" fillId="8" borderId="0" xfId="0" applyFont="1" applyFill="1" applyBorder="1"/>
    <xf numFmtId="176" fontId="6" fillId="2" borderId="0" xfId="0" applyNumberFormat="1" applyFont="1" applyFill="1" applyBorder="1" applyAlignment="1">
      <alignment horizontal="center"/>
    </xf>
    <xf numFmtId="176" fontId="6" fillId="9" borderId="0" xfId="0" applyNumberFormat="1" applyFont="1" applyFill="1" applyBorder="1" applyAlignment="1">
      <alignment horizontal="center"/>
    </xf>
    <xf numFmtId="176" fontId="6" fillId="11" borderId="0" xfId="0" applyNumberFormat="1" applyFont="1" applyFill="1" applyBorder="1" applyAlignment="1">
      <alignment horizontal="center"/>
    </xf>
    <xf numFmtId="176" fontId="6" fillId="6" borderId="0" xfId="0" applyNumberFormat="1" applyFont="1" applyFill="1" applyBorder="1" applyAlignment="1">
      <alignment horizontal="center"/>
    </xf>
    <xf numFmtId="176" fontId="6" fillId="10" borderId="0" xfId="0" applyNumberFormat="1" applyFont="1" applyFill="1" applyBorder="1" applyAlignment="1">
      <alignment horizontal="center"/>
    </xf>
    <xf numFmtId="176" fontId="6" fillId="7" borderId="0" xfId="0" applyNumberFormat="1" applyFont="1" applyFill="1" applyBorder="1" applyAlignment="1">
      <alignment horizontal="center"/>
    </xf>
    <xf numFmtId="176" fontId="6" fillId="3" borderId="0" xfId="0" applyNumberFormat="1" applyFont="1" applyFill="1" applyBorder="1" applyAlignment="1">
      <alignment horizontal="center"/>
    </xf>
    <xf numFmtId="176" fontId="6" fillId="4" borderId="0" xfId="0" applyNumberFormat="1" applyFont="1" applyFill="1" applyBorder="1" applyAlignment="1">
      <alignment horizontal="center"/>
    </xf>
    <xf numFmtId="176" fontId="6" fillId="5" borderId="0" xfId="0" applyNumberFormat="1" applyFont="1" applyFill="1" applyBorder="1" applyAlignment="1">
      <alignment horizontal="center"/>
    </xf>
    <xf numFmtId="176" fontId="6" fillId="12" borderId="0" xfId="0" applyNumberFormat="1" applyFont="1" applyFill="1" applyBorder="1" applyAlignment="1">
      <alignment horizontal="center"/>
    </xf>
    <xf numFmtId="176" fontId="6" fillId="8" borderId="0" xfId="0" applyNumberFormat="1" applyFont="1" applyFill="1" applyBorder="1" applyAlignment="1">
      <alignment horizontal="center"/>
    </xf>
    <xf numFmtId="176" fontId="6" fillId="0" borderId="0" xfId="0" applyNumberFormat="1" applyFont="1"/>
    <xf numFmtId="2" fontId="6" fillId="2" borderId="0" xfId="0" applyNumberFormat="1" applyFont="1" applyFill="1" applyBorder="1" applyAlignment="1">
      <alignment horizontal="center"/>
    </xf>
    <xf numFmtId="2" fontId="6" fillId="9" borderId="0" xfId="0" applyNumberFormat="1" applyFont="1" applyFill="1" applyBorder="1" applyAlignment="1">
      <alignment horizontal="center"/>
    </xf>
    <xf numFmtId="2" fontId="6" fillId="11" borderId="0" xfId="0" applyNumberFormat="1" applyFont="1" applyFill="1" applyBorder="1" applyAlignment="1">
      <alignment horizontal="center"/>
    </xf>
    <xf numFmtId="2" fontId="6" fillId="6" borderId="0" xfId="0" applyNumberFormat="1" applyFont="1" applyFill="1" applyBorder="1" applyAlignment="1">
      <alignment horizontal="center"/>
    </xf>
    <xf numFmtId="2" fontId="6" fillId="10" borderId="0" xfId="0" applyNumberFormat="1" applyFont="1" applyFill="1" applyBorder="1" applyAlignment="1">
      <alignment horizontal="center"/>
    </xf>
    <xf numFmtId="2" fontId="6" fillId="7" borderId="0" xfId="0" applyNumberFormat="1" applyFont="1" applyFill="1" applyBorder="1" applyAlignment="1">
      <alignment horizontal="center"/>
    </xf>
    <xf numFmtId="2" fontId="6" fillId="3" borderId="0" xfId="0" applyNumberFormat="1" applyFont="1" applyFill="1" applyBorder="1" applyAlignment="1">
      <alignment horizontal="center"/>
    </xf>
    <xf numFmtId="2" fontId="6" fillId="4" borderId="0" xfId="0" applyNumberFormat="1" applyFont="1" applyFill="1" applyBorder="1" applyAlignment="1">
      <alignment horizontal="center"/>
    </xf>
    <xf numFmtId="2" fontId="6" fillId="5" borderId="0" xfId="0" applyNumberFormat="1" applyFont="1" applyFill="1" applyBorder="1" applyAlignment="1">
      <alignment horizontal="center"/>
    </xf>
    <xf numFmtId="2" fontId="6" fillId="12" borderId="0" xfId="0" applyNumberFormat="1" applyFont="1" applyFill="1" applyBorder="1" applyAlignment="1">
      <alignment horizontal="center"/>
    </xf>
    <xf numFmtId="2" fontId="6" fillId="8" borderId="0" xfId="0" applyNumberFormat="1" applyFont="1" applyFill="1" applyBorder="1" applyAlignment="1">
      <alignment horizontal="center"/>
    </xf>
    <xf numFmtId="2" fontId="5" fillId="0" borderId="0" xfId="0" applyNumberFormat="1" applyFont="1" applyAlignment="1">
      <alignment horizont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20">
    <dxf>
      <font>
        <name val="Calibri"/>
        <scheme val="none"/>
        <charset val="134"/>
        <family val="0"/>
        <b val="0"/>
        <i val="0"/>
        <strike val="0"/>
        <u val="none"/>
        <sz val="11"/>
        <color rgb="FF000000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rgb="FF000000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rgb="FF000000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rgb="FF000000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rgb="FF000000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rgb="FF000000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rgb="FF000000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rgb="FF000000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rgb="FF000000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rgb="FF000000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rgb="FF000000"/>
      </font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</dxfs>
  <tableStyles count="3">
    <tableStyle name="# operations per API category-style" pivot="0" count="3">
      <tableStyleElement type="headerRow" dxfId="13"/>
      <tableStyleElement type="firstRowStripe" dxfId="12"/>
      <tableStyleElement type="secondRowStripe" dxfId="11"/>
    </tableStyle>
    <tableStyle name="Deps and params per op-style" pivot="0" count="3">
      <tableStyleElement type="headerRow" dxfId="16"/>
      <tableStyleElement type="firstRowStripe" dxfId="15"/>
      <tableStyleElement type="secondRowStripe" dxfId="14"/>
    </tableStyle>
    <tableStyle name="Deps and params per op no JSON-style" pivot="0" count="3">
      <tableStyleElement type="headerRow" dxfId="19"/>
      <tableStyleElement type="firstRowStripe" dxfId="18"/>
      <tableStyleElement type="secondRowStripe" dxfId="1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9" Type="http://schemas.openxmlformats.org/officeDocument/2006/relationships/sharedStrings" Target="sharedStrings.xml"/><Relationship Id="rId68" Type="http://schemas.openxmlformats.org/officeDocument/2006/relationships/styles" Target="styles.xml"/><Relationship Id="rId67" Type="http://schemas.openxmlformats.org/officeDocument/2006/relationships/theme" Target="theme/theme1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'APIs # operations'!$H$1</c:f>
              <c:strCache>
                <c:ptCount val="1"/>
                <c:pt idx="0">
                  <c:v/>
                </c:pt>
              </c:strCache>
            </c:strRef>
          </c:tx>
          <c:explosion val="0"/>
          <c:dPt>
            <c:idx val="0"/>
            <c:bubble3D val="0"/>
            <c:spPr>
              <a:solidFill>
                <a:srgbClr val="434343"/>
              </a:solidFill>
            </c:spPr>
          </c:dPt>
          <c:dPt>
            <c:idx val="1"/>
            <c:bubble3D val="0"/>
            <c:spPr>
              <a:solidFill>
                <a:srgbClr val="CCCCCC"/>
              </a:solidFill>
            </c:spPr>
          </c:dPt>
          <c:dPt>
            <c:idx val="2"/>
            <c:bubble3D val="0"/>
            <c:spPr>
              <a:solidFill>
                <a:srgbClr val="999999"/>
              </a:solidFill>
            </c:spPr>
          </c:dPt>
          <c:dPt>
            <c:idx val="3"/>
            <c:bubble3D val="0"/>
            <c:spPr>
              <a:solidFill>
                <a:srgbClr val="434343"/>
              </a:solidFill>
            </c:spPr>
          </c:dPt>
          <c:dPt>
            <c:idx val="4"/>
            <c:bubble3D val="0"/>
            <c:spPr>
              <a:solidFill>
                <a:srgbClr val="EFEFEF"/>
              </a:solidFill>
            </c:spPr>
          </c:dPt>
          <c:dLbls>
            <c:delete val="1"/>
          </c:dLbls>
          <c:cat>
            <c:strRef>
              <c:f>'APIs # operations'!$G$2:$G$6</c:f>
              <c:strCache>
                <c:ptCount val="5"/>
                <c:pt idx="0">
                  <c:v>1-3 operations</c:v>
                </c:pt>
                <c:pt idx="1">
                  <c:v>4-20 operations</c:v>
                </c:pt>
                <c:pt idx="2">
                  <c:v>21-50 operations</c:v>
                </c:pt>
                <c:pt idx="3">
                  <c:v>51-100 operations</c:v>
                </c:pt>
                <c:pt idx="4">
                  <c:v>More than 100 operations</c:v>
                </c:pt>
              </c:strCache>
            </c:strRef>
          </c:cat>
          <c:val>
            <c:numRef>
              <c:f>'APIs # operations'!$H$2:$H$6</c:f>
              <c:numCache>
                <c:formatCode>General</c:formatCode>
                <c:ptCount val="5"/>
                <c:pt idx="0">
                  <c:v>8</c:v>
                </c:pt>
                <c:pt idx="1">
                  <c:v>5</c:v>
                </c:pt>
                <c:pt idx="2">
                  <c:v>17</c:v>
                </c:pt>
                <c:pt idx="3">
                  <c:v>4</c:v>
                </c:pt>
                <c:pt idx="4">
                  <c:v>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000000"/>
              </a:solidFill>
              <a:latin typeface="Roboto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'APIs categories'!$H$1</c:f>
              <c:strCache>
                <c:ptCount val="1"/>
                <c:pt idx="0">
                  <c:v/>
                </c:pt>
              </c:strCache>
            </c:strRef>
          </c:tx>
          <c:explosion val="0"/>
          <c:dPt>
            <c:idx val="0"/>
            <c:bubble3D val="0"/>
            <c:spPr>
              <a:solidFill>
                <a:srgbClr val="999999"/>
              </a:solidFill>
            </c:spPr>
          </c:dPt>
          <c:dPt>
            <c:idx val="1"/>
            <c:bubble3D val="0"/>
            <c:spPr>
              <a:solidFill>
                <a:srgbClr val="CCCCCC"/>
              </a:solidFill>
            </c:spPr>
          </c:dPt>
          <c:dPt>
            <c:idx val="2"/>
            <c:bubble3D val="0"/>
            <c:spPr>
              <a:solidFill>
                <a:srgbClr val="EFEFEF"/>
              </a:solidFill>
            </c:spPr>
          </c:dPt>
          <c:dPt>
            <c:idx val="3"/>
            <c:bubble3D val="0"/>
            <c:spPr>
              <a:solidFill>
                <a:srgbClr val="666666"/>
              </a:solidFill>
            </c:spPr>
          </c:dPt>
          <c:dPt>
            <c:idx val="4"/>
            <c:bubble3D val="0"/>
            <c:spPr>
              <a:solidFill>
                <a:srgbClr val="434343"/>
              </a:solidFill>
            </c:spPr>
          </c:dPt>
          <c:dPt>
            <c:idx val="5"/>
            <c:bubble3D val="0"/>
            <c:spPr>
              <a:solidFill>
                <a:srgbClr val="CCCCCC"/>
              </a:solidFill>
            </c:spPr>
          </c:dPt>
          <c:dPt>
            <c:idx val="6"/>
            <c:bubble3D val="0"/>
            <c:spPr>
              <a:solidFill>
                <a:srgbClr val="666666"/>
              </a:solidFill>
            </c:spPr>
          </c:dPt>
          <c:dPt>
            <c:idx val="7"/>
            <c:bubble3D val="0"/>
            <c:spPr>
              <a:solidFill>
                <a:srgbClr val="000000"/>
              </a:solidFill>
            </c:spPr>
          </c:dPt>
          <c:dPt>
            <c:idx val="8"/>
            <c:bubble3D val="0"/>
            <c:spPr>
              <a:solidFill>
                <a:srgbClr val="999999"/>
              </a:solidFill>
            </c:spPr>
          </c:dPt>
          <c:dPt>
            <c:idx val="9"/>
            <c:bubble3D val="0"/>
            <c:spPr>
              <a:solidFill>
                <a:srgbClr val="EFEFEF"/>
              </a:solidFill>
            </c:spPr>
          </c:dPt>
          <c:dLbls>
            <c:delete val="1"/>
          </c:dLbls>
          <c:cat>
            <c:strRef>
              <c:f>'APIs categories'!$G$2:$G$11</c:f>
              <c:strCache>
                <c:ptCount val="10"/>
                <c:pt idx="0">
                  <c:v>Media</c:v>
                </c:pt>
                <c:pt idx="1">
                  <c:v>Financial</c:v>
                </c:pt>
                <c:pt idx="2">
                  <c:v>Mapping</c:v>
                </c:pt>
                <c:pt idx="3">
                  <c:v>Social</c:v>
                </c:pt>
                <c:pt idx="4">
                  <c:v>Communication</c:v>
                </c:pt>
                <c:pt idx="5">
                  <c:v>Development</c:v>
                </c:pt>
                <c:pt idx="6">
                  <c:v>Other</c:v>
                </c:pt>
                <c:pt idx="7">
                  <c:v>Reference</c:v>
                </c:pt>
                <c:pt idx="8">
                  <c:v>Search</c:v>
                </c:pt>
                <c:pt idx="9">
                  <c:v>Storage</c:v>
                </c:pt>
              </c:strCache>
            </c:strRef>
          </c:cat>
          <c:val>
            <c:numRef>
              <c:f>'APIs categories'!$H$2:$H$11</c:f>
              <c:numCache>
                <c:formatCode>General</c:formatCode>
                <c:ptCount val="10"/>
                <c:pt idx="0">
                  <c:v>6</c:v>
                </c:pt>
                <c:pt idx="1">
                  <c:v>6</c:v>
                </c:pt>
                <c:pt idx="2">
                  <c:v>5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000000"/>
              </a:solidFill>
              <a:latin typeface="Roboto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400" b="0" i="0" u="none" strike="noStrike" kern="1200" baseline="0">
                <a:solidFill>
                  <a:srgbClr val="595959"/>
                </a:solidFill>
                <a:latin typeface="Calibri"/>
                <a:ea typeface="+mn-ea"/>
                <a:cs typeface="+mn-cs"/>
              </a:defRPr>
            </a:pPr>
            <a:r>
              <a:t>Min, max and avg operations per API category</a:t>
            </a:r>
          </a:p>
        </c:rich>
      </c:tx>
      <c:layout/>
      <c:overlay val="0"/>
    </c:title>
    <c:autoTitleDeleted val="0"/>
    <c:plotArea>
      <c:layout/>
      <c:barChart>
        <c:barDir val="col"/>
        <c:grouping val="none"/>
        <c:varyColors val="0"/>
        <c:ser>
          <c:idx val="0"/>
          <c:order val="0"/>
          <c:tx>
            <c:strRef>
              <c:f>'# operations per API category'!$I$1</c:f>
              <c:strCache>
                <c:ptCount val="1"/>
                <c:pt idx="0">
                  <c:v>Min operations</c:v>
                </c:pt>
              </c:strCache>
            </c:strRef>
          </c:tx>
          <c:spPr>
            <a:solidFill>
              <a:srgbClr val="000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rgbClr val="40404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'# operations per API category'!$H$2:$H$11</c:f>
              <c:strCache>
                <c:ptCount val="10"/>
                <c:pt idx="0">
                  <c:v>Media</c:v>
                </c:pt>
                <c:pt idx="1">
                  <c:v>Financial</c:v>
                </c:pt>
                <c:pt idx="2">
                  <c:v>Mapping</c:v>
                </c:pt>
                <c:pt idx="3">
                  <c:v>Social</c:v>
                </c:pt>
                <c:pt idx="4">
                  <c:v>Communication</c:v>
                </c:pt>
                <c:pt idx="5">
                  <c:v>Development</c:v>
                </c:pt>
                <c:pt idx="6">
                  <c:v>Other</c:v>
                </c:pt>
                <c:pt idx="7">
                  <c:v>Reference</c:v>
                </c:pt>
                <c:pt idx="8">
                  <c:v>Search</c:v>
                </c:pt>
                <c:pt idx="9">
                  <c:v>Storage</c:v>
                </c:pt>
              </c:strCache>
            </c:strRef>
          </c:cat>
          <c:val>
            <c:numRef>
              <c:f>'# operations per API category'!$I$2:$I$11</c:f>
              <c:numCache>
                <c:formatCode>General</c:formatCode>
                <c:ptCount val="10"/>
                <c:pt idx="0">
                  <c:v>1</c:v>
                </c:pt>
                <c:pt idx="1">
                  <c:v>20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33</c:v>
                </c:pt>
                <c:pt idx="6">
                  <c:v>1</c:v>
                </c:pt>
                <c:pt idx="7">
                  <c:v>12</c:v>
                </c:pt>
                <c:pt idx="8">
                  <c:v>1</c:v>
                </c:pt>
                <c:pt idx="9">
                  <c:v>39</c:v>
                </c:pt>
              </c:numCache>
            </c:numRef>
          </c:val>
        </c:ser>
        <c:ser>
          <c:idx val="1"/>
          <c:order val="1"/>
          <c:tx>
            <c:strRef>
              <c:f>'# operations per API category'!$J$1</c:f>
              <c:strCache>
                <c:ptCount val="1"/>
                <c:pt idx="0">
                  <c:v>Max operations</c:v>
                </c:pt>
              </c:strCache>
            </c:strRef>
          </c:tx>
          <c:spPr>
            <a:solidFill>
              <a:srgbClr val="999999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rgbClr val="40404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'# operations per API category'!$H$2:$H$11</c:f>
              <c:strCache>
                <c:ptCount val="10"/>
                <c:pt idx="0">
                  <c:v>Media</c:v>
                </c:pt>
                <c:pt idx="1">
                  <c:v>Financial</c:v>
                </c:pt>
                <c:pt idx="2">
                  <c:v>Mapping</c:v>
                </c:pt>
                <c:pt idx="3">
                  <c:v>Social</c:v>
                </c:pt>
                <c:pt idx="4">
                  <c:v>Communication</c:v>
                </c:pt>
                <c:pt idx="5">
                  <c:v>Development</c:v>
                </c:pt>
                <c:pt idx="6">
                  <c:v>Other</c:v>
                </c:pt>
                <c:pt idx="7">
                  <c:v>Reference</c:v>
                </c:pt>
                <c:pt idx="8">
                  <c:v>Search</c:v>
                </c:pt>
                <c:pt idx="9">
                  <c:v>Storage</c:v>
                </c:pt>
              </c:strCache>
            </c:strRef>
          </c:cat>
          <c:val>
            <c:numRef>
              <c:f>'# operations per API category'!$J$2:$J$11</c:f>
              <c:numCache>
                <c:formatCode>General</c:formatCode>
                <c:ptCount val="10"/>
                <c:pt idx="0">
                  <c:v>222</c:v>
                </c:pt>
                <c:pt idx="1">
                  <c:v>220</c:v>
                </c:pt>
                <c:pt idx="2">
                  <c:v>51</c:v>
                </c:pt>
                <c:pt idx="3">
                  <c:v>107</c:v>
                </c:pt>
                <c:pt idx="4">
                  <c:v>31</c:v>
                </c:pt>
                <c:pt idx="5">
                  <c:v>492</c:v>
                </c:pt>
                <c:pt idx="6">
                  <c:v>305</c:v>
                </c:pt>
                <c:pt idx="7">
                  <c:v>41</c:v>
                </c:pt>
                <c:pt idx="8">
                  <c:v>2</c:v>
                </c:pt>
                <c:pt idx="9">
                  <c:v>94</c:v>
                </c:pt>
              </c:numCache>
            </c:numRef>
          </c:val>
        </c:ser>
        <c:ser>
          <c:idx val="2"/>
          <c:order val="2"/>
          <c:tx>
            <c:strRef>
              <c:f>'# operations per API category'!$K$1</c:f>
              <c:strCache>
                <c:ptCount val="1"/>
                <c:pt idx="0">
                  <c:v>Avg operations</c:v>
                </c:pt>
              </c:strCache>
            </c:strRef>
          </c:tx>
          <c:spPr>
            <a:solidFill>
              <a:srgbClr val="D9D9D9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rgbClr val="40404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'# operations per API category'!$H$2:$H$11</c:f>
              <c:strCache>
                <c:ptCount val="10"/>
                <c:pt idx="0">
                  <c:v>Media</c:v>
                </c:pt>
                <c:pt idx="1">
                  <c:v>Financial</c:v>
                </c:pt>
                <c:pt idx="2">
                  <c:v>Mapping</c:v>
                </c:pt>
                <c:pt idx="3">
                  <c:v>Social</c:v>
                </c:pt>
                <c:pt idx="4">
                  <c:v>Communication</c:v>
                </c:pt>
                <c:pt idx="5">
                  <c:v>Development</c:v>
                </c:pt>
                <c:pt idx="6">
                  <c:v>Other</c:v>
                </c:pt>
                <c:pt idx="7">
                  <c:v>Reference</c:v>
                </c:pt>
                <c:pt idx="8">
                  <c:v>Search</c:v>
                </c:pt>
                <c:pt idx="9">
                  <c:v>Storage</c:v>
                </c:pt>
              </c:strCache>
            </c:strRef>
          </c:cat>
          <c:val>
            <c:numRef>
              <c:f>'# operations per API category'!$K$2:$K$11</c:f>
              <c:numCache>
                <c:formatCode>0</c:formatCode>
                <c:ptCount val="10"/>
                <c:pt idx="0">
                  <c:v>66.3333333333333</c:v>
                </c:pt>
                <c:pt idx="1">
                  <c:v>69.1666666666667</c:v>
                </c:pt>
                <c:pt idx="2">
                  <c:v>25.8</c:v>
                </c:pt>
                <c:pt idx="3">
                  <c:v>43.75</c:v>
                </c:pt>
                <c:pt idx="4">
                  <c:v>17.5</c:v>
                </c:pt>
                <c:pt idx="5">
                  <c:v>206.25</c:v>
                </c:pt>
                <c:pt idx="6">
                  <c:v>110.333333333333</c:v>
                </c:pt>
                <c:pt idx="7">
                  <c:v>25.3333333333333</c:v>
                </c:pt>
                <c:pt idx="8">
                  <c:v>1.66666666666667</c:v>
                </c:pt>
                <c:pt idx="9">
                  <c:v>66.5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422700309"/>
        <c:axId val="1718239070"/>
      </c:barChart>
      <c:catAx>
        <c:axId val="1422700309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595959"/>
                </a:solidFill>
                <a:latin typeface="Calibri"/>
                <a:ea typeface="+mn-ea"/>
                <a:cs typeface="+mn-cs"/>
              </a:defRPr>
            </a:pPr>
          </a:p>
        </c:txPr>
        <c:crossAx val="1718239070"/>
        <c:crosses val="autoZero"/>
        <c:auto val="1"/>
        <c:lblAlgn val="ctr"/>
        <c:lblOffset val="100"/>
        <c:noMultiLvlLbl val="0"/>
      </c:catAx>
      <c:valAx>
        <c:axId val="1718239070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D9D9D9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out"/>
        <c:minorTickMark val="none"/>
        <c:tickLblPos val="nextTo"/>
        <c:spPr>
          <a:ln w="47625" cap="flat" cmpd="sng" algn="ctr">
            <a:noFill/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595959"/>
                </a:solidFill>
                <a:latin typeface="Calibri"/>
                <a:ea typeface="+mn-ea"/>
                <a:cs typeface="+mn-cs"/>
              </a:defRPr>
            </a:pPr>
          </a:p>
        </c:txPr>
        <c:crossAx val="1422700309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rgbClr val="595959"/>
              </a:solidFill>
              <a:latin typeface="Calibri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rgbClr val="FFFFFF"/>
    </a:solidFill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explosion val="0"/>
          <c:dPt>
            <c:idx val="0"/>
            <c:bubble3D val="0"/>
            <c:spPr>
              <a:solidFill>
                <a:srgbClr val="ADADAD"/>
              </a:solidFill>
            </c:spPr>
          </c:dPt>
          <c:dPt>
            <c:idx val="1"/>
            <c:bubble3D val="0"/>
            <c:spPr>
              <a:solidFill>
                <a:srgbClr val="262626"/>
              </a:solidFill>
            </c:spPr>
          </c:dPt>
          <c:dPt>
            <c:idx val="2"/>
            <c:bubble3D val="0"/>
            <c:spPr>
              <a:solidFill>
                <a:srgbClr val="808080"/>
              </a:solidFill>
            </c:spPr>
          </c:dPt>
          <c:dPt>
            <c:idx val="3"/>
            <c:bubble3D val="0"/>
            <c:spPr>
              <a:solidFill>
                <a:srgbClr val="D0CFCF"/>
              </a:solidFill>
            </c:spPr>
          </c:dPt>
          <c:dLbls>
            <c:delete val="1"/>
          </c:dLbls>
          <c:cat>
            <c:strRef>
              <c:f>'Ops with dep per CRUD operation'!$A$2:$A$5</c:f>
              <c:strCache>
                <c:ptCount val="4"/>
                <c:pt idx="0">
                  <c:v>Read</c:v>
                </c:pt>
                <c:pt idx="1">
                  <c:v>Create</c:v>
                </c:pt>
                <c:pt idx="2">
                  <c:v>Update</c:v>
                </c:pt>
                <c:pt idx="3">
                  <c:v>Delete</c:v>
                </c:pt>
              </c:strCache>
            </c:strRef>
          </c:cat>
          <c:val>
            <c:numRef>
              <c:f>'Ops with dep per CRUD operation'!$B$2:$B$5</c:f>
              <c:numCache>
                <c:formatCode>General</c:formatCode>
                <c:ptCount val="4"/>
                <c:pt idx="0">
                  <c:v>150</c:v>
                </c:pt>
                <c:pt idx="1">
                  <c:v>65</c:v>
                </c:pt>
                <c:pt idx="2">
                  <c:v>31</c:v>
                </c:pt>
                <c:pt idx="3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</c:spPr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000000"/>
              </a:solidFill>
              <a:latin typeface="Roboto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rgbClr val="FFFFFF"/>
    </a:solidFill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'Ops with dep per param type'!$B$1</c:f>
              <c:strCache>
                <c:ptCount val="1"/>
                <c:pt idx="0">
                  <c:v>Occurrences</c:v>
                </c:pt>
              </c:strCache>
            </c:strRef>
          </c:tx>
          <c:explosion val="0"/>
          <c:dPt>
            <c:idx val="0"/>
            <c:bubble3D val="0"/>
            <c:spPr>
              <a:solidFill>
                <a:srgbClr val="ADADAD"/>
              </a:solidFill>
            </c:spPr>
          </c:dPt>
          <c:dPt>
            <c:idx val="1"/>
            <c:bubble3D val="0"/>
            <c:spPr>
              <a:solidFill>
                <a:srgbClr val="262626"/>
              </a:solidFill>
            </c:spPr>
          </c:dPt>
          <c:dPt>
            <c:idx val="2"/>
            <c:bubble3D val="0"/>
            <c:spPr>
              <a:solidFill>
                <a:srgbClr val="808080"/>
              </a:solidFill>
            </c:spPr>
          </c:dPt>
          <c:dPt>
            <c:idx val="3"/>
            <c:bubble3D val="0"/>
            <c:spPr>
              <a:solidFill>
                <a:srgbClr val="D0CFCF"/>
              </a:solidFill>
            </c:spPr>
          </c:dPt>
          <c:dPt>
            <c:idx val="4"/>
            <c:bubble3D val="0"/>
            <c:spPr>
              <a:solidFill>
                <a:srgbClr val="000000"/>
              </a:solidFill>
            </c:spPr>
          </c:dPt>
          <c:dLbls>
            <c:delete val="1"/>
          </c:dLbls>
          <c:cat>
            <c:strRef>
              <c:f>'Ops with dep per param type'!$A$2:$A$6</c:f>
              <c:strCache>
                <c:ptCount val="5"/>
                <c:pt idx="0">
                  <c:v>Query</c:v>
                </c:pt>
                <c:pt idx="1">
                  <c:v>Body (other)</c:v>
                </c:pt>
                <c:pt idx="2">
                  <c:v>Body (JSON)</c:v>
                </c:pt>
                <c:pt idx="3">
                  <c:v>Header</c:v>
                </c:pt>
                <c:pt idx="4">
                  <c:v>Path</c:v>
                </c:pt>
              </c:strCache>
            </c:strRef>
          </c:cat>
          <c:val>
            <c:numRef>
              <c:f>'Ops with dep per param type'!$B$2:$B$6</c:f>
              <c:numCache>
                <c:formatCode>General</c:formatCode>
                <c:ptCount val="5"/>
                <c:pt idx="0">
                  <c:v>148</c:v>
                </c:pt>
                <c:pt idx="1">
                  <c:v>59</c:v>
                </c:pt>
                <c:pt idx="2">
                  <c:v>42</c:v>
                </c:pt>
                <c:pt idx="3">
                  <c:v>9</c:v>
                </c:pt>
                <c:pt idx="4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</c:spPr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000000"/>
              </a:solidFill>
              <a:latin typeface="Roboto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rgbClr val="FFFFFF"/>
    </a:solidFill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400" b="0" i="0" u="none" strike="noStrike" kern="1200" baseline="0">
                <a:solidFill>
                  <a:srgbClr val="595959"/>
                </a:solidFill>
                <a:latin typeface="Calibri"/>
                <a:ea typeface="+mn-ea"/>
                <a:cs typeface="+mn-cs"/>
              </a:defRPr>
            </a:pPr>
            <a:r>
              <a:t>Number of APIs with dependencies per category</a:t>
            </a:r>
          </a:p>
        </c:rich>
      </c:tx>
      <c:layout/>
      <c:overlay val="0"/>
    </c:title>
    <c:autoTitleDeleted val="0"/>
    <c:plotArea>
      <c:layout/>
      <c:barChart>
        <c:barDir val="col"/>
        <c:grouping val="none"/>
        <c:varyColors val="0"/>
        <c:ser>
          <c:idx val="0"/>
          <c:order val="0"/>
          <c:tx>
            <c:strRef>
              <c:f>'APIs w dependencies p category'!$B$1</c:f>
              <c:strCache>
                <c:ptCount val="1"/>
                <c:pt idx="0">
                  <c:v># APIs with dependencies</c:v>
                </c:pt>
              </c:strCache>
            </c:strRef>
          </c:tx>
          <c:spPr>
            <a:solidFill>
              <a:srgbClr val="000000"/>
            </a:solidFill>
          </c:spPr>
          <c:invertIfNegative val="0"/>
          <c:dLbls>
            <c:delete val="1"/>
          </c:dLbls>
          <c:cat>
            <c:strRef>
              <c:f>'APIs w dependencies p category'!$A$2:$A$11</c:f>
              <c:strCache>
                <c:ptCount val="10"/>
                <c:pt idx="0">
                  <c:v>Media</c:v>
                </c:pt>
                <c:pt idx="1">
                  <c:v>Financial</c:v>
                </c:pt>
                <c:pt idx="2">
                  <c:v>Mapping</c:v>
                </c:pt>
                <c:pt idx="3">
                  <c:v>Social</c:v>
                </c:pt>
                <c:pt idx="4">
                  <c:v>Communication</c:v>
                </c:pt>
                <c:pt idx="5">
                  <c:v>Development</c:v>
                </c:pt>
                <c:pt idx="6">
                  <c:v>Other</c:v>
                </c:pt>
                <c:pt idx="7">
                  <c:v>Reference</c:v>
                </c:pt>
                <c:pt idx="8">
                  <c:v>Search</c:v>
                </c:pt>
                <c:pt idx="9">
                  <c:v>Storage</c:v>
                </c:pt>
              </c:strCache>
            </c:strRef>
          </c:cat>
          <c:val>
            <c:numRef>
              <c:f>'APIs w dependencies p category'!$B$2:$B$11</c:f>
              <c:numCache>
                <c:formatCode>General</c:formatCode>
                <c:ptCount val="10"/>
                <c:pt idx="0">
                  <c:v>6</c:v>
                </c:pt>
                <c:pt idx="1">
                  <c:v>5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1</c:v>
                </c:pt>
                <c:pt idx="9">
                  <c:v>2</c:v>
                </c:pt>
              </c:numCache>
            </c:numRef>
          </c:val>
        </c:ser>
        <c:ser>
          <c:idx val="1"/>
          <c:order val="1"/>
          <c:tx>
            <c:strRef>
              <c:f>'APIs w dependencies p category'!$C$1</c:f>
              <c:strCache>
                <c:ptCount val="1"/>
                <c:pt idx="0">
                  <c:v># total APIs</c:v>
                </c:pt>
              </c:strCache>
            </c:strRef>
          </c:tx>
          <c:spPr>
            <a:solidFill>
              <a:srgbClr val="B7B7B7"/>
            </a:solidFill>
          </c:spPr>
          <c:invertIfNegative val="0"/>
          <c:dLbls>
            <c:delete val="1"/>
          </c:dLbls>
          <c:cat>
            <c:strRef>
              <c:f>'APIs w dependencies p category'!$A$2:$A$11</c:f>
              <c:strCache>
                <c:ptCount val="10"/>
                <c:pt idx="0">
                  <c:v>Media</c:v>
                </c:pt>
                <c:pt idx="1">
                  <c:v>Financial</c:v>
                </c:pt>
                <c:pt idx="2">
                  <c:v>Mapping</c:v>
                </c:pt>
                <c:pt idx="3">
                  <c:v>Social</c:v>
                </c:pt>
                <c:pt idx="4">
                  <c:v>Communication</c:v>
                </c:pt>
                <c:pt idx="5">
                  <c:v>Development</c:v>
                </c:pt>
                <c:pt idx="6">
                  <c:v>Other</c:v>
                </c:pt>
                <c:pt idx="7">
                  <c:v>Reference</c:v>
                </c:pt>
                <c:pt idx="8">
                  <c:v>Search</c:v>
                </c:pt>
                <c:pt idx="9">
                  <c:v>Storage</c:v>
                </c:pt>
              </c:strCache>
            </c:strRef>
          </c:cat>
          <c:val>
            <c:numRef>
              <c:f>'APIs w dependencies p category'!$C$2:$C$11</c:f>
              <c:numCache>
                <c:formatCode>General</c:formatCode>
                <c:ptCount val="10"/>
                <c:pt idx="0">
                  <c:v>6</c:v>
                </c:pt>
                <c:pt idx="1">
                  <c:v>6</c:v>
                </c:pt>
                <c:pt idx="2">
                  <c:v>5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41556262"/>
        <c:axId val="2047916765"/>
      </c:barChart>
      <c:catAx>
        <c:axId val="1941556262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595959"/>
                </a:solidFill>
                <a:latin typeface="Calibri"/>
                <a:ea typeface="+mn-ea"/>
                <a:cs typeface="+mn-cs"/>
              </a:defRPr>
            </a:pPr>
          </a:p>
        </c:txPr>
        <c:crossAx val="2047916765"/>
        <c:crosses val="autoZero"/>
        <c:auto val="1"/>
        <c:lblAlgn val="ctr"/>
        <c:lblOffset val="100"/>
        <c:noMultiLvlLbl val="0"/>
      </c:catAx>
      <c:valAx>
        <c:axId val="2047916765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D9D9D9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out"/>
        <c:minorTickMark val="none"/>
        <c:tickLblPos val="nextTo"/>
        <c:spPr>
          <a:ln w="47625" cap="flat" cmpd="sng" algn="ctr">
            <a:noFill/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595959"/>
                </a:solidFill>
                <a:latin typeface="Calibri"/>
                <a:ea typeface="+mn-ea"/>
                <a:cs typeface="+mn-cs"/>
              </a:defRPr>
            </a:pPr>
          </a:p>
        </c:txPr>
        <c:crossAx val="1941556262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rgbClr val="595959"/>
              </a:solidFill>
              <a:latin typeface="Calibri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rgbClr val="FFFFFF"/>
    </a:solidFill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400" b="0" i="0" u="none" strike="noStrike" kern="1200" baseline="0">
                <a:solidFill>
                  <a:srgbClr val="595959"/>
                </a:solidFill>
                <a:latin typeface="Calibri"/>
                <a:ea typeface="+mn-ea"/>
                <a:cs typeface="+mn-cs"/>
              </a:defRPr>
            </a:pPr>
            <a:r>
              <a:t>Number of APIs with dependencies per size</a:t>
            </a:r>
          </a:p>
        </c:rich>
      </c:tx>
      <c:layout/>
      <c:overlay val="0"/>
    </c:title>
    <c:autoTitleDeleted val="0"/>
    <c:plotArea>
      <c:layout/>
      <c:barChart>
        <c:barDir val="col"/>
        <c:grouping val="none"/>
        <c:varyColors val="0"/>
        <c:ser>
          <c:idx val="0"/>
          <c:order val="0"/>
          <c:tx>
            <c:strRef>
              <c:f>'APIs w dependencies p size'!$B$1</c:f>
              <c:strCache>
                <c:ptCount val="1"/>
                <c:pt idx="0">
                  <c:v># APIs with dependencies</c:v>
                </c:pt>
              </c:strCache>
            </c:strRef>
          </c:tx>
          <c:spPr>
            <a:solidFill>
              <a:srgbClr val="000000"/>
            </a:solidFill>
          </c:spPr>
          <c:invertIfNegative val="0"/>
          <c:dLbls>
            <c:delete val="1"/>
          </c:dLbls>
          <c:cat>
            <c:strRef>
              <c:f>'APIs w dependencies p size'!$A$2:$A$6</c:f>
              <c:strCache>
                <c:ptCount val="5"/>
                <c:pt idx="0">
                  <c:v>1-3 operations</c:v>
                </c:pt>
                <c:pt idx="1">
                  <c:v>4-20 operations</c:v>
                </c:pt>
                <c:pt idx="2">
                  <c:v>21-50 operations</c:v>
                </c:pt>
                <c:pt idx="3">
                  <c:v>51-100 operations</c:v>
                </c:pt>
                <c:pt idx="4">
                  <c:v>More than 100 operations</c:v>
                </c:pt>
              </c:strCache>
            </c:strRef>
          </c:cat>
          <c:val>
            <c:numRef>
              <c:f>'APIs w dependencies p size'!$B$2:$B$6</c:f>
              <c:numCache>
                <c:formatCode>General</c:formatCode>
                <c:ptCount val="5"/>
                <c:pt idx="0">
                  <c:v>6</c:v>
                </c:pt>
                <c:pt idx="1">
                  <c:v>5</c:v>
                </c:pt>
                <c:pt idx="2">
                  <c:v>14</c:v>
                </c:pt>
                <c:pt idx="3">
                  <c:v>4</c:v>
                </c:pt>
                <c:pt idx="4">
                  <c:v>5</c:v>
                </c:pt>
              </c:numCache>
            </c:numRef>
          </c:val>
        </c:ser>
        <c:ser>
          <c:idx val="1"/>
          <c:order val="1"/>
          <c:tx>
            <c:strRef>
              <c:f>'APIs w dependencies p size'!$C$1</c:f>
              <c:strCache>
                <c:ptCount val="1"/>
                <c:pt idx="0">
                  <c:v># total APIs</c:v>
                </c:pt>
              </c:strCache>
            </c:strRef>
          </c:tx>
          <c:spPr>
            <a:solidFill>
              <a:srgbClr val="D9D9D9"/>
            </a:solidFill>
          </c:spPr>
          <c:invertIfNegative val="0"/>
          <c:dLbls>
            <c:delete val="1"/>
          </c:dLbls>
          <c:cat>
            <c:strRef>
              <c:f>'APIs w dependencies p size'!$A$2:$A$6</c:f>
              <c:strCache>
                <c:ptCount val="5"/>
                <c:pt idx="0">
                  <c:v>1-3 operations</c:v>
                </c:pt>
                <c:pt idx="1">
                  <c:v>4-20 operations</c:v>
                </c:pt>
                <c:pt idx="2">
                  <c:v>21-50 operations</c:v>
                </c:pt>
                <c:pt idx="3">
                  <c:v>51-100 operations</c:v>
                </c:pt>
                <c:pt idx="4">
                  <c:v>More than 100 operations</c:v>
                </c:pt>
              </c:strCache>
            </c:strRef>
          </c:cat>
          <c:val>
            <c:numRef>
              <c:f>'APIs w dependencies p size'!$C$2:$C$6</c:f>
              <c:numCache>
                <c:formatCode>General</c:formatCode>
                <c:ptCount val="5"/>
                <c:pt idx="0">
                  <c:v>8</c:v>
                </c:pt>
                <c:pt idx="1">
                  <c:v>5</c:v>
                </c:pt>
                <c:pt idx="2">
                  <c:v>17</c:v>
                </c:pt>
                <c:pt idx="3">
                  <c:v>4</c:v>
                </c:pt>
                <c:pt idx="4">
                  <c:v>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93669445"/>
        <c:axId val="1749794200"/>
      </c:barChart>
      <c:catAx>
        <c:axId val="1793669445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595959"/>
                </a:solidFill>
                <a:latin typeface="Calibri"/>
                <a:ea typeface="+mn-ea"/>
                <a:cs typeface="+mn-cs"/>
              </a:defRPr>
            </a:pPr>
          </a:p>
        </c:txPr>
        <c:crossAx val="1749794200"/>
        <c:crosses val="autoZero"/>
        <c:auto val="1"/>
        <c:lblAlgn val="ctr"/>
        <c:lblOffset val="100"/>
        <c:noMultiLvlLbl val="0"/>
      </c:catAx>
      <c:valAx>
        <c:axId val="1749794200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D9D9D9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out"/>
        <c:minorTickMark val="none"/>
        <c:tickLblPos val="nextTo"/>
        <c:spPr>
          <a:ln w="47625" cap="flat" cmpd="sng" algn="ctr">
            <a:noFill/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595959"/>
                </a:solidFill>
                <a:latin typeface="Calibri"/>
                <a:ea typeface="+mn-ea"/>
                <a:cs typeface="+mn-cs"/>
              </a:defRPr>
            </a:pPr>
          </a:p>
        </c:txPr>
        <c:crossAx val="1793669445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rgbClr val="595959"/>
              </a:solidFill>
              <a:latin typeface="Calibri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rgbClr val="FFFFFF"/>
    </a:solidFill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834797891036909"/>
          <c:y val="0.136878048780488"/>
          <c:w val="0.899720821418889"/>
          <c:h val="0.680754369118494"/>
        </c:manualLayout>
      </c:layout>
      <c:barChart>
        <c:barDir val="col"/>
        <c:grouping val="none"/>
        <c:varyColors val="0"/>
        <c:ser>
          <c:idx val="0"/>
          <c:order val="0"/>
          <c:tx>
            <c:strRef>
              <c:f>'% op with dep per category'!$E$1</c:f>
              <c:strCache>
                <c:ptCount val="1"/>
                <c:pt idx="0">
                  <c:v>Percentage</c:v>
                </c:pt>
              </c:strCache>
            </c:strRef>
          </c:tx>
          <c:spPr>
            <a:solidFill>
              <a:srgbClr val="000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rgbClr val="40404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'% op with dep per category'!$A$2:$A$11</c:f>
              <c:strCache>
                <c:ptCount val="10"/>
                <c:pt idx="0">
                  <c:v>Other</c:v>
                </c:pt>
                <c:pt idx="1">
                  <c:v>Storage</c:v>
                </c:pt>
                <c:pt idx="2">
                  <c:v>Social</c:v>
                </c:pt>
                <c:pt idx="3">
                  <c:v>Search</c:v>
                </c:pt>
                <c:pt idx="4">
                  <c:v>Reference</c:v>
                </c:pt>
                <c:pt idx="5">
                  <c:v>Media</c:v>
                </c:pt>
                <c:pt idx="6">
                  <c:v>Mapping</c:v>
                </c:pt>
                <c:pt idx="7">
                  <c:v>Financial</c:v>
                </c:pt>
                <c:pt idx="8">
                  <c:v>Development</c:v>
                </c:pt>
                <c:pt idx="9">
                  <c:v>Communication</c:v>
                </c:pt>
              </c:strCache>
            </c:strRef>
          </c:cat>
          <c:val>
            <c:numRef>
              <c:f>'% op with dep per category'!$E$2:$E$11</c:f>
              <c:numCache>
                <c:formatCode>0.0</c:formatCode>
                <c:ptCount val="10"/>
                <c:pt idx="0">
                  <c:v>5.74018126888217</c:v>
                </c:pt>
                <c:pt idx="1">
                  <c:v>14.2857142857143</c:v>
                </c:pt>
                <c:pt idx="2">
                  <c:v>17.1428571428571</c:v>
                </c:pt>
                <c:pt idx="3">
                  <c:v>20</c:v>
                </c:pt>
                <c:pt idx="4">
                  <c:v>22.3684210526316</c:v>
                </c:pt>
                <c:pt idx="5">
                  <c:v>19.3467336683417</c:v>
                </c:pt>
                <c:pt idx="6">
                  <c:v>13.953488372093</c:v>
                </c:pt>
                <c:pt idx="7">
                  <c:v>10.6024096385542</c:v>
                </c:pt>
                <c:pt idx="8">
                  <c:v>2.06060606060606</c:v>
                </c:pt>
                <c:pt idx="9">
                  <c:v>8.57142857142857</c:v>
                </c:pt>
              </c:numCache>
            </c:numRef>
          </c:val>
        </c:ser>
        <c:ser>
          <c:idx val="1"/>
          <c:order val="1"/>
          <c:tx>
            <c:strRef>
              <c:f>'% op with dep per category'!$F$1</c:f>
              <c:strCache>
                <c:ptCount val="1"/>
                <c:pt idx="0">
                  <c:v>Total number of operations</c:v>
                </c:pt>
              </c:strCache>
            </c:strRef>
          </c:tx>
          <c:spPr>
            <a:solidFill>
              <a:srgbClr val="B3B3B3"/>
            </a:solidFill>
          </c:spPr>
          <c:invertIfNegative val="0"/>
          <c:dLbls>
            <c:delete val="1"/>
          </c:dLbls>
          <c:cat>
            <c:strRef>
              <c:f>'% op with dep per category'!$A$2:$A$11</c:f>
              <c:strCache>
                <c:ptCount val="10"/>
                <c:pt idx="0">
                  <c:v>Other</c:v>
                </c:pt>
                <c:pt idx="1">
                  <c:v>Storage</c:v>
                </c:pt>
                <c:pt idx="2">
                  <c:v>Social</c:v>
                </c:pt>
                <c:pt idx="3">
                  <c:v>Search</c:v>
                </c:pt>
                <c:pt idx="4">
                  <c:v>Reference</c:v>
                </c:pt>
                <c:pt idx="5">
                  <c:v>Media</c:v>
                </c:pt>
                <c:pt idx="6">
                  <c:v>Mapping</c:v>
                </c:pt>
                <c:pt idx="7">
                  <c:v>Financial</c:v>
                </c:pt>
                <c:pt idx="8">
                  <c:v>Development</c:v>
                </c:pt>
                <c:pt idx="9">
                  <c:v>Communication</c:v>
                </c:pt>
              </c:strCache>
            </c:strRef>
          </c:cat>
          <c:val>
            <c:numRef>
              <c:f>'% op with dep per category'!$F$2:$F$11</c:f>
              <c:numCache>
                <c:formatCode>General</c:formatCode>
                <c:ptCount val="1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95663549"/>
        <c:axId val="86392132"/>
      </c:barChart>
      <c:catAx>
        <c:axId val="795663549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595959"/>
                </a:solidFill>
                <a:latin typeface="Calibri"/>
                <a:ea typeface="+mn-ea"/>
                <a:cs typeface="+mn-cs"/>
              </a:defRPr>
            </a:pPr>
          </a:p>
        </c:txPr>
        <c:crossAx val="86392132"/>
        <c:crosses val="autoZero"/>
        <c:auto val="1"/>
        <c:lblAlgn val="ctr"/>
        <c:lblOffset val="100"/>
        <c:noMultiLvlLbl val="0"/>
      </c:catAx>
      <c:valAx>
        <c:axId val="86392132"/>
        <c:scaling>
          <c:orientation val="minMax"/>
          <c:max val="100"/>
        </c:scaling>
        <c:delete val="0"/>
        <c:axPos val="l"/>
        <c:majorGridlines>
          <c:spPr>
            <a:ln w="6350" cap="flat" cmpd="sng" algn="ctr">
              <a:solidFill>
                <a:srgbClr val="FFFFFF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out"/>
        <c:minorTickMark val="none"/>
        <c:tickLblPos val="nextTo"/>
        <c:spPr>
          <a:ln w="47625" cap="flat" cmpd="sng" algn="ctr">
            <a:noFill/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Roboto"/>
                <a:ea typeface="+mn-ea"/>
                <a:cs typeface="+mn-cs"/>
              </a:defRPr>
            </a:pPr>
          </a:p>
        </c:txPr>
        <c:crossAx val="795663549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gap"/>
    <c:showDLblsOverMax val="0"/>
  </c:chart>
  <c:spPr>
    <a:solidFill>
      <a:srgbClr val="FFFFFF"/>
    </a:solidFill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171544715447155"/>
          <c:y val="0.136878048780488"/>
          <c:w val="0.811655895075425"/>
          <c:h val="0.680754369118495"/>
        </c:manualLayout>
      </c:layout>
      <c:barChart>
        <c:barDir val="bar"/>
        <c:grouping val="none"/>
        <c:varyColors val="0"/>
        <c:ser>
          <c:idx val="0"/>
          <c:order val="0"/>
          <c:tx>
            <c:strRef>
              <c:f>'% op with dep per category'!$E$1</c:f>
              <c:strCache>
                <c:ptCount val="1"/>
                <c:pt idx="0">
                  <c:v>Percentage</c:v>
                </c:pt>
              </c:strCache>
            </c:strRef>
          </c:tx>
          <c:spPr>
            <a:solidFill>
              <a:srgbClr val="000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200" b="1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'% op with dep per category'!$A$2:$A$11</c:f>
              <c:strCache>
                <c:ptCount val="10"/>
                <c:pt idx="0">
                  <c:v>Other</c:v>
                </c:pt>
                <c:pt idx="1">
                  <c:v>Storage</c:v>
                </c:pt>
                <c:pt idx="2">
                  <c:v>Social</c:v>
                </c:pt>
                <c:pt idx="3">
                  <c:v>Search</c:v>
                </c:pt>
                <c:pt idx="4">
                  <c:v>Reference</c:v>
                </c:pt>
                <c:pt idx="5">
                  <c:v>Media</c:v>
                </c:pt>
                <c:pt idx="6">
                  <c:v>Mapping</c:v>
                </c:pt>
                <c:pt idx="7">
                  <c:v>Financial</c:v>
                </c:pt>
                <c:pt idx="8">
                  <c:v>Development</c:v>
                </c:pt>
                <c:pt idx="9">
                  <c:v>Communication</c:v>
                </c:pt>
              </c:strCache>
            </c:strRef>
          </c:cat>
          <c:val>
            <c:numRef>
              <c:f>'% op with dep per category'!$E$2:$E$11</c:f>
              <c:numCache>
                <c:formatCode>0.0</c:formatCode>
                <c:ptCount val="10"/>
                <c:pt idx="0">
                  <c:v>5.74018126888217</c:v>
                </c:pt>
                <c:pt idx="1">
                  <c:v>14.2857142857143</c:v>
                </c:pt>
                <c:pt idx="2">
                  <c:v>17.1428571428571</c:v>
                </c:pt>
                <c:pt idx="3">
                  <c:v>20</c:v>
                </c:pt>
                <c:pt idx="4">
                  <c:v>22.3684210526316</c:v>
                </c:pt>
                <c:pt idx="5">
                  <c:v>19.3467336683417</c:v>
                </c:pt>
                <c:pt idx="6">
                  <c:v>13.953488372093</c:v>
                </c:pt>
                <c:pt idx="7">
                  <c:v>10.6024096385542</c:v>
                </c:pt>
                <c:pt idx="8">
                  <c:v>2.06060606060606</c:v>
                </c:pt>
                <c:pt idx="9">
                  <c:v>8.57142857142857</c:v>
                </c:pt>
              </c:numCache>
            </c:numRef>
          </c:val>
        </c:ser>
        <c:ser>
          <c:idx val="1"/>
          <c:order val="1"/>
          <c:tx>
            <c:strRef>
              <c:f>'% op with dep per category'!$F$1</c:f>
              <c:strCache>
                <c:ptCount val="1"/>
                <c:pt idx="0">
                  <c:v>Total number of operations</c:v>
                </c:pt>
              </c:strCache>
            </c:strRef>
          </c:tx>
          <c:spPr>
            <a:solidFill>
              <a:srgbClr val="B3B3B3"/>
            </a:solidFill>
          </c:spPr>
          <c:invertIfNegative val="0"/>
          <c:dLbls>
            <c:delete val="1"/>
          </c:dLbls>
          <c:cat>
            <c:strRef>
              <c:f>'% op with dep per category'!$A$2:$A$11</c:f>
              <c:strCache>
                <c:ptCount val="10"/>
                <c:pt idx="0">
                  <c:v>Other</c:v>
                </c:pt>
                <c:pt idx="1">
                  <c:v>Storage</c:v>
                </c:pt>
                <c:pt idx="2">
                  <c:v>Social</c:v>
                </c:pt>
                <c:pt idx="3">
                  <c:v>Search</c:v>
                </c:pt>
                <c:pt idx="4">
                  <c:v>Reference</c:v>
                </c:pt>
                <c:pt idx="5">
                  <c:v>Media</c:v>
                </c:pt>
                <c:pt idx="6">
                  <c:v>Mapping</c:v>
                </c:pt>
                <c:pt idx="7">
                  <c:v>Financial</c:v>
                </c:pt>
                <c:pt idx="8">
                  <c:v>Development</c:v>
                </c:pt>
                <c:pt idx="9">
                  <c:v>Communication</c:v>
                </c:pt>
              </c:strCache>
            </c:strRef>
          </c:cat>
          <c:val>
            <c:numRef>
              <c:f>'% op with dep per category'!$F$2:$F$11</c:f>
              <c:numCache>
                <c:formatCode>General</c:formatCode>
                <c:ptCount val="1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2138822"/>
        <c:axId val="673881504"/>
      </c:barChart>
      <c:catAx>
        <c:axId val="1222138822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200" b="1" i="0" u="none" strike="noStrike" kern="1200" baseline="0">
                <a:solidFill>
                  <a:srgbClr val="000000"/>
                </a:solidFill>
                <a:latin typeface="Calibri"/>
                <a:ea typeface="+mn-ea"/>
                <a:cs typeface="+mn-cs"/>
              </a:defRPr>
            </a:pPr>
          </a:p>
        </c:txPr>
        <c:crossAx val="673881504"/>
        <c:crosses val="autoZero"/>
        <c:auto val="1"/>
        <c:lblAlgn val="ctr"/>
        <c:lblOffset val="100"/>
        <c:noMultiLvlLbl val="0"/>
      </c:catAx>
      <c:valAx>
        <c:axId val="673881504"/>
        <c:scaling>
          <c:orientation val="minMax"/>
          <c:max val="100"/>
        </c:scaling>
        <c:delete val="0"/>
        <c:axPos val="b"/>
        <c:majorGridlines>
          <c:spPr>
            <a:ln w="6350" cap="flat" cmpd="sng" algn="ctr">
              <a:solidFill>
                <a:srgbClr val="FFFFFF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out"/>
        <c:minorTickMark val="none"/>
        <c:tickLblPos val="nextTo"/>
        <c:spPr>
          <a:ln w="47625" cap="flat" cmpd="sng" algn="ctr">
            <a:noFill/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Roboto"/>
                <a:ea typeface="+mn-ea"/>
                <a:cs typeface="+mn-cs"/>
              </a:defRPr>
            </a:pPr>
          </a:p>
        </c:txPr>
        <c:crossAx val="1222138822"/>
        <c:crosses val="max"/>
        <c:crossBetween val="between"/>
      </c:valAx>
      <c:spPr>
        <a:solidFill>
          <a:srgbClr val="FFFFFF"/>
        </a:solidFill>
      </c:spPr>
    </c:plotArea>
    <c:plotVisOnly val="1"/>
    <c:dispBlanksAs val="gap"/>
    <c:showDLblsOverMax val="0"/>
  </c:chart>
  <c:spPr>
    <a:solidFill>
      <a:srgbClr val="FFFFFF"/>
    </a:solidFill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400" b="0" i="0" u="none" strike="noStrike" kern="1200" baseline="0">
                <a:solidFill>
                  <a:srgbClr val="595959"/>
                </a:solidFill>
                <a:latin typeface="Calibri"/>
                <a:ea typeface="+mn-ea"/>
                <a:cs typeface="+mn-cs"/>
              </a:defRPr>
            </a:pPr>
            <a:r>
              <a:t>Percentage of operations with dependencies per API size</a:t>
            </a:r>
          </a:p>
        </c:rich>
      </c:tx>
      <c:layout/>
      <c:overlay val="0"/>
    </c:title>
    <c:autoTitleDeleted val="0"/>
    <c:plotArea>
      <c:layout>
        <c:manualLayout>
          <c:xMode val="edge"/>
          <c:yMode val="edge"/>
          <c:x val="0.0618351063829787"/>
          <c:y val="0.136878048780488"/>
          <c:w val="0.9213655041396"/>
          <c:h val="0.680754369118494"/>
        </c:manualLayout>
      </c:layout>
      <c:barChart>
        <c:barDir val="col"/>
        <c:grouping val="none"/>
        <c:varyColors val="0"/>
        <c:ser>
          <c:idx val="0"/>
          <c:order val="0"/>
          <c:tx>
            <c:strRef>
              <c:f>'% op with dep per size'!$E$1</c:f>
              <c:strCache>
                <c:ptCount val="1"/>
                <c:pt idx="0">
                  <c:v>Percentage</c:v>
                </c:pt>
              </c:strCache>
            </c:strRef>
          </c:tx>
          <c:spPr>
            <a:solidFill>
              <a:srgbClr val="000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rgbClr val="40404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'% op with dep per size'!$A$2:$A$6</c:f>
              <c:strCache>
                <c:ptCount val="5"/>
                <c:pt idx="0">
                  <c:v>1-3 operations</c:v>
                </c:pt>
                <c:pt idx="1">
                  <c:v>4-20 operations</c:v>
                </c:pt>
                <c:pt idx="2">
                  <c:v>21-50 operations</c:v>
                </c:pt>
                <c:pt idx="3">
                  <c:v>51-100 operations</c:v>
                </c:pt>
                <c:pt idx="4">
                  <c:v>More than 100 operations</c:v>
                </c:pt>
              </c:strCache>
            </c:strRef>
          </c:cat>
          <c:val>
            <c:numRef>
              <c:f>'% op with dep per size'!$E$2:$E$6</c:f>
              <c:numCache>
                <c:formatCode>0.0</c:formatCode>
                <c:ptCount val="5"/>
                <c:pt idx="0">
                  <c:v>57.1428571428571</c:v>
                </c:pt>
                <c:pt idx="1">
                  <c:v>36.7647058823529</c:v>
                </c:pt>
                <c:pt idx="2">
                  <c:v>12.991452991453</c:v>
                </c:pt>
                <c:pt idx="3">
                  <c:v>20.9219858156028</c:v>
                </c:pt>
                <c:pt idx="4">
                  <c:v>4.97512437810945</c:v>
                </c:pt>
              </c:numCache>
            </c:numRef>
          </c:val>
        </c:ser>
        <c:ser>
          <c:idx val="1"/>
          <c:order val="1"/>
          <c:tx>
            <c:strRef>
              <c:f>'% op with dep per size'!$F$1</c:f>
              <c:strCache>
                <c:ptCount val="1"/>
                <c:pt idx="0">
                  <c:v>Total number of operations</c:v>
                </c:pt>
              </c:strCache>
            </c:strRef>
          </c:tx>
          <c:spPr>
            <a:solidFill>
              <a:srgbClr val="B3B3B3"/>
            </a:solidFill>
          </c:spPr>
          <c:invertIfNegative val="0"/>
          <c:dLbls>
            <c:delete val="1"/>
          </c:dLbls>
          <c:cat>
            <c:strRef>
              <c:f>'% op with dep per size'!$A$2:$A$6</c:f>
              <c:strCache>
                <c:ptCount val="5"/>
                <c:pt idx="0">
                  <c:v>1-3 operations</c:v>
                </c:pt>
                <c:pt idx="1">
                  <c:v>4-20 operations</c:v>
                </c:pt>
                <c:pt idx="2">
                  <c:v>21-50 operations</c:v>
                </c:pt>
                <c:pt idx="3">
                  <c:v>51-100 operations</c:v>
                </c:pt>
                <c:pt idx="4">
                  <c:v>More than 100 operations</c:v>
                </c:pt>
              </c:strCache>
            </c:strRef>
          </c:cat>
          <c:val>
            <c:numRef>
              <c:f>'% op with dep per size'!$F$2:$F$6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3472694"/>
        <c:axId val="1898388506"/>
      </c:barChart>
      <c:catAx>
        <c:axId val="513472694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595959"/>
                </a:solidFill>
                <a:latin typeface="Calibri"/>
                <a:ea typeface="+mn-ea"/>
                <a:cs typeface="+mn-cs"/>
              </a:defRPr>
            </a:pPr>
          </a:p>
        </c:txPr>
        <c:crossAx val="1898388506"/>
        <c:crosses val="autoZero"/>
        <c:auto val="1"/>
        <c:lblAlgn val="ctr"/>
        <c:lblOffset val="100"/>
        <c:noMultiLvlLbl val="0"/>
      </c:catAx>
      <c:valAx>
        <c:axId val="1898388506"/>
        <c:scaling>
          <c:orientation val="minMax"/>
          <c:max val="100"/>
        </c:scaling>
        <c:delete val="0"/>
        <c:axPos val="l"/>
        <c:majorGridlines>
          <c:spPr>
            <a:ln w="6350" cap="flat" cmpd="sng" algn="ctr">
              <a:solidFill>
                <a:srgbClr val="FFFFFF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out"/>
        <c:minorTickMark val="none"/>
        <c:tickLblPos val="nextTo"/>
        <c:spPr>
          <a:ln w="47625" cap="flat" cmpd="sng" algn="ctr">
            <a:noFill/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Roboto"/>
                <a:ea typeface="+mn-ea"/>
                <a:cs typeface="+mn-cs"/>
              </a:defRPr>
            </a:pPr>
          </a:p>
        </c:txPr>
        <c:crossAx val="51347269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gap"/>
    <c:showDLblsOverMax val="0"/>
  </c:chart>
  <c:spPr>
    <a:solidFill>
      <a:srgbClr val="FFFFFF"/>
    </a:solidFill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explosion val="0"/>
          <c:dPt>
            <c:idx val="0"/>
            <c:bubble3D val="0"/>
            <c:spPr>
              <a:solidFill>
                <a:srgbClr val="999999"/>
              </a:solidFill>
            </c:spPr>
          </c:dPt>
          <c:dPt>
            <c:idx val="1"/>
            <c:bubble3D val="0"/>
            <c:spPr>
              <a:solidFill>
                <a:srgbClr val="262626"/>
              </a:solidFill>
            </c:spPr>
          </c:dPt>
          <c:dPt>
            <c:idx val="2"/>
            <c:bubble3D val="0"/>
            <c:spPr>
              <a:solidFill>
                <a:srgbClr val="B7B7B7"/>
              </a:solidFill>
            </c:spPr>
          </c:dPt>
          <c:dPt>
            <c:idx val="3"/>
            <c:bubble3D val="0"/>
            <c:spPr>
              <a:solidFill>
                <a:srgbClr val="D9D9D9"/>
              </a:solidFill>
            </c:spPr>
          </c:dPt>
          <c:dPt>
            <c:idx val="4"/>
            <c:bubble3D val="0"/>
            <c:spPr>
              <a:solidFill>
                <a:srgbClr val="666666"/>
              </a:solidFill>
            </c:spPr>
          </c:dPt>
          <c:dPt>
            <c:idx val="5"/>
            <c:bubble3D val="0"/>
            <c:spPr>
              <a:solidFill>
                <a:srgbClr val="000000"/>
              </a:solidFill>
            </c:spPr>
          </c:dPt>
          <c:dPt>
            <c:idx val="6"/>
            <c:bubble3D val="0"/>
            <c:spPr>
              <a:solidFill>
                <a:srgbClr val="D9D9D9"/>
              </a:solidFill>
            </c:spPr>
          </c:dPt>
          <c:dLbls>
            <c:delete val="1"/>
          </c:dLbls>
          <c:cat>
            <c:strRef>
              <c:f>'Dependency types occurrences'!$A$2:$A$8</c:f>
              <c:strCache>
                <c:ptCount val="7"/>
                <c:pt idx="0">
                  <c:v>Requires</c:v>
                </c:pt>
                <c:pt idx="1">
                  <c:v>Or</c:v>
                </c:pt>
                <c:pt idx="2">
                  <c:v>OnlyOne</c:v>
                </c:pt>
                <c:pt idx="3">
                  <c:v>AllOrNone</c:v>
                </c:pt>
                <c:pt idx="4">
                  <c:v>ZeroOrOne</c:v>
                </c:pt>
                <c:pt idx="5">
                  <c:v>Arithmetic/ Relational</c:v>
                </c:pt>
                <c:pt idx="6">
                  <c:v>Complex</c:v>
                </c:pt>
              </c:strCache>
            </c:strRef>
          </c:cat>
          <c:val>
            <c:numRef>
              <c:f>'Dependency types occurrences'!$B$2:$B$8</c:f>
              <c:numCache>
                <c:formatCode>General</c:formatCode>
                <c:ptCount val="7"/>
                <c:pt idx="0">
                  <c:v>221</c:v>
                </c:pt>
                <c:pt idx="1">
                  <c:v>21</c:v>
                </c:pt>
                <c:pt idx="2">
                  <c:v>108</c:v>
                </c:pt>
                <c:pt idx="3">
                  <c:v>39</c:v>
                </c:pt>
                <c:pt idx="4">
                  <c:v>114</c:v>
                </c:pt>
                <c:pt idx="5">
                  <c:v>107</c:v>
                </c:pt>
                <c:pt idx="6">
                  <c:v>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</c:spPr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000000"/>
              </a:solidFill>
              <a:latin typeface="Roboto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rgbClr val="FFFFFF"/>
    </a:solidFill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'Dep types occurrences per arity'!$B$28</c:f>
              <c:strCache>
                <c:ptCount val="1"/>
                <c:pt idx="0">
                  <c:v>2 parameters</c:v>
                </c:pt>
              </c:strCache>
            </c:strRef>
          </c:tx>
          <c:spPr>
            <a:solidFill>
              <a:srgbClr val="666666"/>
            </a:solidFill>
          </c:spPr>
          <c:invertIfNegative val="0"/>
          <c:dLbls>
            <c:delete val="1"/>
          </c:dLbls>
          <c:cat>
            <c:strRef>
              <c:f>'Dep types occurrences per arity'!$A$29:$A$35</c:f>
              <c:strCache>
                <c:ptCount val="7"/>
                <c:pt idx="0">
                  <c:v>Requires</c:v>
                </c:pt>
                <c:pt idx="1">
                  <c:v>Or</c:v>
                </c:pt>
                <c:pt idx="2">
                  <c:v>OnlyOne</c:v>
                </c:pt>
                <c:pt idx="3">
                  <c:v>AllOrNone</c:v>
                </c:pt>
                <c:pt idx="4">
                  <c:v>ZeroOrOne</c:v>
                </c:pt>
                <c:pt idx="5">
                  <c:v>Arithmetic/ Relational</c:v>
                </c:pt>
                <c:pt idx="6">
                  <c:v>Complex</c:v>
                </c:pt>
              </c:strCache>
            </c:strRef>
          </c:cat>
          <c:val>
            <c:numRef>
              <c:f>'Dep types occurrences per arity'!$B$29:$B$35</c:f>
              <c:numCache>
                <c:formatCode>General</c:formatCode>
                <c:ptCount val="7"/>
                <c:pt idx="0">
                  <c:v>209</c:v>
                </c:pt>
                <c:pt idx="1">
                  <c:v>15</c:v>
                </c:pt>
                <c:pt idx="2">
                  <c:v>78</c:v>
                </c:pt>
                <c:pt idx="3">
                  <c:v>36</c:v>
                </c:pt>
                <c:pt idx="4">
                  <c:v>102</c:v>
                </c:pt>
                <c:pt idx="5">
                  <c:v>106</c:v>
                </c:pt>
                <c:pt idx="6">
                  <c:v>0</c:v>
                </c:pt>
              </c:numCache>
            </c:numRef>
          </c:val>
        </c:ser>
        <c:ser>
          <c:idx val="1"/>
          <c:order val="1"/>
          <c:tx>
            <c:strRef>
              <c:f>'Dep types occurrences per arity'!$C$28</c:f>
              <c:strCache>
                <c:ptCount val="1"/>
                <c:pt idx="0">
                  <c:v>3 parameters</c:v>
                </c:pt>
              </c:strCache>
            </c:strRef>
          </c:tx>
          <c:spPr>
            <a:solidFill>
              <a:srgbClr val="D0CFCF"/>
            </a:solidFill>
          </c:spPr>
          <c:invertIfNegative val="0"/>
          <c:dLbls>
            <c:delete val="1"/>
          </c:dLbls>
          <c:cat>
            <c:strRef>
              <c:f>'Dep types occurrences per arity'!$A$29:$A$35</c:f>
              <c:strCache>
                <c:ptCount val="7"/>
                <c:pt idx="0">
                  <c:v>Requires</c:v>
                </c:pt>
                <c:pt idx="1">
                  <c:v>Or</c:v>
                </c:pt>
                <c:pt idx="2">
                  <c:v>OnlyOne</c:v>
                </c:pt>
                <c:pt idx="3">
                  <c:v>AllOrNone</c:v>
                </c:pt>
                <c:pt idx="4">
                  <c:v>ZeroOrOne</c:v>
                </c:pt>
                <c:pt idx="5">
                  <c:v>Arithmetic/ Relational</c:v>
                </c:pt>
                <c:pt idx="6">
                  <c:v>Complex</c:v>
                </c:pt>
              </c:strCache>
            </c:strRef>
          </c:cat>
          <c:val>
            <c:numRef>
              <c:f>'Dep types occurrences per arity'!$C$29:$C$35</c:f>
              <c:numCache>
                <c:formatCode>General</c:formatCode>
                <c:ptCount val="7"/>
                <c:pt idx="0">
                  <c:v>8</c:v>
                </c:pt>
                <c:pt idx="1">
                  <c:v>5</c:v>
                </c:pt>
                <c:pt idx="2">
                  <c:v>21</c:v>
                </c:pt>
                <c:pt idx="3">
                  <c:v>3</c:v>
                </c:pt>
                <c:pt idx="4">
                  <c:v>9</c:v>
                </c:pt>
                <c:pt idx="5">
                  <c:v>0</c:v>
                </c:pt>
                <c:pt idx="6">
                  <c:v>18</c:v>
                </c:pt>
              </c:numCache>
            </c:numRef>
          </c:val>
        </c:ser>
        <c:ser>
          <c:idx val="2"/>
          <c:order val="2"/>
          <c:tx>
            <c:strRef>
              <c:f>'Dep types occurrences per arity'!$D$28</c:f>
              <c:strCache>
                <c:ptCount val="1"/>
                <c:pt idx="0">
                  <c:v>4 or more parameters</c:v>
                </c:pt>
              </c:strCache>
            </c:strRef>
          </c:tx>
          <c:spPr>
            <a:solidFill>
              <a:srgbClr val="000000"/>
            </a:solidFill>
          </c:spPr>
          <c:invertIfNegative val="0"/>
          <c:dLbls>
            <c:delete val="1"/>
          </c:dLbls>
          <c:cat>
            <c:strRef>
              <c:f>'Dep types occurrences per arity'!$A$29:$A$35</c:f>
              <c:strCache>
                <c:ptCount val="7"/>
                <c:pt idx="0">
                  <c:v>Requires</c:v>
                </c:pt>
                <c:pt idx="1">
                  <c:v>Or</c:v>
                </c:pt>
                <c:pt idx="2">
                  <c:v>OnlyOne</c:v>
                </c:pt>
                <c:pt idx="3">
                  <c:v>AllOrNone</c:v>
                </c:pt>
                <c:pt idx="4">
                  <c:v>ZeroOrOne</c:v>
                </c:pt>
                <c:pt idx="5">
                  <c:v>Arithmetic/ Relational</c:v>
                </c:pt>
                <c:pt idx="6">
                  <c:v>Complex</c:v>
                </c:pt>
              </c:strCache>
            </c:strRef>
          </c:cat>
          <c:val>
            <c:numRef>
              <c:f>'Dep types occurrences per arity'!$D$29:$D$35</c:f>
              <c:numCache>
                <c:formatCode>General</c:formatCode>
                <c:ptCount val="7"/>
                <c:pt idx="0">
                  <c:v>4</c:v>
                </c:pt>
                <c:pt idx="1">
                  <c:v>1</c:v>
                </c:pt>
                <c:pt idx="2">
                  <c:v>9</c:v>
                </c:pt>
                <c:pt idx="3">
                  <c:v>0</c:v>
                </c:pt>
                <c:pt idx="4">
                  <c:v>3</c:v>
                </c:pt>
                <c:pt idx="5">
                  <c:v>1</c:v>
                </c:pt>
                <c:pt idx="6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7380327"/>
        <c:axId val="1171616504"/>
      </c:barChart>
      <c:catAx>
        <c:axId val="1467380327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595959"/>
                </a:solidFill>
                <a:latin typeface="Calibri"/>
                <a:ea typeface="+mn-ea"/>
                <a:cs typeface="+mn-cs"/>
              </a:defRPr>
            </a:pPr>
          </a:p>
        </c:txPr>
        <c:crossAx val="1171616504"/>
        <c:crosses val="autoZero"/>
        <c:auto val="1"/>
        <c:lblAlgn val="ctr"/>
        <c:lblOffset val="100"/>
        <c:noMultiLvlLbl val="0"/>
      </c:catAx>
      <c:valAx>
        <c:axId val="117161650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D9D9D9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out"/>
        <c:minorTickMark val="none"/>
        <c:tickLblPos val="nextTo"/>
        <c:spPr>
          <a:ln w="47625" cap="flat" cmpd="sng" algn="ctr">
            <a:noFill/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595959"/>
                </a:solidFill>
                <a:latin typeface="Calibri"/>
                <a:ea typeface="+mn-ea"/>
                <a:cs typeface="+mn-cs"/>
              </a:defRPr>
            </a:pPr>
          </a:p>
        </c:txPr>
        <c:crossAx val="1467380327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rgbClr val="595959"/>
              </a:solidFill>
              <a:latin typeface="Calibri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rgbClr val="FFFFFF"/>
    </a:solidFill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116387337057728"/>
          <c:y val="0.136878048780488"/>
          <c:w val="0.866813273464851"/>
          <c:h val="0.680754369118494"/>
        </c:manualLayout>
      </c:layout>
      <c:barChart>
        <c:barDir val="col"/>
        <c:grouping val="none"/>
        <c:varyColors val="0"/>
        <c:ser>
          <c:idx val="0"/>
          <c:order val="0"/>
          <c:tx>
            <c:strRef>
              <c:f>'Dep types in APIs occurrences'!$D$16</c:f>
              <c:strCache>
                <c:ptCount val="1"/>
                <c:pt idx="0">
                  <c:v>Percentage</c:v>
                </c:pt>
              </c:strCache>
            </c:strRef>
          </c:tx>
          <c:spPr>
            <a:solidFill>
              <a:srgbClr val="000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rgbClr val="40404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'Dep types in APIs occurrences'!$A$17:$A$23</c:f>
              <c:strCache>
                <c:ptCount val="7"/>
                <c:pt idx="0">
                  <c:v>Requires</c:v>
                </c:pt>
                <c:pt idx="1">
                  <c:v>Or</c:v>
                </c:pt>
                <c:pt idx="2">
                  <c:v>OnlyOne</c:v>
                </c:pt>
                <c:pt idx="3">
                  <c:v>AllOrNone</c:v>
                </c:pt>
                <c:pt idx="4">
                  <c:v>ZeroOrOne</c:v>
                </c:pt>
                <c:pt idx="5">
                  <c:v>Arithmetic/ Relational</c:v>
                </c:pt>
                <c:pt idx="6">
                  <c:v>Complex</c:v>
                </c:pt>
              </c:strCache>
            </c:strRef>
          </c:cat>
          <c:val>
            <c:numRef>
              <c:f>'Dep types in APIs occurrences'!$D$17:$D$23</c:f>
              <c:numCache>
                <c:formatCode>General</c:formatCode>
                <c:ptCount val="7"/>
                <c:pt idx="0">
                  <c:v>47.5</c:v>
                </c:pt>
                <c:pt idx="1">
                  <c:v>27.5</c:v>
                </c:pt>
                <c:pt idx="2">
                  <c:v>47.5</c:v>
                </c:pt>
                <c:pt idx="3">
                  <c:v>30</c:v>
                </c:pt>
                <c:pt idx="4">
                  <c:v>47.5</c:v>
                </c:pt>
                <c:pt idx="5">
                  <c:v>50</c:v>
                </c:pt>
                <c:pt idx="6">
                  <c:v>7.5</c:v>
                </c:pt>
              </c:numCache>
            </c:numRef>
          </c:val>
        </c:ser>
        <c:ser>
          <c:idx val="1"/>
          <c:order val="1"/>
          <c:tx>
            <c:strRef>
              <c:f>'Dep types in APIs occurrences'!$E$16</c:f>
              <c:strCache>
                <c:ptCount val="1"/>
                <c:pt idx="0">
                  <c:v>Total APIs ref</c:v>
                </c:pt>
              </c:strCache>
            </c:strRef>
          </c:tx>
          <c:spPr>
            <a:solidFill>
              <a:srgbClr val="ADADAD"/>
            </a:solidFill>
          </c:spPr>
          <c:invertIfNegative val="0"/>
          <c:dLbls>
            <c:delete val="1"/>
          </c:dLbls>
          <c:cat>
            <c:strRef>
              <c:f>'Dep types in APIs occurrences'!$A$17:$A$23</c:f>
              <c:strCache>
                <c:ptCount val="7"/>
                <c:pt idx="0">
                  <c:v>Requires</c:v>
                </c:pt>
                <c:pt idx="1">
                  <c:v>Or</c:v>
                </c:pt>
                <c:pt idx="2">
                  <c:v>OnlyOne</c:v>
                </c:pt>
                <c:pt idx="3">
                  <c:v>AllOrNone</c:v>
                </c:pt>
                <c:pt idx="4">
                  <c:v>ZeroOrOne</c:v>
                </c:pt>
                <c:pt idx="5">
                  <c:v>Arithmetic/ Relational</c:v>
                </c:pt>
                <c:pt idx="6">
                  <c:v>Complex</c:v>
                </c:pt>
              </c:strCache>
            </c:strRef>
          </c:cat>
          <c:val>
            <c:numRef>
              <c:f>'Dep types in APIs occurrences'!$E$17:$E$23</c:f>
              <c:numCache>
                <c:formatCode>General</c:formatCode>
                <c:ptCount val="7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026921"/>
        <c:axId val="450354511"/>
      </c:barChart>
      <c:catAx>
        <c:axId val="115026921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595959"/>
                </a:solidFill>
                <a:latin typeface="Calibri"/>
                <a:ea typeface="+mn-ea"/>
                <a:cs typeface="+mn-cs"/>
              </a:defRPr>
            </a:pPr>
          </a:p>
        </c:txPr>
        <c:crossAx val="450354511"/>
        <c:crosses val="autoZero"/>
        <c:auto val="1"/>
        <c:lblAlgn val="ctr"/>
        <c:lblOffset val="100"/>
        <c:noMultiLvlLbl val="0"/>
      </c:catAx>
      <c:valAx>
        <c:axId val="450354511"/>
        <c:scaling>
          <c:orientation val="minMax"/>
          <c:max val="100"/>
        </c:scaling>
        <c:delete val="0"/>
        <c:axPos val="l"/>
        <c:majorGridlines>
          <c:spPr>
            <a:ln w="6350" cap="flat" cmpd="sng" algn="ctr">
              <a:solidFill>
                <a:srgbClr val="FFFFFF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out"/>
        <c:minorTickMark val="none"/>
        <c:tickLblPos val="nextTo"/>
        <c:spPr>
          <a:ln w="47625" cap="flat" cmpd="sng" algn="ctr">
            <a:noFill/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Roboto"/>
                <a:ea typeface="+mn-ea"/>
                <a:cs typeface="+mn-cs"/>
              </a:defRPr>
            </a:pPr>
          </a:p>
        </c:txPr>
        <c:crossAx val="115026921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gap"/>
    <c:showDLblsOverMax val="0"/>
  </c:chart>
  <c:spPr>
    <a:solidFill>
      <a:srgbClr val="FFFFFF"/>
    </a:solidFill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'Dependencies per CRUD operation'!$B$1</c:f>
              <c:strCache>
                <c:ptCount val="1"/>
                <c:pt idx="0">
                  <c:v>Total</c:v>
                </c:pt>
              </c:strCache>
            </c:strRef>
          </c:tx>
          <c:explosion val="0"/>
          <c:dPt>
            <c:idx val="0"/>
            <c:bubble3D val="0"/>
            <c:spPr>
              <a:solidFill>
                <a:srgbClr val="ADADAD"/>
              </a:solidFill>
            </c:spPr>
          </c:dPt>
          <c:dPt>
            <c:idx val="1"/>
            <c:bubble3D val="0"/>
            <c:spPr>
              <a:solidFill>
                <a:srgbClr val="262626"/>
              </a:solidFill>
            </c:spPr>
          </c:dPt>
          <c:dPt>
            <c:idx val="2"/>
            <c:bubble3D val="0"/>
            <c:spPr>
              <a:solidFill>
                <a:srgbClr val="808080"/>
              </a:solidFill>
            </c:spPr>
          </c:dPt>
          <c:dPt>
            <c:idx val="3"/>
            <c:bubble3D val="0"/>
            <c:spPr>
              <a:solidFill>
                <a:srgbClr val="D0CFCF"/>
              </a:solidFill>
            </c:spPr>
          </c:dPt>
          <c:dLbls>
            <c:delete val="1"/>
          </c:dLbls>
          <c:cat>
            <c:strRef>
              <c:f>'Dependencies per CRUD operation'!$A$2:$A$5</c:f>
              <c:strCache>
                <c:ptCount val="4"/>
                <c:pt idx="0">
                  <c:v>Read</c:v>
                </c:pt>
                <c:pt idx="1">
                  <c:v>Create</c:v>
                </c:pt>
                <c:pt idx="2">
                  <c:v>Update</c:v>
                </c:pt>
                <c:pt idx="3">
                  <c:v>Delete</c:v>
                </c:pt>
              </c:strCache>
            </c:strRef>
          </c:cat>
          <c:val>
            <c:numRef>
              <c:f>'Dependencies per CRUD operation'!$B$2:$B$5</c:f>
              <c:numCache>
                <c:formatCode>General</c:formatCode>
                <c:ptCount val="4"/>
                <c:pt idx="0">
                  <c:v>378</c:v>
                </c:pt>
                <c:pt idx="1">
                  <c:v>170</c:v>
                </c:pt>
                <c:pt idx="2">
                  <c:v>83</c:v>
                </c:pt>
                <c:pt idx="3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</c:spPr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000000"/>
              </a:solidFill>
              <a:latin typeface="Roboto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rgbClr val="FFFFFF"/>
    </a:solidFill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none"/>
        <c:varyColors val="0"/>
        <c:ser>
          <c:idx val="0"/>
          <c:order val="0"/>
          <c:spPr>
            <a:solidFill>
              <a:srgbClr val="000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rgbClr val="40404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'Dependencies per param types'!$A$13:$A$17</c:f>
              <c:strCache>
                <c:ptCount val="5"/>
                <c:pt idx="0">
                  <c:v>Query</c:v>
                </c:pt>
                <c:pt idx="1">
                  <c:v>Body (JSON)</c:v>
                </c:pt>
                <c:pt idx="2">
                  <c:v>Body (other)</c:v>
                </c:pt>
                <c:pt idx="3">
                  <c:v>Header</c:v>
                </c:pt>
                <c:pt idx="4">
                  <c:v>Path</c:v>
                </c:pt>
              </c:strCache>
            </c:strRef>
          </c:cat>
          <c:val>
            <c:numRef>
              <c:f>'Dependencies per param types'!$B$13:$B$17</c:f>
              <c:numCache>
                <c:formatCode>0.0</c:formatCode>
                <c:ptCount val="5"/>
                <c:pt idx="0">
                  <c:v>65.086887835703</c:v>
                </c:pt>
                <c:pt idx="1">
                  <c:v>13.2701421800948</c:v>
                </c:pt>
                <c:pt idx="2">
                  <c:v>20.8530805687204</c:v>
                </c:pt>
                <c:pt idx="3">
                  <c:v>3.47551342812006</c:v>
                </c:pt>
                <c:pt idx="4">
                  <c:v>0.789889415481833</c:v>
                </c:pt>
              </c:numCache>
            </c:numRef>
          </c:val>
        </c:ser>
        <c:ser>
          <c:idx val="1"/>
          <c:order val="1"/>
          <c:spPr>
            <a:solidFill>
              <a:srgbClr val="ADADAD"/>
            </a:solidFill>
          </c:spPr>
          <c:invertIfNegative val="0"/>
          <c:dLbls>
            <c:delete val="1"/>
          </c:dLbls>
          <c:cat>
            <c:strRef>
              <c:f>'Dependencies per param types'!$A$13:$A$17</c:f>
              <c:strCache>
                <c:ptCount val="5"/>
                <c:pt idx="0">
                  <c:v>Query</c:v>
                </c:pt>
                <c:pt idx="1">
                  <c:v>Body (JSON)</c:v>
                </c:pt>
                <c:pt idx="2">
                  <c:v>Body (other)</c:v>
                </c:pt>
                <c:pt idx="3">
                  <c:v>Header</c:v>
                </c:pt>
                <c:pt idx="4">
                  <c:v>Path</c:v>
                </c:pt>
              </c:strCache>
            </c:strRef>
          </c:cat>
          <c:val>
            <c:numRef>
              <c:f>'Dependencies per param types'!$C$13:$C$17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3678194"/>
        <c:axId val="1254244156"/>
      </c:barChart>
      <c:catAx>
        <c:axId val="1963678194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595959"/>
                </a:solidFill>
                <a:latin typeface="Calibri"/>
                <a:ea typeface="+mn-ea"/>
                <a:cs typeface="+mn-cs"/>
              </a:defRPr>
            </a:pPr>
          </a:p>
        </c:txPr>
        <c:crossAx val="1254244156"/>
        <c:crosses val="autoZero"/>
        <c:auto val="1"/>
        <c:lblAlgn val="ctr"/>
        <c:lblOffset val="100"/>
        <c:noMultiLvlLbl val="0"/>
      </c:catAx>
      <c:valAx>
        <c:axId val="125424415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FFFFFF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out"/>
        <c:minorTickMark val="none"/>
        <c:tickLblPos val="nextTo"/>
        <c:spPr>
          <a:ln w="47625" cap="flat" cmpd="sng" algn="ctr">
            <a:noFill/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Roboto"/>
                <a:ea typeface="+mn-ea"/>
                <a:cs typeface="+mn-cs"/>
              </a:defRPr>
            </a:pPr>
          </a:p>
        </c:txPr>
        <c:crossAx val="196367819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gap"/>
    <c:showDLblsOverMax val="0"/>
  </c:chart>
  <c:spPr>
    <a:solidFill>
      <a:srgbClr val="FFFFFF"/>
    </a:solidFill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'Dependencies per arity'!$B$1</c:f>
              <c:strCache>
                <c:ptCount val="1"/>
                <c:pt idx="0">
                  <c:v>Dependencies</c:v>
                </c:pt>
              </c:strCache>
            </c:strRef>
          </c:tx>
          <c:explosion val="0"/>
          <c:dPt>
            <c:idx val="0"/>
            <c:bubble3D val="0"/>
            <c:spPr>
              <a:solidFill>
                <a:srgbClr val="737373"/>
              </a:solidFill>
            </c:spPr>
          </c:dPt>
          <c:dPt>
            <c:idx val="1"/>
            <c:bubble3D val="0"/>
            <c:spPr>
              <a:solidFill>
                <a:srgbClr val="ADADAD"/>
              </a:solidFill>
            </c:spPr>
          </c:dPt>
          <c:dPt>
            <c:idx val="2"/>
            <c:bubble3D val="0"/>
            <c:spPr>
              <a:solidFill>
                <a:srgbClr val="D0CFCF"/>
              </a:solidFill>
            </c:spPr>
          </c:dPt>
          <c:dLbls>
            <c:delete val="1"/>
          </c:dLbls>
          <c:cat>
            <c:strRef>
              <c:f>'Dependencies per arity'!$A$2:$A$4</c:f>
              <c:strCache>
                <c:ptCount val="3"/>
                <c:pt idx="0">
                  <c:v>2 parameters</c:v>
                </c:pt>
                <c:pt idx="1">
                  <c:v>3 parameters</c:v>
                </c:pt>
                <c:pt idx="2">
                  <c:v>4 or more parameters</c:v>
                </c:pt>
              </c:strCache>
            </c:strRef>
          </c:cat>
          <c:val>
            <c:numRef>
              <c:f>'Dependencies per arity'!$B$2:$B$4</c:f>
              <c:numCache>
                <c:formatCode>General</c:formatCode>
                <c:ptCount val="3"/>
                <c:pt idx="0">
                  <c:v>546</c:v>
                </c:pt>
                <c:pt idx="1">
                  <c:v>64</c:v>
                </c:pt>
                <c:pt idx="2">
                  <c:v>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</c:spPr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000000"/>
              </a:solidFill>
              <a:latin typeface="Roboto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rgbClr val="FFFFFF"/>
    </a:solidFill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'Dependencies per #params in op'!$B$1</c:f>
              <c:strCache>
                <c:ptCount val="1"/>
                <c:pt idx="0">
                  <c:v>Dependencies</c:v>
                </c:pt>
              </c:strCache>
            </c:strRef>
          </c:tx>
          <c:explosion val="0"/>
          <c:dPt>
            <c:idx val="0"/>
            <c:bubble3D val="0"/>
            <c:spPr>
              <a:solidFill>
                <a:srgbClr val="737373"/>
              </a:solidFill>
            </c:spPr>
          </c:dPt>
          <c:dPt>
            <c:idx val="1"/>
            <c:bubble3D val="0"/>
            <c:spPr>
              <a:solidFill>
                <a:srgbClr val="ADADAD"/>
              </a:solidFill>
            </c:spPr>
          </c:dPt>
          <c:dPt>
            <c:idx val="2"/>
            <c:bubble3D val="0"/>
            <c:spPr>
              <a:solidFill>
                <a:srgbClr val="595959"/>
              </a:solidFill>
            </c:spPr>
          </c:dPt>
          <c:dPt>
            <c:idx val="3"/>
            <c:bubble3D val="0"/>
            <c:spPr>
              <a:solidFill>
                <a:srgbClr val="262626"/>
              </a:solidFill>
            </c:spPr>
          </c:dPt>
          <c:dPt>
            <c:idx val="4"/>
            <c:bubble3D val="0"/>
            <c:spPr>
              <a:solidFill>
                <a:srgbClr val="ADADAD"/>
              </a:solidFill>
            </c:spPr>
          </c:dPt>
          <c:dLbls>
            <c:delete val="1"/>
          </c:dLbls>
          <c:cat>
            <c:strRef>
              <c:f>'Dependencies per #params in op'!$A$2:$A$6</c:f>
              <c:strCache>
                <c:ptCount val="5"/>
                <c:pt idx="0">
                  <c:v>1-5 parameters</c:v>
                </c:pt>
                <c:pt idx="1">
                  <c:v>6-10 parameters</c:v>
                </c:pt>
                <c:pt idx="2">
                  <c:v>11-15 parameters</c:v>
                </c:pt>
                <c:pt idx="3">
                  <c:v>16-30 parameters</c:v>
                </c:pt>
                <c:pt idx="4">
                  <c:v>More than 30 parameters</c:v>
                </c:pt>
              </c:strCache>
            </c:strRef>
          </c:cat>
          <c:val>
            <c:numRef>
              <c:f>'Dependencies per #params in op'!$B$2:$B$6</c:f>
              <c:numCache>
                <c:formatCode>General</c:formatCode>
                <c:ptCount val="5"/>
                <c:pt idx="0">
                  <c:v>78</c:v>
                </c:pt>
                <c:pt idx="1">
                  <c:v>150</c:v>
                </c:pt>
                <c:pt idx="2">
                  <c:v>148</c:v>
                </c:pt>
                <c:pt idx="3">
                  <c:v>84</c:v>
                </c:pt>
                <c:pt idx="4">
                  <c:v>173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solidFill>
          <a:srgbClr val="FFFFFF"/>
        </a:solidFill>
      </c:spPr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000000"/>
              </a:solidFill>
              <a:latin typeface="Roboto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rgbClr val="FFFFFF"/>
    </a:solidFill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466725</xdr:colOff>
      <xdr:row>9</xdr:row>
      <xdr:rowOff>142875</xdr:rowOff>
    </xdr:from>
    <xdr:ext cx="7648575" cy="4962525"/>
    <xdr:graphicFrame>
      <xdr:nvGraphicFramePr>
        <xdr:cNvPr id="869048120" name="Chart 1" title="Gráfico"/>
        <xdr:cNvGraphicFramePr/>
      </xdr:nvGraphicFramePr>
      <xdr:xfrm>
        <a:off x="8200390" y="1943100"/>
        <a:ext cx="7648575" cy="4962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</xdr:col>
      <xdr:colOff>95250</xdr:colOff>
      <xdr:row>13</xdr:row>
      <xdr:rowOff>123825</xdr:rowOff>
    </xdr:from>
    <xdr:ext cx="8543925" cy="5534025"/>
    <xdr:graphicFrame>
      <xdr:nvGraphicFramePr>
        <xdr:cNvPr id="453065286" name="Chart 2" title="Gráfico"/>
        <xdr:cNvGraphicFramePr/>
      </xdr:nvGraphicFramePr>
      <xdr:xfrm>
        <a:off x="10661015" y="2724150"/>
        <a:ext cx="8543925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609600</xdr:colOff>
      <xdr:row>13</xdr:row>
      <xdr:rowOff>152400</xdr:rowOff>
    </xdr:from>
    <xdr:ext cx="7496175" cy="4229100"/>
    <xdr:graphicFrame>
      <xdr:nvGraphicFramePr>
        <xdr:cNvPr id="1588469067" name="Chart 3" title="Gráfico"/>
        <xdr:cNvGraphicFramePr/>
      </xdr:nvGraphicFramePr>
      <xdr:xfrm>
        <a:off x="12153265" y="2752725"/>
        <a:ext cx="7496175" cy="42291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742950</xdr:colOff>
      <xdr:row>5</xdr:row>
      <xdr:rowOff>28575</xdr:rowOff>
    </xdr:from>
    <xdr:ext cx="7496175" cy="4953000"/>
    <xdr:graphicFrame>
      <xdr:nvGraphicFramePr>
        <xdr:cNvPr id="1443627052" name="Chart 4" title="Gráfico"/>
        <xdr:cNvGraphicFramePr/>
      </xdr:nvGraphicFramePr>
      <xdr:xfrm>
        <a:off x="3599815" y="1028700"/>
        <a:ext cx="7496175" cy="4953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457200</xdr:colOff>
      <xdr:row>8</xdr:row>
      <xdr:rowOff>19050</xdr:rowOff>
    </xdr:from>
    <xdr:ext cx="7496175" cy="4953000"/>
    <xdr:graphicFrame>
      <xdr:nvGraphicFramePr>
        <xdr:cNvPr id="233103595" name="Chart 5" title="Gráfico"/>
        <xdr:cNvGraphicFramePr/>
      </xdr:nvGraphicFramePr>
      <xdr:xfrm>
        <a:off x="3529965" y="1619250"/>
        <a:ext cx="7496175" cy="4953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466725</xdr:colOff>
      <xdr:row>7</xdr:row>
      <xdr:rowOff>114300</xdr:rowOff>
    </xdr:from>
    <xdr:ext cx="5638800" cy="3752850"/>
    <xdr:graphicFrame>
      <xdr:nvGraphicFramePr>
        <xdr:cNvPr id="1433521578" name="Chart 6" title="Gráfico"/>
        <xdr:cNvGraphicFramePr/>
      </xdr:nvGraphicFramePr>
      <xdr:xfrm>
        <a:off x="6729095" y="1514475"/>
        <a:ext cx="5638800" cy="3752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381000</xdr:colOff>
      <xdr:row>7</xdr:row>
      <xdr:rowOff>133350</xdr:rowOff>
    </xdr:from>
    <xdr:ext cx="5934075" cy="3924300"/>
    <xdr:graphicFrame>
      <xdr:nvGraphicFramePr>
        <xdr:cNvPr id="751817147" name="Chart 7" title="Gráfico"/>
        <xdr:cNvGraphicFramePr/>
      </xdr:nvGraphicFramePr>
      <xdr:xfrm>
        <a:off x="7455535" y="1533525"/>
        <a:ext cx="5934075" cy="3924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1028700</xdr:colOff>
      <xdr:row>17</xdr:row>
      <xdr:rowOff>76200</xdr:rowOff>
    </xdr:from>
    <xdr:ext cx="5419725" cy="4991100"/>
    <xdr:graphicFrame>
      <xdr:nvGraphicFramePr>
        <xdr:cNvPr id="45690422" name="Chart 8" title="Gráfico"/>
        <xdr:cNvGraphicFramePr/>
      </xdr:nvGraphicFramePr>
      <xdr:xfrm>
        <a:off x="1028700" y="3476625"/>
        <a:ext cx="5419725" cy="49911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5</xdr:col>
      <xdr:colOff>142875</xdr:colOff>
      <xdr:row>25</xdr:row>
      <xdr:rowOff>57150</xdr:rowOff>
    </xdr:from>
    <xdr:ext cx="5857875" cy="2933700"/>
    <xdr:graphicFrame>
      <xdr:nvGraphicFramePr>
        <xdr:cNvPr id="1118992725" name="Chart 10" title="Gráfico"/>
        <xdr:cNvGraphicFramePr/>
      </xdr:nvGraphicFramePr>
      <xdr:xfrm>
        <a:off x="11153775" y="5057775"/>
        <a:ext cx="5857875" cy="2933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3</xdr:col>
      <xdr:colOff>2190750</xdr:colOff>
      <xdr:row>14</xdr:row>
      <xdr:rowOff>9525</xdr:rowOff>
    </xdr:from>
    <xdr:ext cx="7162800" cy="4314825"/>
    <xdr:graphicFrame>
      <xdr:nvGraphicFramePr>
        <xdr:cNvPr id="1772253310" name="Chart 9" title="Gráfico"/>
        <xdr:cNvGraphicFramePr/>
      </xdr:nvGraphicFramePr>
      <xdr:xfrm>
        <a:off x="8972550" y="2809875"/>
        <a:ext cx="7162800" cy="43148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7</xdr:col>
      <xdr:colOff>666750</xdr:colOff>
      <xdr:row>12</xdr:row>
      <xdr:rowOff>104775</xdr:rowOff>
    </xdr:from>
    <xdr:ext cx="6715125" cy="4533900"/>
    <xdr:graphicFrame>
      <xdr:nvGraphicFramePr>
        <xdr:cNvPr id="1084421036" name="Chart 11" title="Gráfico"/>
        <xdr:cNvGraphicFramePr/>
      </xdr:nvGraphicFramePr>
      <xdr:xfrm>
        <a:off x="8371840" y="2270760"/>
        <a:ext cx="6715125" cy="453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9</xdr:col>
      <xdr:colOff>333375</xdr:colOff>
      <xdr:row>27</xdr:row>
      <xdr:rowOff>0</xdr:rowOff>
    </xdr:from>
    <xdr:ext cx="3590925" cy="4019550"/>
    <xdr:graphicFrame>
      <xdr:nvGraphicFramePr>
        <xdr:cNvPr id="265921622" name="Chart 12" title="Gráfico"/>
        <xdr:cNvGraphicFramePr/>
      </xdr:nvGraphicFramePr>
      <xdr:xfrm>
        <a:off x="9942195" y="4943475"/>
        <a:ext cx="3590925" cy="4019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10</xdr:col>
      <xdr:colOff>0</xdr:colOff>
      <xdr:row>26</xdr:row>
      <xdr:rowOff>0</xdr:rowOff>
    </xdr:from>
    <xdr:ext cx="5114925" cy="5229225"/>
    <xdr:graphicFrame>
      <xdr:nvGraphicFramePr>
        <xdr:cNvPr id="1496128329" name="Chart 13" title="Gráfico"/>
        <xdr:cNvGraphicFramePr/>
      </xdr:nvGraphicFramePr>
      <xdr:xfrm>
        <a:off x="10346055" y="4823460"/>
        <a:ext cx="5114925" cy="5229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</xdr:col>
      <xdr:colOff>0</xdr:colOff>
      <xdr:row>14</xdr:row>
      <xdr:rowOff>0</xdr:rowOff>
    </xdr:from>
    <xdr:ext cx="7058025" cy="5200650"/>
    <xdr:graphicFrame>
      <xdr:nvGraphicFramePr>
        <xdr:cNvPr id="2020023818" name="Chart 14" title="Gráfico"/>
        <xdr:cNvGraphicFramePr/>
      </xdr:nvGraphicFramePr>
      <xdr:xfrm>
        <a:off x="4759325" y="2573655"/>
        <a:ext cx="7058025" cy="5200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6</xdr:col>
      <xdr:colOff>609600</xdr:colOff>
      <xdr:row>14</xdr:row>
      <xdr:rowOff>171450</xdr:rowOff>
    </xdr:from>
    <xdr:ext cx="4286250" cy="2886075"/>
    <xdr:graphicFrame>
      <xdr:nvGraphicFramePr>
        <xdr:cNvPr id="912076383" name="Chart 15" title="Gráfico"/>
        <xdr:cNvGraphicFramePr/>
      </xdr:nvGraphicFramePr>
      <xdr:xfrm>
        <a:off x="6511925" y="2705100"/>
        <a:ext cx="4286250" cy="2886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3</xdr:col>
      <xdr:colOff>9525</xdr:colOff>
      <xdr:row>16</xdr:row>
      <xdr:rowOff>9525</xdr:rowOff>
    </xdr:from>
    <xdr:ext cx="7143750" cy="5562600"/>
    <xdr:graphicFrame>
      <xdr:nvGraphicFramePr>
        <xdr:cNvPr id="1178356365" name="Chart 16" title="Gráfico"/>
        <xdr:cNvGraphicFramePr/>
      </xdr:nvGraphicFramePr>
      <xdr:xfrm>
        <a:off x="4581525" y="3004185"/>
        <a:ext cx="7143750" cy="556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3</xdr:col>
      <xdr:colOff>76200</xdr:colOff>
      <xdr:row>10</xdr:row>
      <xdr:rowOff>171450</xdr:rowOff>
    </xdr:from>
    <xdr:ext cx="7143750" cy="5581650"/>
    <xdr:graphicFrame>
      <xdr:nvGraphicFramePr>
        <xdr:cNvPr id="1234027826" name="Chart 17" title="Gráfico"/>
        <xdr:cNvGraphicFramePr/>
      </xdr:nvGraphicFramePr>
      <xdr:xfrm>
        <a:off x="4888865" y="1983105"/>
        <a:ext cx="7143750" cy="5581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ables/table1.xml><?xml version="1.0" encoding="utf-8"?>
<table xmlns="http://schemas.openxmlformats.org/spreadsheetml/2006/main" id="1" displayName="Table_1" ref="A1:C41">
  <tableColumns count="3">
    <tableColumn id="1" name="Name" dataDxfId="0"/>
    <tableColumn id="2" name="Category" dataDxfId="1"/>
    <tableColumn id="3" name="# operations" dataDxfId="2"/>
  </tableColumns>
  <tableStyleInfo name="# operations per API category-style" showFirstColumn="1" showLastColumn="1" showRowStripes="1" showColumnStripes="0"/>
</table>
</file>

<file path=xl/tables/table2.xml><?xml version="1.0" encoding="utf-8"?>
<table xmlns="http://schemas.openxmlformats.org/spreadsheetml/2006/main" id="2" displayName="Table_2" ref="A640:D889">
  <tableColumns count="4">
    <tableColumn id="1" name="API" dataDxfId="3"/>
    <tableColumn id="2" name="Operation" dataDxfId="4"/>
    <tableColumn id="3" name="# parameters" dataDxfId="5"/>
    <tableColumn id="4" name="# dependencies" dataDxfId="6"/>
  </tableColumns>
  <tableStyleInfo name="Deps and params per op-style" showFirstColumn="1" showLastColumn="1" showRowStripes="1" showColumnStripes="0"/>
</table>
</file>

<file path=xl/tables/table3.xml><?xml version="1.0" encoding="utf-8"?>
<table xmlns="http://schemas.openxmlformats.org/spreadsheetml/2006/main" id="3" displayName="Table_3" ref="A487:D668">
  <tableColumns count="4">
    <tableColumn id="1" name="API" dataDxfId="7"/>
    <tableColumn id="2" name="Operation" dataDxfId="8"/>
    <tableColumn id="3" name="# parameters" dataDxfId="9"/>
    <tableColumn id="4" name="# dependencies" dataDxfId="10"/>
  </tableColumns>
  <tableStyleInfo name="Deps and params per op no JSON-style" showFirstColumn="1" showLastColumn="1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s://developer.foursquare.com/places-api" TargetMode="External"/><Relationship Id="rId8" Type="http://schemas.openxmlformats.org/officeDocument/2006/relationships/hyperlink" Target="https://cloud.google.com/appengine/docs/admin-api/reference/rest/" TargetMode="External"/><Relationship Id="rId7" Type="http://schemas.openxmlformats.org/officeDocument/2006/relationships/hyperlink" Target="https://msdn.microsoft.com/en-us/library/ff701702.aspx" TargetMode="External"/><Relationship Id="rId6" Type="http://schemas.openxmlformats.org/officeDocument/2006/relationships/hyperlink" Target="https://www.last.fm/api" TargetMode="External"/><Relationship Id="rId5" Type="http://schemas.openxmlformats.org/officeDocument/2006/relationships/hyperlink" Target="https://www.twilio.com/docs/api" TargetMode="External"/><Relationship Id="rId40" Type="http://schemas.openxmlformats.org/officeDocument/2006/relationships/hyperlink" Target="https://restdocs.forte.net/" TargetMode="External"/><Relationship Id="rId4" Type="http://schemas.openxmlformats.org/officeDocument/2006/relationships/hyperlink" Target="https://www.flickr.com/services/api/" TargetMode="External"/><Relationship Id="rId39" Type="http://schemas.openxmlformats.org/officeDocument/2006/relationships/hyperlink" Target="https://developer.intuit.com/app/developer/qbpayments/docs/api/resources/all-entities/bankaccounts" TargetMode="External"/><Relationship Id="rId38" Type="http://schemas.openxmlformats.org/officeDocument/2006/relationships/hyperlink" Target="https://developers.coinbase.com/api/v2" TargetMode="External"/><Relationship Id="rId37" Type="http://schemas.openxmlformats.org/officeDocument/2006/relationships/hyperlink" Target="https://developers.google.com/custom-search/v1/" TargetMode="External"/><Relationship Id="rId36" Type="http://schemas.openxmlformats.org/officeDocument/2006/relationships/hyperlink" Target="http://opensource.indeedeng.io/api-documentation/" TargetMode="External"/><Relationship Id="rId35" Type="http://schemas.openxmlformats.org/officeDocument/2006/relationships/hyperlink" Target="https://docs.microsoft.com/en-us/rest/api/cognitiveservices/bing-web-api-v7-reference" TargetMode="External"/><Relationship Id="rId34" Type="http://schemas.openxmlformats.org/officeDocument/2006/relationships/hyperlink" Target="https://developer.github.com/v3/" TargetMode="External"/><Relationship Id="rId33" Type="http://schemas.openxmlformats.org/officeDocument/2006/relationships/hyperlink" Target="http://api.pryv.com/reference/" TargetMode="External"/><Relationship Id="rId32" Type="http://schemas.openxmlformats.org/officeDocument/2006/relationships/hyperlink" Target="https://developers.google.com/fusiontables/docs/v2/reference/" TargetMode="External"/><Relationship Id="rId31" Type="http://schemas.openxmlformats.org/officeDocument/2006/relationships/hyperlink" Target="https://developers.google.com/drive/api/v3/reference/" TargetMode="External"/><Relationship Id="rId30" Type="http://schemas.openxmlformats.org/officeDocument/2006/relationships/hyperlink" Target="https://devcenter.heroku.com/articles/platform-api-reference" TargetMode="External"/><Relationship Id="rId3" Type="http://schemas.openxmlformats.org/officeDocument/2006/relationships/hyperlink" Target="https://developers.google.com/youtube/v3/getting-started?hl=es" TargetMode="External"/><Relationship Id="rId29" Type="http://schemas.openxmlformats.org/officeDocument/2006/relationships/hyperlink" Target="https://docs.aws.amazon.com/es_es/AmazonS3/latest/API/Welcome.html" TargetMode="External"/><Relationship Id="rId28" Type="http://schemas.openxmlformats.org/officeDocument/2006/relationships/hyperlink" Target="https://developer.nexmo.com/api/sms" TargetMode="External"/><Relationship Id="rId27" Type="http://schemas.openxmlformats.org/officeDocument/2006/relationships/hyperlink" Target="https://developer.att.com/in-app-messaging/docs" TargetMode="External"/><Relationship Id="rId26" Type="http://schemas.openxmlformats.org/officeDocument/2006/relationships/hyperlink" Target="https://www.tropo.com/docs/rest" TargetMode="External"/><Relationship Id="rId25" Type="http://schemas.openxmlformats.org/officeDocument/2006/relationships/hyperlink" Target="http://build.kiva.org/api" TargetMode="External"/><Relationship Id="rId24" Type="http://schemas.openxmlformats.org/officeDocument/2006/relationships/hyperlink" Target="https://stripe.com/docs/api" TargetMode="External"/><Relationship Id="rId23" Type="http://schemas.openxmlformats.org/officeDocument/2006/relationships/hyperlink" Target="https://data.crunchbase.com/v3.1/reference" TargetMode="External"/><Relationship Id="rId22" Type="http://schemas.openxmlformats.org/officeDocument/2006/relationships/hyperlink" Target="https://sites.google.com/site/picplzapi/api-methods" TargetMode="External"/><Relationship Id="rId21" Type="http://schemas.openxmlformats.org/officeDocument/2006/relationships/hyperlink" Target="http://maplarge.com/developer/webservices" TargetMode="External"/><Relationship Id="rId20" Type="http://schemas.openxmlformats.org/officeDocument/2006/relationships/hyperlink" Target="https://affiliate.itunes.apple.com/resources/documentation/itunes-store-web-service-search-api/" TargetMode="External"/><Relationship Id="rId2" Type="http://schemas.openxmlformats.org/officeDocument/2006/relationships/hyperlink" Target="https://developer.twitter.com/en/docs/tweets/search/api-reference" TargetMode="External"/><Relationship Id="rId19" Type="http://schemas.openxmlformats.org/officeDocument/2006/relationships/hyperlink" Target="https://www.oodle.com/info/developer/oodle-api/" TargetMode="External"/><Relationship Id="rId18" Type="http://schemas.openxmlformats.org/officeDocument/2006/relationships/hyperlink" Target="https://developer.paypal.com/docs/api/invoicing/v1/" TargetMode="External"/><Relationship Id="rId17" Type="http://schemas.openxmlformats.org/officeDocument/2006/relationships/hyperlink" Target="https://www.yelp.com/developers/documentation/v3" TargetMode="External"/><Relationship Id="rId16" Type="http://schemas.openxmlformats.org/officeDocument/2006/relationships/hyperlink" Target="https://www.tumblr.com/docs/en/api/v2" TargetMode="External"/><Relationship Id="rId15" Type="http://schemas.openxmlformats.org/officeDocument/2006/relationships/hyperlink" Target="https://nationbuilder.com/api_documentation" TargetMode="External"/><Relationship Id="rId14" Type="http://schemas.openxmlformats.org/officeDocument/2006/relationships/hyperlink" Target="https://developers.soundcloud.com/docs/api/reference" TargetMode="External"/><Relationship Id="rId13" Type="http://schemas.openxmlformats.org/officeDocument/2006/relationships/hyperlink" Target="https://wiki.openstreetmap.org/wiki/API_v0.6" TargetMode="External"/><Relationship Id="rId12" Type="http://schemas.openxmlformats.org/officeDocument/2006/relationships/hyperlink" Target="https://developers.google.com/maps/documentation/geocoding/start" TargetMode="External"/><Relationship Id="rId11" Type="http://schemas.openxmlformats.org/officeDocument/2006/relationships/hyperlink" Target="http://www.geonames.org/export/ws-overview.html" TargetMode="External"/><Relationship Id="rId10" Type="http://schemas.openxmlformats.org/officeDocument/2006/relationships/hyperlink" Target="https://developers.docusign.com/esign-rest-api/reference" TargetMode="External"/><Relationship Id="rId1" Type="http://schemas.openxmlformats.org/officeDocument/2006/relationships/hyperlink" Target="https://developers.google.com/places/web-service/intro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hyperlink" Target="https://developers.google.com/places/web-service/autocomplete" TargetMode="External"/><Relationship Id="rId2" Type="http://schemas.openxmlformats.org/officeDocument/2006/relationships/hyperlink" Target="https://developers.google.com/places/web-service/photos" TargetMode="External"/><Relationship Id="rId1" Type="http://schemas.openxmlformats.org/officeDocument/2006/relationships/hyperlink" Target="https://developers.google.com/places/web-service/search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hyperlink" Target="https://developer.twitter.com/en/docs/tweets/search/api-reference/premium-search.html" TargetMode="External"/><Relationship Id="rId1" Type="http://schemas.openxmlformats.org/officeDocument/2006/relationships/hyperlink" Target="https://developer.twitter.com/en/docs/tweets/search/api-reference/get-search-tweets.html" TargetMode="External"/></Relationships>
</file>

<file path=xl/worksheets/_rels/sheet29.xml.rels><?xml version="1.0" encoding="UTF-8" standalone="yes"?>
<Relationships xmlns="http://schemas.openxmlformats.org/package/2006/relationships"><Relationship Id="rId9" Type="http://schemas.openxmlformats.org/officeDocument/2006/relationships/hyperlink" Target="https://developers.google.com/youtube/v3/docs/playlistItems/list" TargetMode="External"/><Relationship Id="rId8" Type="http://schemas.openxmlformats.org/officeDocument/2006/relationships/hyperlink" Target="https://developers.google.com/youtube/v3/docs/guideCategories/list" TargetMode="External"/><Relationship Id="rId7" Type="http://schemas.openxmlformats.org/officeDocument/2006/relationships/hyperlink" Target="https://developers.google.com/youtube/v3/docs/commentThreads/list" TargetMode="External"/><Relationship Id="rId6" Type="http://schemas.openxmlformats.org/officeDocument/2006/relationships/hyperlink" Target="https://developers.google.com/youtube/v3/docs/comments/setModerationStatus" TargetMode="External"/><Relationship Id="rId5" Type="http://schemas.openxmlformats.org/officeDocument/2006/relationships/hyperlink" Target="https://developers.google.com/youtube/v3/docs/comments/list" TargetMode="External"/><Relationship Id="rId4" Type="http://schemas.openxmlformats.org/officeDocument/2006/relationships/hyperlink" Target="https://developers.google.com/youtube/v3/docs/channelSections/insert" TargetMode="External"/><Relationship Id="rId3" Type="http://schemas.openxmlformats.org/officeDocument/2006/relationships/hyperlink" Target="https://developers.google.com/youtube/v3/docs/channelSections/list" TargetMode="External"/><Relationship Id="rId2" Type="http://schemas.openxmlformats.org/officeDocument/2006/relationships/hyperlink" Target="https://developers.google.com/youtube/v3/docs/channels/list" TargetMode="External"/><Relationship Id="rId17" Type="http://schemas.openxmlformats.org/officeDocument/2006/relationships/hyperlink" Target="https://developers.google.com/youtube/v3/docs/videos/update" TargetMode="External"/><Relationship Id="rId16" Type="http://schemas.openxmlformats.org/officeDocument/2006/relationships/hyperlink" Target="https://developers.google.com/youtube/v3/docs/videos/insert" TargetMode="External"/><Relationship Id="rId15" Type="http://schemas.openxmlformats.org/officeDocument/2006/relationships/hyperlink" Target="https://developers.google.com/youtube/v3/docs/videos/list" TargetMode="External"/><Relationship Id="rId14" Type="http://schemas.openxmlformats.org/officeDocument/2006/relationships/hyperlink" Target="https://developers.google.com/youtube/v3/docs/videoCategories/list" TargetMode="External"/><Relationship Id="rId13" Type="http://schemas.openxmlformats.org/officeDocument/2006/relationships/hyperlink" Target="https://developers.google.com/youtube/v3/docs/subscriptions/list" TargetMode="External"/><Relationship Id="rId12" Type="http://schemas.openxmlformats.org/officeDocument/2006/relationships/hyperlink" Target="https://developers.google.com/youtube/v3/docs/search/list" TargetMode="External"/><Relationship Id="rId11" Type="http://schemas.openxmlformats.org/officeDocument/2006/relationships/hyperlink" Target="https://developers.google.com/youtube/v3/docs/playlists/insert" TargetMode="External"/><Relationship Id="rId10" Type="http://schemas.openxmlformats.org/officeDocument/2006/relationships/hyperlink" Target="https://developers.google.com/youtube/v3/docs/playlists/list" TargetMode="External"/><Relationship Id="rId1" Type="http://schemas.openxmlformats.org/officeDocument/2006/relationships/hyperlink" Target="https://developers.google.com/youtube/v3/docs/activities/list" TargetMode="External"/></Relationships>
</file>

<file path=xl/worksheets/_rels/sheet30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flickr.com/services/api/flickr.photos.getContactsPublicPhotos.html" TargetMode="External"/><Relationship Id="rId8" Type="http://schemas.openxmlformats.org/officeDocument/2006/relationships/hyperlink" Target="https://www.flickr.com/services/api/flickr.photos.getContactsPhotos.html" TargetMode="External"/><Relationship Id="rId7" Type="http://schemas.openxmlformats.org/officeDocument/2006/relationships/hyperlink" Target="https://www.flickr.com/services/api/flickr.people.getPhotos.html" TargetMode="External"/><Relationship Id="rId6" Type="http://schemas.openxmlformats.org/officeDocument/2006/relationships/hyperlink" Target="https://www.flickr.com/services/api/flickr.groups.getInfo.html" TargetMode="External"/><Relationship Id="rId5" Type="http://schemas.openxmlformats.org/officeDocument/2006/relationships/hyperlink" Target="https://www.flickr.com/services/api/flickr.galleries.editPhotos.html" TargetMode="External"/><Relationship Id="rId4" Type="http://schemas.openxmlformats.org/officeDocument/2006/relationships/hyperlink" Target="https://www.flickr.com/services/api/flickr.galleries.getList.html" TargetMode="External"/><Relationship Id="rId3" Type="http://schemas.openxmlformats.org/officeDocument/2006/relationships/hyperlink" Target="https://www.flickr.com/services/api/flickr.favorites.getList.html" TargetMode="External"/><Relationship Id="rId28" Type="http://schemas.openxmlformats.org/officeDocument/2006/relationships/hyperlink" Target="https://www.flickr.com/services/api/flickr.push.subscribe.html" TargetMode="External"/><Relationship Id="rId27" Type="http://schemas.openxmlformats.org/officeDocument/2006/relationships/hyperlink" Target="https://www.flickr.com/services/api/flickr.places.placesForBoundingBox.html" TargetMode="External"/><Relationship Id="rId26" Type="http://schemas.openxmlformats.org/officeDocument/2006/relationships/hyperlink" Target="https://www.flickr.com/services/api/flickr.places.placesForUser.html" TargetMode="External"/><Relationship Id="rId25" Type="http://schemas.openxmlformats.org/officeDocument/2006/relationships/hyperlink" Target="https://www.flickr.com/services/api/flickr.places.placesForTags.html" TargetMode="External"/><Relationship Id="rId24" Type="http://schemas.openxmlformats.org/officeDocument/2006/relationships/hyperlink" Target="https://www.flickr.com/services/api/flickr.places.placesForContacts.html" TargetMode="External"/><Relationship Id="rId23" Type="http://schemas.openxmlformats.org/officeDocument/2006/relationships/hyperlink" Target="https://www.flickr.com/services/api/flickr.places.getTopPlacesList.html" TargetMode="External"/><Relationship Id="rId22" Type="http://schemas.openxmlformats.org/officeDocument/2006/relationships/hyperlink" Target="https://www.flickr.com/services/api/flickr.places.getShapeHistory.html" TargetMode="External"/><Relationship Id="rId21" Type="http://schemas.openxmlformats.org/officeDocument/2006/relationships/hyperlink" Target="https://www.flickr.com/services/api/flickr.places.getInfo.html" TargetMode="External"/><Relationship Id="rId20" Type="http://schemas.openxmlformats.org/officeDocument/2006/relationships/hyperlink" Target="https://www.flickr.com/services/api/flickr.places.getChildrenWithPhotosPublic.html" TargetMode="External"/><Relationship Id="rId2" Type="http://schemas.openxmlformats.org/officeDocument/2006/relationships/hyperlink" Target="https://www.flickr.com/services/api/flickr.favorites.getPublicList.html" TargetMode="External"/><Relationship Id="rId19" Type="http://schemas.openxmlformats.org/officeDocument/2006/relationships/hyperlink" Target="https://www.flickr.com/services/api/flickr.photosets.editPhotos.html" TargetMode="External"/><Relationship Id="rId18" Type="http://schemas.openxmlformats.org/officeDocument/2006/relationships/hyperlink" Target="https://www.flickr.com/services/api/flickr.photos.geo.correctLocation.html" TargetMode="External"/><Relationship Id="rId17" Type="http://schemas.openxmlformats.org/officeDocument/2006/relationships/hyperlink" Target="https://www.flickr.com/services/api/flickr.photos.geo.batchCorrectLocation.html" TargetMode="External"/><Relationship Id="rId16" Type="http://schemas.openxmlformats.org/officeDocument/2006/relationships/hyperlink" Target="https://www.flickr.com/services/api/flickr.photos.comments.getList.html" TargetMode="External"/><Relationship Id="rId15" Type="http://schemas.openxmlformats.org/officeDocument/2006/relationships/hyperlink" Target="https://www.flickr.com/services/api/flickr.photos.setMeta.html" TargetMode="External"/><Relationship Id="rId14" Type="http://schemas.openxmlformats.org/officeDocument/2006/relationships/hyperlink" Target="https://www.flickr.com/services/api/flickr.photos.search.html" TargetMode="External"/><Relationship Id="rId13" Type="http://schemas.openxmlformats.org/officeDocument/2006/relationships/hyperlink" Target="https://www.flickr.com/services/api/flickr.photos.getWithoutGeoData.html" TargetMode="External"/><Relationship Id="rId12" Type="http://schemas.openxmlformats.org/officeDocument/2006/relationships/hyperlink" Target="https://www.flickr.com/services/api/flickr.photos.getWithGeoData.html" TargetMode="External"/><Relationship Id="rId11" Type="http://schemas.openxmlformats.org/officeDocument/2006/relationships/hyperlink" Target="https://www.flickr.com/services/api/flickr.photos.getUntagged.html" TargetMode="External"/><Relationship Id="rId10" Type="http://schemas.openxmlformats.org/officeDocument/2006/relationships/hyperlink" Target="https://www.flickr.com/services/api/flickr.photos.getNotInSet.html" TargetMode="External"/><Relationship Id="rId1" Type="http://schemas.openxmlformats.org/officeDocument/2006/relationships/hyperlink" Target="https://www.flickr.com/services/api/flickr.blogs.postPhoto.html" TargetMode="Externa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twilio.com/docs/sms/api/message-resource" TargetMode="External"/></Relationships>
</file>

<file path=xl/worksheets/_rels/sheet32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last.fm/api/show/artist.getTopTracks" TargetMode="External"/><Relationship Id="rId8" Type="http://schemas.openxmlformats.org/officeDocument/2006/relationships/hyperlink" Target="https://www.last.fm/api/show/artist.getTopTags" TargetMode="External"/><Relationship Id="rId7" Type="http://schemas.openxmlformats.org/officeDocument/2006/relationships/hyperlink" Target="https://www.last.fm/api/show/artist.getTopAlbums" TargetMode="External"/><Relationship Id="rId6" Type="http://schemas.openxmlformats.org/officeDocument/2006/relationships/hyperlink" Target="https://www.last.fm/api/show/artist.getTags" TargetMode="External"/><Relationship Id="rId5" Type="http://schemas.openxmlformats.org/officeDocument/2006/relationships/hyperlink" Target="https://www.last.fm/api/show/artist.getSimilar" TargetMode="External"/><Relationship Id="rId4" Type="http://schemas.openxmlformats.org/officeDocument/2006/relationships/hyperlink" Target="https://www.last.fm/api/show/artist.getInfo" TargetMode="External"/><Relationship Id="rId3" Type="http://schemas.openxmlformats.org/officeDocument/2006/relationships/hyperlink" Target="https://www.last.fm/api/show/album.getTopTags" TargetMode="External"/><Relationship Id="rId2" Type="http://schemas.openxmlformats.org/officeDocument/2006/relationships/hyperlink" Target="https://www.last.fm/api/show/album.getTags" TargetMode="External"/><Relationship Id="rId18" Type="http://schemas.openxmlformats.org/officeDocument/2006/relationships/hyperlink" Target="https://www.last.fm/api/show/user.getWeeklyTrackChart" TargetMode="External"/><Relationship Id="rId17" Type="http://schemas.openxmlformats.org/officeDocument/2006/relationships/hyperlink" Target="https://www.last.fm/api/show/user.getWeeklyArtistChart" TargetMode="External"/><Relationship Id="rId16" Type="http://schemas.openxmlformats.org/officeDocument/2006/relationships/hyperlink" Target="https://www.last.fm/api/show/user.getWeeklyAlbumChart" TargetMode="External"/><Relationship Id="rId15" Type="http://schemas.openxmlformats.org/officeDocument/2006/relationships/hyperlink" Target="https://www.last.fm/api/show/user.getRecentTracks" TargetMode="External"/><Relationship Id="rId14" Type="http://schemas.openxmlformats.org/officeDocument/2006/relationships/hyperlink" Target="https://www.last.fm/api/show/user.getArtistTracks" TargetMode="External"/><Relationship Id="rId13" Type="http://schemas.openxmlformats.org/officeDocument/2006/relationships/hyperlink" Target="https://www.last.fm/api/show/track.getTopTags" TargetMode="External"/><Relationship Id="rId12" Type="http://schemas.openxmlformats.org/officeDocument/2006/relationships/hyperlink" Target="https://www.last.fm/api/show/track.getTags" TargetMode="External"/><Relationship Id="rId11" Type="http://schemas.openxmlformats.org/officeDocument/2006/relationships/hyperlink" Target="https://www.last.fm/api/show/track.getSimilar" TargetMode="External"/><Relationship Id="rId10" Type="http://schemas.openxmlformats.org/officeDocument/2006/relationships/hyperlink" Target="https://www.last.fm/api/show/track.getInfo" TargetMode="External"/><Relationship Id="rId1" Type="http://schemas.openxmlformats.org/officeDocument/2006/relationships/hyperlink" Target="https://www.last.fm/api/show/album.getInfo" TargetMode="External"/></Relationships>
</file>

<file path=xl/worksheets/_rels/sheet33.xml.rels><?xml version="1.0" encoding="UTF-8" standalone="yes"?>
<Relationships xmlns="http://schemas.openxmlformats.org/package/2006/relationships"><Relationship Id="rId7" Type="http://schemas.openxmlformats.org/officeDocument/2006/relationships/hyperlink" Target="https://docs.microsoft.com/en-us/bingmaps/rest-services/autosuggest" TargetMode="External"/><Relationship Id="rId6" Type="http://schemas.openxmlformats.org/officeDocument/2006/relationships/hyperlink" Target="https://docs.microsoft.com/en-us/bingmaps/rest-services/routes/calculate-routes-from-major-roads" TargetMode="External"/><Relationship Id="rId5" Type="http://schemas.openxmlformats.org/officeDocument/2006/relationships/hyperlink" Target="https://docs.microsoft.com/en-us/bingmaps/rest-services/routes/calculate-a-route" TargetMode="External"/><Relationship Id="rId4" Type="http://schemas.openxmlformats.org/officeDocument/2006/relationships/hyperlink" Target="https://docs.microsoft.com/en-us/bingmaps/rest-services/routes/calculate-an-isochrone" TargetMode="External"/><Relationship Id="rId3" Type="http://schemas.openxmlformats.org/officeDocument/2006/relationships/hyperlink" Target="https://docs.microsoft.com/en-us/bingmaps/rest-services/routes/calculate-a-distance-matrix" TargetMode="External"/><Relationship Id="rId2" Type="http://schemas.openxmlformats.org/officeDocument/2006/relationships/hyperlink" Target="https://docs.microsoft.com/en-us/bingmaps/rest-services/imagery/get-imagery-metadata" TargetMode="External"/><Relationship Id="rId1" Type="http://schemas.openxmlformats.org/officeDocument/2006/relationships/hyperlink" Target="https://docs.microsoft.com/en-us/bingmaps/rest-services/locations/local-search" TargetMode="External"/></Relationships>
</file>

<file path=xl/worksheets/_rels/sheet35.xml.rels><?xml version="1.0" encoding="UTF-8" standalone="yes"?>
<Relationships xmlns="http://schemas.openxmlformats.org/package/2006/relationships"><Relationship Id="rId9" Type="http://schemas.openxmlformats.org/officeDocument/2006/relationships/hyperlink" Target="https://developer.foursquare.com/docs/api/venues/flag" TargetMode="External"/><Relationship Id="rId8" Type="http://schemas.openxmlformats.org/officeDocument/2006/relationships/hyperlink" Target="https://developer.foursquare.com/docs/api/venues/listed" TargetMode="External"/><Relationship Id="rId7" Type="http://schemas.openxmlformats.org/officeDocument/2006/relationships/hyperlink" Target="https://developer.foursquare.com/docs/api/venues/suggestcompletion" TargetMode="External"/><Relationship Id="rId6" Type="http://schemas.openxmlformats.org/officeDocument/2006/relationships/hyperlink" Target="https://developer.foursquare.com/docs/api/venues/add" TargetMode="External"/><Relationship Id="rId5" Type="http://schemas.openxmlformats.org/officeDocument/2006/relationships/hyperlink" Target="https://developer.foursquare.com/docs/api/venues/trending" TargetMode="External"/><Relationship Id="rId4" Type="http://schemas.openxmlformats.org/officeDocument/2006/relationships/hyperlink" Target="https://developer.foursquare.com/docs/api/venues/stats" TargetMode="External"/><Relationship Id="rId3" Type="http://schemas.openxmlformats.org/officeDocument/2006/relationships/hyperlink" Target="https://developer.foursquare.com/docs/api/venues/timeseries" TargetMode="External"/><Relationship Id="rId2" Type="http://schemas.openxmlformats.org/officeDocument/2006/relationships/hyperlink" Target="https://developer.foursquare.com/docs/api/venues/explore" TargetMode="External"/><Relationship Id="rId16" Type="http://schemas.openxmlformats.org/officeDocument/2006/relationships/hyperlink" Target="https://developer.foursquare.com/docs/api/lists/additem" TargetMode="External"/><Relationship Id="rId15" Type="http://schemas.openxmlformats.org/officeDocument/2006/relationships/hyperlink" Target="https://developer.foursquare.com/docs/api/checkins/addpost" TargetMode="External"/><Relationship Id="rId14" Type="http://schemas.openxmlformats.org/officeDocument/2006/relationships/hyperlink" Target="https://developer.foursquare.com/docs/api/checkins/add" TargetMode="External"/><Relationship Id="rId13" Type="http://schemas.openxmlformats.org/officeDocument/2006/relationships/hyperlink" Target="https://developer.foursquare.com/docs/api/photos/add" TargetMode="External"/><Relationship Id="rId12" Type="http://schemas.openxmlformats.org/officeDocument/2006/relationships/hyperlink" Target="https://developer.foursquare.com/docs/api/users/venuelikes" TargetMode="External"/><Relationship Id="rId11" Type="http://schemas.openxmlformats.org/officeDocument/2006/relationships/hyperlink" Target="https://developer.foursquare.com/docs/api/users/venuehistory" TargetMode="External"/><Relationship Id="rId10" Type="http://schemas.openxmlformats.org/officeDocument/2006/relationships/hyperlink" Target="https://developer.foursquare.com/docs/api/users/checkins" TargetMode="External"/><Relationship Id="rId1" Type="http://schemas.openxmlformats.org/officeDocument/2006/relationships/hyperlink" Target="https://developer.foursquare.com/docs/api/venues/search" TargetMode="External"/></Relationships>
</file>

<file path=xl/worksheets/_rels/sheet36.xml.rels><?xml version="1.0" encoding="UTF-8" standalone="yes"?>
<Relationships xmlns="http://schemas.openxmlformats.org/package/2006/relationships"><Relationship Id="rId9" Type="http://schemas.openxmlformats.org/officeDocument/2006/relationships/hyperlink" Target="https://developers.docusign.com/esign-rest-api/reference/Envelopes/Envelopes/listStatusChanges" TargetMode="External"/><Relationship Id="rId8" Type="http://schemas.openxmlformats.org/officeDocument/2006/relationships/hyperlink" Target="https://developers.docusign.com/esign-rest-api/reference/Envelopes/Envelopes/listStatus" TargetMode="External"/><Relationship Id="rId7" Type="http://schemas.openxmlformats.org/officeDocument/2006/relationships/hyperlink" Target="https://developers.docusign.com/esign-rest-api/reference/Envelopes/EnvelopeViews/createSharedRecipient" TargetMode="External"/><Relationship Id="rId6" Type="http://schemas.openxmlformats.org/officeDocument/2006/relationships/hyperlink" Target="https://developers.docusign.com/esign-rest-api/reference/Envelopes/EnvelopeViews/createRecipient" TargetMode="External"/><Relationship Id="rId5" Type="http://schemas.openxmlformats.org/officeDocument/2006/relationships/hyperlink" Target="https://developers.docusign.com/esign-rest-api/reference/Connect/ConnectEvents/listFailures" TargetMode="External"/><Relationship Id="rId4" Type="http://schemas.openxmlformats.org/officeDocument/2006/relationships/hyperlink" Target="https://developers.docusign.com/esign-rest-api/reference/Connect/ConnectEvents/list" TargetMode="External"/><Relationship Id="rId3" Type="http://schemas.openxmlformats.org/officeDocument/2006/relationships/hyperlink" Target="https://developers.docusign.com/esign-rest-api/reference/Billing/Payments/list" TargetMode="External"/><Relationship Id="rId2" Type="http://schemas.openxmlformats.org/officeDocument/2006/relationships/hyperlink" Target="https://developers.docusign.com/esign-rest-api/reference/Billing/Invoices/list" TargetMode="External"/><Relationship Id="rId14" Type="http://schemas.openxmlformats.org/officeDocument/2006/relationships/hyperlink" Target="https://developers.docusign.com/esign-rest-api/reference/Templates/Templates/list" TargetMode="External"/><Relationship Id="rId13" Type="http://schemas.openxmlformats.org/officeDocument/2006/relationships/hyperlink" Target="https://developers.docusign.com/esign-rest-api/reference/PowerForms/PowerForms/list" TargetMode="External"/><Relationship Id="rId12" Type="http://schemas.openxmlformats.org/officeDocument/2006/relationships/hyperlink" Target="https://developers.docusign.com/esign-rest-api/reference/PowerForms/PowerFormData/list" TargetMode="External"/><Relationship Id="rId11" Type="http://schemas.openxmlformats.org/officeDocument/2006/relationships/hyperlink" Target="https://developers.docusign.com/esign-rest-api/reference/Folders/Folders/search" TargetMode="External"/><Relationship Id="rId10" Type="http://schemas.openxmlformats.org/officeDocument/2006/relationships/hyperlink" Target="https://developers.docusign.com/esign-rest-api/reference/Folders/Folders/listItems" TargetMode="External"/><Relationship Id="rId1" Type="http://schemas.openxmlformats.org/officeDocument/2006/relationships/hyperlink" Target="https://developers.docusign.com/esign-rest-api/reference/Accounts/Accounts/listSharedAccess" TargetMode="External"/></Relationships>
</file>

<file path=xl/worksheets/_rels/sheet37.xml.rels><?xml version="1.0" encoding="UTF-8" standalone="yes"?>
<Relationships xmlns="http://schemas.openxmlformats.org/package/2006/relationships"><Relationship Id="rId6" Type="http://schemas.openxmlformats.org/officeDocument/2006/relationships/hyperlink" Target="http://www.geonames.org/export/geonames-search.html" TargetMode="External"/><Relationship Id="rId5" Type="http://schemas.openxmlformats.org/officeDocument/2006/relationships/hyperlink" Target="http://www.geonames.org/export/place-hierarchy.html" TargetMode="External"/><Relationship Id="rId4" Type="http://schemas.openxmlformats.org/officeDocument/2006/relationships/hyperlink" Target="http://www.geonames.org/maps/us-reverse-geocoder.html" TargetMode="External"/><Relationship Id="rId3" Type="http://schemas.openxmlformats.org/officeDocument/2006/relationships/hyperlink" Target="http://www.geonames.org/export/wikipedia-webservice.html" TargetMode="External"/><Relationship Id="rId2" Type="http://schemas.openxmlformats.org/officeDocument/2006/relationships/hyperlink" Target="http://www.geonames.org/export/web-services.html" TargetMode="External"/><Relationship Id="rId1" Type="http://schemas.openxmlformats.org/officeDocument/2006/relationships/hyperlink" Target="http://www.geonames.org/export/JSON-webservices.html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https://developers.google.com/maps/documentation/geocoding/intro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s://wiki.openstreetmap.org/wiki/API_v0.6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https://developers.soundcloud.com/docs/api/reference" TargetMode="External"/></Relationships>
</file>

<file path=xl/worksheets/_rels/sheet41.xml.rels><?xml version="1.0" encoding="UTF-8" standalone="yes"?>
<Relationships xmlns="http://schemas.openxmlformats.org/package/2006/relationships"><Relationship Id="rId6" Type="http://schemas.openxmlformats.org/officeDocument/2006/relationships/hyperlink" Target="https://nationbuilder.com/surveys_api" TargetMode="External"/><Relationship Id="rId5" Type="http://schemas.openxmlformats.org/officeDocument/2006/relationships/hyperlink" Target="https://nationbuilder.com/people_api" TargetMode="External"/><Relationship Id="rId4" Type="http://schemas.openxmlformats.org/officeDocument/2006/relationships/hyperlink" Target="https://nationbuilder.com/events_api" TargetMode="External"/><Relationship Id="rId3" Type="http://schemas.openxmlformats.org/officeDocument/2006/relationships/hyperlink" Target="https://nationbuilder.com/donations_api" TargetMode="External"/><Relationship Id="rId2" Type="http://schemas.openxmlformats.org/officeDocument/2006/relationships/hyperlink" Target="https://nationbuilder.com/contacts_api" TargetMode="External"/><Relationship Id="rId1" Type="http://schemas.openxmlformats.org/officeDocument/2006/relationships/hyperlink" Target="https://nationbuilder.com/blog_posts_api" TargetMode="Externa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tumblr.com/docs/en/api/v2" TargetMode="External"/></Relationships>
</file>

<file path=xl/worksheets/_rels/sheet43.xml.rels><?xml version="1.0" encoding="UTF-8" standalone="yes"?>
<Relationships xmlns="http://schemas.openxmlformats.org/package/2006/relationships"><Relationship Id="rId5" Type="http://schemas.openxmlformats.org/officeDocument/2006/relationships/hyperlink" Target="https://www.yelp.com/developers/documentation/v3/featured_event" TargetMode="External"/><Relationship Id="rId4" Type="http://schemas.openxmlformats.org/officeDocument/2006/relationships/hyperlink" Target="https://www.yelp.com/developers/documentation/v3/event_search" TargetMode="External"/><Relationship Id="rId3" Type="http://schemas.openxmlformats.org/officeDocument/2006/relationships/hyperlink" Target="https://www.yelp.com/developers/documentation/v3/autocomplete" TargetMode="External"/><Relationship Id="rId2" Type="http://schemas.openxmlformats.org/officeDocument/2006/relationships/hyperlink" Target="https://www.yelp.com/developers/documentation/v3/transaction_search" TargetMode="External"/><Relationship Id="rId1" Type="http://schemas.openxmlformats.org/officeDocument/2006/relationships/hyperlink" Target="https://www.yelp.com/developers/documentation/v3/business_search" TargetMode="Externa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hyperlink" Target="https://developer.paypal.com/docs/api/invoicing/v1/" TargetMode="Externa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oodle.com/info/developer/listings/" TargetMode="Externa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affiliate.itunes.apple.com/resources/documentation/itunes-store-web-service-search-api/" TargetMode="Externa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https://sites.google.com/site/picplzapi/api-methods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crunchbase.com/v3.1/reference" TargetMode="External"/></Relationships>
</file>

<file path=xl/worksheets/_rels/sheet50.xml.rels><?xml version="1.0" encoding="UTF-8" standalone="yes"?>
<Relationships xmlns="http://schemas.openxmlformats.org/package/2006/relationships"><Relationship Id="rId9" Type="http://schemas.openxmlformats.org/officeDocument/2006/relationships/hyperlink" Target="https://stripe.com/docs/api/invoices/upcoming" TargetMode="External"/><Relationship Id="rId8" Type="http://schemas.openxmlformats.org/officeDocument/2006/relationships/hyperlink" Target="https://stripe.com/docs/api/invoices/update" TargetMode="External"/><Relationship Id="rId7" Type="http://schemas.openxmlformats.org/officeDocument/2006/relationships/hyperlink" Target="https://stripe.com/docs/api/invoices/create" TargetMode="External"/><Relationship Id="rId6" Type="http://schemas.openxmlformats.org/officeDocument/2006/relationships/hyperlink" Target="https://stripe.com/docs/api/coupons/create" TargetMode="External"/><Relationship Id="rId5" Type="http://schemas.openxmlformats.org/officeDocument/2006/relationships/hyperlink" Target="https://stripe.com/docs/api/sources/create" TargetMode="External"/><Relationship Id="rId4" Type="http://schemas.openxmlformats.org/officeDocument/2006/relationships/hyperlink" Target="https://stripe.com/docs/api/products/update" TargetMode="External"/><Relationship Id="rId3" Type="http://schemas.openxmlformats.org/officeDocument/2006/relationships/hyperlink" Target="https://stripe.com/docs/api/products/create" TargetMode="External"/><Relationship Id="rId2" Type="http://schemas.openxmlformats.org/officeDocument/2006/relationships/hyperlink" Target="https://stripe.com/docs/api/payment_intents/create" TargetMode="External"/><Relationship Id="rId16" Type="http://schemas.openxmlformats.org/officeDocument/2006/relationships/hyperlink" Target="https://stripe.com/docs/api/skus/create" TargetMode="External"/><Relationship Id="rId15" Type="http://schemas.openxmlformats.org/officeDocument/2006/relationships/hyperlink" Target="https://stripe.com/docs/api/accounts/create" TargetMode="External"/><Relationship Id="rId14" Type="http://schemas.openxmlformats.org/officeDocument/2006/relationships/hyperlink" Target="https://stripe.com/docs/api/subscriptions/update" TargetMode="External"/><Relationship Id="rId13" Type="http://schemas.openxmlformats.org/officeDocument/2006/relationships/hyperlink" Target="https://stripe.com/docs/api/subscriptions/create" TargetMode="External"/><Relationship Id="rId12" Type="http://schemas.openxmlformats.org/officeDocument/2006/relationships/hyperlink" Target="https://stripe.com/docs/api/plans/create" TargetMode="External"/><Relationship Id="rId11" Type="http://schemas.openxmlformats.org/officeDocument/2006/relationships/hyperlink" Target="https://stripe.com/docs/api/invoiceitems/create" TargetMode="External"/><Relationship Id="rId10" Type="http://schemas.openxmlformats.org/officeDocument/2006/relationships/hyperlink" Target="https://stripe.com/docs/api/invoices/upcoming_invoice_lines" TargetMode="External"/><Relationship Id="rId1" Type="http://schemas.openxmlformats.org/officeDocument/2006/relationships/hyperlink" Target="https://stripe.com/docs/api/events/list" TargetMode="Externa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tropo.com/docs/rest/addresses" TargetMode="External"/><Relationship Id="rId1" Type="http://schemas.openxmlformats.org/officeDocument/2006/relationships/hyperlink" Target="https://www.tropo.com/docs/rest/applications/post-applications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developer.att.com/in-app-messaging/docs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hyperlink" Target="https://developer.nexmo.com/api/sms" TargetMode="External"/></Relationships>
</file>

<file path=xl/worksheets/_rels/sheet55.xml.rels><?xml version="1.0" encoding="UTF-8" standalone="yes"?>
<Relationships xmlns="http://schemas.openxmlformats.org/package/2006/relationships"><Relationship Id="rId9" Type="http://schemas.openxmlformats.org/officeDocument/2006/relationships/hyperlink" Target="https://docs.aws.amazon.com/es_es/AmazonS3/latest/API/RESTBucketPUTwebsite.html" TargetMode="External"/><Relationship Id="rId8" Type="http://schemas.openxmlformats.org/officeDocument/2006/relationships/hyperlink" Target="https://docs.aws.amazon.com/es_es/AmazonS3/latest/API/RESTBucketPUTVersioningStatus.html" TargetMode="External"/><Relationship Id="rId7" Type="http://schemas.openxmlformats.org/officeDocument/2006/relationships/hyperlink" Target="https://docs.aws.amazon.com/es_es/AmazonS3/latest/API/RESTBucketPUTreplication.html" TargetMode="External"/><Relationship Id="rId6" Type="http://schemas.openxmlformats.org/officeDocument/2006/relationships/hyperlink" Target="https://docs.aws.amazon.com/es_es/AmazonS3/latest/API/RESTBucketPUTnotification.html" TargetMode="External"/><Relationship Id="rId5" Type="http://schemas.openxmlformats.org/officeDocument/2006/relationships/hyperlink" Target="https://docs.aws.amazon.com/es_es/AmazonS3/latest/API/RESTBucketPUTlogging.html" TargetMode="External"/><Relationship Id="rId4" Type="http://schemas.openxmlformats.org/officeDocument/2006/relationships/hyperlink" Target="https://docs.aws.amazon.com/es_es/AmazonS3/latest/API/RESTBucketPUTlifecycle.html" TargetMode="External"/><Relationship Id="rId3" Type="http://schemas.openxmlformats.org/officeDocument/2006/relationships/hyperlink" Target="https://docs.aws.amazon.com/es_es/AmazonS3/latest/API/RESTBucketPUTInventoryConfig.html" TargetMode="External"/><Relationship Id="rId2" Type="http://schemas.openxmlformats.org/officeDocument/2006/relationships/hyperlink" Target="https://docs.aws.amazon.com/es_es/AmazonS3/latest/API/RESTBucketPUTencryption.html" TargetMode="External"/><Relationship Id="rId15" Type="http://schemas.openxmlformats.org/officeDocument/2006/relationships/hyperlink" Target="https://docs.aws.amazon.com/es_es/AmazonS3/latest/API/mpUploadInitiate.html" TargetMode="External"/><Relationship Id="rId14" Type="http://schemas.openxmlformats.org/officeDocument/2006/relationships/hyperlink" Target="https://docs.aws.amazon.com/es_es/AmazonS3/latest/API/RESTObjectSELECTContent.html" TargetMode="External"/><Relationship Id="rId13" Type="http://schemas.openxmlformats.org/officeDocument/2006/relationships/hyperlink" Target="https://docs.aws.amazon.com/es_es/AmazonS3/latest/API/RESTObjectPUTtagging.html" TargetMode="External"/><Relationship Id="rId12" Type="http://schemas.openxmlformats.org/officeDocument/2006/relationships/hyperlink" Target="https://docs.aws.amazon.com/es_es/AmazonS3/latest/API/RESTObjectCOPY.html" TargetMode="External"/><Relationship Id="rId11" Type="http://schemas.openxmlformats.org/officeDocument/2006/relationships/hyperlink" Target="https://docs.aws.amazon.com/es_es/AmazonS3/latest/API/RESTObjectPUT.html" TargetMode="External"/><Relationship Id="rId10" Type="http://schemas.openxmlformats.org/officeDocument/2006/relationships/hyperlink" Target="https://docs.aws.amazon.com/es_es/AmazonS3/latest/API/RESTObjectPOST.html" TargetMode="External"/><Relationship Id="rId1" Type="http://schemas.openxmlformats.org/officeDocument/2006/relationships/hyperlink" Target="https://docs.aws.amazon.com/es_es/AmazonS3/latest/API/RESTBucketPUTAnalyticsConfig.html" TargetMode="External"/></Relationships>
</file>

<file path=xl/worksheets/_rels/sheet57.xml.rels><?xml version="1.0" encoding="UTF-8" standalone="yes"?>
<Relationships xmlns="http://schemas.openxmlformats.org/package/2006/relationships"><Relationship Id="rId4" Type="http://schemas.openxmlformats.org/officeDocument/2006/relationships/hyperlink" Target="https://developers.google.com/drive/api/v3/reference/teamdrives/update" TargetMode="External"/><Relationship Id="rId3" Type="http://schemas.openxmlformats.org/officeDocument/2006/relationships/hyperlink" Target="https://developers.google.com/drive/api/v3/reference/permissions/update" TargetMode="External"/><Relationship Id="rId2" Type="http://schemas.openxmlformats.org/officeDocument/2006/relationships/hyperlink" Target="https://developers.google.com/drive/api/v3/reference/permissions/create" TargetMode="External"/><Relationship Id="rId1" Type="http://schemas.openxmlformats.org/officeDocument/2006/relationships/hyperlink" Target="https://developers.google.com/drive/api/v3/reference/files/list" TargetMode="Externa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hyperlink" Target="https://developers.google.com/fusiontables/docs/v2/reference/template/update" TargetMode="External"/><Relationship Id="rId2" Type="http://schemas.openxmlformats.org/officeDocument/2006/relationships/hyperlink" Target="https://developers.google.com/fusiontables/docs/v2/reference/template/patch" TargetMode="External"/><Relationship Id="rId1" Type="http://schemas.openxmlformats.org/officeDocument/2006/relationships/hyperlink" Target="https://developers.google.com/fusiontables/docs/v2/reference/template/insert" TargetMode="Externa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hyperlink" Target="http://api.pryv.com/reference/" TargetMode="External"/><Relationship Id="rId1" Type="http://schemas.openxmlformats.org/officeDocument/2006/relationships/hyperlink" Target="http://pryv.github.io/reference/" TargetMode="External"/></Relationships>
</file>

<file path=xl/worksheets/_rels/sheet60.xml.rels><?xml version="1.0" encoding="UTF-8" standalone="yes"?>
<Relationships xmlns="http://schemas.openxmlformats.org/package/2006/relationships"><Relationship Id="rId9" Type="http://schemas.openxmlformats.org/officeDocument/2006/relationships/hyperlink" Target="https://developer.github.com/v3/repos/" TargetMode="External"/><Relationship Id="rId8" Type="http://schemas.openxmlformats.org/officeDocument/2006/relationships/hyperlink" Target="https://developer.github.com/v3/pulls/reviews/" TargetMode="External"/><Relationship Id="rId7" Type="http://schemas.openxmlformats.org/officeDocument/2006/relationships/hyperlink" Target="https://developer.github.com/v3/pulls/" TargetMode="External"/><Relationship Id="rId6" Type="http://schemas.openxmlformats.org/officeDocument/2006/relationships/hyperlink" Target="https://developer.github.com/v3/projects/cards/" TargetMode="External"/><Relationship Id="rId5" Type="http://schemas.openxmlformats.org/officeDocument/2006/relationships/hyperlink" Target="https://developer.github.com/v3/orgs/members/" TargetMode="External"/><Relationship Id="rId4" Type="http://schemas.openxmlformats.org/officeDocument/2006/relationships/hyperlink" Target="https://developer.github.com/v3/markdown/" TargetMode="External"/><Relationship Id="rId3" Type="http://schemas.openxmlformats.org/officeDocument/2006/relationships/hyperlink" Target="https://developer.github.com/v3/git/trees/" TargetMode="External"/><Relationship Id="rId2" Type="http://schemas.openxmlformats.org/officeDocument/2006/relationships/hyperlink" Target="https://developer.github.com/v3/checks/runs/" TargetMode="External"/><Relationship Id="rId11" Type="http://schemas.openxmlformats.org/officeDocument/2006/relationships/hyperlink" Target="https://developer.github.com/v3/users/" TargetMode="External"/><Relationship Id="rId10" Type="http://schemas.openxmlformats.org/officeDocument/2006/relationships/hyperlink" Target="https://developer.github.com/v3/repos/deployments/" TargetMode="External"/><Relationship Id="rId1" Type="http://schemas.openxmlformats.org/officeDocument/2006/relationships/hyperlink" Target="https://developer.github.com/v3/activity/notifications/" TargetMode="Externa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microsoft.com/en-us/rest/api/cognitiveservices/bing-web-api-v7-reference" TargetMode="Externa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hyperlink" Target="https://developers.coinbase.com/api/v2" TargetMode="External"/></Relationships>
</file>

<file path=xl/worksheets/_rels/sheet65.xml.rels><?xml version="1.0" encoding="UTF-8" standalone="yes"?>
<Relationships xmlns="http://schemas.openxmlformats.org/package/2006/relationships"><Relationship Id="rId4" Type="http://schemas.openxmlformats.org/officeDocument/2006/relationships/hyperlink" Target="https://developer.intuit.com/app/developer/qbpayments/docs/api/resources/all-entities/tokens" TargetMode="External"/><Relationship Id="rId3" Type="http://schemas.openxmlformats.org/officeDocument/2006/relationships/hyperlink" Target="https://developer.intuit.com/app/developer/qbpayments/docs/api/resources/all-entities/echecks" TargetMode="External"/><Relationship Id="rId2" Type="http://schemas.openxmlformats.org/officeDocument/2006/relationships/hyperlink" Target="https://developer.intuit.com/app/developer/qbpayments/docs/api/resources/all-entities/charges" TargetMode="External"/><Relationship Id="rId1" Type="http://schemas.openxmlformats.org/officeDocument/2006/relationships/hyperlink" Target="https://developer.intuit.com/app/developer/qbpayments/docs/api/resources/all-entities/cards" TargetMode="Externa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hyperlink" Target="https://restdocs.forte.ne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1000"/>
  <sheetViews>
    <sheetView tabSelected="1" topLeftCell="A28" workbookViewId="0">
      <selection activeCell="B2" sqref="B2"/>
    </sheetView>
  </sheetViews>
  <sheetFormatPr defaultColWidth="14.4285714285714" defaultRowHeight="15" customHeight="1"/>
  <cols>
    <col min="1" max="1" width="31.4285714285714" customWidth="1"/>
    <col min="2" max="2" width="100.707142857143" customWidth="1"/>
    <col min="3" max="3" width="16.2928571428571" customWidth="1"/>
    <col min="4" max="4" width="22.4285714285714" customWidth="1"/>
    <col min="5" max="5" width="21.2928571428571" customWidth="1"/>
    <col min="6" max="6" width="19.7071428571429" customWidth="1"/>
    <col min="7" max="7" width="17.8571428571429" customWidth="1"/>
    <col min="8" max="9" width="13.7071428571429" customWidth="1"/>
    <col min="10" max="10" width="16.1428571428571" customWidth="1"/>
    <col min="11" max="11" width="34.4285714285714" customWidth="1"/>
    <col min="12" max="12" width="33.8571428571429" customWidth="1"/>
    <col min="13" max="13" width="39" customWidth="1"/>
    <col min="14" max="14" width="38.8571428571429" customWidth="1"/>
    <col min="15" max="15" width="40.4285714285714" customWidth="1"/>
    <col min="16" max="16" width="40.1428571428571" customWidth="1"/>
    <col min="17" max="17" width="42.2928571428571" customWidth="1"/>
    <col min="18" max="18" width="41.8571428571429" customWidth="1"/>
    <col min="19" max="19" width="41.7071428571429" customWidth="1"/>
    <col min="20" max="20" width="41.8571428571429" customWidth="1"/>
    <col min="21" max="21" width="61" customWidth="1"/>
    <col min="22" max="22" width="61.4285714285714" customWidth="1"/>
    <col min="23" max="23" width="68.4285714285714" customWidth="1"/>
    <col min="24" max="24" width="68.7071428571429" customWidth="1"/>
    <col min="25" max="25" width="68.4285714285714" customWidth="1"/>
    <col min="26" max="26" width="68" customWidth="1"/>
    <col min="27" max="27" width="67.4285714285714" customWidth="1"/>
    <col min="28" max="28" width="69" customWidth="1"/>
    <col min="29" max="29" width="61.7071428571429" customWidth="1"/>
    <col min="30" max="30" width="62.8571428571429" customWidth="1"/>
    <col min="31" max="31" width="62.2928571428571" customWidth="1"/>
    <col min="32" max="32" width="64.4285714285714" customWidth="1"/>
    <col min="33" max="33" width="18.5714285714286" customWidth="1"/>
    <col min="34" max="34" width="50.5714285714286" customWidth="1"/>
    <col min="35" max="35" width="20.7071428571429" customWidth="1"/>
    <col min="36" max="36" width="52.1428571428571" customWidth="1"/>
    <col min="37" max="37" width="21.2928571428571" customWidth="1"/>
    <col min="38" max="38" width="53.5714285714286" customWidth="1"/>
    <col min="39" max="39" width="21.1428571428571" customWidth="1"/>
    <col min="40" max="40" width="51.7071428571429" customWidth="1"/>
    <col min="41" max="41" width="156" customWidth="1"/>
  </cols>
  <sheetData>
    <row r="1" ht="15.75" customHeight="1" spans="1:41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6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  <c r="Z1" s="13" t="s">
        <v>25</v>
      </c>
      <c r="AA1" s="13" t="s">
        <v>26</v>
      </c>
      <c r="AB1" s="13" t="s">
        <v>27</v>
      </c>
      <c r="AC1" s="13" t="s">
        <v>28</v>
      </c>
      <c r="AD1" s="13" t="s">
        <v>29</v>
      </c>
      <c r="AE1" s="13" t="s">
        <v>30</v>
      </c>
      <c r="AF1" s="13" t="s">
        <v>31</v>
      </c>
      <c r="AG1" s="13" t="s">
        <v>32</v>
      </c>
      <c r="AH1" s="13" t="s">
        <v>33</v>
      </c>
      <c r="AI1" s="13" t="s">
        <v>34</v>
      </c>
      <c r="AJ1" s="13" t="s">
        <v>35</v>
      </c>
      <c r="AK1" s="13" t="s">
        <v>36</v>
      </c>
      <c r="AL1" s="13" t="s">
        <v>37</v>
      </c>
      <c r="AM1" s="13" t="s">
        <v>38</v>
      </c>
      <c r="AN1" s="13" t="s">
        <v>39</v>
      </c>
      <c r="AO1" s="13" t="s">
        <v>40</v>
      </c>
    </row>
    <row r="2" ht="15.75" customHeight="1" spans="1:41">
      <c r="A2" s="17" t="s">
        <v>41</v>
      </c>
      <c r="B2" s="54" t="s">
        <v>42</v>
      </c>
      <c r="C2" s="19" t="s">
        <v>43</v>
      </c>
      <c r="D2" s="23" t="s">
        <v>44</v>
      </c>
      <c r="E2" s="23" t="s">
        <v>44</v>
      </c>
      <c r="F2" s="23" t="s">
        <v>44</v>
      </c>
      <c r="G2" s="19" t="s">
        <v>45</v>
      </c>
      <c r="H2" s="19">
        <v>2579</v>
      </c>
      <c r="I2" s="19">
        <v>3116</v>
      </c>
      <c r="J2" s="19">
        <v>7</v>
      </c>
      <c r="K2" s="19">
        <f>SUMPRODUCT(('Google Maps Places'!A2:A200&lt;&gt;"")/COUNTIF('Google Maps Places'!A2:A200,'Google Maps Places'!A2:A200&amp;""))</f>
        <v>4</v>
      </c>
      <c r="L2" s="67">
        <f t="shared" ref="L2:L37" si="0">100*K2/J2</f>
        <v>57.1428571428571</v>
      </c>
      <c r="M2" s="19">
        <f>SUMPRODUCT((('Google Maps Places'!E2:E200="Read"))/COUNTIFS('Google Maps Places'!E2:E200,'Google Maps Places'!E2:E200&amp;"",'Google Maps Places'!A2:A200,'Google Maps Places'!A2:A200&amp;""))</f>
        <v>4</v>
      </c>
      <c r="N2" s="67">
        <f t="shared" ref="N2:N8" si="1">100*M2/K2</f>
        <v>100</v>
      </c>
      <c r="O2" s="19">
        <f>SUMPRODUCT((('Google Maps Places'!E2:E200="Create"))/COUNTIFS('Google Maps Places'!E2:E200,'Google Maps Places'!E2:E200&amp;"",'Google Maps Places'!A2:A200,'Google Maps Places'!A2:A200&amp;""))</f>
        <v>0</v>
      </c>
      <c r="P2" s="67">
        <f t="shared" ref="P2:P8" si="2">100*O2/K2</f>
        <v>0</v>
      </c>
      <c r="Q2" s="19">
        <f>SUMPRODUCT((('Google Maps Places'!E2:E200="Update"))/COUNTIFS('Google Maps Places'!E2:E200,'Google Maps Places'!E2:E200&amp;"",'Google Maps Places'!A2:A200,'Google Maps Places'!A2:A200&amp;""))</f>
        <v>0</v>
      </c>
      <c r="R2" s="67">
        <f t="shared" ref="R2:R8" si="3">100*Q2/K2</f>
        <v>0</v>
      </c>
      <c r="S2" s="19">
        <f>SUMPRODUCT((('Google Maps Places'!E2:E200="Delete"))/COUNTIFS('Google Maps Places'!E2:E200,'Google Maps Places'!E2:E200&amp;"",'Google Maps Places'!A2:A200,'Google Maps Places'!A2:A200&amp;""))</f>
        <v>0</v>
      </c>
      <c r="T2" s="67">
        <f t="shared" ref="T2:T8" si="4">100*S2/K2</f>
        <v>0</v>
      </c>
      <c r="U2" s="19">
        <f>SUMPRODUCT((('Google Maps Places'!L2:L200="x"))/COUNTIFS('Google Maps Places'!L2:L200,'Google Maps Places'!L2:L200&amp;"",'Google Maps Places'!A2:A200,'Google Maps Places'!A2:A200&amp;""))</f>
        <v>4</v>
      </c>
      <c r="V2" s="67">
        <f t="shared" ref="V2:V8" si="5">100*U2/K2</f>
        <v>100</v>
      </c>
      <c r="W2" s="19">
        <f>SUMPRODUCT((('Google Maps Places'!M2:M200="x"))/COUNTIFS('Google Maps Places'!M2:M200,'Google Maps Places'!M2:M200&amp;"",'Google Maps Places'!A2:A200,'Google Maps Places'!A2:A200&amp;""))</f>
        <v>0</v>
      </c>
      <c r="X2" s="67">
        <f t="shared" ref="X2:X8" si="6">100*W2/K2</f>
        <v>0</v>
      </c>
      <c r="Y2" s="19">
        <f>SUMPRODUCT((('Google Maps Places'!N2:N200="x"))/COUNTIFS('Google Maps Places'!N2:N200,'Google Maps Places'!N2:N200&amp;"",'Google Maps Places'!A2:A200,'Google Maps Places'!A2:A200&amp;""))</f>
        <v>0</v>
      </c>
      <c r="Z2" s="67">
        <f t="shared" ref="Z2:Z8" si="7">100*Y2/K2</f>
        <v>0</v>
      </c>
      <c r="AA2" s="19">
        <f>SUMPRODUCT((('Google Maps Places'!O2:O200="x"))/COUNTIFS('Google Maps Places'!O2:O200,'Google Maps Places'!O2:O200&amp;"",'Google Maps Places'!A2:A200,'Google Maps Places'!A2:A200&amp;""))</f>
        <v>0</v>
      </c>
      <c r="AB2" s="67">
        <f t="shared" ref="AB2:AB8" si="8">100*AA2/K2</f>
        <v>0</v>
      </c>
      <c r="AC2" s="19">
        <f>SUMPRODUCT((('Google Maps Places'!P2:P200="x"))/COUNTIFS('Google Maps Places'!P2:P200,'Google Maps Places'!P2:P200&amp;"",'Google Maps Places'!A2:A200,'Google Maps Places'!A2:A200&amp;""))</f>
        <v>0</v>
      </c>
      <c r="AD2" s="67">
        <f t="shared" ref="AD2:AD8" si="9">100*AC2/K2</f>
        <v>0</v>
      </c>
      <c r="AE2" s="19">
        <f>SUMPRODUCT((('Google Maps Places'!Q2:Q200="x"))/COUNTIFS('Google Maps Places'!Q2:Q200,'Google Maps Places'!Q2:Q200&amp;"",'Google Maps Places'!A2:A200,'Google Maps Places'!A2:A200&amp;""))</f>
        <v>0</v>
      </c>
      <c r="AF2" s="67">
        <f t="shared" ref="AF2:AF8" si="10">100*AE2/K2</f>
        <v>0</v>
      </c>
      <c r="AG2" s="19">
        <v>7</v>
      </c>
      <c r="AH2" s="79">
        <f t="shared" ref="AH2:AH28" si="11">100*M2/AG2</f>
        <v>57.1428571428571</v>
      </c>
      <c r="AI2" s="19">
        <v>0</v>
      </c>
      <c r="AJ2" s="79">
        <v>0</v>
      </c>
      <c r="AK2" s="19">
        <v>0</v>
      </c>
      <c r="AL2" s="79">
        <v>0</v>
      </c>
      <c r="AM2" s="19">
        <v>0</v>
      </c>
      <c r="AN2" s="79">
        <v>0</v>
      </c>
      <c r="AO2" s="18" t="s">
        <v>46</v>
      </c>
    </row>
    <row r="3" ht="15.75" customHeight="1" spans="1:41">
      <c r="A3" s="17" t="s">
        <v>47</v>
      </c>
      <c r="B3" s="54" t="s">
        <v>48</v>
      </c>
      <c r="C3" s="19" t="s">
        <v>49</v>
      </c>
      <c r="D3" s="23" t="s">
        <v>50</v>
      </c>
      <c r="E3" s="23" t="s">
        <v>50</v>
      </c>
      <c r="F3" s="23" t="s">
        <v>50</v>
      </c>
      <c r="G3" s="19" t="s">
        <v>45</v>
      </c>
      <c r="H3" s="19">
        <v>829</v>
      </c>
      <c r="I3" s="19">
        <v>1999</v>
      </c>
      <c r="J3" s="19">
        <v>3</v>
      </c>
      <c r="K3" s="19">
        <f>SUMPRODUCT(('Twitter Search Tweets'!A2:A200&lt;&gt;"")/COUNTIF('Twitter Search Tweets'!A2:A200,'Twitter Search Tweets'!A2:A200&amp;""))</f>
        <v>3</v>
      </c>
      <c r="L3" s="67">
        <f t="shared" si="0"/>
        <v>100</v>
      </c>
      <c r="M3" s="19">
        <f>SUMPRODUCT((('Twitter Search Tweets'!E2:E200="Read"))/COUNTIFS('Twitter Search Tweets'!E2:E200,'Twitter Search Tweets'!E2:E200&amp;"",'Twitter Search Tweets'!A2:A200,'Twitter Search Tweets'!A2:A200&amp;""))</f>
        <v>3</v>
      </c>
      <c r="N3" s="67">
        <f t="shared" si="1"/>
        <v>100</v>
      </c>
      <c r="O3" s="19">
        <f>SUMPRODUCT((('Twitter Search Tweets'!E2:E200="Create"))/COUNTIFS('Twitter Search Tweets'!E2:E200,'Twitter Search Tweets'!E2:E200&amp;"",'Twitter Search Tweets'!A2:A200,'Twitter Search Tweets'!A2:A200&amp;""))</f>
        <v>0</v>
      </c>
      <c r="P3" s="67">
        <f t="shared" si="2"/>
        <v>0</v>
      </c>
      <c r="Q3" s="19">
        <f>SUMPRODUCT((('Twitter Search Tweets'!E2:E200="Update"))/COUNTIFS('Twitter Search Tweets'!E2:E200,'Twitter Search Tweets'!E2:E200&amp;"",'Twitter Search Tweets'!A2:A200,'Twitter Search Tweets'!A2:A200&amp;""))</f>
        <v>0</v>
      </c>
      <c r="R3" s="67">
        <f t="shared" si="3"/>
        <v>0</v>
      </c>
      <c r="S3" s="19">
        <f>SUMPRODUCT((('Twitter Search Tweets'!E2:E200="Delete"))/COUNTIFS('Twitter Search Tweets'!E2:E200,'Twitter Search Tweets'!E2:E200&amp;"",'Twitter Search Tweets'!A2:A200,'Twitter Search Tweets'!A2:A200&amp;""))</f>
        <v>0</v>
      </c>
      <c r="T3" s="67">
        <f t="shared" si="4"/>
        <v>0</v>
      </c>
      <c r="U3" s="19">
        <f>SUMPRODUCT((('Twitter Search Tweets'!L2:L200="x"))/COUNTIFS('Twitter Search Tweets'!L2:L200,'Twitter Search Tweets'!L2:L200&amp;"",'Twitter Search Tweets'!A2:A200,'Twitter Search Tweets'!A2:A200&amp;""))</f>
        <v>3</v>
      </c>
      <c r="V3" s="67">
        <f t="shared" si="5"/>
        <v>100</v>
      </c>
      <c r="W3" s="19">
        <f>SUMPRODUCT((('Twitter Search Tweets'!M2:M200="x"))/COUNTIFS('Twitter Search Tweets'!M2:M200,'Twitter Search Tweets'!M2:M200&amp;"",'Twitter Search Tweets'!A2:A200,'Twitter Search Tweets'!A2:A200&amp;""))</f>
        <v>0</v>
      </c>
      <c r="X3" s="67">
        <f t="shared" si="6"/>
        <v>0</v>
      </c>
      <c r="Y3" s="19">
        <f>SUMPRODUCT((('Twitter Search Tweets'!N2:N200="x"))/COUNTIFS('Twitter Search Tweets'!N2:N200,'Twitter Search Tweets'!N2:N200&amp;"",'Twitter Search Tweets'!A2:A200,'Twitter Search Tweets'!A2:A200&amp;""))</f>
        <v>0</v>
      </c>
      <c r="Z3" s="67">
        <f t="shared" si="7"/>
        <v>0</v>
      </c>
      <c r="AA3" s="19">
        <f>SUMPRODUCT((('Twitter Search Tweets'!O2:O200="x"))/COUNTIFS('Twitter Search Tweets'!O2:O200,'Twitter Search Tweets'!O2:O200&amp;"",'Twitter Search Tweets'!A2:A200,'Twitter Search Tweets'!A2:A200&amp;""))</f>
        <v>0</v>
      </c>
      <c r="AB3" s="67">
        <f t="shared" si="8"/>
        <v>0</v>
      </c>
      <c r="AC3" s="19">
        <f>SUMPRODUCT((('Twitter Search Tweets'!P2:P200="x"))/COUNTIFS('Twitter Search Tweets'!P2:P200,'Twitter Search Tweets'!P2:P200&amp;"",'Twitter Search Tweets'!A2:A200,'Twitter Search Tweets'!A2:A200&amp;""))</f>
        <v>0</v>
      </c>
      <c r="AD3" s="67">
        <f t="shared" si="9"/>
        <v>0</v>
      </c>
      <c r="AE3" s="19">
        <f>SUMPRODUCT((('Twitter Search Tweets'!Q2:Q200="x"))/COUNTIFS('Twitter Search Tweets'!Q2:Q200,'Twitter Search Tweets'!Q2:Q200&amp;"",'Twitter Search Tweets'!A2:A200,'Twitter Search Tweets'!A2:A200&amp;""))</f>
        <v>0</v>
      </c>
      <c r="AF3" s="67">
        <f t="shared" si="10"/>
        <v>0</v>
      </c>
      <c r="AG3" s="19">
        <v>3</v>
      </c>
      <c r="AH3" s="79">
        <f t="shared" si="11"/>
        <v>100</v>
      </c>
      <c r="AI3" s="19">
        <v>0</v>
      </c>
      <c r="AJ3" s="79">
        <v>0</v>
      </c>
      <c r="AK3" s="19">
        <v>0</v>
      </c>
      <c r="AL3" s="79">
        <v>0</v>
      </c>
      <c r="AM3" s="19">
        <v>0</v>
      </c>
      <c r="AN3" s="79">
        <v>0</v>
      </c>
      <c r="AO3" s="18" t="s">
        <v>51</v>
      </c>
    </row>
    <row r="4" ht="15.75" customHeight="1" spans="1:41">
      <c r="A4" s="17" t="s">
        <v>52</v>
      </c>
      <c r="B4" s="54" t="s">
        <v>53</v>
      </c>
      <c r="C4" s="19" t="s">
        <v>54</v>
      </c>
      <c r="D4" s="23" t="s">
        <v>55</v>
      </c>
      <c r="E4" s="23" t="s">
        <v>55</v>
      </c>
      <c r="F4" s="18" t="s">
        <v>56</v>
      </c>
      <c r="G4" s="19" t="s">
        <v>45</v>
      </c>
      <c r="H4" s="19">
        <v>707</v>
      </c>
      <c r="I4" s="19">
        <v>1637</v>
      </c>
      <c r="J4" s="19">
        <v>50</v>
      </c>
      <c r="K4" s="19">
        <f>SUMPRODUCT((Youtube!A2:A200&lt;&gt;"")/COUNTIF(Youtube!A2:A200,Youtube!A2:A200&amp;""))</f>
        <v>17</v>
      </c>
      <c r="L4" s="67">
        <f t="shared" si="0"/>
        <v>34</v>
      </c>
      <c r="M4" s="19">
        <f>SUMPRODUCT(((Youtube!E2:E200="Read"))/COUNTIFS(Youtube!E2:E200,Youtube!E2:E200&amp;"",Youtube!A2:A200,Youtube!A2:A200&amp;""))</f>
        <v>12</v>
      </c>
      <c r="N4" s="67">
        <f t="shared" si="1"/>
        <v>70.5882352941177</v>
      </c>
      <c r="O4" s="19">
        <f>SUMPRODUCT(((Youtube!E2:E200="Create"))/COUNTIFS(Youtube!E2:E200,Youtube!E2:E200&amp;"",Youtube!A2:A200,Youtube!A2:A200&amp;""))</f>
        <v>4</v>
      </c>
      <c r="P4" s="67">
        <f t="shared" si="2"/>
        <v>23.5294117647059</v>
      </c>
      <c r="Q4" s="19">
        <f>SUMPRODUCT(((Youtube!E2:E200="Update"))/COUNTIFS(Youtube!E2:E200,Youtube!E2:E200&amp;"",Youtube!A2:A200,Youtube!A2:A200&amp;""))</f>
        <v>1</v>
      </c>
      <c r="R4" s="67">
        <f t="shared" si="3"/>
        <v>5.88235294117647</v>
      </c>
      <c r="S4" s="19">
        <f>SUMPRODUCT(((Youtube!E2:E200="Delete"))/COUNTIFS(Youtube!E2:E200,Youtube!E2:E200&amp;"",Youtube!A2:A200,Youtube!A2:A200&amp;""))</f>
        <v>0</v>
      </c>
      <c r="T4" s="67">
        <f t="shared" si="4"/>
        <v>0</v>
      </c>
      <c r="U4" s="19">
        <f>SUMPRODUCT(((Youtube!L2:L200="x"))/COUNTIFS(Youtube!L2:L200,Youtube!L2:L200&amp;"",Youtube!A2:A200,Youtube!A2:A200&amp;""))</f>
        <v>16</v>
      </c>
      <c r="V4" s="67">
        <f t="shared" si="5"/>
        <v>94.1176470588235</v>
      </c>
      <c r="W4" s="19">
        <f>SUMPRODUCT(((Youtube!M2:M200="x"))/COUNTIFS(Youtube!M2:M200,Youtube!M2:M200&amp;"",Youtube!A2:A200,Youtube!A2:A200&amp;""))</f>
        <v>1</v>
      </c>
      <c r="X4" s="67">
        <f t="shared" si="6"/>
        <v>5.88235294117647</v>
      </c>
      <c r="Y4" s="19">
        <f>SUMPRODUCT(((Youtube!N2:N200="x"))/COUNTIFS(Youtube!N2:N200,Youtube!N2:N200&amp;"",Youtube!A2:A200,Youtube!A2:A200&amp;""))</f>
        <v>0</v>
      </c>
      <c r="Z4" s="67">
        <f t="shared" si="7"/>
        <v>0</v>
      </c>
      <c r="AA4" s="19">
        <f>SUMPRODUCT(((Youtube!O2:O200="x"))/COUNTIFS(Youtube!O2:O200,Youtube!O2:O200&amp;"",Youtube!A2:A200,Youtube!A2:A200&amp;""))</f>
        <v>0</v>
      </c>
      <c r="AB4" s="67">
        <f t="shared" si="8"/>
        <v>0</v>
      </c>
      <c r="AC4" s="19">
        <f>SUMPRODUCT(((Youtube!P2:P200="x"))/COUNTIFS(Youtube!P2:P200,Youtube!P2:P200&amp;"",Youtube!A2:A200,Youtube!A2:A200&amp;""))</f>
        <v>0</v>
      </c>
      <c r="AD4" s="67">
        <f t="shared" si="9"/>
        <v>0</v>
      </c>
      <c r="AE4" s="19">
        <f>SUMPRODUCT(((Youtube!Q2:Q200="x"))/COUNTIFS(Youtube!Q2:Q200,Youtube!Q2:Q200&amp;"",Youtube!A2:A200,Youtube!A2:A200&amp;""))</f>
        <v>0</v>
      </c>
      <c r="AF4" s="67">
        <f t="shared" si="10"/>
        <v>0</v>
      </c>
      <c r="AG4" s="19">
        <v>18</v>
      </c>
      <c r="AH4" s="79">
        <f t="shared" si="11"/>
        <v>66.6666666666666</v>
      </c>
      <c r="AI4" s="19">
        <v>16</v>
      </c>
      <c r="AJ4" s="79">
        <f t="shared" ref="AJ4:AJ7" si="12">100*O4/AI4</f>
        <v>25</v>
      </c>
      <c r="AK4" s="19">
        <v>8</v>
      </c>
      <c r="AL4" s="79">
        <f t="shared" ref="AL4:AL7" si="13">100*Q4/AK4</f>
        <v>12.5</v>
      </c>
      <c r="AM4" s="19">
        <v>8</v>
      </c>
      <c r="AN4" s="79">
        <f t="shared" ref="AN4:AN7" si="14">100*S4/AM4</f>
        <v>0</v>
      </c>
      <c r="AO4" s="18" t="s">
        <v>57</v>
      </c>
    </row>
    <row r="5" ht="15.75" customHeight="1" spans="1:41">
      <c r="A5" s="17" t="s">
        <v>58</v>
      </c>
      <c r="B5" s="54" t="s">
        <v>59</v>
      </c>
      <c r="C5" s="19" t="s">
        <v>43</v>
      </c>
      <c r="D5" s="23" t="s">
        <v>60</v>
      </c>
      <c r="E5" s="23" t="s">
        <v>60</v>
      </c>
      <c r="F5" s="18" t="s">
        <v>56</v>
      </c>
      <c r="G5" s="19" t="s">
        <v>45</v>
      </c>
      <c r="H5" s="19">
        <v>635</v>
      </c>
      <c r="I5" s="19">
        <v>732</v>
      </c>
      <c r="J5" s="19">
        <v>222</v>
      </c>
      <c r="K5" s="19">
        <f>SUMPRODUCT((Flickr!A2:A200&lt;&gt;"")/COUNTIF(Flickr!A2:A200,Flickr!A2:A200&amp;""))</f>
        <v>29</v>
      </c>
      <c r="L5" s="67">
        <f t="shared" si="0"/>
        <v>13.0630630630631</v>
      </c>
      <c r="M5" s="19">
        <f>SUMPRODUCT(((Flickr!E2:E200="Read"))/COUNTIFS(Flickr!E2:E200,Flickr!E2:E200&amp;"",Flickr!A2:A200,Flickr!A2:A200&amp;""))</f>
        <v>22</v>
      </c>
      <c r="N5" s="67">
        <f t="shared" si="1"/>
        <v>75.8620689655172</v>
      </c>
      <c r="O5" s="19">
        <f>SUMPRODUCT(((Flickr!E2:E200="Create"))/COUNTIFS(Flickr!E2:E200,Flickr!E2:E200&amp;"",Flickr!A2:A200,Flickr!A2:A200&amp;""))</f>
        <v>3</v>
      </c>
      <c r="P5" s="67">
        <f t="shared" si="2"/>
        <v>10.3448275862069</v>
      </c>
      <c r="Q5" s="19">
        <f>SUMPRODUCT(((Flickr!E2:E200="Update"))/COUNTIFS(Flickr!E2:E200,Flickr!E2:E200&amp;"",Flickr!A2:A200,Flickr!A2:A200&amp;""))</f>
        <v>4</v>
      </c>
      <c r="R5" s="67">
        <f t="shared" si="3"/>
        <v>13.7931034482759</v>
      </c>
      <c r="S5" s="19">
        <f>SUMPRODUCT(((Flickr!E2:E200="Delete"))/COUNTIFS(Flickr!E2:E200,Flickr!E2:E200&amp;"",Flickr!A2:A200,Flickr!A2:A200&amp;""))</f>
        <v>0</v>
      </c>
      <c r="T5" s="67">
        <f t="shared" si="4"/>
        <v>0</v>
      </c>
      <c r="U5" s="19">
        <f>SUMPRODUCT(((Flickr!L2:L200="x"))/COUNTIFS(Flickr!L2:L200,Flickr!L2:L200&amp;"",Flickr!A2:A200,Flickr!A2:A200&amp;""))</f>
        <v>0</v>
      </c>
      <c r="V5" s="67">
        <f t="shared" si="5"/>
        <v>0</v>
      </c>
      <c r="W5" s="19">
        <f>SUMPRODUCT(((Flickr!M2:M200="x"))/COUNTIFS(Flickr!M2:M200,Flickr!M2:M200&amp;"",Flickr!A2:A200,Flickr!A2:A200&amp;""))</f>
        <v>0</v>
      </c>
      <c r="X5" s="67">
        <f t="shared" si="6"/>
        <v>0</v>
      </c>
      <c r="Y5" s="19">
        <f>SUMPRODUCT(((Flickr!N2:N200="x"))/COUNTIFS(Flickr!N2:N200,Flickr!N2:N200&amp;"",Flickr!A2:A200,Flickr!A2:A200&amp;""))</f>
        <v>0</v>
      </c>
      <c r="Z5" s="67">
        <f t="shared" si="7"/>
        <v>0</v>
      </c>
      <c r="AA5" s="19">
        <f>SUMPRODUCT(((Flickr!O2:O200="x"))/COUNTIFS(Flickr!O2:O200,Flickr!O2:O200&amp;"",Flickr!A2:A200,Flickr!A2:A200&amp;""))</f>
        <v>29</v>
      </c>
      <c r="AB5" s="67">
        <f t="shared" si="8"/>
        <v>100</v>
      </c>
      <c r="AC5" s="19">
        <f>SUMPRODUCT(((Flickr!P2:P200="x"))/COUNTIFS(Flickr!P2:P200,Flickr!P2:P200&amp;"",Flickr!A2:A200,Flickr!A2:A200&amp;""))</f>
        <v>0</v>
      </c>
      <c r="AD5" s="67">
        <f t="shared" si="9"/>
        <v>0</v>
      </c>
      <c r="AE5" s="19">
        <f>SUMPRODUCT(((Flickr!Q2:Q200="x"))/COUNTIFS(Flickr!Q2:Q200,Flickr!Q2:Q200&amp;"",Flickr!A2:A200,Flickr!A2:A200&amp;""))</f>
        <v>0</v>
      </c>
      <c r="AF5" s="67">
        <f t="shared" si="10"/>
        <v>0</v>
      </c>
      <c r="AG5" s="19">
        <v>154</v>
      </c>
      <c r="AH5" s="79">
        <f t="shared" si="11"/>
        <v>14.2857142857143</v>
      </c>
      <c r="AI5" s="19">
        <v>36</v>
      </c>
      <c r="AJ5" s="79">
        <f t="shared" si="12"/>
        <v>8.33333333333334</v>
      </c>
      <c r="AK5" s="19">
        <v>13</v>
      </c>
      <c r="AL5" s="79">
        <f t="shared" si="13"/>
        <v>30.7692307692308</v>
      </c>
      <c r="AM5" s="19">
        <v>19</v>
      </c>
      <c r="AN5" s="79">
        <f t="shared" si="14"/>
        <v>0</v>
      </c>
      <c r="AO5" s="18" t="s">
        <v>61</v>
      </c>
    </row>
    <row r="6" ht="15.75" customHeight="1" spans="1:41">
      <c r="A6" s="17" t="s">
        <v>62</v>
      </c>
      <c r="B6" s="54" t="s">
        <v>63</v>
      </c>
      <c r="C6" s="55" t="s">
        <v>64</v>
      </c>
      <c r="D6" s="23" t="s">
        <v>65</v>
      </c>
      <c r="E6" s="23" t="s">
        <v>65</v>
      </c>
      <c r="F6" s="18" t="s">
        <v>66</v>
      </c>
      <c r="G6" s="19" t="s">
        <v>45</v>
      </c>
      <c r="H6" s="19">
        <v>361</v>
      </c>
      <c r="I6" s="19">
        <v>566</v>
      </c>
      <c r="J6" s="19">
        <v>31</v>
      </c>
      <c r="K6" s="19">
        <f>SUMPRODUCT(('Twilio SMS'!A2:A200&lt;&gt;"")/COUNTIF('Twilio SMS'!A2:A200,'Twilio SMS'!A2:A200&amp;""))</f>
        <v>2</v>
      </c>
      <c r="L6" s="67">
        <f t="shared" si="0"/>
        <v>6.45161290322581</v>
      </c>
      <c r="M6" s="19">
        <f>SUMPRODUCT((('Twilio SMS'!E2:E200="Read"))/COUNTIFS('Twilio SMS'!E2:E200,'Twilio SMS'!E2:E200&amp;"",'Twilio SMS'!A2:A200,'Twilio SMS'!A2:A200&amp;""))</f>
        <v>1</v>
      </c>
      <c r="N6" s="67">
        <f t="shared" si="1"/>
        <v>50</v>
      </c>
      <c r="O6" s="19">
        <f>SUMPRODUCT((('Twilio SMS'!E2:E200="Create"))/COUNTIFS('Twilio SMS'!E2:E200,'Twilio SMS'!E2:E200&amp;"",'Twilio SMS'!A2:A200,'Twilio SMS'!A2:A200&amp;""))</f>
        <v>1</v>
      </c>
      <c r="P6" s="67">
        <f t="shared" si="2"/>
        <v>50</v>
      </c>
      <c r="Q6" s="19">
        <f>SUMPRODUCT((('Twilio SMS'!E2:E200="Update"))/COUNTIFS('Twilio SMS'!E2:E200,'Twilio SMS'!E2:E200&amp;"",'Twilio SMS'!A2:A200,'Twilio SMS'!A2:A200&amp;""))</f>
        <v>0</v>
      </c>
      <c r="R6" s="67">
        <f t="shared" si="3"/>
        <v>0</v>
      </c>
      <c r="S6" s="19">
        <f>SUMPRODUCT((('Twilio SMS'!E2:E200="Delete"))/COUNTIFS('Twilio SMS'!E2:E200,'Twilio SMS'!E2:E200&amp;"",'Twilio SMS'!A2:A200,'Twilio SMS'!A2:A200&amp;""))</f>
        <v>0</v>
      </c>
      <c r="T6" s="67">
        <f t="shared" si="4"/>
        <v>0</v>
      </c>
      <c r="U6" s="19">
        <f>SUMPRODUCT((('Twilio SMS'!L2:L200="x"))/COUNTIFS('Twilio SMS'!L2:L200,'Twilio SMS'!L2:L200&amp;"",'Twilio SMS'!A2:A200,'Twilio SMS'!A2:A200&amp;""))</f>
        <v>1</v>
      </c>
      <c r="V6" s="67">
        <f t="shared" si="5"/>
        <v>50</v>
      </c>
      <c r="W6" s="19">
        <f>SUMPRODUCT((('Twilio SMS'!M2:M200="x"))/COUNTIFS('Twilio SMS'!M2:M200,'Twilio SMS'!M2:M200&amp;"",'Twilio SMS'!A2:A200,'Twilio SMS'!A2:A200&amp;""))</f>
        <v>0</v>
      </c>
      <c r="X6" s="67">
        <f t="shared" si="6"/>
        <v>0</v>
      </c>
      <c r="Y6" s="19">
        <f>SUMPRODUCT((('Twilio SMS'!N2:N200="x"))/COUNTIFS('Twilio SMS'!N2:N200,'Twilio SMS'!N2:N200&amp;"",'Twilio SMS'!A2:A200,'Twilio SMS'!A2:A200&amp;""))</f>
        <v>0</v>
      </c>
      <c r="Z6" s="67">
        <f t="shared" si="7"/>
        <v>0</v>
      </c>
      <c r="AA6" s="19">
        <f>SUMPRODUCT((('Twilio SMS'!O2:O200="x"))/COUNTIFS('Twilio SMS'!O2:O200,'Twilio SMS'!O2:O200&amp;"",'Twilio SMS'!A2:A200,'Twilio SMS'!A2:A200&amp;""))</f>
        <v>1</v>
      </c>
      <c r="AB6" s="67">
        <f t="shared" si="8"/>
        <v>50</v>
      </c>
      <c r="AC6" s="19">
        <f>SUMPRODUCT((('Twilio SMS'!P2:P200="x"))/COUNTIFS('Twilio SMS'!P2:P200,'Twilio SMS'!P2:P200&amp;"",'Twilio SMS'!A2:A200,'Twilio SMS'!A2:A200&amp;""))</f>
        <v>0</v>
      </c>
      <c r="AD6" s="67">
        <f t="shared" si="9"/>
        <v>0</v>
      </c>
      <c r="AE6" s="19">
        <f>SUMPRODUCT((('Twilio SMS'!Q2:Q200="x"))/COUNTIFS('Twilio SMS'!Q2:Q200,'Twilio SMS'!Q2:Q200&amp;"",'Twilio SMS'!A2:A200,'Twilio SMS'!A2:A200&amp;""))</f>
        <v>0</v>
      </c>
      <c r="AF6" s="67">
        <f t="shared" si="10"/>
        <v>0</v>
      </c>
      <c r="AG6" s="19">
        <v>16</v>
      </c>
      <c r="AH6" s="79">
        <f t="shared" si="11"/>
        <v>6.25</v>
      </c>
      <c r="AI6" s="19">
        <v>6</v>
      </c>
      <c r="AJ6" s="79">
        <f t="shared" si="12"/>
        <v>16.6666666666667</v>
      </c>
      <c r="AK6" s="19">
        <v>3</v>
      </c>
      <c r="AL6" s="79">
        <f t="shared" si="13"/>
        <v>0</v>
      </c>
      <c r="AM6" s="19">
        <v>6</v>
      </c>
      <c r="AN6" s="79">
        <f t="shared" si="14"/>
        <v>0</v>
      </c>
      <c r="AO6" s="18" t="s">
        <v>67</v>
      </c>
    </row>
    <row r="7" ht="15.75" customHeight="1" spans="1:41">
      <c r="A7" s="17" t="s">
        <v>68</v>
      </c>
      <c r="B7" s="54" t="s">
        <v>69</v>
      </c>
      <c r="C7" s="19" t="s">
        <v>70</v>
      </c>
      <c r="D7" s="23" t="s">
        <v>71</v>
      </c>
      <c r="E7" s="23" t="s">
        <v>71</v>
      </c>
      <c r="F7" s="18" t="s">
        <v>56</v>
      </c>
      <c r="G7" s="19" t="s">
        <v>45</v>
      </c>
      <c r="H7" s="19">
        <v>246</v>
      </c>
      <c r="I7" s="19">
        <v>566</v>
      </c>
      <c r="J7" s="19">
        <v>58</v>
      </c>
      <c r="K7" s="19">
        <f>SUMPRODUCT((Last.fm!A2:A200&lt;&gt;"")/COUNTIF(Last.fm!A2:A200,Last.fm!A2:A200&amp;""))</f>
        <v>18</v>
      </c>
      <c r="L7" s="67">
        <f t="shared" si="0"/>
        <v>31.0344827586207</v>
      </c>
      <c r="M7" s="19">
        <f>SUMPRODUCT(((Last.fm!E2:E200="Read"))/COUNTIFS(Last.fm!E2:E200,Last.fm!E2:E200&amp;"",Last.fm!A2:A200,Last.fm!A2:A200&amp;""))</f>
        <v>18</v>
      </c>
      <c r="N7" s="67">
        <f t="shared" si="1"/>
        <v>100</v>
      </c>
      <c r="O7" s="19">
        <f>SUMPRODUCT(((Last.fm!E2:E200="Create"))/COUNTIFS(Last.fm!E2:E200,Last.fm!E2:E200&amp;"",Last.fm!A2:A200,Last.fm!A2:A200&amp;""))</f>
        <v>0</v>
      </c>
      <c r="P7" s="67">
        <f t="shared" si="2"/>
        <v>0</v>
      </c>
      <c r="Q7" s="19">
        <f>SUMPRODUCT(((Last.fm!E2:E200="Update"))/COUNTIFS(Last.fm!E2:E200,Last.fm!E2:E200&amp;"",Last.fm!A2:A200,Last.fm!A2:A200&amp;""))</f>
        <v>0</v>
      </c>
      <c r="R7" s="67">
        <f t="shared" si="3"/>
        <v>0</v>
      </c>
      <c r="S7" s="19">
        <f>SUMPRODUCT(((Last.fm!E2:E200="Delete"))/COUNTIFS(Last.fm!E2:E200,Last.fm!E2:E200&amp;"",Last.fm!A2:A200,Last.fm!A2:A200&amp;""))</f>
        <v>0</v>
      </c>
      <c r="T7" s="67">
        <f t="shared" si="4"/>
        <v>0</v>
      </c>
      <c r="U7" s="19">
        <f>SUMPRODUCT(((Last.fm!L2:L200="x"))/COUNTIFS(Last.fm!L2:L200,Last.fm!L2:L200&amp;"",Last.fm!A2:A200,Last.fm!A2:A200&amp;""))</f>
        <v>18</v>
      </c>
      <c r="V7" s="67">
        <f t="shared" si="5"/>
        <v>100</v>
      </c>
      <c r="W7" s="19">
        <f>SUMPRODUCT(((Last.fm!M2:M200="x"))/COUNTIFS(Last.fm!M2:M200,Last.fm!M2:M200&amp;"",Last.fm!A2:A200,Last.fm!A2:A200&amp;""))</f>
        <v>0</v>
      </c>
      <c r="X7" s="67">
        <f t="shared" si="6"/>
        <v>0</v>
      </c>
      <c r="Y7" s="19">
        <f>SUMPRODUCT(((Last.fm!N2:N200="x"))/COUNTIFS(Last.fm!N2:N200,Last.fm!N2:N200&amp;"",Last.fm!A2:A200,Last.fm!A2:A200&amp;""))</f>
        <v>0</v>
      </c>
      <c r="Z7" s="67">
        <f t="shared" si="7"/>
        <v>0</v>
      </c>
      <c r="AA7" s="19">
        <f>SUMPRODUCT(((Last.fm!O2:O200="x"))/COUNTIFS(Last.fm!O2:O200,Last.fm!O2:O200&amp;"",Last.fm!A2:A200,Last.fm!A2:A200&amp;""))</f>
        <v>0</v>
      </c>
      <c r="AB7" s="67">
        <f t="shared" si="8"/>
        <v>0</v>
      </c>
      <c r="AC7" s="19">
        <f>SUMPRODUCT(((Last.fm!P2:P200="x"))/COUNTIFS(Last.fm!P2:P200,Last.fm!P2:P200&amp;"",Last.fm!A2:A200,Last.fm!A2:A200&amp;""))</f>
        <v>0</v>
      </c>
      <c r="AD7" s="67">
        <f t="shared" si="9"/>
        <v>0</v>
      </c>
      <c r="AE7" s="19">
        <f>SUMPRODUCT(((Last.fm!Q2:Q200="x"))/COUNTIFS(Last.fm!Q2:Q200,Last.fm!Q2:Q200&amp;"",Last.fm!A2:A200,Last.fm!A2:A200&amp;""))</f>
        <v>0</v>
      </c>
      <c r="AF7" s="67">
        <f t="shared" si="10"/>
        <v>0</v>
      </c>
      <c r="AG7" s="19">
        <v>48</v>
      </c>
      <c r="AH7" s="79">
        <f t="shared" si="11"/>
        <v>37.5</v>
      </c>
      <c r="AI7" s="19">
        <v>5</v>
      </c>
      <c r="AJ7" s="79">
        <f t="shared" si="12"/>
        <v>0</v>
      </c>
      <c r="AK7" s="19">
        <v>1</v>
      </c>
      <c r="AL7" s="79">
        <f t="shared" si="13"/>
        <v>0</v>
      </c>
      <c r="AM7" s="19">
        <v>4</v>
      </c>
      <c r="AN7" s="79">
        <f t="shared" si="14"/>
        <v>0</v>
      </c>
      <c r="AO7" s="18" t="s">
        <v>72</v>
      </c>
    </row>
    <row r="8" ht="15.75" customHeight="1" spans="1:41">
      <c r="A8" s="17" t="s">
        <v>73</v>
      </c>
      <c r="B8" s="54" t="s">
        <v>74</v>
      </c>
      <c r="C8" s="19" t="s">
        <v>75</v>
      </c>
      <c r="D8" s="23" t="s">
        <v>44</v>
      </c>
      <c r="E8" s="23" t="s">
        <v>44</v>
      </c>
      <c r="F8" s="23" t="s">
        <v>44</v>
      </c>
      <c r="G8" s="19" t="s">
        <v>45</v>
      </c>
      <c r="H8" s="19">
        <v>175</v>
      </c>
      <c r="I8" s="19">
        <v>347</v>
      </c>
      <c r="J8" s="19">
        <v>51</v>
      </c>
      <c r="K8" s="19">
        <f>SUMPRODUCT(('Microsoft Bing Maps'!A2:A200&lt;&gt;"")/COUNTIF('Microsoft Bing Maps'!A2:A200,'Microsoft Bing Maps'!A2:A200&amp;""))</f>
        <v>11</v>
      </c>
      <c r="L8" s="67">
        <f t="shared" si="0"/>
        <v>21.5686274509804</v>
      </c>
      <c r="M8" s="19">
        <f>SUMPRODUCT((('Microsoft Bing Maps'!E2:E200="Read"))/COUNTIFS('Microsoft Bing Maps'!E2:E200,'Microsoft Bing Maps'!E2:E200&amp;"",'Microsoft Bing Maps'!A2:A200,'Microsoft Bing Maps'!A2:A200&amp;""))</f>
        <v>11</v>
      </c>
      <c r="N8" s="67">
        <f t="shared" si="1"/>
        <v>100</v>
      </c>
      <c r="O8" s="19">
        <f>SUMPRODUCT((('Microsoft Bing Maps'!E2:E200="Create"))/COUNTIFS('Microsoft Bing Maps'!E2:E200,'Microsoft Bing Maps'!E2:E200&amp;"",'Microsoft Bing Maps'!A2:A200,'Microsoft Bing Maps'!A2:A200&amp;""))</f>
        <v>0</v>
      </c>
      <c r="P8" s="67">
        <f t="shared" si="2"/>
        <v>0</v>
      </c>
      <c r="Q8" s="19">
        <f>SUMPRODUCT((('Microsoft Bing Maps'!E2:E200="Update"))/COUNTIFS('Microsoft Bing Maps'!E2:E200,'Microsoft Bing Maps'!E2:E200&amp;"",'Microsoft Bing Maps'!A2:A200,'Microsoft Bing Maps'!A2:A200&amp;""))</f>
        <v>0</v>
      </c>
      <c r="R8" s="67">
        <f t="shared" si="3"/>
        <v>0</v>
      </c>
      <c r="S8" s="19">
        <f>SUMPRODUCT((('Microsoft Bing Maps'!E2:E200="Delete"))/COUNTIFS('Microsoft Bing Maps'!E2:E200,'Microsoft Bing Maps'!E2:E200&amp;"",'Microsoft Bing Maps'!A2:A200,'Microsoft Bing Maps'!A2:A200&amp;""))</f>
        <v>0</v>
      </c>
      <c r="T8" s="67">
        <f t="shared" si="4"/>
        <v>0</v>
      </c>
      <c r="U8" s="19">
        <f>SUMPRODUCT((('Microsoft Bing Maps'!L2:L200="x"))/COUNTIFS('Microsoft Bing Maps'!L2:L200,'Microsoft Bing Maps'!L2:L200&amp;"",'Microsoft Bing Maps'!A2:A200,'Microsoft Bing Maps'!A2:A200&amp;""))</f>
        <v>11</v>
      </c>
      <c r="V8" s="67">
        <f t="shared" si="5"/>
        <v>100</v>
      </c>
      <c r="W8" s="19">
        <f>SUMPRODUCT((('Microsoft Bing Maps'!M2:M200="x"))/COUNTIFS('Microsoft Bing Maps'!M2:M200,'Microsoft Bing Maps'!M2:M200&amp;"",'Microsoft Bing Maps'!A2:A200,'Microsoft Bing Maps'!A2:A200&amp;""))</f>
        <v>0</v>
      </c>
      <c r="X8" s="67">
        <f t="shared" si="6"/>
        <v>0</v>
      </c>
      <c r="Y8" s="19">
        <f>SUMPRODUCT((('Microsoft Bing Maps'!N2:N200="x"))/COUNTIFS('Microsoft Bing Maps'!N2:N200,'Microsoft Bing Maps'!N2:N200&amp;"",'Microsoft Bing Maps'!A2:A200,'Microsoft Bing Maps'!A2:A200&amp;""))</f>
        <v>0</v>
      </c>
      <c r="Z8" s="67">
        <f t="shared" si="7"/>
        <v>0</v>
      </c>
      <c r="AA8" s="19">
        <f>SUMPRODUCT((('Microsoft Bing Maps'!O2:O200="x"))/COUNTIFS('Microsoft Bing Maps'!O2:O200,'Microsoft Bing Maps'!O2:O200&amp;"",'Microsoft Bing Maps'!A2:A200,'Microsoft Bing Maps'!A2:A200&amp;""))</f>
        <v>0</v>
      </c>
      <c r="AB8" s="67">
        <f t="shared" si="8"/>
        <v>0</v>
      </c>
      <c r="AC8" s="19">
        <f>SUMPRODUCT((('Microsoft Bing Maps'!P2:P200="x"))/COUNTIFS('Microsoft Bing Maps'!P2:P200,'Microsoft Bing Maps'!P2:P200&amp;"",'Microsoft Bing Maps'!A2:A200,'Microsoft Bing Maps'!A2:A200&amp;""))</f>
        <v>3</v>
      </c>
      <c r="AD8" s="67">
        <f t="shared" si="9"/>
        <v>27.2727272727273</v>
      </c>
      <c r="AE8" s="19">
        <f>SUMPRODUCT((('Microsoft Bing Maps'!Q2:Q200="x"))/COUNTIFS('Microsoft Bing Maps'!Q2:Q200,'Microsoft Bing Maps'!Q2:Q200&amp;"",'Microsoft Bing Maps'!A2:A200,'Microsoft Bing Maps'!A2:A200&amp;""))</f>
        <v>0</v>
      </c>
      <c r="AF8" s="67">
        <f t="shared" si="10"/>
        <v>0</v>
      </c>
      <c r="AG8" s="19">
        <v>51</v>
      </c>
      <c r="AH8" s="79">
        <f t="shared" si="11"/>
        <v>21.5686274509804</v>
      </c>
      <c r="AI8" s="19">
        <v>0</v>
      </c>
      <c r="AJ8" s="79">
        <v>0</v>
      </c>
      <c r="AK8" s="19">
        <v>0</v>
      </c>
      <c r="AL8" s="79">
        <v>0</v>
      </c>
      <c r="AM8" s="19">
        <v>0</v>
      </c>
      <c r="AN8" s="79">
        <v>0</v>
      </c>
      <c r="AO8" s="18" t="s">
        <v>76</v>
      </c>
    </row>
    <row r="9" ht="15.75" customHeight="1" spans="1:41">
      <c r="A9" s="17" t="s">
        <v>77</v>
      </c>
      <c r="B9" s="54" t="s">
        <v>78</v>
      </c>
      <c r="C9" s="19" t="s">
        <v>75</v>
      </c>
      <c r="D9" s="23" t="s">
        <v>79</v>
      </c>
      <c r="E9" s="23" t="s">
        <v>79</v>
      </c>
      <c r="F9" s="23" t="s">
        <v>80</v>
      </c>
      <c r="G9" s="19" t="s">
        <v>45</v>
      </c>
      <c r="H9" s="19">
        <v>124</v>
      </c>
      <c r="I9" s="19">
        <v>243</v>
      </c>
      <c r="J9" s="19">
        <v>38</v>
      </c>
      <c r="K9" s="19">
        <f>SUMPRODUCT(('Google App Engine Admin'!A2:A200&lt;&gt;"")/COUNTIF('Google App Engine Admin'!A2:A200,'Google App Engine Admin'!A2:A200&amp;""))</f>
        <v>0</v>
      </c>
      <c r="L9" s="67">
        <f t="shared" si="0"/>
        <v>0</v>
      </c>
      <c r="M9" s="19">
        <f>SUMPRODUCT((('Google App Engine Admin'!E2:E200="Read"))/COUNTIFS('Google App Engine Admin'!E2:E200,'Google App Engine Admin'!E2:E200&amp;"",'Google App Engine Admin'!A2:A200,'Google App Engine Admin'!A2:A200&amp;""))</f>
        <v>0</v>
      </c>
      <c r="N9" s="67">
        <v>0</v>
      </c>
      <c r="O9" s="19">
        <f>SUMPRODUCT((('Google App Engine Admin'!E2:E200="Create"))/COUNTIFS('Google App Engine Admin'!E2:E200,'Google App Engine Admin'!E2:E200&amp;"",'Google App Engine Admin'!A2:A200,'Google App Engine Admin'!A2:A200&amp;""))</f>
        <v>0</v>
      </c>
      <c r="P9" s="67">
        <v>0</v>
      </c>
      <c r="Q9" s="19">
        <f>SUMPRODUCT((('Google App Engine Admin'!E2:E200="Update"))/COUNTIFS('Google App Engine Admin'!E2:E200,'Google App Engine Admin'!E2:E200&amp;"",'Google App Engine Admin'!A2:A200,'Google App Engine Admin'!A2:A200&amp;""))</f>
        <v>0</v>
      </c>
      <c r="R9" s="67">
        <v>0</v>
      </c>
      <c r="S9" s="19">
        <f>SUMPRODUCT((('Google App Engine Admin'!E2:E200="Delete"))/COUNTIFS('Google App Engine Admin'!E2:E200,'Google App Engine Admin'!E2:E200&amp;"",'Google App Engine Admin'!A2:A200,'Google App Engine Admin'!A2:A200&amp;""))</f>
        <v>0</v>
      </c>
      <c r="T9" s="67">
        <v>0</v>
      </c>
      <c r="U9" s="19">
        <f>SUMPRODUCT((('Google App Engine Admin'!L2:L200="x"))/COUNTIFS('Google App Engine Admin'!L2:L200,'Google App Engine Admin'!L2:L200&amp;"",'Google App Engine Admin'!A2:A200,'Google App Engine Admin'!A2:A200&amp;""))</f>
        <v>0</v>
      </c>
      <c r="V9" s="67">
        <v>0</v>
      </c>
      <c r="W9" s="19">
        <f>SUMPRODUCT((('Google App Engine Admin'!M2:M200="x"))/COUNTIFS('Google App Engine Admin'!M2:M200,'Google App Engine Admin'!M2:M200&amp;"",'Google App Engine Admin'!A2:A200,'Google App Engine Admin'!A2:A200&amp;""))</f>
        <v>0</v>
      </c>
      <c r="X9" s="67">
        <v>0</v>
      </c>
      <c r="Y9" s="19">
        <f>SUMPRODUCT((('Google App Engine Admin'!N2:N200="x"))/COUNTIFS('Google App Engine Admin'!N2:N200,'Google App Engine Admin'!N2:N200&amp;"",'Google App Engine Admin'!A2:A200,'Google App Engine Admin'!A2:A200&amp;""))</f>
        <v>0</v>
      </c>
      <c r="Z9" s="67">
        <v>0</v>
      </c>
      <c r="AA9" s="19">
        <f>SUMPRODUCT((('Google App Engine Admin'!O2:O200="x"))/COUNTIFS('Google App Engine Admin'!O2:O200,'Google App Engine Admin'!O2:O200&amp;"",'Google App Engine Admin'!A2:A200,'Google App Engine Admin'!A2:A200&amp;""))</f>
        <v>0</v>
      </c>
      <c r="AB9" s="67">
        <v>0</v>
      </c>
      <c r="AC9" s="19">
        <f>SUMPRODUCT((('Google App Engine Admin'!P2:P200="x"))/COUNTIFS('Google App Engine Admin'!P2:P200,'Google App Engine Admin'!P2:P200&amp;"",'Google App Engine Admin'!A2:A200,'Google App Engine Admin'!A2:A200&amp;""))</f>
        <v>0</v>
      </c>
      <c r="AD9" s="67">
        <v>0</v>
      </c>
      <c r="AE9" s="19">
        <f>SUMPRODUCT((('Google App Engine Admin'!Q2:Q200="x"))/COUNTIFS('Google App Engine Admin'!Q2:Q200,'Google App Engine Admin'!Q2:Q200&amp;"",'Google App Engine Admin'!A2:A200,'Google App Engine Admin'!A2:A200&amp;""))</f>
        <v>0</v>
      </c>
      <c r="AF9" s="67">
        <v>0</v>
      </c>
      <c r="AG9" s="19">
        <v>18</v>
      </c>
      <c r="AH9" s="79">
        <f t="shared" si="11"/>
        <v>0</v>
      </c>
      <c r="AI9" s="19">
        <v>7</v>
      </c>
      <c r="AJ9" s="79">
        <f t="shared" ref="AJ9:AJ11" si="15">100*O9/AI9</f>
        <v>0</v>
      </c>
      <c r="AK9" s="19">
        <v>7</v>
      </c>
      <c r="AL9" s="79">
        <f>100*Q9/AK9</f>
        <v>0</v>
      </c>
      <c r="AM9" s="19">
        <v>6</v>
      </c>
      <c r="AN9" s="79">
        <f>100*S9/AM9</f>
        <v>0</v>
      </c>
      <c r="AO9" s="18" t="s">
        <v>81</v>
      </c>
    </row>
    <row r="10" ht="15.75" customHeight="1" spans="1:41">
      <c r="A10" s="17" t="s">
        <v>82</v>
      </c>
      <c r="B10" s="54" t="s">
        <v>83</v>
      </c>
      <c r="C10" s="19" t="s">
        <v>84</v>
      </c>
      <c r="D10" s="17" t="s">
        <v>50</v>
      </c>
      <c r="E10" s="17" t="s">
        <v>50</v>
      </c>
      <c r="F10" s="23" t="s">
        <v>50</v>
      </c>
      <c r="G10" s="19" t="s">
        <v>45</v>
      </c>
      <c r="H10" s="19">
        <v>113</v>
      </c>
      <c r="I10" s="19">
        <v>488</v>
      </c>
      <c r="J10" s="19">
        <v>40</v>
      </c>
      <c r="K10" s="19">
        <f>SUMPRODUCT((Foursquare!A2:A200&lt;&gt;"")/COUNTIF(Foursquare!A2:A200,Foursquare!A2:A200&amp;""))</f>
        <v>16</v>
      </c>
      <c r="L10" s="67">
        <f t="shared" si="0"/>
        <v>40</v>
      </c>
      <c r="M10" s="19">
        <f>SUMPRODUCT(((Foursquare!E2:E200="Read"))/COUNTIFS(Foursquare!E2:E200,Foursquare!E2:E200&amp;"",Foursquare!A2:A200,Foursquare!A2:A200&amp;""))</f>
        <v>10</v>
      </c>
      <c r="N10" s="67">
        <f t="shared" ref="N10:N21" si="16">100*M10/K10</f>
        <v>62.5</v>
      </c>
      <c r="O10" s="19">
        <f>SUMPRODUCT(((Foursquare!E2:E200="Create"))/COUNTIFS(Foursquare!E2:E200,Foursquare!E2:E200&amp;"",Foursquare!A2:A200,Foursquare!A2:A200&amp;""))</f>
        <v>6</v>
      </c>
      <c r="P10" s="67">
        <f t="shared" ref="P10:P21" si="17">100*O10/K10</f>
        <v>37.5</v>
      </c>
      <c r="Q10" s="19">
        <f>SUMPRODUCT(((Foursquare!E2:E200="Update"))/COUNTIFS(Foursquare!E2:E200,Foursquare!E2:E200&amp;"",Foursquare!A2:A200,Foursquare!A2:A200&amp;""))</f>
        <v>0</v>
      </c>
      <c r="R10" s="67">
        <f t="shared" ref="R10:R21" si="18">100*Q10/K10</f>
        <v>0</v>
      </c>
      <c r="S10" s="19">
        <f>SUMPRODUCT(((Foursquare!E2:E200="Delete"))/COUNTIFS(Foursquare!E2:E200,Foursquare!E2:E200&amp;"",Foursquare!A2:A200,Foursquare!A2:A200&amp;""))</f>
        <v>0</v>
      </c>
      <c r="T10" s="67">
        <f t="shared" ref="T10:T21" si="19">100*S10/K10</f>
        <v>0</v>
      </c>
      <c r="U10" s="19">
        <f>SUMPRODUCT(((Foursquare!L2:L200="x"))/COUNTIFS(Foursquare!L2:L200,Foursquare!L2:L200&amp;"",Foursquare!A2:A200,Foursquare!A2:A200&amp;""))</f>
        <v>16</v>
      </c>
      <c r="V10" s="67">
        <f t="shared" ref="V10:V21" si="20">100*U10/K10</f>
        <v>100</v>
      </c>
      <c r="W10" s="19">
        <f>SUMPRODUCT(((Foursquare!M2:M200="x"))/COUNTIFS(Foursquare!M2:M200,Foursquare!M2:M200&amp;"",Foursquare!A2:A200,Foursquare!A2:A200&amp;""))</f>
        <v>0</v>
      </c>
      <c r="X10" s="67">
        <f t="shared" ref="X10:X21" si="21">100*W10/K10</f>
        <v>0</v>
      </c>
      <c r="Y10" s="19">
        <f>SUMPRODUCT(((Foursquare!N2:N200="x"))/COUNTIFS(Foursquare!N2:N200,Foursquare!N2:N200&amp;"",Foursquare!A2:A200,Foursquare!A2:A200&amp;""))</f>
        <v>0</v>
      </c>
      <c r="Z10" s="67">
        <f t="shared" ref="Z10:Z21" si="22">100*Y10/K10</f>
        <v>0</v>
      </c>
      <c r="AA10" s="19">
        <f>SUMPRODUCT(((Foursquare!O2:O200="x"))/COUNTIFS(Foursquare!O2:O200,Foursquare!O2:O200&amp;"",Foursquare!A2:A200,Foursquare!A2:A200&amp;""))</f>
        <v>0</v>
      </c>
      <c r="AB10" s="67">
        <f t="shared" ref="AB10:AB21" si="23">100*AA10/K10</f>
        <v>0</v>
      </c>
      <c r="AC10" s="19">
        <f>SUMPRODUCT(((Foursquare!P2:P200="x"))/COUNTIFS(Foursquare!P2:P200,Foursquare!P2:P200&amp;"",Foursquare!A2:A200,Foursquare!A2:A200&amp;""))</f>
        <v>0</v>
      </c>
      <c r="AD10" s="67">
        <f t="shared" ref="AD10:AD21" si="24">100*AC10/K10</f>
        <v>0</v>
      </c>
      <c r="AE10" s="19">
        <f>SUMPRODUCT(((Foursquare!Q2:Q200="x"))/COUNTIFS(Foursquare!Q2:Q200,Foursquare!Q2:Q200&amp;"",Foursquare!A2:A200,Foursquare!A2:A200&amp;""))</f>
        <v>0</v>
      </c>
      <c r="AF10" s="67">
        <f t="shared" ref="AF10:AF21" si="25">100*AE10/K10</f>
        <v>0</v>
      </c>
      <c r="AG10" s="19">
        <v>26</v>
      </c>
      <c r="AH10" s="79">
        <f t="shared" si="11"/>
        <v>38.4615384615385</v>
      </c>
      <c r="AI10" s="19">
        <v>14</v>
      </c>
      <c r="AJ10" s="79">
        <f t="shared" si="15"/>
        <v>42.8571428571429</v>
      </c>
      <c r="AK10" s="19">
        <v>0</v>
      </c>
      <c r="AL10" s="79">
        <v>0</v>
      </c>
      <c r="AM10" s="19">
        <v>0</v>
      </c>
      <c r="AN10" s="79">
        <v>0</v>
      </c>
      <c r="AO10" s="18" t="s">
        <v>85</v>
      </c>
    </row>
    <row r="11" ht="15.75" customHeight="1" spans="1:41">
      <c r="A11" s="17" t="s">
        <v>86</v>
      </c>
      <c r="B11" s="54" t="s">
        <v>87</v>
      </c>
      <c r="C11" s="19" t="s">
        <v>84</v>
      </c>
      <c r="D11" s="23" t="s">
        <v>88</v>
      </c>
      <c r="E11" s="23" t="s">
        <v>88</v>
      </c>
      <c r="F11" s="18" t="s">
        <v>89</v>
      </c>
      <c r="G11" s="19" t="s">
        <v>45</v>
      </c>
      <c r="H11" s="19">
        <v>98</v>
      </c>
      <c r="I11" s="19">
        <v>76</v>
      </c>
      <c r="J11" s="19">
        <v>305</v>
      </c>
      <c r="K11" s="19">
        <f>SUMPRODUCT(('DocuSign eSignature'!A2:A200&lt;&gt;"")/COUNTIF('DocuSign eSignature'!A2:A200,'DocuSign eSignature'!A2:A200&amp;""))</f>
        <v>14</v>
      </c>
      <c r="L11" s="67">
        <f t="shared" si="0"/>
        <v>4.59016393442623</v>
      </c>
      <c r="M11" s="19">
        <f>SUMPRODUCT((('DocuSign eSignature'!E2:E200="Read"))/COUNTIFS('DocuSign eSignature'!E2:E200,'DocuSign eSignature'!E2:E200&amp;"",'DocuSign eSignature'!A2:A200,'DocuSign eSignature'!A2:A200&amp;""))</f>
        <v>11</v>
      </c>
      <c r="N11" s="67">
        <f t="shared" si="16"/>
        <v>78.5714285714286</v>
      </c>
      <c r="O11" s="19">
        <f>SUMPRODUCT((('DocuSign eSignature'!E2:E200="Create"))/COUNTIFS('DocuSign eSignature'!E2:E200,'DocuSign eSignature'!E2:E200&amp;"",'DocuSign eSignature'!A2:A200,'DocuSign eSignature'!A2:A200&amp;""))</f>
        <v>2</v>
      </c>
      <c r="P11" s="67">
        <f t="shared" si="17"/>
        <v>14.2857142857143</v>
      </c>
      <c r="Q11" s="19">
        <f>SUMPRODUCT((('DocuSign eSignature'!E2:E200="Update"))/COUNTIFS('DocuSign eSignature'!E2:E200,'DocuSign eSignature'!E2:E200&amp;"",'DocuSign eSignature'!A2:A200,'DocuSign eSignature'!A2:A200&amp;""))</f>
        <v>1</v>
      </c>
      <c r="R11" s="67">
        <f t="shared" si="18"/>
        <v>7.14285714285714</v>
      </c>
      <c r="S11" s="19">
        <f>SUMPRODUCT((('DocuSign eSignature'!E2:E200="Delete"))/COUNTIFS('DocuSign eSignature'!E2:E200,'DocuSign eSignature'!E2:E200&amp;"",'DocuSign eSignature'!A2:A200,'DocuSign eSignature'!A2:A200&amp;""))</f>
        <v>0</v>
      </c>
      <c r="T11" s="67">
        <f t="shared" si="19"/>
        <v>0</v>
      </c>
      <c r="U11" s="19">
        <f>SUMPRODUCT((('DocuSign eSignature'!L2:L200="x"))/COUNTIFS('DocuSign eSignature'!L2:L200,'DocuSign eSignature'!L2:L200&amp;"",'DocuSign eSignature'!A2:A200,'DocuSign eSignature'!A2:A200&amp;""))</f>
        <v>12</v>
      </c>
      <c r="V11" s="67">
        <f t="shared" si="20"/>
        <v>85.7142857142857</v>
      </c>
      <c r="W11" s="19">
        <f>SUMPRODUCT((('DocuSign eSignature'!M2:M200="x"))/COUNTIFS('DocuSign eSignature'!M2:M200,'DocuSign eSignature'!M2:M200&amp;"",'DocuSign eSignature'!A2:A200,'DocuSign eSignature'!A2:A200&amp;""))</f>
        <v>2</v>
      </c>
      <c r="X11" s="67">
        <f t="shared" si="21"/>
        <v>14.2857142857143</v>
      </c>
      <c r="Y11" s="19">
        <f>SUMPRODUCT((('DocuSign eSignature'!N2:N200="x"))/COUNTIFS('DocuSign eSignature'!N2:N200,'DocuSign eSignature'!N2:N200&amp;"",'DocuSign eSignature'!A2:A200,'DocuSign eSignature'!A2:A200&amp;""))</f>
        <v>0</v>
      </c>
      <c r="Z11" s="67">
        <f t="shared" si="22"/>
        <v>0</v>
      </c>
      <c r="AA11" s="19">
        <f>SUMPRODUCT((('DocuSign eSignature'!O2:O200="x"))/COUNTIFS('DocuSign eSignature'!O2:O200,'DocuSign eSignature'!O2:O200&amp;"",'DocuSign eSignature'!A2:A200,'DocuSign eSignature'!A2:A200&amp;""))</f>
        <v>0</v>
      </c>
      <c r="AB11" s="67">
        <f t="shared" si="23"/>
        <v>0</v>
      </c>
      <c r="AC11" s="19">
        <f>SUMPRODUCT((('DocuSign eSignature'!P2:P200="x"))/COUNTIFS('DocuSign eSignature'!P2:P200,'DocuSign eSignature'!P2:P200&amp;"",'DocuSign eSignature'!A2:A200,'DocuSign eSignature'!A2:A200&amp;""))</f>
        <v>0</v>
      </c>
      <c r="AD11" s="67">
        <f t="shared" si="24"/>
        <v>0</v>
      </c>
      <c r="AE11" s="19">
        <f>SUMPRODUCT((('DocuSign eSignature'!Q2:Q200="x"))/COUNTIFS('DocuSign eSignature'!Q2:Q200,'DocuSign eSignature'!Q2:Q200&amp;"",'DocuSign eSignature'!A2:A200,'DocuSign eSignature'!A2:A200&amp;""))</f>
        <v>0</v>
      </c>
      <c r="AF11" s="67">
        <f t="shared" si="25"/>
        <v>0</v>
      </c>
      <c r="AG11" s="19">
        <v>132</v>
      </c>
      <c r="AH11" s="79">
        <f t="shared" si="11"/>
        <v>8.33333333333334</v>
      </c>
      <c r="AI11" s="19">
        <v>43</v>
      </c>
      <c r="AJ11" s="79">
        <f t="shared" si="15"/>
        <v>4.65116279069767</v>
      </c>
      <c r="AK11" s="19">
        <v>75</v>
      </c>
      <c r="AL11" s="79">
        <f>100*Q11/AK11</f>
        <v>1.33333333333333</v>
      </c>
      <c r="AM11" s="19">
        <v>55</v>
      </c>
      <c r="AN11" s="79">
        <f>100*S11/AM11</f>
        <v>0</v>
      </c>
      <c r="AO11" s="18" t="s">
        <v>90</v>
      </c>
    </row>
    <row r="12" ht="15.75" customHeight="1" spans="1:41">
      <c r="A12" s="39" t="s">
        <v>91</v>
      </c>
      <c r="B12" s="56" t="s">
        <v>92</v>
      </c>
      <c r="C12" s="40" t="s">
        <v>43</v>
      </c>
      <c r="D12" s="39" t="s">
        <v>44</v>
      </c>
      <c r="E12" s="39" t="s">
        <v>93</v>
      </c>
      <c r="F12" s="39" t="s">
        <v>93</v>
      </c>
      <c r="G12" s="40" t="s">
        <v>94</v>
      </c>
      <c r="H12" s="40">
        <v>90</v>
      </c>
      <c r="I12" s="40">
        <v>412</v>
      </c>
      <c r="J12" s="40">
        <v>41</v>
      </c>
      <c r="K12" s="40">
        <f>SUMPRODUCT((GeoNames!A2:A200&lt;&gt;"")/COUNTIF(GeoNames!A2:A200,GeoNames!A2:A200&amp;""))</f>
        <v>10</v>
      </c>
      <c r="L12" s="68">
        <f t="shared" si="0"/>
        <v>24.390243902439</v>
      </c>
      <c r="M12" s="40">
        <f>SUMPRODUCT(((GeoNames!E2:E200="Read"))/COUNTIFS(GeoNames!E2:E200,GeoNames!E2:E200&amp;"",GeoNames!A2:A200,GeoNames!A2:A200&amp;""))</f>
        <v>10</v>
      </c>
      <c r="N12" s="68">
        <f t="shared" si="16"/>
        <v>100</v>
      </c>
      <c r="O12" s="40">
        <f>SUMPRODUCT(((GeoNames!E2:E200="Create"))/COUNTIFS(GeoNames!E2:E200,GeoNames!E2:E200&amp;"",GeoNames!A2:A200,GeoNames!A2:A200&amp;""))</f>
        <v>0</v>
      </c>
      <c r="P12" s="68">
        <f t="shared" si="17"/>
        <v>0</v>
      </c>
      <c r="Q12" s="40">
        <f>SUMPRODUCT(((GeoNames!E2:E200="Update"))/COUNTIFS(GeoNames!E2:E200,GeoNames!E2:E200&amp;"",GeoNames!A2:A200,GeoNames!A2:A200&amp;""))</f>
        <v>0</v>
      </c>
      <c r="R12" s="68">
        <f t="shared" si="18"/>
        <v>0</v>
      </c>
      <c r="S12" s="40">
        <f>SUMPRODUCT(((GeoNames!E2:E200="Delete"))/COUNTIFS(GeoNames!E2:E200,GeoNames!E2:E200&amp;"",GeoNames!A2:A200,GeoNames!A2:A200&amp;""))</f>
        <v>0</v>
      </c>
      <c r="T12" s="68">
        <f t="shared" si="19"/>
        <v>0</v>
      </c>
      <c r="U12" s="40">
        <f>SUMPRODUCT(((GeoNames!L2:L200="x"))/COUNTIFS(GeoNames!L2:L200,GeoNames!L2:L200&amp;"",GeoNames!A2:A200,GeoNames!A2:A200&amp;""))</f>
        <v>10</v>
      </c>
      <c r="V12" s="68">
        <f t="shared" si="20"/>
        <v>100</v>
      </c>
      <c r="W12" s="40">
        <f>SUMPRODUCT(((GeoNames!M2:M200="x"))/COUNTIFS(GeoNames!M2:M200,GeoNames!M2:M200&amp;"",GeoNames!A2:A200,GeoNames!A2:A200&amp;""))</f>
        <v>0</v>
      </c>
      <c r="X12" s="68">
        <f t="shared" si="21"/>
        <v>0</v>
      </c>
      <c r="Y12" s="40">
        <f>SUMPRODUCT(((GeoNames!N2:N200="x"))/COUNTIFS(GeoNames!N2:N200,GeoNames!N2:N200&amp;"",GeoNames!A2:A200,GeoNames!A2:A200&amp;""))</f>
        <v>0</v>
      </c>
      <c r="Z12" s="68">
        <f t="shared" si="22"/>
        <v>0</v>
      </c>
      <c r="AA12" s="40">
        <f>SUMPRODUCT(((GeoNames!O2:O200="x"))/COUNTIFS(GeoNames!O2:O200,GeoNames!O2:O200&amp;"",GeoNames!A2:A200,GeoNames!A2:A200&amp;""))</f>
        <v>0</v>
      </c>
      <c r="AB12" s="68">
        <f t="shared" si="23"/>
        <v>0</v>
      </c>
      <c r="AC12" s="40">
        <f>SUMPRODUCT(((GeoNames!P2:P200="x"))/COUNTIFS(GeoNames!P2:P200,GeoNames!P2:P200&amp;"",GeoNames!A2:A200,GeoNames!A2:A200&amp;""))</f>
        <v>0</v>
      </c>
      <c r="AD12" s="68">
        <f t="shared" si="24"/>
        <v>0</v>
      </c>
      <c r="AE12" s="40">
        <f>SUMPRODUCT(((GeoNames!Q2:Q200="x"))/COUNTIFS(GeoNames!Q2:Q200,GeoNames!Q2:Q200&amp;"",GeoNames!A2:A200,GeoNames!A2:A200&amp;""))</f>
        <v>0</v>
      </c>
      <c r="AF12" s="68">
        <f t="shared" si="25"/>
        <v>0</v>
      </c>
      <c r="AG12" s="40">
        <v>41</v>
      </c>
      <c r="AH12" s="80">
        <f t="shared" si="11"/>
        <v>24.390243902439</v>
      </c>
      <c r="AI12" s="40">
        <v>0</v>
      </c>
      <c r="AJ12" s="80">
        <v>0</v>
      </c>
      <c r="AK12" s="40">
        <v>0</v>
      </c>
      <c r="AL12" s="80">
        <v>0</v>
      </c>
      <c r="AM12" s="40">
        <v>0</v>
      </c>
      <c r="AN12" s="80">
        <v>0</v>
      </c>
      <c r="AO12" s="52" t="s">
        <v>95</v>
      </c>
    </row>
    <row r="13" ht="15.75" customHeight="1" spans="1:41">
      <c r="A13" s="39" t="s">
        <v>96</v>
      </c>
      <c r="B13" s="56" t="s">
        <v>97</v>
      </c>
      <c r="C13" s="40" t="s">
        <v>43</v>
      </c>
      <c r="D13" s="39" t="s">
        <v>44</v>
      </c>
      <c r="E13" s="39" t="s">
        <v>44</v>
      </c>
      <c r="F13" s="39" t="s">
        <v>44</v>
      </c>
      <c r="G13" s="40" t="s">
        <v>94</v>
      </c>
      <c r="H13" s="40">
        <v>36</v>
      </c>
      <c r="I13" s="40">
        <v>149</v>
      </c>
      <c r="J13" s="40">
        <v>1</v>
      </c>
      <c r="K13" s="40">
        <f>SUMPRODUCT(('Google Geocoding'!A2:A200&lt;&gt;"")/COUNTIF('Google Geocoding'!A2:A200,'Google Geocoding'!A2:A200&amp;""))</f>
        <v>1</v>
      </c>
      <c r="L13" s="68">
        <f t="shared" si="0"/>
        <v>100</v>
      </c>
      <c r="M13" s="40">
        <f>SUMPRODUCT((('Google Geocoding'!E2:E200="Read"))/COUNTIFS('Google Geocoding'!E2:E200,'Google Geocoding'!E2:E200&amp;"",'Google Geocoding'!A2:A200,'Google Geocoding'!A2:A200&amp;""))</f>
        <v>1</v>
      </c>
      <c r="N13" s="68">
        <f t="shared" si="16"/>
        <v>100</v>
      </c>
      <c r="O13" s="40">
        <f>SUMPRODUCT((('Google Geocoding'!E2:E200="Create"))/COUNTIFS('Google Geocoding'!E2:E200,'Google Geocoding'!E2:E200&amp;"",'Google Geocoding'!A2:A200,'Google Geocoding'!A2:A200&amp;""))</f>
        <v>0</v>
      </c>
      <c r="P13" s="68">
        <f t="shared" si="17"/>
        <v>0</v>
      </c>
      <c r="Q13" s="40">
        <f>SUMPRODUCT((('Google Geocoding'!E2:E200="Update"))/COUNTIFS('Google Geocoding'!E2:E200,'Google Geocoding'!E2:E200&amp;"",'Google Geocoding'!A2:A200,'Google Geocoding'!A2:A200&amp;""))</f>
        <v>0</v>
      </c>
      <c r="R13" s="68">
        <f t="shared" si="18"/>
        <v>0</v>
      </c>
      <c r="S13" s="40">
        <f>SUMPRODUCT((('Google Geocoding'!E2:E200="Delete"))/COUNTIFS('Google Geocoding'!E2:E200,'Google Geocoding'!E2:E200&amp;"",'Google Geocoding'!A2:A200,'Google Geocoding'!A2:A200&amp;""))</f>
        <v>0</v>
      </c>
      <c r="T13" s="68">
        <f t="shared" si="19"/>
        <v>0</v>
      </c>
      <c r="U13" s="40">
        <f>SUMPRODUCT((('Google Geocoding'!L2:L200="x"))/COUNTIFS('Google Geocoding'!L2:L200,'Google Geocoding'!L2:L200&amp;"",'Google Geocoding'!A2:A200,'Google Geocoding'!A2:A200&amp;""))</f>
        <v>1</v>
      </c>
      <c r="V13" s="68">
        <f t="shared" si="20"/>
        <v>100</v>
      </c>
      <c r="W13" s="40">
        <f>SUMPRODUCT((('Google Geocoding'!M2:M200="x"))/COUNTIFS('Google Geocoding'!M2:M200,'Google Geocoding'!M2:M200&amp;"",'Google Geocoding'!A2:A200,'Google Geocoding'!A2:A200&amp;""))</f>
        <v>0</v>
      </c>
      <c r="X13" s="68">
        <f t="shared" si="21"/>
        <v>0</v>
      </c>
      <c r="Y13" s="40">
        <f>SUMPRODUCT((('Google Geocoding'!N2:N200="x"))/COUNTIFS('Google Geocoding'!N2:N200,'Google Geocoding'!N2:N200&amp;"",'Google Geocoding'!A2:A200,'Google Geocoding'!A2:A200&amp;""))</f>
        <v>0</v>
      </c>
      <c r="Z13" s="68">
        <f t="shared" si="22"/>
        <v>0</v>
      </c>
      <c r="AA13" s="40">
        <f>SUMPRODUCT((('Google Geocoding'!O2:O200="x"))/COUNTIFS('Google Geocoding'!O2:O200,'Google Geocoding'!O2:O200&amp;"",'Google Geocoding'!A2:A200,'Google Geocoding'!A2:A200&amp;""))</f>
        <v>0</v>
      </c>
      <c r="AB13" s="68">
        <f t="shared" si="23"/>
        <v>0</v>
      </c>
      <c r="AC13" s="40">
        <f>SUMPRODUCT((('Google Geocoding'!P2:P200="x"))/COUNTIFS('Google Geocoding'!P2:P200,'Google Geocoding'!P2:P200&amp;"",'Google Geocoding'!A2:A200,'Google Geocoding'!A2:A200&amp;""))</f>
        <v>0</v>
      </c>
      <c r="AD13" s="68">
        <f t="shared" si="24"/>
        <v>0</v>
      </c>
      <c r="AE13" s="40">
        <f>SUMPRODUCT((('Google Geocoding'!Q2:Q200="x"))/COUNTIFS('Google Geocoding'!Q2:Q200,'Google Geocoding'!Q2:Q200&amp;"",'Google Geocoding'!A2:A200,'Google Geocoding'!A2:A200&amp;""))</f>
        <v>0</v>
      </c>
      <c r="AF13" s="68">
        <f t="shared" si="25"/>
        <v>0</v>
      </c>
      <c r="AG13" s="40">
        <v>1</v>
      </c>
      <c r="AH13" s="80">
        <f t="shared" si="11"/>
        <v>100</v>
      </c>
      <c r="AI13" s="40">
        <v>0</v>
      </c>
      <c r="AJ13" s="80">
        <v>0</v>
      </c>
      <c r="AK13" s="40">
        <v>0</v>
      </c>
      <c r="AL13" s="80">
        <v>0</v>
      </c>
      <c r="AM13" s="40">
        <v>0</v>
      </c>
      <c r="AN13" s="80">
        <v>0</v>
      </c>
      <c r="AO13" s="52" t="s">
        <v>98</v>
      </c>
    </row>
    <row r="14" ht="15.75" customHeight="1" spans="1:41">
      <c r="A14" s="39" t="s">
        <v>99</v>
      </c>
      <c r="B14" s="56" t="s">
        <v>100</v>
      </c>
      <c r="C14" s="40" t="s">
        <v>101</v>
      </c>
      <c r="D14" s="39" t="s">
        <v>44</v>
      </c>
      <c r="E14" s="39" t="s">
        <v>44</v>
      </c>
      <c r="F14" s="39" t="s">
        <v>44</v>
      </c>
      <c r="G14" s="40" t="s">
        <v>94</v>
      </c>
      <c r="H14" s="40">
        <v>23</v>
      </c>
      <c r="I14" s="40">
        <v>715</v>
      </c>
      <c r="J14" s="40">
        <v>39</v>
      </c>
      <c r="K14" s="40">
        <f>SUMPRODUCT((OpenStreetMap!A2:A200&lt;&gt;"")/COUNTIF(OpenStreetMap!A2:A200,OpenStreetMap!A2:A200&amp;""))</f>
        <v>2</v>
      </c>
      <c r="L14" s="68">
        <f t="shared" si="0"/>
        <v>5.12820512820513</v>
      </c>
      <c r="M14" s="40">
        <f>SUMPRODUCT(((OpenStreetMap!E2:E200="Read"))/COUNTIFS(OpenStreetMap!E2:E200,OpenStreetMap!E2:E200&amp;"",OpenStreetMap!A2:A200,OpenStreetMap!A2:A200&amp;""))</f>
        <v>2</v>
      </c>
      <c r="N14" s="68">
        <f t="shared" si="16"/>
        <v>100</v>
      </c>
      <c r="O14" s="40">
        <f>SUMPRODUCT(((OpenStreetMap!E2:E200="Create"))/COUNTIFS(OpenStreetMap!E2:E200,OpenStreetMap!E2:E200&amp;"",OpenStreetMap!A2:A200,OpenStreetMap!A2:A200&amp;""))</f>
        <v>0</v>
      </c>
      <c r="P14" s="68">
        <f t="shared" si="17"/>
        <v>0</v>
      </c>
      <c r="Q14" s="40">
        <f>SUMPRODUCT(((OpenStreetMap!E2:E200="Update"))/COUNTIFS(OpenStreetMap!E2:E200,OpenStreetMap!E2:E200&amp;"",OpenStreetMap!A2:A200,OpenStreetMap!A2:A200&amp;""))</f>
        <v>0</v>
      </c>
      <c r="R14" s="68">
        <f t="shared" si="18"/>
        <v>0</v>
      </c>
      <c r="S14" s="40">
        <f>SUMPRODUCT(((OpenStreetMap!E2:E200="Delete"))/COUNTIFS(OpenStreetMap!E2:E200,OpenStreetMap!E2:E200&amp;"",OpenStreetMap!A2:A200,OpenStreetMap!A2:A200&amp;""))</f>
        <v>0</v>
      </c>
      <c r="T14" s="68">
        <f t="shared" si="19"/>
        <v>0</v>
      </c>
      <c r="U14" s="40">
        <f>SUMPRODUCT(((OpenStreetMap!L2:L200="x"))/COUNTIFS(OpenStreetMap!L2:L200,OpenStreetMap!L2:L200&amp;"",OpenStreetMap!A2:A200,OpenStreetMap!A2:A200&amp;""))</f>
        <v>2</v>
      </c>
      <c r="V14" s="68">
        <f t="shared" si="20"/>
        <v>100</v>
      </c>
      <c r="W14" s="40">
        <f>SUMPRODUCT(((OpenStreetMap!M2:M200="x"))/COUNTIFS(OpenStreetMap!M2:M200,OpenStreetMap!M2:M200&amp;"",OpenStreetMap!A2:A200,OpenStreetMap!A2:A200&amp;""))</f>
        <v>0</v>
      </c>
      <c r="X14" s="68">
        <f t="shared" si="21"/>
        <v>0</v>
      </c>
      <c r="Y14" s="40">
        <f>SUMPRODUCT(((OpenStreetMap!N2:N200="x"))/COUNTIFS(OpenStreetMap!N2:N200,OpenStreetMap!N2:N200&amp;"",OpenStreetMap!A2:A200,OpenStreetMap!A2:A200&amp;""))</f>
        <v>0</v>
      </c>
      <c r="Z14" s="68">
        <f t="shared" si="22"/>
        <v>0</v>
      </c>
      <c r="AA14" s="40">
        <f>SUMPRODUCT(((OpenStreetMap!O2:O200="x"))/COUNTIFS(OpenStreetMap!O2:O200,OpenStreetMap!O2:O200&amp;"",OpenStreetMap!A2:A200,OpenStreetMap!A2:A200&amp;""))</f>
        <v>0</v>
      </c>
      <c r="AB14" s="68">
        <f t="shared" si="23"/>
        <v>0</v>
      </c>
      <c r="AC14" s="40">
        <f>SUMPRODUCT(((OpenStreetMap!P2:P200="x"))/COUNTIFS(OpenStreetMap!P2:P200,OpenStreetMap!P2:P200&amp;"",OpenStreetMap!A2:A200,OpenStreetMap!A2:A200&amp;""))</f>
        <v>0</v>
      </c>
      <c r="AD14" s="68">
        <f t="shared" si="24"/>
        <v>0</v>
      </c>
      <c r="AE14" s="40">
        <f>SUMPRODUCT(((OpenStreetMap!Q2:Q200="x"))/COUNTIFS(OpenStreetMap!Q2:Q200,OpenStreetMap!Q2:Q200&amp;"",OpenStreetMap!A2:A200,OpenStreetMap!A2:A200&amp;""))</f>
        <v>0</v>
      </c>
      <c r="AF14" s="68">
        <f t="shared" si="25"/>
        <v>0</v>
      </c>
      <c r="AG14" s="40">
        <v>21</v>
      </c>
      <c r="AH14" s="80">
        <f t="shared" si="11"/>
        <v>9.52380952380952</v>
      </c>
      <c r="AI14" s="40">
        <v>10</v>
      </c>
      <c r="AJ14" s="80">
        <f t="shared" ref="AJ14:AJ17" si="26">100*O14/AI14</f>
        <v>0</v>
      </c>
      <c r="AK14" s="40">
        <v>6</v>
      </c>
      <c r="AL14" s="80">
        <f t="shared" ref="AL14:AL17" si="27">100*Q14/AK14</f>
        <v>0</v>
      </c>
      <c r="AM14" s="40">
        <v>2</v>
      </c>
      <c r="AN14" s="80">
        <f t="shared" ref="AN14:AN17" si="28">100*S14/AM14</f>
        <v>0</v>
      </c>
      <c r="AO14" s="52" t="s">
        <v>102</v>
      </c>
    </row>
    <row r="15" ht="15.75" customHeight="1" spans="1:41">
      <c r="A15" s="44" t="s">
        <v>103</v>
      </c>
      <c r="B15" s="57" t="s">
        <v>104</v>
      </c>
      <c r="C15" s="46" t="s">
        <v>43</v>
      </c>
      <c r="D15" s="44" t="s">
        <v>50</v>
      </c>
      <c r="E15" s="44" t="s">
        <v>71</v>
      </c>
      <c r="F15" s="45" t="s">
        <v>56</v>
      </c>
      <c r="G15" s="46" t="s">
        <v>94</v>
      </c>
      <c r="H15" s="46">
        <v>34</v>
      </c>
      <c r="I15" s="46">
        <v>630</v>
      </c>
      <c r="J15" s="46">
        <v>49</v>
      </c>
      <c r="K15" s="46">
        <f>SUMPRODUCT((SoundCloud!A2:A200&lt;&gt;"")/COUNTIF(SoundCloud!A2:A200,SoundCloud!A2:A200&amp;""))</f>
        <v>1</v>
      </c>
      <c r="L15" s="69">
        <f t="shared" si="0"/>
        <v>2.04081632653061</v>
      </c>
      <c r="M15" s="46">
        <f>SUMPRODUCT(((SoundCloud!E2:E200="Read"))/COUNTIFS(SoundCloud!E2:E200,SoundCloud!E2:E200&amp;"",SoundCloud!A2:A200,SoundCloud!A2:A200&amp;""))</f>
        <v>1</v>
      </c>
      <c r="N15" s="69">
        <f t="shared" si="16"/>
        <v>100</v>
      </c>
      <c r="O15" s="46">
        <f>SUMPRODUCT(((SoundCloud!E2:E200="Create"))/COUNTIFS(SoundCloud!E2:E200,SoundCloud!E2:E200&amp;"",SoundCloud!A2:A200,SoundCloud!A2:A200&amp;""))</f>
        <v>0</v>
      </c>
      <c r="P15" s="69">
        <f t="shared" si="17"/>
        <v>0</v>
      </c>
      <c r="Q15" s="46">
        <f>SUMPRODUCT(((SoundCloud!E2:E200="Update"))/COUNTIFS(SoundCloud!E2:E200,SoundCloud!E2:E200&amp;"",SoundCloud!A2:A200,SoundCloud!A2:A200&amp;""))</f>
        <v>0</v>
      </c>
      <c r="R15" s="69">
        <f t="shared" si="18"/>
        <v>0</v>
      </c>
      <c r="S15" s="46">
        <f>SUMPRODUCT(((SoundCloud!E2:E200="Delete"))/COUNTIFS(SoundCloud!E2:E200,SoundCloud!E2:E200&amp;"",SoundCloud!A2:A200,SoundCloud!A2:A200&amp;""))</f>
        <v>0</v>
      </c>
      <c r="T15" s="69">
        <f t="shared" si="19"/>
        <v>0</v>
      </c>
      <c r="U15" s="46">
        <f>SUMPRODUCT(((SoundCloud!L2:L200="x"))/COUNTIFS(SoundCloud!L2:L200,SoundCloud!L2:L200&amp;"",SoundCloud!A2:A200,SoundCloud!A2:A200&amp;""))</f>
        <v>1</v>
      </c>
      <c r="V15" s="69">
        <f t="shared" si="20"/>
        <v>100</v>
      </c>
      <c r="W15" s="46">
        <f>SUMPRODUCT(((SoundCloud!M2:M200="x"))/COUNTIFS(SoundCloud!M2:M200,SoundCloud!M2:M200&amp;"",SoundCloud!A2:A200,SoundCloud!A2:A200&amp;""))</f>
        <v>0</v>
      </c>
      <c r="X15" s="69">
        <f t="shared" si="21"/>
        <v>0</v>
      </c>
      <c r="Y15" s="46">
        <f>SUMPRODUCT(((SoundCloud!N2:N200="x"))/COUNTIFS(SoundCloud!N2:N200,SoundCloud!N2:N200&amp;"",SoundCloud!A2:A200,SoundCloud!A2:A200&amp;""))</f>
        <v>0</v>
      </c>
      <c r="Z15" s="69">
        <f t="shared" si="22"/>
        <v>0</v>
      </c>
      <c r="AA15" s="46">
        <f>SUMPRODUCT(((SoundCloud!O2:O200="x"))/COUNTIFS(SoundCloud!O2:O200,SoundCloud!O2:O200&amp;"",SoundCloud!A2:A200,SoundCloud!A2:A200&amp;""))</f>
        <v>0</v>
      </c>
      <c r="AB15" s="69">
        <f t="shared" si="23"/>
        <v>0</v>
      </c>
      <c r="AC15" s="46">
        <f>SUMPRODUCT(((SoundCloud!P2:P200="x"))/COUNTIFS(SoundCloud!P2:P200,SoundCloud!P2:P200&amp;"",SoundCloud!A2:A200,SoundCloud!A2:A200&amp;""))</f>
        <v>0</v>
      </c>
      <c r="AD15" s="69">
        <f t="shared" si="24"/>
        <v>0</v>
      </c>
      <c r="AE15" s="46">
        <f>SUMPRODUCT(((SoundCloud!Q2:Q200="x"))/COUNTIFS(SoundCloud!Q2:Q200,SoundCloud!Q2:Q200&amp;"",SoundCloud!A2:A200,SoundCloud!A2:A200&amp;""))</f>
        <v>0</v>
      </c>
      <c r="AF15" s="69">
        <f t="shared" si="25"/>
        <v>0</v>
      </c>
      <c r="AG15" s="46">
        <v>34</v>
      </c>
      <c r="AH15" s="81">
        <f t="shared" si="11"/>
        <v>2.94117647058824</v>
      </c>
      <c r="AI15" s="46">
        <v>3</v>
      </c>
      <c r="AJ15" s="81">
        <f t="shared" si="26"/>
        <v>0</v>
      </c>
      <c r="AK15" s="46">
        <v>7</v>
      </c>
      <c r="AL15" s="81">
        <f t="shared" si="27"/>
        <v>0</v>
      </c>
      <c r="AM15" s="46">
        <v>5</v>
      </c>
      <c r="AN15" s="81">
        <f t="shared" si="28"/>
        <v>0</v>
      </c>
      <c r="AO15" s="45" t="s">
        <v>105</v>
      </c>
    </row>
    <row r="16" ht="15.75" customHeight="1" spans="1:41">
      <c r="A16" s="44" t="s">
        <v>106</v>
      </c>
      <c r="B16" s="57" t="s">
        <v>107</v>
      </c>
      <c r="C16" s="46" t="s">
        <v>75</v>
      </c>
      <c r="D16" s="44" t="s">
        <v>50</v>
      </c>
      <c r="E16" s="44" t="s">
        <v>50</v>
      </c>
      <c r="F16" s="44" t="s">
        <v>50</v>
      </c>
      <c r="G16" s="46" t="s">
        <v>94</v>
      </c>
      <c r="H16" s="46">
        <v>33</v>
      </c>
      <c r="I16" s="46">
        <v>34</v>
      </c>
      <c r="J16" s="46">
        <v>107</v>
      </c>
      <c r="K16" s="46">
        <f>SUMPRODUCT((NationBuilder!A2:A199&lt;&gt;"")/COUNTIF(NationBuilder!A2:A199,NationBuilder!A2:A199&amp;""))</f>
        <v>6</v>
      </c>
      <c r="L16" s="69">
        <f t="shared" si="0"/>
        <v>5.60747663551402</v>
      </c>
      <c r="M16" s="46">
        <f>SUMPRODUCT(((NationBuilder!E2:E199="Read"))/COUNTIFS(NationBuilder!E2:E199,NationBuilder!E2:E199&amp;"",NationBuilder!A2:A199,NationBuilder!A2:A199&amp;""))</f>
        <v>2</v>
      </c>
      <c r="N16" s="69">
        <f t="shared" si="16"/>
        <v>33.3333333333333</v>
      </c>
      <c r="O16" s="46">
        <f>SUMPRODUCT(((NationBuilder!E2:E199="Create"))/COUNTIFS(NationBuilder!E2:E199,NationBuilder!E2:E199&amp;"",NationBuilder!A2:A199,NationBuilder!A2:A199&amp;""))</f>
        <v>3</v>
      </c>
      <c r="P16" s="69">
        <f t="shared" si="17"/>
        <v>50</v>
      </c>
      <c r="Q16" s="46">
        <f>SUMPRODUCT(((NationBuilder!E2:E199="Update"))/COUNTIFS(NationBuilder!E2:E199,NationBuilder!E2:E199&amp;"",NationBuilder!A2:A199,NationBuilder!A2:A199&amp;""))</f>
        <v>1</v>
      </c>
      <c r="R16" s="69">
        <f t="shared" si="18"/>
        <v>16.6666666666667</v>
      </c>
      <c r="S16" s="46">
        <f>SUMPRODUCT(((NationBuilder!E2:E199="Delete"))/COUNTIFS(NationBuilder!E2:E199,NationBuilder!E2:E199&amp;"",NationBuilder!A2:A199,NationBuilder!A2:A199&amp;""))</f>
        <v>0</v>
      </c>
      <c r="T16" s="69">
        <f t="shared" si="19"/>
        <v>0</v>
      </c>
      <c r="U16" s="46">
        <f>SUMPRODUCT(((NationBuilder!L2:L199="x"))/COUNTIFS(NationBuilder!L2:L199,NationBuilder!L2:L199&amp;"",NationBuilder!A2:A199,NationBuilder!A2:A199&amp;""))</f>
        <v>2</v>
      </c>
      <c r="V16" s="69">
        <f t="shared" si="20"/>
        <v>33.3333333333333</v>
      </c>
      <c r="W16" s="46">
        <f>SUMPRODUCT(((NationBuilder!M2:M199="x"))/COUNTIFS(NationBuilder!M2:M199,NationBuilder!M2:M199&amp;"",NationBuilder!A2:A199,NationBuilder!A2:A199&amp;""))</f>
        <v>4</v>
      </c>
      <c r="X16" s="69">
        <f t="shared" si="21"/>
        <v>66.6666666666667</v>
      </c>
      <c r="Y16" s="46">
        <f>SUMPRODUCT(((NationBuilder!N2:N199="x"))/COUNTIFS(NationBuilder!N2:N199,NationBuilder!N2:N199&amp;"",NationBuilder!A2:A199,NationBuilder!A2:A199&amp;""))</f>
        <v>0</v>
      </c>
      <c r="Z16" s="69">
        <f t="shared" si="22"/>
        <v>0</v>
      </c>
      <c r="AA16" s="46">
        <f>SUMPRODUCT(((NationBuilder!O2:O199="x"))/COUNTIFS(NationBuilder!O2:O199,NationBuilder!O2:O199&amp;"",NationBuilder!A2:A199,NationBuilder!A2:A199&amp;""))</f>
        <v>0</v>
      </c>
      <c r="AB16" s="69">
        <f t="shared" si="23"/>
        <v>0</v>
      </c>
      <c r="AC16" s="46">
        <f>SUMPRODUCT(((NationBuilder!P2:P199="x"))/COUNTIFS(NationBuilder!P2:P199,NationBuilder!P2:P199&amp;"",NationBuilder!A2:A199,NationBuilder!A2:A199&amp;""))</f>
        <v>0</v>
      </c>
      <c r="AD16" s="69">
        <f t="shared" si="24"/>
        <v>0</v>
      </c>
      <c r="AE16" s="46">
        <f>SUMPRODUCT(((NationBuilder!Q2:Q199="x"))/COUNTIFS(NationBuilder!Q2:Q199,NationBuilder!Q2:Q199&amp;"",NationBuilder!A2:A199,NationBuilder!A2:A199&amp;""))</f>
        <v>0</v>
      </c>
      <c r="AF16" s="69">
        <f t="shared" si="25"/>
        <v>0</v>
      </c>
      <c r="AG16" s="46">
        <v>46</v>
      </c>
      <c r="AH16" s="81">
        <f t="shared" si="11"/>
        <v>4.34782608695652</v>
      </c>
      <c r="AI16" s="46">
        <v>24</v>
      </c>
      <c r="AJ16" s="81">
        <f t="shared" si="26"/>
        <v>12.5</v>
      </c>
      <c r="AK16" s="46">
        <v>16</v>
      </c>
      <c r="AL16" s="81">
        <f t="shared" si="27"/>
        <v>6.25</v>
      </c>
      <c r="AM16" s="46">
        <v>21</v>
      </c>
      <c r="AN16" s="81">
        <f t="shared" si="28"/>
        <v>0</v>
      </c>
      <c r="AO16" s="45" t="s">
        <v>108</v>
      </c>
    </row>
    <row r="17" ht="15.75" customHeight="1" spans="1:41">
      <c r="A17" s="44" t="s">
        <v>109</v>
      </c>
      <c r="B17" s="57" t="s">
        <v>110</v>
      </c>
      <c r="C17" s="46" t="s">
        <v>84</v>
      </c>
      <c r="D17" s="44" t="s">
        <v>50</v>
      </c>
      <c r="E17" s="44" t="s">
        <v>50</v>
      </c>
      <c r="F17" s="44" t="s">
        <v>50</v>
      </c>
      <c r="G17" s="46" t="s">
        <v>94</v>
      </c>
      <c r="H17" s="46">
        <v>26</v>
      </c>
      <c r="I17" s="46">
        <v>142</v>
      </c>
      <c r="J17" s="46">
        <v>25</v>
      </c>
      <c r="K17" s="46">
        <f>SUMPRODUCT((Tumblr!A2:A200&lt;&gt;"")/COUNTIF(Tumblr!A2:A200,Tumblr!A2:A200&amp;""))</f>
        <v>5</v>
      </c>
      <c r="L17" s="69">
        <f t="shared" si="0"/>
        <v>20</v>
      </c>
      <c r="M17" s="46">
        <f>SUMPRODUCT(((Tumblr!E2:E200="Read"))/COUNTIFS(Tumblr!E2:E200,Tumblr!E2:E200&amp;"",Tumblr!A2:A200,Tumblr!A2:A200&amp;""))</f>
        <v>2</v>
      </c>
      <c r="N17" s="69">
        <f t="shared" si="16"/>
        <v>40</v>
      </c>
      <c r="O17" s="46">
        <f>SUMPRODUCT(((Tumblr!E2:E200="Create"))/COUNTIFS(Tumblr!E2:E200,Tumblr!E2:E200&amp;"",Tumblr!A2:A200,Tumblr!A2:A200&amp;""))</f>
        <v>2</v>
      </c>
      <c r="P17" s="69">
        <f t="shared" si="17"/>
        <v>39.9999999999999</v>
      </c>
      <c r="Q17" s="46">
        <f>SUMPRODUCT(((Tumblr!E2:E200="Update"))/COUNTIFS(Tumblr!E2:E200,Tumblr!E2:E200&amp;"",Tumblr!A2:A200,Tumblr!A2:A200&amp;""))</f>
        <v>1</v>
      </c>
      <c r="R17" s="69">
        <f t="shared" si="18"/>
        <v>20</v>
      </c>
      <c r="S17" s="46">
        <f>SUMPRODUCT(((Tumblr!E2:E200="Delete"))/COUNTIFS(Tumblr!E2:E200,Tumblr!E2:E200&amp;"",Tumblr!A2:A200,Tumblr!A2:A200&amp;""))</f>
        <v>0</v>
      </c>
      <c r="T17" s="69">
        <f t="shared" si="19"/>
        <v>0</v>
      </c>
      <c r="U17" s="46">
        <f>SUMPRODUCT(((Tumblr!L2:L200="x"))/COUNTIFS(Tumblr!L2:L200,Tumblr!L2:L200&amp;"",Tumblr!A2:A200,Tumblr!A2:A200&amp;""))</f>
        <v>5</v>
      </c>
      <c r="V17" s="69">
        <f t="shared" si="20"/>
        <v>100</v>
      </c>
      <c r="W17" s="46">
        <f>SUMPRODUCT(((Tumblr!M2:M200="x"))/COUNTIFS(Tumblr!M2:M200,Tumblr!M2:M200&amp;"",Tumblr!A2:A200,Tumblr!A2:A200&amp;""))</f>
        <v>0</v>
      </c>
      <c r="X17" s="69">
        <f t="shared" si="21"/>
        <v>0</v>
      </c>
      <c r="Y17" s="46">
        <f>SUMPRODUCT(((Tumblr!N2:N200="x"))/COUNTIFS(Tumblr!N2:N200,Tumblr!N2:N200&amp;"",Tumblr!A2:A200,Tumblr!A2:A200&amp;""))</f>
        <v>0</v>
      </c>
      <c r="Z17" s="69">
        <f t="shared" si="22"/>
        <v>0</v>
      </c>
      <c r="AA17" s="46">
        <f>SUMPRODUCT(((Tumblr!O2:O200="x"))/COUNTIFS(Tumblr!O2:O200,Tumblr!O2:O200&amp;"",Tumblr!A2:A200,Tumblr!A2:A200&amp;""))</f>
        <v>0</v>
      </c>
      <c r="AB17" s="69">
        <f t="shared" si="23"/>
        <v>0</v>
      </c>
      <c r="AC17" s="46">
        <f>SUMPRODUCT(((Tumblr!P2:P200="x"))/COUNTIFS(Tumblr!P2:P200,Tumblr!P2:P200&amp;"",Tumblr!A2:A200,Tumblr!A2:A200&amp;""))</f>
        <v>0</v>
      </c>
      <c r="AD17" s="69">
        <f t="shared" si="24"/>
        <v>0</v>
      </c>
      <c r="AE17" s="46">
        <f>SUMPRODUCT(((Tumblr!Q2:Q200="x"))/COUNTIFS(Tumblr!Q2:Q200,Tumblr!Q2:Q200&amp;"",Tumblr!A2:A200,Tumblr!A2:A200&amp;""))</f>
        <v>0</v>
      </c>
      <c r="AF17" s="69">
        <f t="shared" si="25"/>
        <v>0</v>
      </c>
      <c r="AG17" s="46">
        <v>15</v>
      </c>
      <c r="AH17" s="81">
        <f t="shared" si="11"/>
        <v>13.3333333333333</v>
      </c>
      <c r="AI17" s="46">
        <v>5</v>
      </c>
      <c r="AJ17" s="81">
        <f t="shared" si="26"/>
        <v>40</v>
      </c>
      <c r="AK17" s="46">
        <v>2</v>
      </c>
      <c r="AL17" s="81">
        <f t="shared" si="27"/>
        <v>50</v>
      </c>
      <c r="AM17" s="46">
        <v>3</v>
      </c>
      <c r="AN17" s="81">
        <f t="shared" si="28"/>
        <v>0</v>
      </c>
      <c r="AO17" s="45" t="s">
        <v>111</v>
      </c>
    </row>
    <row r="18" ht="15.75" customHeight="1" spans="1:41">
      <c r="A18" s="30" t="s">
        <v>112</v>
      </c>
      <c r="B18" s="58" t="s">
        <v>113</v>
      </c>
      <c r="C18" s="32" t="s">
        <v>54</v>
      </c>
      <c r="D18" s="30" t="s">
        <v>114</v>
      </c>
      <c r="E18" s="30" t="s">
        <v>115</v>
      </c>
      <c r="F18" s="31" t="s">
        <v>93</v>
      </c>
      <c r="G18" s="32" t="s">
        <v>94</v>
      </c>
      <c r="H18" s="32">
        <v>61</v>
      </c>
      <c r="I18" s="32">
        <v>301</v>
      </c>
      <c r="J18" s="32">
        <v>12</v>
      </c>
      <c r="K18" s="32">
        <f>SUMPRODUCT(('Yelp Fusion'!A2:A200&lt;&gt;"")/COUNTIF('Yelp Fusion'!A2:A200,'Yelp Fusion'!A2:A200&amp;""))</f>
        <v>5</v>
      </c>
      <c r="L18" s="70">
        <f t="shared" si="0"/>
        <v>41.6666666666667</v>
      </c>
      <c r="M18" s="32">
        <f>SUMPRODUCT((('Yelp Fusion'!E2:E200="Read"))/COUNTIFS('Yelp Fusion'!E2:E200,'Yelp Fusion'!E2:E200&amp;"",'Yelp Fusion'!A2:A200,'Yelp Fusion'!A2:A200&amp;""))</f>
        <v>5</v>
      </c>
      <c r="N18" s="70">
        <f t="shared" si="16"/>
        <v>100</v>
      </c>
      <c r="O18" s="32">
        <f>SUMPRODUCT((('Yelp Fusion'!E2:E200="Create"))/COUNTIFS('Yelp Fusion'!E2:E200,'Yelp Fusion'!E2:E200&amp;"",'Yelp Fusion'!A2:A200,'Yelp Fusion'!A2:A200&amp;""))</f>
        <v>0</v>
      </c>
      <c r="P18" s="70">
        <f t="shared" si="17"/>
        <v>0</v>
      </c>
      <c r="Q18" s="32">
        <f>SUMPRODUCT((('Yelp Fusion'!E2:E200="Update"))/COUNTIFS('Yelp Fusion'!E2:E200,'Yelp Fusion'!E2:E200&amp;"",'Yelp Fusion'!A2:A200,'Yelp Fusion'!A2:A200&amp;""))</f>
        <v>0</v>
      </c>
      <c r="R18" s="70">
        <f t="shared" si="18"/>
        <v>0</v>
      </c>
      <c r="S18" s="32">
        <f>SUMPRODUCT((('Yelp Fusion'!E2:E200="Delete"))/COUNTIFS('Yelp Fusion'!E2:E200,'Yelp Fusion'!E2:E200&amp;"",'Yelp Fusion'!A2:A200,'Yelp Fusion'!A2:A200&amp;""))</f>
        <v>0</v>
      </c>
      <c r="T18" s="70">
        <f t="shared" si="19"/>
        <v>0</v>
      </c>
      <c r="U18" s="32">
        <f>SUMPRODUCT((('Yelp Fusion'!L2:L200="x"))/COUNTIFS('Yelp Fusion'!L2:L200,'Yelp Fusion'!L2:L200&amp;"",'Yelp Fusion'!A2:A200,'Yelp Fusion'!A2:A200&amp;""))</f>
        <v>5</v>
      </c>
      <c r="V18" s="70">
        <f t="shared" si="20"/>
        <v>100</v>
      </c>
      <c r="W18" s="32">
        <f>SUMPRODUCT((('Yelp Fusion'!M2:M200="x"))/COUNTIFS('Yelp Fusion'!M2:M200,'Yelp Fusion'!M2:M200&amp;"",'Yelp Fusion'!A2:A200,'Yelp Fusion'!A2:A200&amp;""))</f>
        <v>0</v>
      </c>
      <c r="X18" s="70">
        <f t="shared" si="21"/>
        <v>0</v>
      </c>
      <c r="Y18" s="32">
        <f>SUMPRODUCT((('Yelp Fusion'!N2:N200="x"))/COUNTIFS('Yelp Fusion'!N2:N200,'Yelp Fusion'!N2:N200&amp;"",'Yelp Fusion'!A2:A200,'Yelp Fusion'!A2:A200&amp;""))</f>
        <v>0</v>
      </c>
      <c r="Z18" s="70">
        <f t="shared" si="22"/>
        <v>0</v>
      </c>
      <c r="AA18" s="32">
        <f>SUMPRODUCT((('Yelp Fusion'!O2:O200="x"))/COUNTIFS('Yelp Fusion'!O2:O200,'Yelp Fusion'!O2:O200&amp;"",'Yelp Fusion'!A2:A200,'Yelp Fusion'!A2:A200&amp;""))</f>
        <v>0</v>
      </c>
      <c r="AB18" s="70">
        <f t="shared" si="23"/>
        <v>0</v>
      </c>
      <c r="AC18" s="32">
        <f>SUMPRODUCT((('Yelp Fusion'!P2:P200="x"))/COUNTIFS('Yelp Fusion'!P2:P200,'Yelp Fusion'!P2:P200&amp;"",'Yelp Fusion'!A2:A200,'Yelp Fusion'!A2:A200&amp;""))</f>
        <v>0</v>
      </c>
      <c r="AD18" s="70">
        <f t="shared" si="24"/>
        <v>0</v>
      </c>
      <c r="AE18" s="32">
        <f>SUMPRODUCT((('Yelp Fusion'!Q2:Q200="x"))/COUNTIFS('Yelp Fusion'!Q2:Q200,'Yelp Fusion'!Q2:Q200&amp;"",'Yelp Fusion'!A2:A200,'Yelp Fusion'!A2:A200&amp;""))</f>
        <v>0</v>
      </c>
      <c r="AF18" s="70">
        <f t="shared" si="25"/>
        <v>0</v>
      </c>
      <c r="AG18" s="32">
        <v>12</v>
      </c>
      <c r="AH18" s="82">
        <f t="shared" si="11"/>
        <v>41.6666666666667</v>
      </c>
      <c r="AI18" s="32">
        <v>0</v>
      </c>
      <c r="AJ18" s="82">
        <v>0</v>
      </c>
      <c r="AK18" s="32">
        <v>0</v>
      </c>
      <c r="AL18" s="82">
        <v>0</v>
      </c>
      <c r="AM18" s="32">
        <v>0</v>
      </c>
      <c r="AN18" s="82">
        <v>0</v>
      </c>
      <c r="AO18" s="31" t="s">
        <v>116</v>
      </c>
    </row>
    <row r="19" ht="15.75" customHeight="1" spans="1:41">
      <c r="A19" s="30" t="s">
        <v>117</v>
      </c>
      <c r="B19" s="58" t="s">
        <v>118</v>
      </c>
      <c r="C19" s="32" t="s">
        <v>75</v>
      </c>
      <c r="D19" s="30" t="s">
        <v>114</v>
      </c>
      <c r="E19" s="30" t="s">
        <v>119</v>
      </c>
      <c r="F19" s="31" t="s">
        <v>120</v>
      </c>
      <c r="G19" s="32" t="s">
        <v>94</v>
      </c>
      <c r="H19" s="32">
        <v>39</v>
      </c>
      <c r="I19" s="32">
        <v>427</v>
      </c>
      <c r="J19" s="32">
        <v>21</v>
      </c>
      <c r="K19" s="32">
        <f>SUMPRODUCT(('Paypal Invoicing'!A2:A200&lt;&gt;"")/COUNTIF('Paypal Invoicing'!A2:A200,'Paypal Invoicing'!A2:A200&amp;""))</f>
        <v>5</v>
      </c>
      <c r="L19" s="70">
        <f t="shared" si="0"/>
        <v>23.8095238095238</v>
      </c>
      <c r="M19" s="32">
        <f>SUMPRODUCT((('Paypal Invoicing'!E2:E200="Read"))/COUNTIFS('Paypal Invoicing'!E2:E200,'Paypal Invoicing'!E2:E200&amp;"",'Paypal Invoicing'!A2:A200,'Paypal Invoicing'!A2:A200&amp;""))</f>
        <v>1</v>
      </c>
      <c r="N19" s="70">
        <f t="shared" si="16"/>
        <v>20</v>
      </c>
      <c r="O19" s="32">
        <f>SUMPRODUCT((('Paypal Invoicing'!E2:E200="Create"))/COUNTIFS('Paypal Invoicing'!E2:E200,'Paypal Invoicing'!E2:E200&amp;"",'Paypal Invoicing'!A2:A200,'Paypal Invoicing'!A2:A200&amp;""))</f>
        <v>2</v>
      </c>
      <c r="P19" s="70">
        <f t="shared" si="17"/>
        <v>40</v>
      </c>
      <c r="Q19" s="32">
        <f>SUMPRODUCT((('Paypal Invoicing'!E2:E200="Update"))/COUNTIFS('Paypal Invoicing'!E2:E200,'Paypal Invoicing'!E2:E200&amp;"",'Paypal Invoicing'!A2:A200,'Paypal Invoicing'!A2:A200&amp;""))</f>
        <v>2</v>
      </c>
      <c r="R19" s="70">
        <f t="shared" si="18"/>
        <v>40</v>
      </c>
      <c r="S19" s="32">
        <f>SUMPRODUCT((('Paypal Invoicing'!E2:E200="Delete"))/COUNTIFS('Paypal Invoicing'!E2:E200,'Paypal Invoicing'!E2:E200&amp;"",'Paypal Invoicing'!A2:A200,'Paypal Invoicing'!A2:A200&amp;""))</f>
        <v>0</v>
      </c>
      <c r="T19" s="70">
        <f t="shared" si="19"/>
        <v>0</v>
      </c>
      <c r="U19" s="32">
        <f>SUMPRODUCT((('Paypal Invoicing'!L2:L200="x"))/COUNTIFS('Paypal Invoicing'!L2:L200,'Paypal Invoicing'!L2:L200&amp;"",'Paypal Invoicing'!A2:A200,'Paypal Invoicing'!A2:A200&amp;""))</f>
        <v>0</v>
      </c>
      <c r="V19" s="70">
        <f t="shared" si="20"/>
        <v>0</v>
      </c>
      <c r="W19" s="32">
        <f>SUMPRODUCT((('Paypal Invoicing'!M2:M200="x"))/COUNTIFS('Paypal Invoicing'!M2:M200,'Paypal Invoicing'!M2:M200&amp;"",'Paypal Invoicing'!A2:A200,'Paypal Invoicing'!A2:A200&amp;""))</f>
        <v>5</v>
      </c>
      <c r="X19" s="70">
        <f t="shared" si="21"/>
        <v>100</v>
      </c>
      <c r="Y19" s="32">
        <f>SUMPRODUCT((('Paypal Invoicing'!N2:N200="x"))/COUNTIFS('Paypal Invoicing'!N2:N200,'Paypal Invoicing'!N2:N200&amp;"",'Paypal Invoicing'!A2:A200,'Paypal Invoicing'!A2:A200&amp;""))</f>
        <v>0</v>
      </c>
      <c r="Z19" s="70">
        <f t="shared" si="22"/>
        <v>0</v>
      </c>
      <c r="AA19" s="32">
        <f>SUMPRODUCT((('Paypal Invoicing'!O2:O200="x"))/COUNTIFS('Paypal Invoicing'!O2:O200,'Paypal Invoicing'!O2:O200&amp;"",'Paypal Invoicing'!A2:A200,'Paypal Invoicing'!A2:A200&amp;""))</f>
        <v>0</v>
      </c>
      <c r="AB19" s="70">
        <f t="shared" si="23"/>
        <v>0</v>
      </c>
      <c r="AC19" s="32">
        <f>SUMPRODUCT((('Paypal Invoicing'!P2:P200="x"))/COUNTIFS('Paypal Invoicing'!P2:P200,'Paypal Invoicing'!P2:P200&amp;"",'Paypal Invoicing'!A2:A200,'Paypal Invoicing'!A2:A200&amp;""))</f>
        <v>0</v>
      </c>
      <c r="AD19" s="70">
        <f t="shared" si="24"/>
        <v>0</v>
      </c>
      <c r="AE19" s="32">
        <f>SUMPRODUCT((('Paypal Invoicing'!Q2:Q200="x"))/COUNTIFS('Paypal Invoicing'!Q2:Q200,'Paypal Invoicing'!Q2:Q200&amp;"",'Paypal Invoicing'!A2:A200,'Paypal Invoicing'!A2:A200&amp;""))</f>
        <v>0</v>
      </c>
      <c r="AF19" s="70">
        <f t="shared" si="25"/>
        <v>0</v>
      </c>
      <c r="AG19" s="32">
        <v>5</v>
      </c>
      <c r="AH19" s="82">
        <f t="shared" si="11"/>
        <v>20</v>
      </c>
      <c r="AI19" s="32">
        <v>10</v>
      </c>
      <c r="AJ19" s="82">
        <f>100*O19/AI19</f>
        <v>20</v>
      </c>
      <c r="AK19" s="32">
        <v>2</v>
      </c>
      <c r="AL19" s="82">
        <f>100*Q19/AK19</f>
        <v>100</v>
      </c>
      <c r="AM19" s="32">
        <v>4</v>
      </c>
      <c r="AN19" s="82">
        <f>100*S19/AM19</f>
        <v>0</v>
      </c>
      <c r="AO19" s="31" t="s">
        <v>121</v>
      </c>
    </row>
    <row r="20" ht="15.75" customHeight="1" spans="1:41">
      <c r="A20" s="30" t="s">
        <v>122</v>
      </c>
      <c r="B20" s="58" t="s">
        <v>123</v>
      </c>
      <c r="C20" s="32" t="s">
        <v>84</v>
      </c>
      <c r="D20" s="30" t="s">
        <v>114</v>
      </c>
      <c r="E20" s="30" t="s">
        <v>114</v>
      </c>
      <c r="F20" s="31" t="s">
        <v>89</v>
      </c>
      <c r="G20" s="32" t="s">
        <v>94</v>
      </c>
      <c r="H20" s="32">
        <v>34</v>
      </c>
      <c r="I20" s="32">
        <v>88</v>
      </c>
      <c r="J20" s="32">
        <v>1</v>
      </c>
      <c r="K20" s="32">
        <f>SUMPRODUCT((Oodle!A2:A200&lt;&gt;"")/COUNTIF(Oodle!A2:A200,Oodle!A2:A200&amp;""))</f>
        <v>1</v>
      </c>
      <c r="L20" s="70">
        <f t="shared" si="0"/>
        <v>100</v>
      </c>
      <c r="M20" s="32">
        <f>SUMPRODUCT(((Oodle!E2:E200="Read"))/COUNTIFS(Oodle!E2:E200,Oodle!E2:E200&amp;"",Oodle!A2:A200,Oodle!A2:A200&amp;""))</f>
        <v>1</v>
      </c>
      <c r="N20" s="70">
        <f t="shared" si="16"/>
        <v>100</v>
      </c>
      <c r="O20" s="32">
        <f>SUMPRODUCT(((Oodle!E2:E200="Create"))/COUNTIFS(Oodle!E2:E200,Oodle!E2:E200&amp;"",Oodle!A2:A200,Oodle!A2:A200&amp;""))</f>
        <v>0</v>
      </c>
      <c r="P20" s="70">
        <f t="shared" si="17"/>
        <v>0</v>
      </c>
      <c r="Q20" s="32">
        <f>SUMPRODUCT(((Oodle!E2:E200="Update"))/COUNTIFS(Oodle!E2:E200,Oodle!E2:E200&amp;"",Oodle!A2:A200,Oodle!A2:A200&amp;""))</f>
        <v>0</v>
      </c>
      <c r="R20" s="70">
        <f t="shared" si="18"/>
        <v>0</v>
      </c>
      <c r="S20" s="32">
        <f>SUMPRODUCT(((Oodle!E2:E200="Delete"))/COUNTIFS(Oodle!E2:E200,Oodle!E2:E200&amp;"",Oodle!A2:A200,Oodle!A2:A200&amp;""))</f>
        <v>0</v>
      </c>
      <c r="T20" s="70">
        <f t="shared" si="19"/>
        <v>0</v>
      </c>
      <c r="U20" s="32">
        <f>SUMPRODUCT(((Oodle!L2:L200="x"))/COUNTIFS(Oodle!L2:L200,Oodle!L2:L200&amp;"",Oodle!A2:A200,Oodle!A2:A200&amp;""))</f>
        <v>1</v>
      </c>
      <c r="V20" s="70">
        <f t="shared" si="20"/>
        <v>100</v>
      </c>
      <c r="W20" s="32">
        <f>SUMPRODUCT(((Oodle!M2:M200="x"))/COUNTIFS(Oodle!M2:M200,Oodle!M2:M200&amp;"",Oodle!A2:A200,Oodle!A2:A200&amp;""))</f>
        <v>0</v>
      </c>
      <c r="X20" s="70">
        <f t="shared" si="21"/>
        <v>0</v>
      </c>
      <c r="Y20" s="32">
        <f>SUMPRODUCT(((Oodle!N2:N200="x"))/COUNTIFS(Oodle!N2:N200,Oodle!N2:N200&amp;"",Oodle!A2:A200,Oodle!A2:A200&amp;""))</f>
        <v>0</v>
      </c>
      <c r="Z20" s="70">
        <f t="shared" si="22"/>
        <v>0</v>
      </c>
      <c r="AA20" s="32">
        <f>SUMPRODUCT(((Oodle!O2:O200="x"))/COUNTIFS(Oodle!O2:O200,Oodle!O2:O200&amp;"",Oodle!A2:A200,Oodle!A2:A200&amp;""))</f>
        <v>0</v>
      </c>
      <c r="AB20" s="70">
        <f t="shared" si="23"/>
        <v>0</v>
      </c>
      <c r="AC20" s="32">
        <f>SUMPRODUCT(((Oodle!P2:P200="x"))/COUNTIFS(Oodle!P2:P200,Oodle!P2:P200&amp;"",Oodle!A2:A200,Oodle!A2:A200&amp;""))</f>
        <v>0</v>
      </c>
      <c r="AD20" s="70">
        <f t="shared" si="24"/>
        <v>0</v>
      </c>
      <c r="AE20" s="32">
        <f>SUMPRODUCT(((Oodle!Q2:Q200="x"))/COUNTIFS(Oodle!Q2:Q200,Oodle!Q2:Q200&amp;"",Oodle!A2:A200,Oodle!A2:A200&amp;""))</f>
        <v>0</v>
      </c>
      <c r="AF20" s="70">
        <f t="shared" si="25"/>
        <v>0</v>
      </c>
      <c r="AG20" s="32">
        <v>1</v>
      </c>
      <c r="AH20" s="82">
        <f t="shared" si="11"/>
        <v>100</v>
      </c>
      <c r="AI20" s="32">
        <v>0</v>
      </c>
      <c r="AJ20" s="82">
        <v>0</v>
      </c>
      <c r="AK20" s="32">
        <v>0</v>
      </c>
      <c r="AL20" s="82">
        <v>0</v>
      </c>
      <c r="AM20" s="32">
        <v>0</v>
      </c>
      <c r="AN20" s="82">
        <v>0</v>
      </c>
      <c r="AO20" s="31" t="s">
        <v>124</v>
      </c>
    </row>
    <row r="21" ht="15.75" customHeight="1" spans="1:41">
      <c r="A21" s="41" t="s">
        <v>125</v>
      </c>
      <c r="B21" s="59" t="s">
        <v>126</v>
      </c>
      <c r="C21" s="42">
        <v>2</v>
      </c>
      <c r="D21" s="41" t="s">
        <v>127</v>
      </c>
      <c r="E21" s="41" t="s">
        <v>89</v>
      </c>
      <c r="F21" s="47" t="s">
        <v>56</v>
      </c>
      <c r="G21" s="42" t="s">
        <v>94</v>
      </c>
      <c r="H21" s="42">
        <v>22</v>
      </c>
      <c r="I21" s="42">
        <v>90</v>
      </c>
      <c r="J21" s="42">
        <v>1</v>
      </c>
      <c r="K21" s="42">
        <f>SUMPRODUCT((iTunes!A2:A200&lt;&gt;"")/COUNTIF(iTunes!A2:A200,iTunes!A2:A200&amp;""))</f>
        <v>1</v>
      </c>
      <c r="L21" s="71">
        <f t="shared" si="0"/>
        <v>100</v>
      </c>
      <c r="M21" s="42">
        <f>SUMPRODUCT(((iTunes!E2:E200="Read"))/COUNTIFS(iTunes!E2:E200,iTunes!E2:E200&amp;"",iTunes!A2:A200,iTunes!A2:A200&amp;""))</f>
        <v>1</v>
      </c>
      <c r="N21" s="71">
        <f t="shared" si="16"/>
        <v>100</v>
      </c>
      <c r="O21" s="42">
        <f>SUMPRODUCT(((iTunes!E2:E200="Create"))/COUNTIFS(iTunes!E2:E200,iTunes!E2:E200&amp;"",iTunes!A2:A200,iTunes!A2:A200&amp;""))</f>
        <v>0</v>
      </c>
      <c r="P21" s="71">
        <f t="shared" si="17"/>
        <v>0</v>
      </c>
      <c r="Q21" s="42">
        <f>SUMPRODUCT(((iTunes!E2:E200="Update"))/COUNTIFS(iTunes!E2:E200,iTunes!E2:E200&amp;"",iTunes!A2:A200,iTunes!A2:A200&amp;""))</f>
        <v>0</v>
      </c>
      <c r="R21" s="71">
        <f t="shared" si="18"/>
        <v>0</v>
      </c>
      <c r="S21" s="42">
        <f>SUMPRODUCT(((iTunes!E2:E200="Delete"))/COUNTIFS(iTunes!E2:E200,iTunes!E2:E200&amp;"",iTunes!A2:A200,iTunes!A2:A200&amp;""))</f>
        <v>0</v>
      </c>
      <c r="T21" s="71">
        <f t="shared" si="19"/>
        <v>0</v>
      </c>
      <c r="U21" s="42">
        <f>SUMPRODUCT(((iTunes!L2:L200="x"))/COUNTIFS(iTunes!L2:L200,iTunes!L2:L200&amp;"",iTunes!A2:A200,iTunes!A2:A200&amp;""))</f>
        <v>1</v>
      </c>
      <c r="V21" s="71">
        <f t="shared" si="20"/>
        <v>100</v>
      </c>
      <c r="W21" s="42">
        <f>SUMPRODUCT(((iTunes!M2:M200="x"))/COUNTIFS(iTunes!M2:M200,iTunes!M2:M200&amp;"",iTunes!A2:A200,iTunes!A2:A200&amp;""))</f>
        <v>0</v>
      </c>
      <c r="X21" s="71">
        <f t="shared" si="21"/>
        <v>0</v>
      </c>
      <c r="Y21" s="42">
        <f>SUMPRODUCT(((iTunes!N2:N200="x"))/COUNTIFS(iTunes!N2:N200,iTunes!N2:N200&amp;"",iTunes!A2:A200,iTunes!A2:A200&amp;""))</f>
        <v>0</v>
      </c>
      <c r="Z21" s="71">
        <f t="shared" si="22"/>
        <v>0</v>
      </c>
      <c r="AA21" s="42">
        <f>SUMPRODUCT(((iTunes!O2:O200="x"))/COUNTIFS(iTunes!O2:O200,iTunes!O2:O200&amp;"",iTunes!A2:A200,iTunes!A2:A200&amp;""))</f>
        <v>0</v>
      </c>
      <c r="AB21" s="71">
        <f t="shared" si="23"/>
        <v>0</v>
      </c>
      <c r="AC21" s="42">
        <f>SUMPRODUCT(((iTunes!P2:P200="x"))/COUNTIFS(iTunes!P2:P200,iTunes!P2:P200&amp;"",iTunes!A2:A200,iTunes!A2:A200&amp;""))</f>
        <v>0</v>
      </c>
      <c r="AD21" s="71">
        <f t="shared" si="24"/>
        <v>0</v>
      </c>
      <c r="AE21" s="42">
        <f>SUMPRODUCT(((iTunes!Q2:Q200="x"))/COUNTIFS(iTunes!Q2:Q200,iTunes!Q2:Q200&amp;"",iTunes!A2:A200,iTunes!A2:A200&amp;""))</f>
        <v>0</v>
      </c>
      <c r="AF21" s="71">
        <f t="shared" si="25"/>
        <v>0</v>
      </c>
      <c r="AG21" s="42">
        <v>1</v>
      </c>
      <c r="AH21" s="83">
        <f t="shared" si="11"/>
        <v>100</v>
      </c>
      <c r="AI21" s="42">
        <v>0</v>
      </c>
      <c r="AJ21" s="83">
        <v>0</v>
      </c>
      <c r="AK21" s="42">
        <v>0</v>
      </c>
      <c r="AL21" s="83">
        <v>0</v>
      </c>
      <c r="AM21" s="42">
        <v>0</v>
      </c>
      <c r="AN21" s="83">
        <v>0</v>
      </c>
      <c r="AO21" s="47" t="s">
        <v>128</v>
      </c>
    </row>
    <row r="22" ht="15.75" customHeight="1" spans="1:41">
      <c r="A22" s="41" t="s">
        <v>129</v>
      </c>
      <c r="B22" s="59" t="s">
        <v>130</v>
      </c>
      <c r="C22" s="42" t="s">
        <v>43</v>
      </c>
      <c r="D22" s="41" t="s">
        <v>127</v>
      </c>
      <c r="E22" s="41" t="s">
        <v>44</v>
      </c>
      <c r="F22" s="41" t="s">
        <v>44</v>
      </c>
      <c r="G22" s="42" t="s">
        <v>94</v>
      </c>
      <c r="H22" s="42">
        <v>14</v>
      </c>
      <c r="I22" s="42">
        <v>31</v>
      </c>
      <c r="J22" s="42">
        <v>31</v>
      </c>
      <c r="K22" s="42">
        <f>SUMPRODUCT((MapLarge!A2:A200&lt;&gt;"")/COUNTIF(MapLarge!A2:A200,MapLarge!A2:A200&amp;""))</f>
        <v>0</v>
      </c>
      <c r="L22" s="71">
        <f t="shared" si="0"/>
        <v>0</v>
      </c>
      <c r="M22" s="42">
        <f>SUMPRODUCT(((MapLarge!E2:E200="Read"))/COUNTIFS(MapLarge!E2:E200,MapLarge!E2:E200&amp;"",MapLarge!A2:A200,MapLarge!A2:A200&amp;""))</f>
        <v>0</v>
      </c>
      <c r="N22" s="71">
        <v>0</v>
      </c>
      <c r="O22" s="42">
        <f>SUMPRODUCT(((MapLarge!E2:E200="Create"))/COUNTIFS(MapLarge!E2:E200,MapLarge!E2:E200&amp;"",MapLarge!A2:A200,MapLarge!A2:A200&amp;""))</f>
        <v>0</v>
      </c>
      <c r="P22" s="71">
        <v>0</v>
      </c>
      <c r="Q22" s="42">
        <f>SUMPRODUCT(((MapLarge!E2:E200="Update"))/COUNTIFS(MapLarge!E2:E200,MapLarge!E2:E200&amp;"",MapLarge!A2:A200,MapLarge!A2:A200&amp;""))</f>
        <v>0</v>
      </c>
      <c r="R22" s="71">
        <v>0</v>
      </c>
      <c r="S22" s="42">
        <f>SUMPRODUCT(((MapLarge!E2:E200="Delete"))/COUNTIFS(MapLarge!E2:E200,MapLarge!E2:E200&amp;"",MapLarge!A2:A200,MapLarge!A2:A200&amp;""))</f>
        <v>0</v>
      </c>
      <c r="T22" s="71">
        <v>0</v>
      </c>
      <c r="U22" s="42">
        <f>SUMPRODUCT(((MapLarge!L2:L200="x"))/COUNTIFS(MapLarge!L2:L200,MapLarge!L2:L200&amp;"",MapLarge!A2:A200,MapLarge!A2:A200&amp;""))</f>
        <v>0</v>
      </c>
      <c r="V22" s="71">
        <v>0</v>
      </c>
      <c r="W22" s="42">
        <f>SUMPRODUCT(((MapLarge!M2:M200="x"))/COUNTIFS(MapLarge!M2:M200,MapLarge!M2:M200&amp;"",MapLarge!A2:A200,MapLarge!A2:A200&amp;""))</f>
        <v>0</v>
      </c>
      <c r="X22" s="71">
        <v>0</v>
      </c>
      <c r="Y22" s="42">
        <f>SUMPRODUCT(((MapLarge!N2:N200="x"))/COUNTIFS(MapLarge!N2:N200,MapLarge!N2:N200&amp;"",MapLarge!A2:A200,MapLarge!A2:A200&amp;""))</f>
        <v>0</v>
      </c>
      <c r="Z22" s="71">
        <v>0</v>
      </c>
      <c r="AA22" s="42">
        <f>SUMPRODUCT(((MapLarge!O2:O200="x"))/COUNTIFS(MapLarge!O2:O200,MapLarge!O2:O200&amp;"",MapLarge!A2:A200,MapLarge!A2:A200&amp;""))</f>
        <v>0</v>
      </c>
      <c r="AB22" s="71">
        <v>0</v>
      </c>
      <c r="AC22" s="42">
        <f>SUMPRODUCT(((MapLarge!P2:P200="x"))/COUNTIFS(MapLarge!P2:P200,MapLarge!P2:P200&amp;"",MapLarge!A2:A200,MapLarge!A2:A200&amp;""))</f>
        <v>0</v>
      </c>
      <c r="AD22" s="71">
        <v>0</v>
      </c>
      <c r="AE22" s="42">
        <f>SUMPRODUCT(((MapLarge!Q2:Q200="x"))/COUNTIFS(MapLarge!Q2:Q200,MapLarge!Q2:Q200&amp;"",MapLarge!A2:A200,MapLarge!A2:A200&amp;""))</f>
        <v>0</v>
      </c>
      <c r="AF22" s="71">
        <v>0</v>
      </c>
      <c r="AG22" s="42">
        <v>11</v>
      </c>
      <c r="AH22" s="83">
        <f t="shared" si="11"/>
        <v>0</v>
      </c>
      <c r="AI22" s="42">
        <v>10</v>
      </c>
      <c r="AJ22" s="83">
        <f t="shared" ref="AJ22:AJ23" si="29">100*O22/AI22</f>
        <v>0</v>
      </c>
      <c r="AK22" s="42">
        <v>3</v>
      </c>
      <c r="AL22" s="83">
        <f>100*Q22/AK22</f>
        <v>0</v>
      </c>
      <c r="AM22" s="42">
        <v>7</v>
      </c>
      <c r="AN22" s="83">
        <f t="shared" ref="AN22:AN23" si="30">100*S22/AM22</f>
        <v>0</v>
      </c>
      <c r="AO22" s="47" t="s">
        <v>131</v>
      </c>
    </row>
    <row r="23" ht="15.75" customHeight="1" spans="1:41">
      <c r="A23" s="41" t="s">
        <v>132</v>
      </c>
      <c r="B23" s="59" t="s">
        <v>133</v>
      </c>
      <c r="C23" s="42" t="s">
        <v>84</v>
      </c>
      <c r="D23" s="41" t="s">
        <v>127</v>
      </c>
      <c r="E23" s="41" t="s">
        <v>60</v>
      </c>
      <c r="F23" s="47" t="s">
        <v>56</v>
      </c>
      <c r="G23" s="42" t="s">
        <v>94</v>
      </c>
      <c r="H23" s="42">
        <v>5</v>
      </c>
      <c r="I23" s="42">
        <v>13</v>
      </c>
      <c r="J23" s="42">
        <v>18</v>
      </c>
      <c r="K23" s="42">
        <f>SUMPRODUCT((PicPlz!A2:A200&lt;&gt;"")/COUNTIF(PicPlz!A2:A200,PicPlz!A2:A200&amp;""))</f>
        <v>11</v>
      </c>
      <c r="L23" s="71">
        <f t="shared" si="0"/>
        <v>61.1111111111111</v>
      </c>
      <c r="M23" s="42">
        <f>SUMPRODUCT(((PicPlz!E2:E200="Read"))/COUNTIFS(PicPlz!E2:E200,PicPlz!E2:E200&amp;"",PicPlz!A2:A200,PicPlz!A2:A200&amp;""))</f>
        <v>6</v>
      </c>
      <c r="N23" s="71">
        <f t="shared" ref="N23:N25" si="31">100*M23/K23</f>
        <v>54.5454545454545</v>
      </c>
      <c r="O23" s="42">
        <f>SUMPRODUCT(((PicPlz!E2:E200="Create"))/COUNTIFS(PicPlz!E2:E200,PicPlz!E2:E200&amp;"",PicPlz!A2:A200,PicPlz!A2:A200&amp;""))</f>
        <v>3</v>
      </c>
      <c r="P23" s="71">
        <f t="shared" ref="P23:P25" si="32">100*O23/K23</f>
        <v>27.2727272727273</v>
      </c>
      <c r="Q23" s="42">
        <f>SUMPRODUCT(((PicPlz!E2:E200="Update"))/COUNTIFS(PicPlz!E2:E200,PicPlz!E2:E200&amp;"",PicPlz!A2:A200,PicPlz!A2:A200&amp;""))</f>
        <v>0</v>
      </c>
      <c r="R23" s="71">
        <f t="shared" ref="R23:R25" si="33">100*Q23/K23</f>
        <v>0</v>
      </c>
      <c r="S23" s="42">
        <f>SUMPRODUCT(((PicPlz!E2:E200="Delete"))/COUNTIFS(PicPlz!E2:E200,PicPlz!E2:E200&amp;"",PicPlz!A2:A200,PicPlz!A2:A200&amp;""))</f>
        <v>2</v>
      </c>
      <c r="T23" s="71">
        <f t="shared" ref="T23:T25" si="34">100*S23/K23</f>
        <v>18.1818181818182</v>
      </c>
      <c r="U23" s="42">
        <f>SUMPRODUCT(((PicPlz!L2:L200="x"))/COUNTIFS(PicPlz!L2:L200,PicPlz!L2:L200&amp;"",PicPlz!A2:A200,PicPlz!A2:A200&amp;""))</f>
        <v>8</v>
      </c>
      <c r="V23" s="71">
        <f t="shared" ref="V23:V25" si="35">100*U23/K23</f>
        <v>72.7272727272727</v>
      </c>
      <c r="W23" s="42">
        <f>SUMPRODUCT(((PicPlz!M2:M200="x"))/COUNTIFS(PicPlz!M2:M200,PicPlz!M2:M200&amp;"",PicPlz!A2:A200,PicPlz!A2:A200&amp;""))</f>
        <v>0</v>
      </c>
      <c r="X23" s="71">
        <f t="shared" ref="X23:X25" si="36">100*W23/K23</f>
        <v>0</v>
      </c>
      <c r="Y23" s="42">
        <f>SUMPRODUCT(((PicPlz!N2:N200="x"))/COUNTIFS(PicPlz!N2:N200,PicPlz!N2:N200&amp;"",PicPlz!A2:A200,PicPlz!A2:A200&amp;""))</f>
        <v>0</v>
      </c>
      <c r="Z23" s="71">
        <f t="shared" ref="Z23:Z25" si="37">100*Y23/K23</f>
        <v>0</v>
      </c>
      <c r="AA23" s="42">
        <f>SUMPRODUCT(((PicPlz!O2:O200="x"))/COUNTIFS(PicPlz!O2:O200,PicPlz!O2:O200&amp;"",PicPlz!A2:A200,PicPlz!A2:A200&amp;""))</f>
        <v>3</v>
      </c>
      <c r="AB23" s="71">
        <f t="shared" ref="AB23:AB25" si="38">100*AA23/K23</f>
        <v>27.2727272727273</v>
      </c>
      <c r="AC23" s="42">
        <f>SUMPRODUCT(((PicPlz!P2:P200="x"))/COUNTIFS(PicPlz!P2:P200,PicPlz!P2:P200&amp;"",PicPlz!A2:A200,PicPlz!A2:A200&amp;""))</f>
        <v>0</v>
      </c>
      <c r="AD23" s="71">
        <f t="shared" ref="AD23:AD25" si="39">100*AC23/K23</f>
        <v>0</v>
      </c>
      <c r="AE23" s="42">
        <f>SUMPRODUCT(((PicPlz!Q2:Q200="x"))/COUNTIFS(PicPlz!Q2:Q200,PicPlz!Q2:Q200&amp;"",PicPlz!A2:A200,PicPlz!A2:A200&amp;""))</f>
        <v>0</v>
      </c>
      <c r="AF23" s="71">
        <f t="shared" ref="AF23:AF25" si="40">100*AE23/K23</f>
        <v>0</v>
      </c>
      <c r="AG23" s="42">
        <v>8</v>
      </c>
      <c r="AH23" s="83">
        <f t="shared" si="11"/>
        <v>75</v>
      </c>
      <c r="AI23" s="42">
        <v>5</v>
      </c>
      <c r="AJ23" s="83">
        <f t="shared" si="29"/>
        <v>60</v>
      </c>
      <c r="AK23" s="42">
        <v>0</v>
      </c>
      <c r="AL23" s="83">
        <v>0</v>
      </c>
      <c r="AM23" s="42">
        <v>5</v>
      </c>
      <c r="AN23" s="83">
        <f t="shared" si="30"/>
        <v>40</v>
      </c>
      <c r="AO23" s="47" t="s">
        <v>134</v>
      </c>
    </row>
    <row r="24" ht="15.75" customHeight="1" spans="1:41">
      <c r="A24" s="33" t="s">
        <v>135</v>
      </c>
      <c r="B24" s="60" t="s">
        <v>136</v>
      </c>
      <c r="C24" s="35" t="s">
        <v>137</v>
      </c>
      <c r="D24" s="33" t="s">
        <v>120</v>
      </c>
      <c r="E24" s="33" t="s">
        <v>93</v>
      </c>
      <c r="F24" s="34" t="s">
        <v>93</v>
      </c>
      <c r="G24" s="35" t="s">
        <v>94</v>
      </c>
      <c r="H24" s="35">
        <v>11</v>
      </c>
      <c r="I24" s="35">
        <v>85</v>
      </c>
      <c r="J24" s="35">
        <v>23</v>
      </c>
      <c r="K24" s="35">
        <f>SUMPRODUCT((CrunchBase!A2:A200&lt;&gt;"")/COUNTIF(CrunchBase!A2:A200,CrunchBase!A2:A200&amp;""))</f>
        <v>2</v>
      </c>
      <c r="L24" s="72">
        <f t="shared" si="0"/>
        <v>8.69565217391304</v>
      </c>
      <c r="M24" s="35">
        <f>SUMPRODUCT(((CrunchBase!E2:E200="Read"))/COUNTIFS(CrunchBase!E2:E200,CrunchBase!E2:E200&amp;"",CrunchBase!A2:A200,CrunchBase!A2:A200&amp;""))</f>
        <v>2</v>
      </c>
      <c r="N24" s="72">
        <f t="shared" si="31"/>
        <v>100</v>
      </c>
      <c r="O24" s="35">
        <f>SUMPRODUCT(((CrunchBase!E2:E200="Create"))/COUNTIFS(CrunchBase!E2:E200,CrunchBase!E2:E200&amp;"",CrunchBase!A2:A200,CrunchBase!A2:A200&amp;""))</f>
        <v>0</v>
      </c>
      <c r="P24" s="72">
        <f t="shared" si="32"/>
        <v>0</v>
      </c>
      <c r="Q24" s="35">
        <f>SUMPRODUCT(((CrunchBase!E2:E200="Update"))/COUNTIFS(CrunchBase!E2:E200,CrunchBase!E2:E200&amp;"",CrunchBase!A2:A200,CrunchBase!A2:A200&amp;""))</f>
        <v>0</v>
      </c>
      <c r="R24" s="72">
        <f t="shared" si="33"/>
        <v>0</v>
      </c>
      <c r="S24" s="35">
        <f>SUMPRODUCT(((CrunchBase!E2:E200="Delete"))/COUNTIFS(CrunchBase!E2:E200,CrunchBase!E2:E200&amp;"",CrunchBase!A2:A200,CrunchBase!A2:A200&amp;""))</f>
        <v>0</v>
      </c>
      <c r="T24" s="72">
        <f t="shared" si="34"/>
        <v>0</v>
      </c>
      <c r="U24" s="35">
        <f>SUMPRODUCT(((CrunchBase!L2:L200="x"))/COUNTIFS(CrunchBase!L2:L200,CrunchBase!L2:L200&amp;"",CrunchBase!A2:A200,CrunchBase!A2:A200&amp;""))</f>
        <v>2</v>
      </c>
      <c r="V24" s="72">
        <f t="shared" si="35"/>
        <v>100</v>
      </c>
      <c r="W24" s="35">
        <f>SUMPRODUCT(((CrunchBase!M2:M200="x"))/COUNTIFS(CrunchBase!M2:M200,CrunchBase!M2:M200&amp;"",CrunchBase!A2:A200,CrunchBase!A2:A200&amp;""))</f>
        <v>0</v>
      </c>
      <c r="X24" s="72">
        <f t="shared" si="36"/>
        <v>0</v>
      </c>
      <c r="Y24" s="35">
        <f>SUMPRODUCT(((CrunchBase!N2:N200="x"))/COUNTIFS(CrunchBase!N2:N200,CrunchBase!N2:N200&amp;"",CrunchBase!A2:A200,CrunchBase!A2:A200&amp;""))</f>
        <v>0</v>
      </c>
      <c r="Z24" s="72">
        <f t="shared" si="37"/>
        <v>0</v>
      </c>
      <c r="AA24" s="35">
        <f>SUMPRODUCT(((CrunchBase!O2:O200="x"))/COUNTIFS(CrunchBase!O2:O200,CrunchBase!O2:O200&amp;"",CrunchBase!A2:A200,CrunchBase!A2:A200&amp;""))</f>
        <v>0</v>
      </c>
      <c r="AB24" s="72">
        <f t="shared" si="38"/>
        <v>0</v>
      </c>
      <c r="AC24" s="35">
        <f>SUMPRODUCT(((CrunchBase!P2:P200="x"))/COUNTIFS(CrunchBase!P2:P200,CrunchBase!P2:P200&amp;"",CrunchBase!A2:A200,CrunchBase!A2:A200&amp;""))</f>
        <v>0</v>
      </c>
      <c r="AD24" s="72">
        <f t="shared" si="39"/>
        <v>0</v>
      </c>
      <c r="AE24" s="35">
        <f>SUMPRODUCT(((CrunchBase!Q2:Q200="x"))/COUNTIFS(CrunchBase!Q2:Q200,CrunchBase!Q2:Q200&amp;"",CrunchBase!A2:A200,CrunchBase!A2:A200&amp;""))</f>
        <v>0</v>
      </c>
      <c r="AF24" s="72">
        <f t="shared" si="40"/>
        <v>0</v>
      </c>
      <c r="AG24" s="35">
        <v>23</v>
      </c>
      <c r="AH24" s="84">
        <f t="shared" si="11"/>
        <v>8.69565217391304</v>
      </c>
      <c r="AI24" s="35">
        <v>0</v>
      </c>
      <c r="AJ24" s="84">
        <v>0</v>
      </c>
      <c r="AK24" s="35">
        <v>0</v>
      </c>
      <c r="AL24" s="84">
        <v>0</v>
      </c>
      <c r="AM24" s="35">
        <v>0</v>
      </c>
      <c r="AN24" s="84">
        <v>0</v>
      </c>
      <c r="AO24" s="34" t="s">
        <v>138</v>
      </c>
    </row>
    <row r="25" ht="15.75" customHeight="1" spans="1:41">
      <c r="A25" s="33" t="s">
        <v>139</v>
      </c>
      <c r="B25" s="60" t="s">
        <v>140</v>
      </c>
      <c r="C25" s="35" t="s">
        <v>75</v>
      </c>
      <c r="D25" s="33" t="s">
        <v>120</v>
      </c>
      <c r="E25" s="33" t="s">
        <v>119</v>
      </c>
      <c r="F25" s="34" t="s">
        <v>120</v>
      </c>
      <c r="G25" s="35" t="s">
        <v>94</v>
      </c>
      <c r="H25" s="35">
        <v>8</v>
      </c>
      <c r="I25" s="35">
        <v>89</v>
      </c>
      <c r="J25" s="35">
        <v>220</v>
      </c>
      <c r="K25" s="35">
        <f>SUMPRODUCT((Stripe!A2:A200&lt;&gt;"")/COUNTIF(Stripe!A2:A200,Stripe!A2:A200&amp;""))</f>
        <v>17</v>
      </c>
      <c r="L25" s="72">
        <f t="shared" si="0"/>
        <v>7.72727272727273</v>
      </c>
      <c r="M25" s="35">
        <f>SUMPRODUCT(((Stripe!E2:E200="Read"))/COUNTIFS(Stripe!E2:E200,Stripe!E2:E200&amp;"",Stripe!A2:A200,Stripe!A2:A200&amp;""))</f>
        <v>3</v>
      </c>
      <c r="N25" s="72">
        <f t="shared" si="31"/>
        <v>17.6470588235294</v>
      </c>
      <c r="O25" s="35">
        <f>SUMPRODUCT(((Stripe!E2:E200="Create"))/COUNTIFS(Stripe!E2:E200,Stripe!E2:E200&amp;"",Stripe!A2:A200,Stripe!A2:A200&amp;""))</f>
        <v>10</v>
      </c>
      <c r="P25" s="72">
        <f t="shared" si="32"/>
        <v>58.8235294117647</v>
      </c>
      <c r="Q25" s="35">
        <f>SUMPRODUCT(((Stripe!E2:E200="Update"))/COUNTIFS(Stripe!E2:E200,Stripe!E2:E200&amp;"",Stripe!A2:A200,Stripe!A2:A200&amp;""))</f>
        <v>4</v>
      </c>
      <c r="R25" s="72">
        <f t="shared" si="33"/>
        <v>23.5294117647059</v>
      </c>
      <c r="S25" s="35">
        <f>SUMPRODUCT(((Stripe!E2:E200="Delete"))/COUNTIFS(Stripe!E2:E200,Stripe!E2:E200&amp;"",Stripe!A2:A200,Stripe!A2:A200&amp;""))</f>
        <v>0</v>
      </c>
      <c r="T25" s="72">
        <f t="shared" si="34"/>
        <v>0</v>
      </c>
      <c r="U25" s="35">
        <f>SUMPRODUCT(((Stripe!L2:L200="x"))/COUNTIFS(Stripe!L2:L200,Stripe!L2:L200&amp;"",Stripe!A2:A200,Stripe!A2:A200&amp;""))</f>
        <v>3</v>
      </c>
      <c r="V25" s="72">
        <f t="shared" si="35"/>
        <v>17.6470588235294</v>
      </c>
      <c r="W25" s="35">
        <f>SUMPRODUCT(((Stripe!M2:M200="x"))/COUNTIFS(Stripe!M2:M200,Stripe!M2:M200&amp;"",Stripe!A2:A200,Stripe!A2:A200&amp;""))</f>
        <v>0</v>
      </c>
      <c r="X25" s="72">
        <f t="shared" si="36"/>
        <v>0</v>
      </c>
      <c r="Y25" s="35">
        <f>SUMPRODUCT(((Stripe!N2:N200="x"))/COUNTIFS(Stripe!N2:N200,Stripe!N2:N200&amp;"",Stripe!A2:A200,Stripe!A2:A200&amp;""))</f>
        <v>0</v>
      </c>
      <c r="Z25" s="72">
        <f t="shared" si="37"/>
        <v>0</v>
      </c>
      <c r="AA25" s="35">
        <f>SUMPRODUCT(((Stripe!O2:O200="x"))/COUNTIFS(Stripe!O2:O200,Stripe!O2:O200&amp;"",Stripe!A2:A200,Stripe!A2:A200&amp;""))</f>
        <v>14</v>
      </c>
      <c r="AB25" s="72">
        <f t="shared" si="38"/>
        <v>82.3529411764705</v>
      </c>
      <c r="AC25" s="35">
        <f>SUMPRODUCT(((Stripe!P2:P200="x"))/COUNTIFS(Stripe!P2:P200,Stripe!P2:P200&amp;"",Stripe!A2:A200,Stripe!A2:A200&amp;""))</f>
        <v>0</v>
      </c>
      <c r="AD25" s="72">
        <f t="shared" si="39"/>
        <v>0</v>
      </c>
      <c r="AE25" s="35">
        <f>SUMPRODUCT(((Stripe!Q2:Q200="x"))/COUNTIFS(Stripe!Q2:Q200,Stripe!Q2:Q200&amp;"",Stripe!A2:A200,Stripe!A2:A200&amp;""))</f>
        <v>0</v>
      </c>
      <c r="AF25" s="72">
        <f t="shared" si="40"/>
        <v>0</v>
      </c>
      <c r="AG25" s="35">
        <v>97</v>
      </c>
      <c r="AH25" s="84">
        <f t="shared" si="11"/>
        <v>3.09278350515464</v>
      </c>
      <c r="AI25" s="35">
        <v>63</v>
      </c>
      <c r="AJ25" s="84">
        <f>100*O25/AI25</f>
        <v>15.8730158730159</v>
      </c>
      <c r="AK25" s="35">
        <v>37</v>
      </c>
      <c r="AL25" s="84">
        <f>100*Q25/AK25</f>
        <v>10.8108108108108</v>
      </c>
      <c r="AM25" s="35">
        <v>23</v>
      </c>
      <c r="AN25" s="84">
        <f>100*S25/AM25</f>
        <v>0</v>
      </c>
      <c r="AO25" s="34" t="s">
        <v>141</v>
      </c>
    </row>
    <row r="26" ht="15.75" customHeight="1" spans="1:41">
      <c r="A26" s="33" t="s">
        <v>142</v>
      </c>
      <c r="B26" s="60" t="s">
        <v>143</v>
      </c>
      <c r="C26" s="35" t="s">
        <v>75</v>
      </c>
      <c r="D26" s="33" t="s">
        <v>120</v>
      </c>
      <c r="E26" s="33" t="s">
        <v>120</v>
      </c>
      <c r="F26" s="34" t="s">
        <v>120</v>
      </c>
      <c r="G26" s="35" t="s">
        <v>94</v>
      </c>
      <c r="H26" s="35">
        <v>8</v>
      </c>
      <c r="I26" s="35">
        <v>37</v>
      </c>
      <c r="J26" s="35">
        <v>32</v>
      </c>
      <c r="K26" s="35">
        <f>SUMPRODUCT((Kiva!A2:A200&lt;&gt;"")/COUNTIF(Kiva!A2:A200,Kiva!A2:A200&amp;""))</f>
        <v>0</v>
      </c>
      <c r="L26" s="72">
        <f t="shared" si="0"/>
        <v>0</v>
      </c>
      <c r="M26" s="35">
        <f>SUMPRODUCT(((Kiva!E2:E200="Read"))/COUNTIFS(Kiva!E2:E200,Kiva!E2:E200&amp;"",Kiva!A2:A200,Kiva!A2:A200&amp;""))</f>
        <v>0</v>
      </c>
      <c r="N26" s="72">
        <v>0</v>
      </c>
      <c r="O26" s="35">
        <f>SUMPRODUCT(((Kiva!E2:E200="Create"))/COUNTIFS(Kiva!E2:E200,Kiva!E2:E200&amp;"",Kiva!A2:A200,Kiva!A2:A200&amp;""))</f>
        <v>0</v>
      </c>
      <c r="P26" s="72">
        <v>0</v>
      </c>
      <c r="Q26" s="35">
        <f>SUMPRODUCT(((Kiva!E2:E200="Update"))/COUNTIFS(Kiva!E2:E200,Kiva!E2:E200&amp;"",Kiva!A2:A200,Kiva!A2:A200&amp;""))</f>
        <v>0</v>
      </c>
      <c r="R26" s="72">
        <v>0</v>
      </c>
      <c r="S26" s="35">
        <f>SUMPRODUCT(((Kiva!E2:E200="Delete"))/COUNTIFS(Kiva!E2:E200,Kiva!E2:E200&amp;"",Kiva!A2:A200,Kiva!A2:A200&amp;""))</f>
        <v>0</v>
      </c>
      <c r="T26" s="72">
        <v>0</v>
      </c>
      <c r="U26" s="35">
        <f>SUMPRODUCT(((Kiva!L2:L200="x"))/COUNTIFS(Kiva!L2:L200,Kiva!L2:L200&amp;"",Kiva!A2:A200,Kiva!A2:A200&amp;""))</f>
        <v>0</v>
      </c>
      <c r="V26" s="72">
        <v>0</v>
      </c>
      <c r="W26" s="35">
        <f>SUMPRODUCT(((Kiva!M2:M200="x"))/COUNTIFS(Kiva!M2:M200,Kiva!M2:M200&amp;"",Kiva!A2:A200,Kiva!A2:A200&amp;""))</f>
        <v>0</v>
      </c>
      <c r="X26" s="72">
        <v>0</v>
      </c>
      <c r="Y26" s="35">
        <f>SUMPRODUCT(((Kiva!N2:N200="x"))/COUNTIFS(Kiva!N2:N200,Kiva!N2:N200&amp;"",Kiva!A2:A200,Kiva!A2:A200&amp;""))</f>
        <v>0</v>
      </c>
      <c r="Z26" s="72">
        <v>0</v>
      </c>
      <c r="AA26" s="35">
        <f>SUMPRODUCT(((Kiva!O2:O200="x"))/COUNTIFS(Kiva!O2:O200,Kiva!O2:O200&amp;"",Kiva!A2:A200,Kiva!A2:A200&amp;""))</f>
        <v>0</v>
      </c>
      <c r="AB26" s="72">
        <v>0</v>
      </c>
      <c r="AC26" s="35">
        <f>SUMPRODUCT(((Kiva!P2:P200="x"))/COUNTIFS(Kiva!P2:P200,Kiva!P2:P200&amp;"",Kiva!A2:A200,Kiva!A2:A200&amp;""))</f>
        <v>0</v>
      </c>
      <c r="AD26" s="72">
        <v>0</v>
      </c>
      <c r="AE26" s="35">
        <f>SUMPRODUCT(((Kiva!Q2:Q200="x"))/COUNTIFS(Kiva!Q2:Q200,Kiva!Q2:Q200&amp;"",Kiva!A2:A200,Kiva!A2:A200&amp;""))</f>
        <v>0</v>
      </c>
      <c r="AF26" s="72">
        <v>0</v>
      </c>
      <c r="AG26" s="35">
        <v>32</v>
      </c>
      <c r="AH26" s="84">
        <f t="shared" si="11"/>
        <v>0</v>
      </c>
      <c r="AI26" s="35">
        <v>0</v>
      </c>
      <c r="AJ26" s="84">
        <v>0</v>
      </c>
      <c r="AK26" s="35">
        <v>0</v>
      </c>
      <c r="AL26" s="84">
        <v>0</v>
      </c>
      <c r="AM26" s="35">
        <v>0</v>
      </c>
      <c r="AN26" s="84">
        <v>0</v>
      </c>
      <c r="AO26" s="34" t="s">
        <v>144</v>
      </c>
    </row>
    <row r="27" ht="15.75" customHeight="1" spans="1:41">
      <c r="A27" s="20" t="s">
        <v>145</v>
      </c>
      <c r="B27" s="61" t="s">
        <v>146</v>
      </c>
      <c r="C27" s="22" t="s">
        <v>75</v>
      </c>
      <c r="D27" s="20" t="s">
        <v>147</v>
      </c>
      <c r="E27" s="20" t="s">
        <v>65</v>
      </c>
      <c r="F27" s="21" t="s">
        <v>66</v>
      </c>
      <c r="G27" s="22" t="s">
        <v>94</v>
      </c>
      <c r="H27" s="22">
        <v>19</v>
      </c>
      <c r="I27" s="22">
        <v>77</v>
      </c>
      <c r="J27" s="22">
        <v>25</v>
      </c>
      <c r="K27" s="22">
        <f>SUMPRODUCT((Tropo!A2:A200&lt;&gt;"")/COUNTIF(Tropo!A2:A200,Tropo!A2:A200&amp;""))</f>
        <v>2</v>
      </c>
      <c r="L27" s="73">
        <f t="shared" si="0"/>
        <v>8</v>
      </c>
      <c r="M27" s="22">
        <f>SUMPRODUCT(((Tropo!E2:E200="Read"))/COUNTIFS(Tropo!E2:E200,Tropo!E2:E200&amp;"",Tropo!A2:A200,Tropo!A2:A200&amp;""))</f>
        <v>0</v>
      </c>
      <c r="N27" s="73">
        <f t="shared" ref="N27:N30" si="41">100*M27/K27</f>
        <v>0</v>
      </c>
      <c r="O27" s="22">
        <f>SUMPRODUCT(((Tropo!E2:E200="Create"))/COUNTIFS(Tropo!E2:E200,Tropo!E2:E200&amp;"",Tropo!A2:A200,Tropo!A2:A200&amp;""))</f>
        <v>2</v>
      </c>
      <c r="P27" s="73">
        <f t="shared" ref="P27:P30" si="42">100*O27/K27</f>
        <v>100</v>
      </c>
      <c r="Q27" s="22">
        <f>SUMPRODUCT(((Tropo!E2:E200="Update"))/COUNTIFS(Tropo!E2:E200,Tropo!E2:E200&amp;"",Tropo!A2:A200,Tropo!A2:A200&amp;""))</f>
        <v>0</v>
      </c>
      <c r="R27" s="73">
        <f t="shared" ref="R27:R30" si="43">100*Q27/K27</f>
        <v>0</v>
      </c>
      <c r="S27" s="22">
        <f>SUMPRODUCT(((Tropo!E2:E200="Delete"))/COUNTIFS(Tropo!E2:E200,Tropo!E2:E200&amp;"",Tropo!A2:A200,Tropo!A2:A200&amp;""))</f>
        <v>0</v>
      </c>
      <c r="T27" s="73">
        <f t="shared" ref="T27:T30" si="44">100*S27/K27</f>
        <v>0</v>
      </c>
      <c r="U27" s="22">
        <f>SUMPRODUCT(((Tropo!L2:L200="x"))/COUNTIFS(Tropo!L2:L200,Tropo!L2:L200&amp;"",Tropo!A2:A200,Tropo!A2:A200&amp;""))</f>
        <v>0</v>
      </c>
      <c r="V27" s="73">
        <f t="shared" ref="V27:V30" si="45">100*U27/K27</f>
        <v>0</v>
      </c>
      <c r="W27" s="22">
        <f>SUMPRODUCT(((Tropo!M2:M200="x"))/COUNTIFS(Tropo!M2:M200,Tropo!M2:M200&amp;"",Tropo!A2:A200,Tropo!A2:A200&amp;""))</f>
        <v>2</v>
      </c>
      <c r="X27" s="73">
        <f t="shared" ref="X27:X30" si="46">100*W27/K27</f>
        <v>100</v>
      </c>
      <c r="Y27" s="22">
        <f>SUMPRODUCT(((Tropo!N2:N200="x"))/COUNTIFS(Tropo!N2:N200,Tropo!N2:N200&amp;"",Tropo!A2:A200,Tropo!A2:A200&amp;""))</f>
        <v>0</v>
      </c>
      <c r="Z27" s="73">
        <f t="shared" ref="Z27:Z30" si="47">100*Y27/K27</f>
        <v>0</v>
      </c>
      <c r="AA27" s="22">
        <f>SUMPRODUCT(((Tropo!O2:O200="x"))/COUNTIFS(Tropo!O2:O200,Tropo!O2:O200&amp;"",Tropo!A2:A200,Tropo!A2:A200&amp;""))</f>
        <v>0</v>
      </c>
      <c r="AB27" s="73">
        <f t="shared" ref="AB27:AB30" si="48">100*AA27/K27</f>
        <v>0</v>
      </c>
      <c r="AC27" s="22">
        <f>SUMPRODUCT(((Tropo!P2:P200="x"))/COUNTIFS(Tropo!P2:P200,Tropo!P2:P200&amp;"",Tropo!A2:A200,Tropo!A2:A200&amp;""))</f>
        <v>0</v>
      </c>
      <c r="AD27" s="73">
        <f t="shared" ref="AD27:AD30" si="49">100*AC27/K27</f>
        <v>0</v>
      </c>
      <c r="AE27" s="22">
        <f>SUMPRODUCT(((Tropo!Q2:Q200="x"))/COUNTIFS(Tropo!Q2:Q200,Tropo!Q2:Q200&amp;"",Tropo!A2:A200,Tropo!A2:A200&amp;""))</f>
        <v>0</v>
      </c>
      <c r="AF27" s="73">
        <f t="shared" ref="AF27:AF30" si="50">100*AE27/K27</f>
        <v>0</v>
      </c>
      <c r="AG27" s="22">
        <v>10</v>
      </c>
      <c r="AH27" s="85">
        <f t="shared" si="11"/>
        <v>0</v>
      </c>
      <c r="AI27" s="22">
        <v>8</v>
      </c>
      <c r="AJ27" s="85">
        <f t="shared" ref="AJ27:AJ35" si="51">100*O27/AI27</f>
        <v>25</v>
      </c>
      <c r="AK27" s="22">
        <v>3</v>
      </c>
      <c r="AL27" s="85">
        <f t="shared" ref="AL27:AL28" si="52">100*Q27/AK27</f>
        <v>0</v>
      </c>
      <c r="AM27" s="22">
        <v>4</v>
      </c>
      <c r="AN27" s="85">
        <f t="shared" ref="AN27:AN28" si="53">100*S27/AM27</f>
        <v>0</v>
      </c>
      <c r="AO27" s="21" t="s">
        <v>148</v>
      </c>
    </row>
    <row r="28" ht="15.75" customHeight="1" spans="1:41">
      <c r="A28" s="20" t="s">
        <v>149</v>
      </c>
      <c r="B28" s="61" t="s">
        <v>150</v>
      </c>
      <c r="C28" s="22" t="s">
        <v>84</v>
      </c>
      <c r="D28" s="20" t="s">
        <v>147</v>
      </c>
      <c r="E28" s="20" t="s">
        <v>147</v>
      </c>
      <c r="F28" s="21" t="s">
        <v>66</v>
      </c>
      <c r="G28" s="22" t="s">
        <v>94</v>
      </c>
      <c r="H28" s="22">
        <v>7</v>
      </c>
      <c r="I28" s="22">
        <v>26</v>
      </c>
      <c r="J28" s="22">
        <v>11</v>
      </c>
      <c r="K28" s="22">
        <f>SUMPRODUCT(('AT&amp;T In-App Messaging'!A2:A200&lt;&gt;"")/COUNTIF('AT&amp;T In-App Messaging'!A2:A200,'AT&amp;T In-App Messaging'!A2:A200&amp;""))</f>
        <v>1</v>
      </c>
      <c r="L28" s="73">
        <f t="shared" si="0"/>
        <v>9.09090909090909</v>
      </c>
      <c r="M28" s="22">
        <f>SUMPRODUCT((('AT&amp;T In-App Messaging'!E2:E200="Read"))/COUNTIFS('AT&amp;T In-App Messaging'!E2:E200,'AT&amp;T In-App Messaging'!E2:E200&amp;"",'AT&amp;T In-App Messaging'!A2:A200,'AT&amp;T In-App Messaging'!A2:A200&amp;""))</f>
        <v>0</v>
      </c>
      <c r="N28" s="73">
        <f t="shared" si="41"/>
        <v>0</v>
      </c>
      <c r="O28" s="22">
        <f>SUMPRODUCT((('AT&amp;T In-App Messaging'!E2:E200="Create"))/COUNTIFS('AT&amp;T In-App Messaging'!E2:E200,'AT&amp;T In-App Messaging'!E2:E200&amp;"",'AT&amp;T In-App Messaging'!A2:A200,'AT&amp;T In-App Messaging'!A2:A200&amp;""))</f>
        <v>1</v>
      </c>
      <c r="P28" s="73">
        <f t="shared" si="42"/>
        <v>100</v>
      </c>
      <c r="Q28" s="22">
        <f>SUMPRODUCT((('AT&amp;T In-App Messaging'!E2:E200="Update"))/COUNTIFS('AT&amp;T In-App Messaging'!E2:E200,'AT&amp;T In-App Messaging'!E2:E200&amp;"",'AT&amp;T In-App Messaging'!A2:A200,'AT&amp;T In-App Messaging'!A2:A200&amp;""))</f>
        <v>0</v>
      </c>
      <c r="R28" s="73">
        <f t="shared" si="43"/>
        <v>0</v>
      </c>
      <c r="S28" s="22">
        <f>SUMPRODUCT((('AT&amp;T In-App Messaging'!E2:E200="Delete"))/COUNTIFS('AT&amp;T In-App Messaging'!E2:E200,'AT&amp;T In-App Messaging'!E2:E200&amp;"",'AT&amp;T In-App Messaging'!A2:A200,'AT&amp;T In-App Messaging'!A2:A200&amp;""))</f>
        <v>0</v>
      </c>
      <c r="T28" s="73">
        <f t="shared" si="44"/>
        <v>0</v>
      </c>
      <c r="U28" s="22">
        <f>SUMPRODUCT((('AT&amp;T In-App Messaging'!L2:L200="x"))/COUNTIFS('AT&amp;T In-App Messaging'!L2:L200,'AT&amp;T In-App Messaging'!L2:L200&amp;"",'AT&amp;T In-App Messaging'!A2:A200,'AT&amp;T In-App Messaging'!A2:A200&amp;""))</f>
        <v>0</v>
      </c>
      <c r="V28" s="73">
        <f t="shared" si="45"/>
        <v>0</v>
      </c>
      <c r="W28" s="22">
        <f>SUMPRODUCT((('AT&amp;T In-App Messaging'!M2:M200="x"))/COUNTIFS('AT&amp;T In-App Messaging'!M2:M200,'AT&amp;T In-App Messaging'!M2:M200&amp;"",'AT&amp;T In-App Messaging'!A2:A200,'AT&amp;T In-App Messaging'!A2:A200&amp;""))</f>
        <v>1</v>
      </c>
      <c r="X28" s="73">
        <f t="shared" si="46"/>
        <v>100</v>
      </c>
      <c r="Y28" s="22">
        <f>SUMPRODUCT((('AT&amp;T In-App Messaging'!N2:N200="x"))/COUNTIFS('AT&amp;T In-App Messaging'!N2:N200,'AT&amp;T In-App Messaging'!N2:N200&amp;"",'AT&amp;T In-App Messaging'!A2:A200,'AT&amp;T In-App Messaging'!A2:A200&amp;""))</f>
        <v>0</v>
      </c>
      <c r="Z28" s="73">
        <f t="shared" si="47"/>
        <v>0</v>
      </c>
      <c r="AA28" s="22">
        <f>SUMPRODUCT((('AT&amp;T In-App Messaging'!O2:O200="x"))/COUNTIFS('AT&amp;T In-App Messaging'!O2:O200,'AT&amp;T In-App Messaging'!O2:O200&amp;"",'AT&amp;T In-App Messaging'!A2:A200,'AT&amp;T In-App Messaging'!A2:A200&amp;""))</f>
        <v>0</v>
      </c>
      <c r="AB28" s="73">
        <f t="shared" si="48"/>
        <v>0</v>
      </c>
      <c r="AC28" s="22">
        <f>SUMPRODUCT((('AT&amp;T In-App Messaging'!P2:P200="x"))/COUNTIFS('AT&amp;T In-App Messaging'!P2:P200,'AT&amp;T In-App Messaging'!P2:P200&amp;"",'AT&amp;T In-App Messaging'!A2:A200,'AT&amp;T In-App Messaging'!A2:A200&amp;""))</f>
        <v>0</v>
      </c>
      <c r="AD28" s="73">
        <f t="shared" si="49"/>
        <v>0</v>
      </c>
      <c r="AE28" s="22">
        <f>SUMPRODUCT((('AT&amp;T In-App Messaging'!Q2:Q200="x"))/COUNTIFS('AT&amp;T In-App Messaging'!Q2:Q200,'AT&amp;T In-App Messaging'!Q2:Q200&amp;"",'AT&amp;T In-App Messaging'!A2:A200,'AT&amp;T In-App Messaging'!A2:A200&amp;""))</f>
        <v>0</v>
      </c>
      <c r="AF28" s="73">
        <f t="shared" si="50"/>
        <v>0</v>
      </c>
      <c r="AG28" s="22">
        <v>5</v>
      </c>
      <c r="AH28" s="85">
        <f t="shared" si="11"/>
        <v>0</v>
      </c>
      <c r="AI28" s="22">
        <v>2</v>
      </c>
      <c r="AJ28" s="85">
        <f t="shared" si="51"/>
        <v>50</v>
      </c>
      <c r="AK28" s="22">
        <v>2</v>
      </c>
      <c r="AL28" s="85">
        <f t="shared" si="52"/>
        <v>0</v>
      </c>
      <c r="AM28" s="22">
        <v>2</v>
      </c>
      <c r="AN28" s="85">
        <f t="shared" si="53"/>
        <v>0</v>
      </c>
      <c r="AO28" s="21" t="s">
        <v>151</v>
      </c>
    </row>
    <row r="29" ht="15.75" customHeight="1" spans="1:41">
      <c r="A29" s="20" t="s">
        <v>152</v>
      </c>
      <c r="B29" s="61" t="s">
        <v>153</v>
      </c>
      <c r="C29" s="22" t="s">
        <v>154</v>
      </c>
      <c r="D29" s="20" t="s">
        <v>147</v>
      </c>
      <c r="E29" s="20" t="s">
        <v>147</v>
      </c>
      <c r="F29" s="21" t="s">
        <v>66</v>
      </c>
      <c r="G29" s="22" t="s">
        <v>94</v>
      </c>
      <c r="H29" s="22">
        <v>10</v>
      </c>
      <c r="I29" s="22">
        <v>58</v>
      </c>
      <c r="J29" s="22">
        <v>3</v>
      </c>
      <c r="K29" s="22">
        <f>SUMPRODUCT(('Nexmo SMS'!A2:A200&lt;&gt;"")/COUNTIF('Nexmo SMS'!A2:A200,'Nexmo SMS'!A2:A200&amp;""))</f>
        <v>1</v>
      </c>
      <c r="L29" s="73">
        <f t="shared" si="0"/>
        <v>33.3333333333333</v>
      </c>
      <c r="M29" s="22">
        <f>SUMPRODUCT((('Nexmo SMS'!E2:E200="Read"))/COUNTIFS('Nexmo SMS'!E2:E200,'Nexmo SMS'!E2:E200&amp;"",'Nexmo SMS'!A2:A200,'Nexmo SMS'!A2:A200&amp;""))</f>
        <v>0</v>
      </c>
      <c r="N29" s="73">
        <f t="shared" si="41"/>
        <v>0</v>
      </c>
      <c r="O29" s="22">
        <f>SUMPRODUCT((('Nexmo SMS'!E2:E200="Create"))/COUNTIFS('Nexmo SMS'!E2:E200,'Nexmo SMS'!E2:E200&amp;"",'Nexmo SMS'!A2:A200,'Nexmo SMS'!A2:A200&amp;""))</f>
        <v>1</v>
      </c>
      <c r="P29" s="73">
        <f t="shared" si="42"/>
        <v>100</v>
      </c>
      <c r="Q29" s="22">
        <f>SUMPRODUCT((('Nexmo SMS'!E2:E200="Update"))/COUNTIFS('Nexmo SMS'!E2:E200,'Nexmo SMS'!E2:E200&amp;"",'Nexmo SMS'!A2:A200,'Nexmo SMS'!A2:A200&amp;""))</f>
        <v>0</v>
      </c>
      <c r="R29" s="73">
        <f t="shared" si="43"/>
        <v>0</v>
      </c>
      <c r="S29" s="22">
        <f>SUMPRODUCT((('Nexmo SMS'!E2:E200="Delete"))/COUNTIFS('Nexmo SMS'!E2:E200,'Nexmo SMS'!E2:E200&amp;"",'Nexmo SMS'!A2:A200,'Nexmo SMS'!A2:A200&amp;""))</f>
        <v>0</v>
      </c>
      <c r="T29" s="73">
        <f t="shared" si="44"/>
        <v>0</v>
      </c>
      <c r="U29" s="22">
        <f>SUMPRODUCT((('Nexmo SMS'!L2:L200="x"))/COUNTIFS('Nexmo SMS'!L2:L200,'Nexmo SMS'!L2:L200&amp;"",'Nexmo SMS'!A2:A200,'Nexmo SMS'!A2:A200&amp;""))</f>
        <v>1</v>
      </c>
      <c r="V29" s="73">
        <f t="shared" si="45"/>
        <v>100</v>
      </c>
      <c r="W29" s="22">
        <f>SUMPRODUCT((('Nexmo SMS'!M2:M200="x"))/COUNTIFS('Nexmo SMS'!M2:M200,'Nexmo SMS'!M2:M200&amp;"",'Nexmo SMS'!A2:A200,'Nexmo SMS'!A2:A200&amp;""))</f>
        <v>0</v>
      </c>
      <c r="X29" s="73">
        <f t="shared" si="46"/>
        <v>0</v>
      </c>
      <c r="Y29" s="22">
        <f>SUMPRODUCT((('Nexmo SMS'!N2:N200="x"))/COUNTIFS('Nexmo SMS'!N2:N200,'Nexmo SMS'!N2:N200&amp;"",'Nexmo SMS'!A2:A200,'Nexmo SMS'!A2:A200&amp;""))</f>
        <v>0</v>
      </c>
      <c r="Z29" s="73">
        <f t="shared" si="47"/>
        <v>0</v>
      </c>
      <c r="AA29" s="22">
        <f>SUMPRODUCT((('Nexmo SMS'!O2:O200="x"))/COUNTIFS('Nexmo SMS'!O2:O200,'Nexmo SMS'!O2:O200&amp;"",'Nexmo SMS'!A2:A200,'Nexmo SMS'!A2:A200&amp;""))</f>
        <v>0</v>
      </c>
      <c r="AB29" s="73">
        <f t="shared" si="48"/>
        <v>0</v>
      </c>
      <c r="AC29" s="22">
        <f>SUMPRODUCT((('Nexmo SMS'!P2:P200="x"))/COUNTIFS('Nexmo SMS'!P2:P200,'Nexmo SMS'!P2:P200&amp;"",'Nexmo SMS'!A2:A200,'Nexmo SMS'!A2:A200&amp;""))</f>
        <v>0</v>
      </c>
      <c r="AD29" s="73">
        <f t="shared" si="49"/>
        <v>0</v>
      </c>
      <c r="AE29" s="22">
        <f>SUMPRODUCT((('Nexmo SMS'!Q2:Q200="x"))/COUNTIFS('Nexmo SMS'!Q2:Q200,'Nexmo SMS'!Q2:Q200&amp;"",'Nexmo SMS'!A2:A200,'Nexmo SMS'!A2:A200&amp;""))</f>
        <v>0</v>
      </c>
      <c r="AF29" s="73">
        <f t="shared" si="50"/>
        <v>0</v>
      </c>
      <c r="AG29" s="22">
        <v>0</v>
      </c>
      <c r="AH29" s="85">
        <v>0</v>
      </c>
      <c r="AI29" s="22">
        <v>3</v>
      </c>
      <c r="AJ29" s="85">
        <f t="shared" si="51"/>
        <v>33.3333333333333</v>
      </c>
      <c r="AK29" s="22">
        <v>0</v>
      </c>
      <c r="AL29" s="85">
        <v>0</v>
      </c>
      <c r="AM29" s="22">
        <v>0</v>
      </c>
      <c r="AN29" s="85">
        <v>0</v>
      </c>
      <c r="AO29" s="21" t="s">
        <v>155</v>
      </c>
    </row>
    <row r="30" ht="15.75" customHeight="1" spans="1:41">
      <c r="A30" s="24" t="s">
        <v>156</v>
      </c>
      <c r="B30" s="62" t="s">
        <v>157</v>
      </c>
      <c r="C30" s="63" t="s">
        <v>158</v>
      </c>
      <c r="D30" s="24" t="s">
        <v>159</v>
      </c>
      <c r="E30" s="24" t="s">
        <v>160</v>
      </c>
      <c r="F30" s="25" t="s">
        <v>160</v>
      </c>
      <c r="G30" s="26" t="s">
        <v>94</v>
      </c>
      <c r="H30" s="26">
        <v>95</v>
      </c>
      <c r="I30" s="26">
        <v>257</v>
      </c>
      <c r="J30" s="26">
        <v>94</v>
      </c>
      <c r="K30" s="26">
        <f>SUMPRODUCT(('Amazon S3'!A2:A199&lt;&gt;"")/COUNTIF('Amazon S3'!A2:A199,'Amazon S3'!A2:A199&amp;""))</f>
        <v>15</v>
      </c>
      <c r="L30" s="74">
        <f t="shared" si="0"/>
        <v>15.9574468085106</v>
      </c>
      <c r="M30" s="26">
        <f>SUMPRODUCT((('Amazon S3'!E2:E199="Read"))/COUNTIFS('Amazon S3'!E2:E199,'Amazon S3'!E2:E199&amp;"",'Amazon S3'!A2:A199,'Amazon S3'!A2:A199&amp;""))</f>
        <v>0</v>
      </c>
      <c r="N30" s="74">
        <f t="shared" si="41"/>
        <v>0</v>
      </c>
      <c r="O30" s="26">
        <f>SUMPRODUCT((('Amazon S3'!E2:E199="Create"))/COUNTIFS('Amazon S3'!E2:E199,'Amazon S3'!E2:E199&amp;"",'Amazon S3'!A2:A199,'Amazon S3'!A2:A199&amp;""))</f>
        <v>3</v>
      </c>
      <c r="P30" s="74">
        <f t="shared" si="42"/>
        <v>20</v>
      </c>
      <c r="Q30" s="26">
        <f>SUMPRODUCT((('Amazon S3'!E2:E199="Update"))/COUNTIFS('Amazon S3'!E2:E199,'Amazon S3'!E2:E199&amp;"",'Amazon S3'!A2:A199,'Amazon S3'!A2:A199&amp;""))</f>
        <v>12</v>
      </c>
      <c r="R30" s="74">
        <f t="shared" si="43"/>
        <v>80</v>
      </c>
      <c r="S30" s="26">
        <f>SUMPRODUCT((('Amazon S3'!E2:E199="Delete"))/COUNTIFS('Amazon S3'!E2:E199,'Amazon S3'!E2:E199&amp;"",'Amazon S3'!A2:A199,'Amazon S3'!A2:A199&amp;""))</f>
        <v>0</v>
      </c>
      <c r="T30" s="74">
        <f t="shared" si="44"/>
        <v>0</v>
      </c>
      <c r="U30" s="26">
        <f>SUMPRODUCT((('Amazon S3'!L2:L199="x"))/COUNTIFS('Amazon S3'!L2:L199,'Amazon S3'!L2:L199&amp;"",'Amazon S3'!A2:A199,'Amazon S3'!A2:A199&amp;""))</f>
        <v>2</v>
      </c>
      <c r="V30" s="74">
        <f t="shared" si="45"/>
        <v>13.3333333333333</v>
      </c>
      <c r="W30" s="26">
        <f>SUMPRODUCT((('Amazon S3'!M2:M199="x"))/COUNTIFS('Amazon S3'!M2:M199,'Amazon S3'!M2:M199&amp;"",'Amazon S3'!A2:A199,'Amazon S3'!A2:A199&amp;""))</f>
        <v>0</v>
      </c>
      <c r="X30" s="74">
        <f t="shared" si="46"/>
        <v>0</v>
      </c>
      <c r="Y30" s="26">
        <f>SUMPRODUCT((('Amazon S3'!N2:N199="x"))/COUNTIFS('Amazon S3'!N2:N199,'Amazon S3'!N2:N199&amp;"",'Amazon S3'!A2:A199,'Amazon S3'!A2:A199&amp;""))</f>
        <v>11</v>
      </c>
      <c r="Z30" s="74">
        <f t="shared" si="47"/>
        <v>73.3333333333333</v>
      </c>
      <c r="AA30" s="26">
        <f>SUMPRODUCT((('Amazon S3'!O2:O199="x"))/COUNTIFS('Amazon S3'!O2:O199,'Amazon S3'!O2:O199&amp;"",'Amazon S3'!A2:A199,'Amazon S3'!A2:A199&amp;""))</f>
        <v>1</v>
      </c>
      <c r="AB30" s="74">
        <f t="shared" si="48"/>
        <v>6.66666666666667</v>
      </c>
      <c r="AC30" s="26">
        <f>SUMPRODUCT((('Amazon S3'!P2:P199="x"))/COUNTIFS('Amazon S3'!P2:P199,'Amazon S3'!P2:P199&amp;"",'Amazon S3'!A2:A199,'Amazon S3'!A2:A199&amp;""))</f>
        <v>0</v>
      </c>
      <c r="AD30" s="74">
        <f t="shared" si="49"/>
        <v>0</v>
      </c>
      <c r="AE30" s="26">
        <f>SUMPRODUCT((('Amazon S3'!Q2:Q199="x"))/COUNTIFS('Amazon S3'!Q2:Q199,'Amazon S3'!Q2:Q199&amp;"",'Amazon S3'!A2:A199,'Amazon S3'!A2:A199&amp;""))</f>
        <v>4</v>
      </c>
      <c r="AF30" s="74">
        <f t="shared" si="50"/>
        <v>26.6666666666667</v>
      </c>
      <c r="AG30" s="26">
        <v>39</v>
      </c>
      <c r="AH30" s="86">
        <f t="shared" ref="AH30:AH41" si="54">100*M30/AG30</f>
        <v>0</v>
      </c>
      <c r="AI30" s="26">
        <v>7</v>
      </c>
      <c r="AJ30" s="86">
        <f t="shared" si="51"/>
        <v>42.8571428571429</v>
      </c>
      <c r="AK30" s="26">
        <v>30</v>
      </c>
      <c r="AL30" s="86">
        <f t="shared" ref="AL30:AL35" si="55">100*Q30/AK30</f>
        <v>40</v>
      </c>
      <c r="AM30" s="26">
        <v>18</v>
      </c>
      <c r="AN30" s="86">
        <f t="shared" ref="AN30:AN35" si="56">100*S30/AM30</f>
        <v>0</v>
      </c>
      <c r="AO30" s="25" t="s">
        <v>161</v>
      </c>
    </row>
    <row r="31" ht="15.75" customHeight="1" spans="1:41">
      <c r="A31" s="24" t="s">
        <v>162</v>
      </c>
      <c r="B31" s="62" t="s">
        <v>163</v>
      </c>
      <c r="C31" s="26">
        <v>3</v>
      </c>
      <c r="D31" s="24" t="s">
        <v>159</v>
      </c>
      <c r="E31" s="24" t="s">
        <v>159</v>
      </c>
      <c r="F31" s="25" t="s">
        <v>80</v>
      </c>
      <c r="G31" s="26" t="s">
        <v>94</v>
      </c>
      <c r="H31" s="26">
        <v>18</v>
      </c>
      <c r="I31" s="26">
        <v>27</v>
      </c>
      <c r="J31" s="26">
        <v>262</v>
      </c>
      <c r="K31" s="26">
        <f>SUMPRODUCT((Heroku!A2:A200&lt;&gt;"")/COUNTIF(Heroku!A2:A200,Heroku!A2:A200&amp;""))</f>
        <v>0</v>
      </c>
      <c r="L31" s="74">
        <f t="shared" si="0"/>
        <v>0</v>
      </c>
      <c r="M31" s="26">
        <f>SUMPRODUCT(((Heroku!E2:E200="Read"))/COUNTIFS(Heroku!E2:E200,Heroku!E2:E200&amp;"",Heroku!A2:A200,Heroku!A2:A200&amp;""))</f>
        <v>0</v>
      </c>
      <c r="N31" s="74">
        <v>0</v>
      </c>
      <c r="O31" s="26">
        <f>SUMPRODUCT(((Heroku!E2:E200="Create"))/COUNTIFS(Heroku!E2:E200,Heroku!E2:E200&amp;"",Heroku!A2:A200,Heroku!A2:A200&amp;""))</f>
        <v>0</v>
      </c>
      <c r="P31" s="74">
        <v>0</v>
      </c>
      <c r="Q31" s="26">
        <f>SUMPRODUCT(((Heroku!E2:E200="Update"))/COUNTIFS(Heroku!E2:E200,Heroku!E2:E200&amp;"",Heroku!A2:A200,Heroku!A2:A200&amp;""))</f>
        <v>0</v>
      </c>
      <c r="R31" s="74">
        <v>0</v>
      </c>
      <c r="S31" s="26">
        <f>SUMPRODUCT(((Heroku!E2:E200="Delete"))/COUNTIFS(Heroku!E2:E200,Heroku!E2:E200&amp;"",Heroku!A2:A200,Heroku!A2:A200&amp;""))</f>
        <v>0</v>
      </c>
      <c r="T31" s="74">
        <v>0</v>
      </c>
      <c r="U31" s="26">
        <f>SUMPRODUCT(((Heroku!L2:L200="x"))/COUNTIFS(Heroku!L2:L200,Heroku!L2:L200&amp;"",Heroku!A2:A200,Heroku!A2:A200&amp;""))</f>
        <v>0</v>
      </c>
      <c r="V31" s="74">
        <v>0</v>
      </c>
      <c r="W31" s="26">
        <f>SUMPRODUCT(((Heroku!M2:M200="x"))/COUNTIFS(Heroku!M2:M200,Heroku!M2:M200&amp;"",Heroku!A2:A200,Heroku!A2:A200&amp;""))</f>
        <v>0</v>
      </c>
      <c r="X31" s="74">
        <v>0</v>
      </c>
      <c r="Y31" s="26">
        <f>SUMPRODUCT(((Heroku!N2:N200="x"))/COUNTIFS(Heroku!N2:N200,Heroku!N2:N200&amp;"",Heroku!A2:A200,Heroku!A2:A200&amp;""))</f>
        <v>0</v>
      </c>
      <c r="Z31" s="74">
        <v>0</v>
      </c>
      <c r="AA31" s="26">
        <f>SUMPRODUCT(((Heroku!O2:O200="x"))/COUNTIFS(Heroku!O2:O200,Heroku!O2:O200&amp;"",Heroku!A2:A200,Heroku!A2:A200&amp;""))</f>
        <v>0</v>
      </c>
      <c r="AB31" s="74">
        <v>0</v>
      </c>
      <c r="AC31" s="26">
        <f>SUMPRODUCT(((Heroku!P2:P200="x"))/COUNTIFS(Heroku!P2:P200,Heroku!P2:P200&amp;"",Heroku!A2:A200,Heroku!A2:A200&amp;""))</f>
        <v>0</v>
      </c>
      <c r="AD31" s="74">
        <v>0</v>
      </c>
      <c r="AE31" s="26">
        <f>SUMPRODUCT(((Heroku!Q2:Q200="x"))/COUNTIFS(Heroku!Q2:Q200,Heroku!Q2:Q200&amp;"",Heroku!A2:A200,Heroku!A2:A200&amp;""))</f>
        <v>0</v>
      </c>
      <c r="AF31" s="74">
        <v>0</v>
      </c>
      <c r="AG31" s="26">
        <v>140</v>
      </c>
      <c r="AH31" s="86">
        <f t="shared" si="54"/>
        <v>0</v>
      </c>
      <c r="AI31" s="26">
        <v>52</v>
      </c>
      <c r="AJ31" s="86">
        <f t="shared" si="51"/>
        <v>0</v>
      </c>
      <c r="AK31" s="26">
        <v>39</v>
      </c>
      <c r="AL31" s="86">
        <f t="shared" si="55"/>
        <v>0</v>
      </c>
      <c r="AM31" s="26">
        <v>31</v>
      </c>
      <c r="AN31" s="86">
        <f t="shared" si="56"/>
        <v>0</v>
      </c>
      <c r="AO31" s="25" t="s">
        <v>164</v>
      </c>
    </row>
    <row r="32" ht="15.75" customHeight="1" spans="1:41">
      <c r="A32" s="24" t="s">
        <v>165</v>
      </c>
      <c r="B32" s="62" t="s">
        <v>166</v>
      </c>
      <c r="C32" s="26" t="s">
        <v>54</v>
      </c>
      <c r="D32" s="24" t="s">
        <v>159</v>
      </c>
      <c r="E32" s="24" t="s">
        <v>160</v>
      </c>
      <c r="F32" s="25" t="s">
        <v>160</v>
      </c>
      <c r="G32" s="26" t="s">
        <v>94</v>
      </c>
      <c r="H32" s="26">
        <v>13</v>
      </c>
      <c r="I32" s="26">
        <v>101</v>
      </c>
      <c r="J32" s="26">
        <v>39</v>
      </c>
      <c r="K32" s="26">
        <f>SUMPRODUCT(('Google Drive'!A2:A200&lt;&gt;"")/COUNTIF('Google Drive'!A2:A200,'Google Drive'!A2:A200&amp;""))</f>
        <v>4</v>
      </c>
      <c r="L32" s="74">
        <f t="shared" si="0"/>
        <v>10.2564102564103</v>
      </c>
      <c r="M32" s="26">
        <f>SUMPRODUCT((('Google Drive'!E2:E200="Read"))/COUNTIFS('Google Drive'!E2:E200,'Google Drive'!E2:E200&amp;"",'Google Drive'!A2:A200,'Google Drive'!A2:A200&amp;""))</f>
        <v>1</v>
      </c>
      <c r="N32" s="74">
        <f t="shared" ref="N32:N36" si="57">100*M32/K32</f>
        <v>25</v>
      </c>
      <c r="O32" s="26">
        <f>SUMPRODUCT((('Google Drive'!E2:E200="Create"))/COUNTIFS('Google Drive'!E2:E200,'Google Drive'!E2:E200&amp;"",'Google Drive'!A2:A200,'Google Drive'!A2:A200&amp;""))</f>
        <v>1</v>
      </c>
      <c r="P32" s="74">
        <f t="shared" ref="P32:P36" si="58">100*O32/K32</f>
        <v>25</v>
      </c>
      <c r="Q32" s="26">
        <f>SUMPRODUCT((('Google Drive'!E2:E200="Update"))/COUNTIFS('Google Drive'!E2:E200,'Google Drive'!E2:E200&amp;"",'Google Drive'!A2:A200,'Google Drive'!A2:A200&amp;""))</f>
        <v>2</v>
      </c>
      <c r="R32" s="74">
        <f t="shared" ref="R32:R36" si="59">100*Q32/K32</f>
        <v>50</v>
      </c>
      <c r="S32" s="26">
        <f>SUMPRODUCT((('Google Drive'!E2:E200="Delete"))/COUNTIFS('Google Drive'!E2:E200,'Google Drive'!E2:E200&amp;"",'Google Drive'!A2:A200,'Google Drive'!A2:A200&amp;""))</f>
        <v>0</v>
      </c>
      <c r="T32" s="74">
        <f t="shared" ref="T32:T36" si="60">100*S32/K32</f>
        <v>0</v>
      </c>
      <c r="U32" s="26">
        <f>SUMPRODUCT((('Google Drive'!L2:L200="x"))/COUNTIFS('Google Drive'!L2:L200,'Google Drive'!L2:L200&amp;"",'Google Drive'!A2:A200,'Google Drive'!A2:A200&amp;""))</f>
        <v>3</v>
      </c>
      <c r="V32" s="74">
        <f t="shared" ref="V32:V36" si="61">100*U32/K32</f>
        <v>75</v>
      </c>
      <c r="W32" s="26">
        <f>SUMPRODUCT((('Google Drive'!M2:M200="x"))/COUNTIFS('Google Drive'!M2:M200,'Google Drive'!M2:M200&amp;"",'Google Drive'!A2:A200,'Google Drive'!A2:A200&amp;""))</f>
        <v>3</v>
      </c>
      <c r="X32" s="74">
        <f t="shared" ref="X32:X36" si="62">100*W32/K32</f>
        <v>75</v>
      </c>
      <c r="Y32" s="26">
        <f>SUMPRODUCT((('Google Drive'!N2:N200="x"))/COUNTIFS('Google Drive'!N2:N200,'Google Drive'!N2:N200&amp;"",'Google Drive'!A2:A200,'Google Drive'!A2:A200&amp;""))</f>
        <v>0</v>
      </c>
      <c r="Z32" s="74">
        <f t="shared" ref="Z32:Z36" si="63">100*Y32/K32</f>
        <v>0</v>
      </c>
      <c r="AA32" s="26">
        <f>SUMPRODUCT((('Google Drive'!O2:O200="x"))/COUNTIFS('Google Drive'!O2:O200,'Google Drive'!O2:O200&amp;"",'Google Drive'!A2:A200,'Google Drive'!A2:A200&amp;""))</f>
        <v>0</v>
      </c>
      <c r="AB32" s="74">
        <f t="shared" ref="AB32:AB36" si="64">100*AA32/K32</f>
        <v>0</v>
      </c>
      <c r="AC32" s="26">
        <f>SUMPRODUCT((('Google Drive'!P2:P200="x"))/COUNTIFS('Google Drive'!P2:P200,'Google Drive'!P2:P200&amp;"",'Google Drive'!A2:A200,'Google Drive'!A2:A200&amp;""))</f>
        <v>0</v>
      </c>
      <c r="AD32" s="74">
        <f t="shared" ref="AD32:AD36" si="65">100*AC32/K32</f>
        <v>0</v>
      </c>
      <c r="AE32" s="26">
        <f>SUMPRODUCT((('Google Drive'!Q2:Q200="x"))/COUNTIFS('Google Drive'!Q2:Q200,'Google Drive'!Q2:Q200&amp;"",'Google Drive'!A2:A200,'Google Drive'!A2:A200&amp;""))</f>
        <v>0</v>
      </c>
      <c r="AF32" s="74">
        <f t="shared" ref="AF32:AF36" si="66">100*AE32/K32</f>
        <v>0</v>
      </c>
      <c r="AG32" s="26">
        <v>16</v>
      </c>
      <c r="AH32" s="86">
        <f t="shared" si="54"/>
        <v>6.25</v>
      </c>
      <c r="AI32" s="26">
        <v>10</v>
      </c>
      <c r="AJ32" s="86">
        <f t="shared" si="51"/>
        <v>10</v>
      </c>
      <c r="AK32" s="26">
        <v>6</v>
      </c>
      <c r="AL32" s="86">
        <f t="shared" si="55"/>
        <v>33.3333333333333</v>
      </c>
      <c r="AM32" s="26">
        <v>7</v>
      </c>
      <c r="AN32" s="86">
        <f t="shared" si="56"/>
        <v>0</v>
      </c>
      <c r="AO32" s="25" t="s">
        <v>167</v>
      </c>
    </row>
    <row r="33" ht="15.75" customHeight="1" spans="1:41">
      <c r="A33" s="27" t="s">
        <v>168</v>
      </c>
      <c r="B33" s="64" t="s">
        <v>169</v>
      </c>
      <c r="C33" s="29" t="s">
        <v>84</v>
      </c>
      <c r="D33" s="27" t="s">
        <v>79</v>
      </c>
      <c r="E33" s="27" t="s">
        <v>170</v>
      </c>
      <c r="F33" s="28" t="s">
        <v>80</v>
      </c>
      <c r="G33" s="29" t="s">
        <v>94</v>
      </c>
      <c r="H33" s="29">
        <v>20</v>
      </c>
      <c r="I33" s="29">
        <v>88</v>
      </c>
      <c r="J33" s="29">
        <v>33</v>
      </c>
      <c r="K33" s="29">
        <f>SUMPRODUCT(('Google Fusion Tables'!A2:A200&lt;&gt;"")/COUNTIF('Google Fusion Tables'!A2:A200,'Google Fusion Tables'!A2:A200&amp;""))</f>
        <v>3</v>
      </c>
      <c r="L33" s="75">
        <f t="shared" si="0"/>
        <v>9.09090909090909</v>
      </c>
      <c r="M33" s="29">
        <f>SUMPRODUCT((('Google Fusion Tables'!E2:E200="Read"))/COUNTIFS('Google Fusion Tables'!E2:E200,'Google Fusion Tables'!E2:E200&amp;"",'Google Fusion Tables'!A2:A200,'Google Fusion Tables'!A2:A200&amp;""))</f>
        <v>0</v>
      </c>
      <c r="N33" s="75">
        <f t="shared" si="57"/>
        <v>0</v>
      </c>
      <c r="O33" s="29">
        <f>SUMPRODUCT((('Google Fusion Tables'!E2:E200="Create"))/COUNTIFS('Google Fusion Tables'!E2:E200,'Google Fusion Tables'!E2:E200&amp;"",'Google Fusion Tables'!A2:A200,'Google Fusion Tables'!A2:A200&amp;""))</f>
        <v>1</v>
      </c>
      <c r="P33" s="75">
        <f t="shared" si="58"/>
        <v>33.3333333333333</v>
      </c>
      <c r="Q33" s="29">
        <f>SUMPRODUCT((('Google Fusion Tables'!E2:E200="Update"))/COUNTIFS('Google Fusion Tables'!E2:E200,'Google Fusion Tables'!E2:E200&amp;"",'Google Fusion Tables'!A2:A200,'Google Fusion Tables'!A2:A200&amp;""))</f>
        <v>2</v>
      </c>
      <c r="R33" s="75">
        <f t="shared" si="59"/>
        <v>66.6666666666667</v>
      </c>
      <c r="S33" s="29">
        <f>SUMPRODUCT((('Google Fusion Tables'!E2:E200="Delete"))/COUNTIFS('Google Fusion Tables'!E2:E200,'Google Fusion Tables'!E2:E200&amp;"",'Google Fusion Tables'!A2:A200,'Google Fusion Tables'!A2:A200&amp;""))</f>
        <v>0</v>
      </c>
      <c r="T33" s="75">
        <f t="shared" si="60"/>
        <v>0</v>
      </c>
      <c r="U33" s="29">
        <f>SUMPRODUCT((('Google Fusion Tables'!L2:L200="x"))/COUNTIFS('Google Fusion Tables'!L2:L200,'Google Fusion Tables'!L2:L200&amp;"",'Google Fusion Tables'!A2:A200,'Google Fusion Tables'!A2:A200&amp;""))</f>
        <v>0</v>
      </c>
      <c r="V33" s="75">
        <f t="shared" si="61"/>
        <v>0</v>
      </c>
      <c r="W33" s="29">
        <f>SUMPRODUCT((('Google Fusion Tables'!M2:M200="x"))/COUNTIFS('Google Fusion Tables'!M2:M200,'Google Fusion Tables'!M2:M200&amp;"",'Google Fusion Tables'!A2:A200,'Google Fusion Tables'!A2:A200&amp;""))</f>
        <v>3</v>
      </c>
      <c r="X33" s="75">
        <f t="shared" si="62"/>
        <v>100</v>
      </c>
      <c r="Y33" s="29">
        <f>SUMPRODUCT((('Google Fusion Tables'!N2:N200="x"))/COUNTIFS('Google Fusion Tables'!N2:N200,'Google Fusion Tables'!N2:N200&amp;"",'Google Fusion Tables'!A2:A200,'Google Fusion Tables'!A2:A200&amp;""))</f>
        <v>0</v>
      </c>
      <c r="Z33" s="75">
        <f t="shared" si="63"/>
        <v>0</v>
      </c>
      <c r="AA33" s="29">
        <f>SUMPRODUCT((('Google Fusion Tables'!O2:O200="x"))/COUNTIFS('Google Fusion Tables'!O2:O200,'Google Fusion Tables'!O2:O200&amp;"",'Google Fusion Tables'!A2:A200,'Google Fusion Tables'!A2:A200&amp;""))</f>
        <v>0</v>
      </c>
      <c r="AB33" s="75">
        <f t="shared" si="64"/>
        <v>0</v>
      </c>
      <c r="AC33" s="29">
        <f>SUMPRODUCT((('Google Fusion Tables'!P2:P200="x"))/COUNTIFS('Google Fusion Tables'!P2:P200,'Google Fusion Tables'!P2:P200&amp;"",'Google Fusion Tables'!A2:A200,'Google Fusion Tables'!A2:A200&amp;""))</f>
        <v>0</v>
      </c>
      <c r="AD33" s="75">
        <f t="shared" si="65"/>
        <v>0</v>
      </c>
      <c r="AE33" s="29">
        <f>SUMPRODUCT((('Google Fusion Tables'!Q2:Q200="x"))/COUNTIFS('Google Fusion Tables'!Q2:Q200,'Google Fusion Tables'!Q2:Q200&amp;"",'Google Fusion Tables'!A2:A200,'Google Fusion Tables'!A2:A200&amp;""))</f>
        <v>0</v>
      </c>
      <c r="AF33" s="75">
        <f t="shared" si="66"/>
        <v>0</v>
      </c>
      <c r="AG33" s="29">
        <v>11</v>
      </c>
      <c r="AH33" s="87">
        <f t="shared" si="54"/>
        <v>0</v>
      </c>
      <c r="AI33" s="29">
        <v>9</v>
      </c>
      <c r="AJ33" s="87">
        <f t="shared" si="51"/>
        <v>11.1111111111111</v>
      </c>
      <c r="AK33" s="29">
        <v>8</v>
      </c>
      <c r="AL33" s="87">
        <f t="shared" si="55"/>
        <v>25</v>
      </c>
      <c r="AM33" s="29">
        <v>5</v>
      </c>
      <c r="AN33" s="87">
        <f t="shared" si="56"/>
        <v>0</v>
      </c>
      <c r="AO33" s="28" t="s">
        <v>171</v>
      </c>
    </row>
    <row r="34" ht="15.75" customHeight="1" spans="1:41">
      <c r="A34" s="27" t="s">
        <v>172</v>
      </c>
      <c r="B34" s="64" t="s">
        <v>173</v>
      </c>
      <c r="C34" s="29" t="s">
        <v>174</v>
      </c>
      <c r="D34" s="27" t="s">
        <v>79</v>
      </c>
      <c r="E34" s="27" t="s">
        <v>175</v>
      </c>
      <c r="F34" s="28" t="s">
        <v>89</v>
      </c>
      <c r="G34" s="29" t="s">
        <v>94</v>
      </c>
      <c r="H34" s="29">
        <v>1</v>
      </c>
      <c r="I34" s="29">
        <v>15</v>
      </c>
      <c r="J34" s="29">
        <v>25</v>
      </c>
      <c r="K34" s="29">
        <f>SUMPRODUCT((Pryv!A2:A200&lt;&gt;"")/COUNTIF(Pryv!A2:A200,Pryv!A2:A200&amp;""))</f>
        <v>4</v>
      </c>
      <c r="L34" s="75">
        <f t="shared" si="0"/>
        <v>16</v>
      </c>
      <c r="M34" s="29">
        <f>SUMPRODUCT(((Pryv!E2:E200="Read"))/COUNTIFS(Pryv!E2:E200,Pryv!E2:E200&amp;"",Pryv!A2:A200,Pryv!A2:A200&amp;""))</f>
        <v>3</v>
      </c>
      <c r="N34" s="75">
        <f t="shared" si="57"/>
        <v>75</v>
      </c>
      <c r="O34" s="29">
        <f>SUMPRODUCT(((Pryv!E2:E200="Create"))/COUNTIFS(Pryv!E2:E200,Pryv!E2:E200&amp;"",Pryv!A2:A200,Pryv!A2:A200&amp;""))</f>
        <v>1</v>
      </c>
      <c r="P34" s="75">
        <f t="shared" si="58"/>
        <v>25</v>
      </c>
      <c r="Q34" s="29">
        <f>SUMPRODUCT(((Pryv!E2:E200="Update"))/COUNTIFS(Pryv!E2:E200,Pryv!E2:E200&amp;"",Pryv!A2:A200,Pryv!A2:A200&amp;""))</f>
        <v>0</v>
      </c>
      <c r="R34" s="75">
        <f t="shared" si="59"/>
        <v>0</v>
      </c>
      <c r="S34" s="29">
        <f>SUMPRODUCT(((Pryv!E2:E200="Delete"))/COUNTIFS(Pryv!E2:E200,Pryv!E2:E200&amp;"",Pryv!A2:A200,Pryv!A2:A200&amp;""))</f>
        <v>0</v>
      </c>
      <c r="T34" s="75">
        <f t="shared" si="60"/>
        <v>0</v>
      </c>
      <c r="U34" s="29">
        <f>SUMPRODUCT(((Pryv!L2:L200="x"))/COUNTIFS(Pryv!L2:L200,Pryv!L2:L200&amp;"",Pryv!A2:A200,Pryv!A2:A200&amp;""))</f>
        <v>3</v>
      </c>
      <c r="V34" s="75">
        <f t="shared" si="61"/>
        <v>75</v>
      </c>
      <c r="W34" s="29">
        <f>SUMPRODUCT(((Pryv!M2:M200="x"))/COUNTIFS(Pryv!M2:M200,Pryv!M2:M200&amp;"",Pryv!A2:A200,Pryv!A2:A200&amp;""))</f>
        <v>1</v>
      </c>
      <c r="X34" s="75">
        <f t="shared" si="62"/>
        <v>25</v>
      </c>
      <c r="Y34" s="29">
        <f>SUMPRODUCT(((Pryv!N2:N200="x"))/COUNTIFS(Pryv!N2:N200,Pryv!N2:N200&amp;"",Pryv!A2:A200,Pryv!A2:A200&amp;""))</f>
        <v>0</v>
      </c>
      <c r="Z34" s="75">
        <f t="shared" si="63"/>
        <v>0</v>
      </c>
      <c r="AA34" s="29">
        <f>SUMPRODUCT(((Pryv!O2:O200="x"))/COUNTIFS(Pryv!O2:O200,Pryv!O2:O200&amp;"",Pryv!A2:A200,Pryv!A2:A200&amp;""))</f>
        <v>0</v>
      </c>
      <c r="AB34" s="75">
        <f t="shared" si="64"/>
        <v>0</v>
      </c>
      <c r="AC34" s="29">
        <f>SUMPRODUCT(((Pryv!P2:P200="x"))/COUNTIFS(Pryv!P2:P200,Pryv!P2:P200&amp;"",Pryv!A2:A200,Pryv!A2:A200&amp;""))</f>
        <v>0</v>
      </c>
      <c r="AD34" s="75">
        <f t="shared" si="65"/>
        <v>0</v>
      </c>
      <c r="AE34" s="29">
        <f>SUMPRODUCT(((Pryv!Q2:Q200="x"))/COUNTIFS(Pryv!Q2:Q200,Pryv!Q2:Q200&amp;"",Pryv!A2:A200,Pryv!A2:A200&amp;""))</f>
        <v>2</v>
      </c>
      <c r="AF34" s="75">
        <f t="shared" si="66"/>
        <v>50</v>
      </c>
      <c r="AG34" s="29">
        <v>10</v>
      </c>
      <c r="AH34" s="87">
        <f t="shared" si="54"/>
        <v>30</v>
      </c>
      <c r="AI34" s="29">
        <v>8</v>
      </c>
      <c r="AJ34" s="87">
        <f t="shared" si="51"/>
        <v>12.5</v>
      </c>
      <c r="AK34" s="29">
        <v>3</v>
      </c>
      <c r="AL34" s="87">
        <f t="shared" si="55"/>
        <v>0</v>
      </c>
      <c r="AM34" s="29">
        <v>4</v>
      </c>
      <c r="AN34" s="87">
        <f t="shared" si="56"/>
        <v>0</v>
      </c>
      <c r="AO34" s="28" t="s">
        <v>176</v>
      </c>
    </row>
    <row r="35" ht="15.75" customHeight="1" spans="1:41">
      <c r="A35" s="27" t="s">
        <v>177</v>
      </c>
      <c r="B35" s="64" t="s">
        <v>178</v>
      </c>
      <c r="C35" s="29" t="s">
        <v>54</v>
      </c>
      <c r="D35" s="27" t="s">
        <v>79</v>
      </c>
      <c r="E35" s="27" t="s">
        <v>79</v>
      </c>
      <c r="F35" s="28" t="s">
        <v>80</v>
      </c>
      <c r="G35" s="29" t="s">
        <v>94</v>
      </c>
      <c r="H35" s="29">
        <v>11</v>
      </c>
      <c r="I35" s="29">
        <v>85</v>
      </c>
      <c r="J35" s="29">
        <v>492</v>
      </c>
      <c r="K35" s="29">
        <f>SUMPRODUCT((Github!A2:A200&lt;&gt;"")/COUNTIF(Github!A2:A200,Github!A2:A200&amp;""))</f>
        <v>14</v>
      </c>
      <c r="L35" s="75">
        <f t="shared" si="0"/>
        <v>2.84552845528455</v>
      </c>
      <c r="M35" s="29">
        <f>SUMPRODUCT(((Github!E2:E200="Read"))/COUNTIFS(Github!E2:E200,Github!E2:E200&amp;"",Github!A2:A200,Github!A2:A200&amp;""))</f>
        <v>4</v>
      </c>
      <c r="N35" s="75">
        <f t="shared" si="57"/>
        <v>28.5714285714286</v>
      </c>
      <c r="O35" s="29">
        <f>SUMPRODUCT(((Github!E2:E200="Create"))/COUNTIFS(Github!E2:E200,Github!E2:E200&amp;"",Github!A2:A200,Github!A2:A200&amp;""))</f>
        <v>9</v>
      </c>
      <c r="P35" s="75">
        <f t="shared" si="58"/>
        <v>64.2857142857143</v>
      </c>
      <c r="Q35" s="29">
        <f>SUMPRODUCT(((Github!E2:E200="Update"))/COUNTIFS(Github!E2:E200,Github!E2:E200&amp;"",Github!A2:A200,Github!A2:A200&amp;""))</f>
        <v>1</v>
      </c>
      <c r="R35" s="75">
        <f t="shared" si="59"/>
        <v>7.14285714285715</v>
      </c>
      <c r="S35" s="29">
        <f>SUMPRODUCT(((Github!E2:E200="Delete"))/COUNTIFS(Github!E2:E200,Github!E2:E200&amp;"",Github!A2:A200,Github!A2:A200&amp;""))</f>
        <v>0</v>
      </c>
      <c r="T35" s="75">
        <f t="shared" si="60"/>
        <v>0</v>
      </c>
      <c r="U35" s="29">
        <f>SUMPRODUCT(((Github!L2:L200="x"))/COUNTIFS(Github!L2:L200,Github!L2:L200&amp;"",Github!A2:A200,Github!A2:A200&amp;""))</f>
        <v>4</v>
      </c>
      <c r="V35" s="75">
        <f t="shared" si="61"/>
        <v>28.5714285714286</v>
      </c>
      <c r="W35" s="29">
        <f>SUMPRODUCT(((Github!M2:M200="x"))/COUNTIFS(Github!M2:M200,Github!M2:M200&amp;"",Github!A2:A200,Github!A2:A200&amp;""))</f>
        <v>10</v>
      </c>
      <c r="X35" s="75">
        <f t="shared" si="62"/>
        <v>71.4285714285714</v>
      </c>
      <c r="Y35" s="29">
        <f>SUMPRODUCT(((Github!N2:N200="x"))/COUNTIFS(Github!N2:N200,Github!N2:N200&amp;"",Github!A2:A200,Github!A2:A200&amp;""))</f>
        <v>0</v>
      </c>
      <c r="Z35" s="75">
        <f t="shared" si="63"/>
        <v>0</v>
      </c>
      <c r="AA35" s="29">
        <f>SUMPRODUCT(((Github!O2:O200="x"))/COUNTIFS(Github!O2:O200,Github!O2:O200&amp;"",Github!A2:A200,Github!A2:A200&amp;""))</f>
        <v>0</v>
      </c>
      <c r="AB35" s="75">
        <f t="shared" si="64"/>
        <v>0</v>
      </c>
      <c r="AC35" s="29">
        <f>SUMPRODUCT(((Github!P2:P200="x"))/COUNTIFS(Github!P2:P200,Github!P2:P200&amp;"",Github!A2:A200,Github!A2:A200&amp;""))</f>
        <v>0</v>
      </c>
      <c r="AD35" s="75">
        <f t="shared" si="65"/>
        <v>0</v>
      </c>
      <c r="AE35" s="29">
        <f>SUMPRODUCT(((Github!Q2:Q200="x"))/COUNTIFS(Github!Q2:Q200,Github!Q2:Q200&amp;"",Github!A2:A200,Github!A2:A200&amp;""))</f>
        <v>2</v>
      </c>
      <c r="AF35" s="75">
        <f t="shared" si="66"/>
        <v>14.2857142857143</v>
      </c>
      <c r="AG35" s="29">
        <v>275</v>
      </c>
      <c r="AH35" s="87">
        <f t="shared" si="54"/>
        <v>1.45454545454545</v>
      </c>
      <c r="AI35" s="29">
        <v>71</v>
      </c>
      <c r="AJ35" s="87">
        <f t="shared" si="51"/>
        <v>12.6760563380282</v>
      </c>
      <c r="AK35" s="29">
        <v>72</v>
      </c>
      <c r="AL35" s="87">
        <f t="shared" si="55"/>
        <v>1.38888888888889</v>
      </c>
      <c r="AM35" s="29">
        <v>74</v>
      </c>
      <c r="AN35" s="87">
        <f t="shared" si="56"/>
        <v>0</v>
      </c>
      <c r="AO35" s="28" t="s">
        <v>179</v>
      </c>
    </row>
    <row r="36" ht="15.75" customHeight="1" spans="1:41">
      <c r="A36" s="48" t="s">
        <v>180</v>
      </c>
      <c r="B36" s="65" t="s">
        <v>181</v>
      </c>
      <c r="C36" s="50" t="s">
        <v>182</v>
      </c>
      <c r="D36" s="48" t="s">
        <v>183</v>
      </c>
      <c r="E36" s="48" t="s">
        <v>183</v>
      </c>
      <c r="F36" s="49" t="s">
        <v>183</v>
      </c>
      <c r="G36" s="50" t="s">
        <v>94</v>
      </c>
      <c r="H36" s="50">
        <v>67</v>
      </c>
      <c r="I36" s="50">
        <v>264</v>
      </c>
      <c r="J36" s="50">
        <v>1</v>
      </c>
      <c r="K36" s="50">
        <f>SUMPRODUCT(('Bing Web Search'!A2:A200&lt;&gt;"")/COUNTIF('Bing Web Search'!A2:A200,'Bing Web Search'!A2:A200&amp;""))</f>
        <v>1</v>
      </c>
      <c r="L36" s="76">
        <f t="shared" si="0"/>
        <v>100</v>
      </c>
      <c r="M36" s="50">
        <f>SUMPRODUCT((('Bing Web Search'!E2:E200="Read"))/COUNTIFS('Bing Web Search'!E2:E200,'Bing Web Search'!E2:E200&amp;"",'Bing Web Search'!A2:A200,'Bing Web Search'!A2:A200&amp;""))</f>
        <v>1</v>
      </c>
      <c r="N36" s="76">
        <f t="shared" si="57"/>
        <v>100</v>
      </c>
      <c r="O36" s="50">
        <f>SUMPRODUCT((('Bing Web Search'!E2:E200="Create"))/COUNTIFS('Bing Web Search'!E2:E200,'Bing Web Search'!E2:E200&amp;"",'Bing Web Search'!A2:A200,'Bing Web Search'!A2:A200&amp;""))</f>
        <v>0</v>
      </c>
      <c r="P36" s="76">
        <f t="shared" si="58"/>
        <v>0</v>
      </c>
      <c r="Q36" s="50">
        <f>SUMPRODUCT((('Bing Web Search'!E2:E200="Update"))/COUNTIFS('Bing Web Search'!E2:E200,'Bing Web Search'!E2:E200&amp;"",'Bing Web Search'!A2:A200,'Bing Web Search'!A2:A200&amp;""))</f>
        <v>0</v>
      </c>
      <c r="R36" s="76">
        <f t="shared" si="59"/>
        <v>0</v>
      </c>
      <c r="S36" s="50">
        <f>SUMPRODUCT((('Bing Web Search'!E2:E200="Delete"))/COUNTIFS('Bing Web Search'!E2:E200,'Bing Web Search'!E2:E200&amp;"",'Bing Web Search'!A2:A200,'Bing Web Search'!A2:A200&amp;""))</f>
        <v>0</v>
      </c>
      <c r="T36" s="76">
        <f t="shared" si="60"/>
        <v>0</v>
      </c>
      <c r="U36" s="50">
        <f>SUMPRODUCT((('Bing Web Search'!L2:L200="x"))/COUNTIFS('Bing Web Search'!L2:L200,'Bing Web Search'!L2:L200&amp;"",'Bing Web Search'!A2:A200,'Bing Web Search'!A2:A200&amp;""))</f>
        <v>1</v>
      </c>
      <c r="V36" s="76">
        <f t="shared" si="61"/>
        <v>100</v>
      </c>
      <c r="W36" s="50">
        <f>SUMPRODUCT((('Bing Web Search'!M2:M200="x"))/COUNTIFS('Bing Web Search'!M2:M200,'Bing Web Search'!M2:M200&amp;"",'Bing Web Search'!A2:A200,'Bing Web Search'!A2:A200&amp;""))</f>
        <v>0</v>
      </c>
      <c r="X36" s="76">
        <f t="shared" si="62"/>
        <v>0</v>
      </c>
      <c r="Y36" s="50">
        <f>SUMPRODUCT((('Bing Web Search'!N2:N200="x"))/COUNTIFS('Bing Web Search'!N2:N200,'Bing Web Search'!N2:N200&amp;"",'Bing Web Search'!A2:A200,'Bing Web Search'!A2:A200&amp;""))</f>
        <v>0</v>
      </c>
      <c r="Z36" s="76">
        <f t="shared" si="63"/>
        <v>0</v>
      </c>
      <c r="AA36" s="50">
        <f>SUMPRODUCT((('Bing Web Search'!O2:O200="x"))/COUNTIFS('Bing Web Search'!O2:O200,'Bing Web Search'!O2:O200&amp;"",'Bing Web Search'!A2:A200,'Bing Web Search'!A2:A200&amp;""))</f>
        <v>0</v>
      </c>
      <c r="AB36" s="76">
        <f t="shared" si="64"/>
        <v>0</v>
      </c>
      <c r="AC36" s="50">
        <f>SUMPRODUCT((('Bing Web Search'!P2:P200="x"))/COUNTIFS('Bing Web Search'!P2:P200,'Bing Web Search'!P2:P200&amp;"",'Bing Web Search'!A2:A200,'Bing Web Search'!A2:A200&amp;""))</f>
        <v>0</v>
      </c>
      <c r="AD36" s="76">
        <f t="shared" si="65"/>
        <v>0</v>
      </c>
      <c r="AE36" s="50">
        <f>SUMPRODUCT((('Bing Web Search'!Q2:Q200="x"))/COUNTIFS('Bing Web Search'!Q2:Q200,'Bing Web Search'!Q2:Q200&amp;"",'Bing Web Search'!A2:A200,'Bing Web Search'!A2:A200&amp;""))</f>
        <v>1</v>
      </c>
      <c r="AF36" s="76">
        <f t="shared" si="66"/>
        <v>100</v>
      </c>
      <c r="AG36" s="50">
        <v>1</v>
      </c>
      <c r="AH36" s="88">
        <f t="shared" si="54"/>
        <v>100</v>
      </c>
      <c r="AI36" s="50">
        <v>0</v>
      </c>
      <c r="AJ36" s="88">
        <v>0</v>
      </c>
      <c r="AK36" s="50">
        <v>0</v>
      </c>
      <c r="AL36" s="88">
        <v>0</v>
      </c>
      <c r="AM36" s="50">
        <v>0</v>
      </c>
      <c r="AN36" s="88">
        <v>0</v>
      </c>
      <c r="AO36" s="49" t="s">
        <v>184</v>
      </c>
    </row>
    <row r="37" ht="15.75" customHeight="1" spans="1:41">
      <c r="A37" s="48" t="s">
        <v>185</v>
      </c>
      <c r="B37" s="65" t="s">
        <v>186</v>
      </c>
      <c r="C37" s="50">
        <v>2</v>
      </c>
      <c r="D37" s="48" t="s">
        <v>183</v>
      </c>
      <c r="E37" s="48" t="s">
        <v>187</v>
      </c>
      <c r="F37" s="49" t="s">
        <v>183</v>
      </c>
      <c r="G37" s="50" t="s">
        <v>94</v>
      </c>
      <c r="H37" s="50">
        <v>48</v>
      </c>
      <c r="I37" s="50">
        <v>616</v>
      </c>
      <c r="J37" s="50">
        <v>2</v>
      </c>
      <c r="K37" s="50">
        <f>SUMPRODUCT((Indeed!A2:A200&lt;&gt;"")/COUNTIF(Indeed!A2:A200,Indeed!A2:A200&amp;""))</f>
        <v>0</v>
      </c>
      <c r="L37" s="76">
        <f t="shared" si="0"/>
        <v>0</v>
      </c>
      <c r="M37" s="50">
        <f>SUMPRODUCT(((Indeed!E2:E200="Read"))/COUNTIFS(Indeed!E2:E200,Indeed!E2:E200&amp;"",Indeed!A2:A200,Indeed!A2:A200&amp;""))</f>
        <v>0</v>
      </c>
      <c r="N37" s="76">
        <v>0</v>
      </c>
      <c r="O37" s="50">
        <f>SUMPRODUCT(((Indeed!E2:E200="Create"))/COUNTIFS(Indeed!E2:E200,Indeed!E2:E200&amp;"",Indeed!A2:A200,Indeed!A2:A200&amp;""))</f>
        <v>0</v>
      </c>
      <c r="P37" s="76">
        <v>0</v>
      </c>
      <c r="Q37" s="50">
        <f>SUMPRODUCT(((Indeed!E2:E200="Update"))/COUNTIFS(Indeed!E2:E200,Indeed!E2:E200&amp;"",Indeed!A2:A200,Indeed!A2:A200&amp;""))</f>
        <v>0</v>
      </c>
      <c r="R37" s="76">
        <v>0</v>
      </c>
      <c r="S37" s="50">
        <f>SUMPRODUCT(((Indeed!E2:E200="Delete"))/COUNTIFS(Indeed!E2:E200,Indeed!E2:E200&amp;"",Indeed!A2:A200,Indeed!A2:A200&amp;""))</f>
        <v>0</v>
      </c>
      <c r="T37" s="76">
        <v>0</v>
      </c>
      <c r="U37" s="50">
        <f>SUMPRODUCT(((Indeed!L2:L200="x"))/COUNTIFS(Indeed!L2:L200,Indeed!L2:L200&amp;"",Indeed!A2:A200,Indeed!A2:A200&amp;""))</f>
        <v>0</v>
      </c>
      <c r="V37" s="76">
        <v>0</v>
      </c>
      <c r="W37" s="50">
        <f>SUMPRODUCT(((Indeed!M2:M200="x"))/COUNTIFS(Indeed!M2:M200,Indeed!M2:M200&amp;"",Indeed!A2:A200,Indeed!A2:A200&amp;""))</f>
        <v>0</v>
      </c>
      <c r="X37" s="76">
        <v>0</v>
      </c>
      <c r="Y37" s="50">
        <f>SUMPRODUCT(((Indeed!N2:N200="x"))/COUNTIFS(Indeed!N2:N200,Indeed!N2:N200&amp;"",Indeed!A2:A200,Indeed!A2:A200&amp;""))</f>
        <v>0</v>
      </c>
      <c r="Z37" s="76">
        <v>0</v>
      </c>
      <c r="AA37" s="50">
        <f>SUMPRODUCT(((Indeed!O2:O200="x"))/COUNTIFS(Indeed!O2:O200,Indeed!O2:O200&amp;"",Indeed!A2:A200,Indeed!A2:A200&amp;""))</f>
        <v>0</v>
      </c>
      <c r="AB37" s="76">
        <v>0</v>
      </c>
      <c r="AC37" s="50">
        <f>SUMPRODUCT(((Indeed!P2:P200="x"))/COUNTIFS(Indeed!P2:P200,Indeed!P2:P200&amp;"",Indeed!A2:A200,Indeed!A2:A200&amp;""))</f>
        <v>0</v>
      </c>
      <c r="AD37" s="76">
        <v>0</v>
      </c>
      <c r="AE37" s="50">
        <f>SUMPRODUCT(((Indeed!Q2:Q200="x"))/COUNTIFS(Indeed!Q2:Q200,Indeed!Q2:Q200&amp;"",Indeed!A2:A200,Indeed!A2:A200&amp;""))</f>
        <v>0</v>
      </c>
      <c r="AF37" s="76">
        <v>0</v>
      </c>
      <c r="AG37" s="50">
        <v>2</v>
      </c>
      <c r="AH37" s="88">
        <f t="shared" si="54"/>
        <v>0</v>
      </c>
      <c r="AI37" s="50">
        <v>0</v>
      </c>
      <c r="AJ37" s="88">
        <v>0</v>
      </c>
      <c r="AK37" s="50">
        <v>0</v>
      </c>
      <c r="AL37" s="88">
        <v>0</v>
      </c>
      <c r="AM37" s="50">
        <v>0</v>
      </c>
      <c r="AN37" s="88">
        <v>0</v>
      </c>
      <c r="AO37" s="49" t="s">
        <v>188</v>
      </c>
    </row>
    <row r="38" ht="15.75" customHeight="1" spans="1:41">
      <c r="A38" s="48" t="s">
        <v>189</v>
      </c>
      <c r="B38" s="65" t="s">
        <v>190</v>
      </c>
      <c r="C38" s="50" t="s">
        <v>75</v>
      </c>
      <c r="D38" s="48" t="s">
        <v>183</v>
      </c>
      <c r="E38" s="48" t="s">
        <v>191</v>
      </c>
      <c r="F38" s="49" t="s">
        <v>183</v>
      </c>
      <c r="G38" s="50" t="s">
        <v>94</v>
      </c>
      <c r="H38" s="50">
        <v>39</v>
      </c>
      <c r="I38" s="50">
        <v>180</v>
      </c>
      <c r="J38" s="50">
        <v>2</v>
      </c>
      <c r="K38" s="50">
        <f>SUMPRODUCT(('Google Custom Search'!A2:A200&lt;&gt;"")/COUNTIF('Google Custom Search'!A2:A200,'Google Custom Search'!A2:A200&amp;""))</f>
        <v>0</v>
      </c>
      <c r="L38" s="76">
        <v>0</v>
      </c>
      <c r="M38" s="50">
        <f>SUMPRODUCT((('Google Custom Search'!E2:E200="Read"))/COUNTIFS('Google Custom Search'!E2:E200,'Google Custom Search'!E2:E200&amp;"",'Google Custom Search'!A2:A200,'Google Custom Search'!A2:A200&amp;""))</f>
        <v>0</v>
      </c>
      <c r="N38" s="76">
        <v>0</v>
      </c>
      <c r="O38" s="50">
        <f>SUMPRODUCT((('Google Custom Search'!E2:E200="Create"))/COUNTIFS('Google Custom Search'!E2:E200,'Google Custom Search'!E2:E200&amp;"",'Google Custom Search'!A2:A200,'Google Custom Search'!A2:A200&amp;""))</f>
        <v>0</v>
      </c>
      <c r="P38" s="76">
        <v>0</v>
      </c>
      <c r="Q38" s="50">
        <f>SUMPRODUCT((('Google Custom Search'!E2:E200="Update"))/COUNTIFS('Google Custom Search'!E2:E200,'Google Custom Search'!E2:E200&amp;"",'Google Custom Search'!A2:A200,'Google Custom Search'!A2:A200&amp;""))</f>
        <v>0</v>
      </c>
      <c r="R38" s="76">
        <v>0</v>
      </c>
      <c r="S38" s="50">
        <f>SUMPRODUCT((('Google Custom Search'!E2:E200="Delete"))/COUNTIFS('Google Custom Search'!E2:E200,'Google Custom Search'!E2:E200&amp;"",'Google Custom Search'!A2:A200,'Google Custom Search'!A2:A200&amp;""))</f>
        <v>0</v>
      </c>
      <c r="T38" s="76">
        <v>0</v>
      </c>
      <c r="U38" s="50">
        <f>SUMPRODUCT((('Google Custom Search'!L2:L200="x"))/COUNTIFS('Google Custom Search'!L2:L200,'Google Custom Search'!L2:L200&amp;"",'Google Custom Search'!A2:A200,'Google Custom Search'!A2:A200&amp;""))</f>
        <v>0</v>
      </c>
      <c r="V38" s="76">
        <v>0</v>
      </c>
      <c r="W38" s="50">
        <f>SUMPRODUCT((('Google Custom Search'!M2:M200="x"))/COUNTIFS('Google Custom Search'!M2:M200,'Google Custom Search'!M2:M200&amp;"",'Google Custom Search'!A2:A200,'Google Custom Search'!A2:A200&amp;""))</f>
        <v>0</v>
      </c>
      <c r="X38" s="76">
        <v>0</v>
      </c>
      <c r="Y38" s="50">
        <f>SUMPRODUCT((('Google Custom Search'!N2:N200="x"))/COUNTIFS('Google Custom Search'!N2:N200,'Google Custom Search'!N2:N200&amp;"",'Google Custom Search'!A2:A200,'Google Custom Search'!A2:A200&amp;""))</f>
        <v>0</v>
      </c>
      <c r="Z38" s="76">
        <v>0</v>
      </c>
      <c r="AA38" s="50">
        <f>SUMPRODUCT((('Google Custom Search'!O2:O200="x"))/COUNTIFS('Google Custom Search'!O2:O200,'Google Custom Search'!O2:O200&amp;"",'Google Custom Search'!A2:A200,'Google Custom Search'!A2:A200&amp;""))</f>
        <v>0</v>
      </c>
      <c r="AB38" s="76">
        <v>0</v>
      </c>
      <c r="AC38" s="50">
        <f>SUMPRODUCT((('Google Custom Search'!P2:P200="x"))/COUNTIFS('Google Custom Search'!P2:P200,'Google Custom Search'!P2:P200&amp;"",'Google Custom Search'!A2:A200,'Google Custom Search'!A2:A200&amp;""))</f>
        <v>0</v>
      </c>
      <c r="AD38" s="76">
        <v>0</v>
      </c>
      <c r="AE38" s="50">
        <f>SUMPRODUCT((('Google Custom Search'!Q2:Q200="x"))/COUNTIFS('Google Custom Search'!Q2:Q200,'Google Custom Search'!Q2:Q200&amp;"",'Google Custom Search'!A2:A200,'Google Custom Search'!A2:A200&amp;""))</f>
        <v>0</v>
      </c>
      <c r="AF38" s="76">
        <v>0</v>
      </c>
      <c r="AG38" s="50">
        <v>2</v>
      </c>
      <c r="AH38" s="88">
        <f t="shared" si="54"/>
        <v>0</v>
      </c>
      <c r="AI38" s="50">
        <v>0</v>
      </c>
      <c r="AJ38" s="88">
        <v>0</v>
      </c>
      <c r="AK38" s="50">
        <v>0</v>
      </c>
      <c r="AL38" s="88">
        <v>0</v>
      </c>
      <c r="AM38" s="50">
        <v>0</v>
      </c>
      <c r="AN38" s="88">
        <v>0</v>
      </c>
      <c r="AO38" s="49" t="s">
        <v>192</v>
      </c>
    </row>
    <row r="39" ht="15.75" customHeight="1" spans="1:41">
      <c r="A39" s="36" t="s">
        <v>193</v>
      </c>
      <c r="B39" s="66" t="s">
        <v>194</v>
      </c>
      <c r="C39" s="38" t="s">
        <v>84</v>
      </c>
      <c r="D39" s="36" t="s">
        <v>119</v>
      </c>
      <c r="E39" s="36" t="s">
        <v>120</v>
      </c>
      <c r="F39" s="37" t="s">
        <v>120</v>
      </c>
      <c r="G39" s="38" t="s">
        <v>94</v>
      </c>
      <c r="H39" s="38">
        <v>3</v>
      </c>
      <c r="I39" s="38">
        <v>68</v>
      </c>
      <c r="J39" s="38">
        <v>43</v>
      </c>
      <c r="K39" s="38">
        <f>SUMPRODUCT((Coinbase!A2:A200&lt;&gt;"")/COUNTIF(Coinbase!A2:A200,Coinbase!A2:A200&amp;""))</f>
        <v>3</v>
      </c>
      <c r="L39" s="77">
        <f t="shared" ref="L39:L41" si="67">100*K39/J39</f>
        <v>6.97674418604651</v>
      </c>
      <c r="M39" s="38">
        <f>SUMPRODUCT(((Coinbase!E2:E200="Read"))/COUNTIFS(Coinbase!E2:E200,Coinbase!E2:E200&amp;"",Coinbase!A2:A200,Coinbase!A2:A200&amp;""))</f>
        <v>0</v>
      </c>
      <c r="N39" s="77">
        <f t="shared" ref="N39:N41" si="68">100*M39/K39</f>
        <v>0</v>
      </c>
      <c r="O39" s="38">
        <f>SUMPRODUCT(((Coinbase!E2:E200="Create"))/COUNTIFS(Coinbase!E2:E200,Coinbase!E2:E200&amp;"",Coinbase!A2:A200,Coinbase!A2:A200&amp;""))</f>
        <v>3</v>
      </c>
      <c r="P39" s="77">
        <f t="shared" ref="P39:P41" si="69">100*O39/K39</f>
        <v>100</v>
      </c>
      <c r="Q39" s="38">
        <f>SUMPRODUCT(((Coinbase!E2:E200="Update"))/COUNTIFS(Coinbase!E2:E200,Coinbase!E2:E200&amp;"",Coinbase!A2:A200,Coinbase!A2:A200&amp;""))</f>
        <v>0</v>
      </c>
      <c r="R39" s="77">
        <f t="shared" ref="R39:R41" si="70">100*Q39/K39</f>
        <v>0</v>
      </c>
      <c r="S39" s="38">
        <f>SUMPRODUCT(((Coinbase!E2:E200="Delete"))/COUNTIFS(Coinbase!E2:E200,Coinbase!E2:E200&amp;"",Coinbase!A2:A200,Coinbase!A2:A200&amp;""))</f>
        <v>0</v>
      </c>
      <c r="T39" s="77">
        <f t="shared" ref="T39:T41" si="71">100*S39/K39</f>
        <v>0</v>
      </c>
      <c r="U39" s="38">
        <f>SUMPRODUCT(((Coinbase!L2:L200="x"))/COUNTIFS(Coinbase!L2:L200,Coinbase!L2:L200&amp;"",Coinbase!A2:A200,Coinbase!A2:A200&amp;""))</f>
        <v>0</v>
      </c>
      <c r="V39" s="77">
        <f t="shared" ref="V39:V41" si="72">100*U39/K39</f>
        <v>0</v>
      </c>
      <c r="W39" s="38">
        <f>SUMPRODUCT(((Coinbase!M2:M200="x"))/COUNTIFS(Coinbase!M2:M200,Coinbase!M2:M200&amp;"",Coinbase!A2:A200,Coinbase!A2:A200&amp;""))</f>
        <v>3</v>
      </c>
      <c r="X39" s="77">
        <f t="shared" ref="X39:X41" si="73">100*W39/K39</f>
        <v>100</v>
      </c>
      <c r="Y39" s="38">
        <f>SUMPRODUCT(((Coinbase!N2:N200="x"))/COUNTIFS(Coinbase!N2:N200,Coinbase!N2:N200&amp;"",Coinbase!A2:A200,Coinbase!A2:A200&amp;""))</f>
        <v>0</v>
      </c>
      <c r="Z39" s="77">
        <f t="shared" ref="Z39:Z41" si="74">100*Y39/K39</f>
        <v>0</v>
      </c>
      <c r="AA39" s="38">
        <f>SUMPRODUCT(((Coinbase!O2:O200="x"))/COUNTIFS(Coinbase!O2:O200,Coinbase!O2:O200&amp;"",Coinbase!A2:A200,Coinbase!A2:A200&amp;""))</f>
        <v>0</v>
      </c>
      <c r="AB39" s="77">
        <f t="shared" ref="AB39:AB41" si="75">100*AA39/K39</f>
        <v>0</v>
      </c>
      <c r="AC39" s="38">
        <f>SUMPRODUCT(((Coinbase!P2:P200="x"))/COUNTIFS(Coinbase!P2:P200,Coinbase!P2:P200&amp;"",Coinbase!A2:A200,Coinbase!A2:A200&amp;""))</f>
        <v>0</v>
      </c>
      <c r="AD39" s="77">
        <f t="shared" ref="AD39:AD41" si="76">100*AC39/K39</f>
        <v>0</v>
      </c>
      <c r="AE39" s="38">
        <f>SUMPRODUCT(((Coinbase!Q2:Q200="x"))/COUNTIFS(Coinbase!Q2:Q200,Coinbase!Q2:Q200&amp;"",Coinbase!A2:A200,Coinbase!A2:A200&amp;""))</f>
        <v>0</v>
      </c>
      <c r="AF39" s="77">
        <f t="shared" ref="AF39:AF41" si="77">100*AE39/K39</f>
        <v>0</v>
      </c>
      <c r="AG39" s="38">
        <v>26</v>
      </c>
      <c r="AH39" s="89">
        <f t="shared" si="54"/>
        <v>0</v>
      </c>
      <c r="AI39" s="38">
        <v>13</v>
      </c>
      <c r="AJ39" s="89">
        <f t="shared" ref="AJ39:AJ41" si="78">100*O39/AI39</f>
        <v>23.0769230769231</v>
      </c>
      <c r="AK39" s="38">
        <v>2</v>
      </c>
      <c r="AL39" s="89">
        <f>100*Q39/AK39</f>
        <v>0</v>
      </c>
      <c r="AM39" s="38">
        <v>2</v>
      </c>
      <c r="AN39" s="89">
        <f t="shared" ref="AN39:AN41" si="79">100*S39/AM39</f>
        <v>0</v>
      </c>
      <c r="AO39" s="37" t="s">
        <v>195</v>
      </c>
    </row>
    <row r="40" ht="15.75" customHeight="1" spans="1:41">
      <c r="A40" s="36" t="s">
        <v>196</v>
      </c>
      <c r="B40" s="66" t="s">
        <v>197</v>
      </c>
      <c r="C40" s="38" t="s">
        <v>198</v>
      </c>
      <c r="D40" s="36" t="s">
        <v>119</v>
      </c>
      <c r="E40" s="36" t="s">
        <v>119</v>
      </c>
      <c r="F40" s="37" t="s">
        <v>120</v>
      </c>
      <c r="G40" s="38" t="s">
        <v>94</v>
      </c>
      <c r="H40" s="38">
        <v>1</v>
      </c>
      <c r="I40" s="38">
        <v>35</v>
      </c>
      <c r="J40" s="38">
        <v>20</v>
      </c>
      <c r="K40" s="38">
        <f>SUMPRODUCT(('QuickBooks Payments'!A2:A200&lt;&gt;"")/COUNTIF('QuickBooks Payments'!A2:A200,'QuickBooks Payments'!A2:A200&amp;""))</f>
        <v>4</v>
      </c>
      <c r="L40" s="77">
        <f t="shared" si="67"/>
        <v>20</v>
      </c>
      <c r="M40" s="38">
        <f>SUMPRODUCT((('QuickBooks Payments'!E2:E200="Read"))/COUNTIFS('QuickBooks Payments'!E2:E200,'QuickBooks Payments'!E2:E200&amp;"",'QuickBooks Payments'!A2:A200,'QuickBooks Payments'!A2:A200&amp;""))</f>
        <v>0</v>
      </c>
      <c r="N40" s="77">
        <f t="shared" si="68"/>
        <v>0</v>
      </c>
      <c r="O40" s="38">
        <f>SUMPRODUCT((('QuickBooks Payments'!E2:E200="Create"))/COUNTIFS('QuickBooks Payments'!E2:E200,'QuickBooks Payments'!E2:E200&amp;"",'QuickBooks Payments'!A2:A200,'QuickBooks Payments'!A2:A200&amp;""))</f>
        <v>4</v>
      </c>
      <c r="P40" s="77">
        <f t="shared" si="69"/>
        <v>100</v>
      </c>
      <c r="Q40" s="38">
        <f>SUMPRODUCT((('QuickBooks Payments'!E2:E200="Update"))/COUNTIFS('QuickBooks Payments'!E2:E200,'QuickBooks Payments'!E2:E200&amp;"",'QuickBooks Payments'!A2:A200,'QuickBooks Payments'!A2:A200&amp;""))</f>
        <v>0</v>
      </c>
      <c r="R40" s="77">
        <f t="shared" si="70"/>
        <v>0</v>
      </c>
      <c r="S40" s="38">
        <f>SUMPRODUCT((('QuickBooks Payments'!E2:E200="Delete"))/COUNTIFS('QuickBooks Payments'!E2:E200,'QuickBooks Payments'!E2:E200&amp;"",'QuickBooks Payments'!A2:A200,'QuickBooks Payments'!A2:A200&amp;""))</f>
        <v>0</v>
      </c>
      <c r="T40" s="77">
        <f t="shared" si="71"/>
        <v>0</v>
      </c>
      <c r="U40" s="38">
        <f>SUMPRODUCT((('QuickBooks Payments'!L2:L200="x"))/COUNTIFS('QuickBooks Payments'!L2:L200,'QuickBooks Payments'!L2:L200&amp;"",'QuickBooks Payments'!A2:A200,'QuickBooks Payments'!A2:A200&amp;""))</f>
        <v>0</v>
      </c>
      <c r="V40" s="77">
        <f t="shared" si="72"/>
        <v>0</v>
      </c>
      <c r="W40" s="38">
        <f>SUMPRODUCT((('QuickBooks Payments'!M2:M200="x"))/COUNTIFS('QuickBooks Payments'!M2:M200,'QuickBooks Payments'!M2:M200&amp;"",'QuickBooks Payments'!A2:A200,'QuickBooks Payments'!A2:A200&amp;""))</f>
        <v>4</v>
      </c>
      <c r="X40" s="77">
        <f t="shared" si="73"/>
        <v>100</v>
      </c>
      <c r="Y40" s="38">
        <f>SUMPRODUCT((('QuickBooks Payments'!N2:N200="x"))/COUNTIFS('QuickBooks Payments'!N2:N200,'QuickBooks Payments'!N2:N200&amp;"",'QuickBooks Payments'!A2:A200,'QuickBooks Payments'!A2:A200&amp;""))</f>
        <v>0</v>
      </c>
      <c r="Z40" s="77">
        <f t="shared" si="74"/>
        <v>0</v>
      </c>
      <c r="AA40" s="38">
        <f>SUMPRODUCT((('QuickBooks Payments'!O2:O200="x"))/COUNTIFS('QuickBooks Payments'!O2:O200,'QuickBooks Payments'!O2:O200&amp;"",'QuickBooks Payments'!A2:A200,'QuickBooks Payments'!A2:A200&amp;""))</f>
        <v>0</v>
      </c>
      <c r="AB40" s="77">
        <f t="shared" si="75"/>
        <v>0</v>
      </c>
      <c r="AC40" s="38">
        <f>SUMPRODUCT((('QuickBooks Payments'!P2:P200="x"))/COUNTIFS('QuickBooks Payments'!P2:P200,'QuickBooks Payments'!P2:P200&amp;"",'QuickBooks Payments'!A2:A200,'QuickBooks Payments'!A2:A200&amp;""))</f>
        <v>0</v>
      </c>
      <c r="AD40" s="77">
        <f t="shared" si="76"/>
        <v>0</v>
      </c>
      <c r="AE40" s="38">
        <f>SUMPRODUCT((('QuickBooks Payments'!Q2:Q200="x"))/COUNTIFS('QuickBooks Payments'!Q2:Q200,'QuickBooks Payments'!Q2:Q200&amp;"",'QuickBooks Payments'!A2:A200,'QuickBooks Payments'!A2:A200&amp;""))</f>
        <v>0</v>
      </c>
      <c r="AF40" s="77">
        <f t="shared" si="77"/>
        <v>0</v>
      </c>
      <c r="AG40" s="38">
        <v>8</v>
      </c>
      <c r="AH40" s="89">
        <f t="shared" si="54"/>
        <v>0</v>
      </c>
      <c r="AI40" s="38">
        <v>10</v>
      </c>
      <c r="AJ40" s="89">
        <f t="shared" si="78"/>
        <v>40</v>
      </c>
      <c r="AK40" s="38">
        <v>0</v>
      </c>
      <c r="AL40" s="89">
        <v>0</v>
      </c>
      <c r="AM40" s="38">
        <v>2</v>
      </c>
      <c r="AN40" s="89">
        <f t="shared" si="79"/>
        <v>0</v>
      </c>
      <c r="AO40" s="37" t="s">
        <v>199</v>
      </c>
    </row>
    <row r="41" ht="15.75" customHeight="1" spans="1:41">
      <c r="A41" s="36" t="s">
        <v>200</v>
      </c>
      <c r="B41" s="66" t="s">
        <v>201</v>
      </c>
      <c r="C41" s="38" t="s">
        <v>54</v>
      </c>
      <c r="D41" s="36" t="s">
        <v>119</v>
      </c>
      <c r="E41" s="36" t="s">
        <v>119</v>
      </c>
      <c r="F41" s="37" t="s">
        <v>120</v>
      </c>
      <c r="G41" s="38" t="s">
        <v>94</v>
      </c>
      <c r="H41" s="38">
        <v>1</v>
      </c>
      <c r="I41" s="38">
        <v>15</v>
      </c>
      <c r="J41" s="38">
        <v>79</v>
      </c>
      <c r="K41" s="38">
        <f>SUMPRODUCT(('Forte (Payments Gateway)'!A2:A200&lt;&gt;"")/COUNTIF('Forte (Payments Gateway)'!A2:A200,'Forte (Payments Gateway)'!A2:A200&amp;""))</f>
        <v>15</v>
      </c>
      <c r="L41" s="77">
        <f t="shared" si="67"/>
        <v>18.9873417721519</v>
      </c>
      <c r="M41" s="38">
        <f>SUMPRODUCT((('Forte (Payments Gateway)'!E2:E200="Read"))/COUNTIFS('Forte (Payments Gateway)'!E2:E200,'Forte (Payments Gateway)'!E2:E200&amp;"",'Forte (Payments Gateway)'!A2:A200,'Forte (Payments Gateway)'!A2:A200&amp;""))</f>
        <v>12</v>
      </c>
      <c r="N41" s="77">
        <f t="shared" si="68"/>
        <v>80</v>
      </c>
      <c r="O41" s="38">
        <f>SUMPRODUCT((('Forte (Payments Gateway)'!E2:E200="Create"))/COUNTIFS('Forte (Payments Gateway)'!E2:E200,'Forte (Payments Gateway)'!E2:E200&amp;"",'Forte (Payments Gateway)'!A2:A200,'Forte (Payments Gateway)'!A2:A200&amp;""))</f>
        <v>3</v>
      </c>
      <c r="P41" s="77">
        <f t="shared" si="69"/>
        <v>20</v>
      </c>
      <c r="Q41" s="38">
        <f>SUMPRODUCT((('Forte (Payments Gateway)'!E2:E200="Update"))/COUNTIFS('Forte (Payments Gateway)'!E2:E200,'Forte (Payments Gateway)'!E2:E200&amp;"",'Forte (Payments Gateway)'!A2:A200,'Forte (Payments Gateway)'!A2:A200&amp;""))</f>
        <v>0</v>
      </c>
      <c r="R41" s="77">
        <f t="shared" si="70"/>
        <v>0</v>
      </c>
      <c r="S41" s="38">
        <f>SUMPRODUCT((('Forte (Payments Gateway)'!E2:E200="Delete"))/COUNTIFS('Forte (Payments Gateway)'!E2:E200,'Forte (Payments Gateway)'!E2:E200&amp;"",'Forte (Payments Gateway)'!A2:A200,'Forte (Payments Gateway)'!A2:A200&amp;""))</f>
        <v>0</v>
      </c>
      <c r="T41" s="77">
        <f t="shared" si="71"/>
        <v>0</v>
      </c>
      <c r="U41" s="38">
        <f>SUMPRODUCT((('Forte (Payments Gateway)'!L2:L200="x"))/COUNTIFS('Forte (Payments Gateway)'!L2:L200,'Forte (Payments Gateway)'!L2:L200&amp;"",'Forte (Payments Gateway)'!A2:A200,'Forte (Payments Gateway)'!A2:A200&amp;""))</f>
        <v>12</v>
      </c>
      <c r="V41" s="77">
        <f t="shared" si="72"/>
        <v>80</v>
      </c>
      <c r="W41" s="38">
        <f>SUMPRODUCT((('Forte (Payments Gateway)'!M2:M200="x"))/COUNTIFS('Forte (Payments Gateway)'!M2:M200,'Forte (Payments Gateway)'!M2:M200&amp;"",'Forte (Payments Gateway)'!A2:A200,'Forte (Payments Gateway)'!A2:A200&amp;""))</f>
        <v>3</v>
      </c>
      <c r="X41" s="77">
        <f t="shared" si="73"/>
        <v>20</v>
      </c>
      <c r="Y41" s="38">
        <f>SUMPRODUCT((('Forte (Payments Gateway)'!N2:N200="x"))/COUNTIFS('Forte (Payments Gateway)'!N2:N200,'Forte (Payments Gateway)'!N2:N200&amp;"",'Forte (Payments Gateway)'!A2:A200,'Forte (Payments Gateway)'!A2:A200&amp;""))</f>
        <v>0</v>
      </c>
      <c r="Z41" s="77">
        <f t="shared" si="74"/>
        <v>0</v>
      </c>
      <c r="AA41" s="38">
        <f>SUMPRODUCT((('Forte (Payments Gateway)'!O2:O200="x"))/COUNTIFS('Forte (Payments Gateway)'!O2:O200,'Forte (Payments Gateway)'!O2:O200&amp;"",'Forte (Payments Gateway)'!A2:A200,'Forte (Payments Gateway)'!A2:A200&amp;""))</f>
        <v>0</v>
      </c>
      <c r="AB41" s="77">
        <f t="shared" si="75"/>
        <v>0</v>
      </c>
      <c r="AC41" s="38">
        <f>SUMPRODUCT((('Forte (Payments Gateway)'!P2:P200="x"))/COUNTIFS('Forte (Payments Gateway)'!P2:P200,'Forte (Payments Gateway)'!P2:P200&amp;"",'Forte (Payments Gateway)'!A2:A200,'Forte (Payments Gateway)'!A2:A200&amp;""))</f>
        <v>0</v>
      </c>
      <c r="AD41" s="77">
        <f t="shared" si="76"/>
        <v>0</v>
      </c>
      <c r="AE41" s="38">
        <f>SUMPRODUCT((('Forte (Payments Gateway)'!Q2:Q200="x"))/COUNTIFS('Forte (Payments Gateway)'!Q2:Q200,'Forte (Payments Gateway)'!Q2:Q200&amp;"",'Forte (Payments Gateway)'!A2:A200,'Forte (Payments Gateway)'!A2:A200&amp;""))</f>
        <v>0</v>
      </c>
      <c r="AF41" s="77">
        <f t="shared" si="77"/>
        <v>0</v>
      </c>
      <c r="AG41" s="38">
        <v>43</v>
      </c>
      <c r="AH41" s="89">
        <f t="shared" si="54"/>
        <v>27.906976744186</v>
      </c>
      <c r="AI41" s="38">
        <v>20</v>
      </c>
      <c r="AJ41" s="89">
        <f t="shared" si="78"/>
        <v>15</v>
      </c>
      <c r="AK41" s="38">
        <v>9</v>
      </c>
      <c r="AL41" s="89">
        <f>100*Q41/AK41</f>
        <v>0</v>
      </c>
      <c r="AM41" s="38">
        <v>7</v>
      </c>
      <c r="AN41" s="89">
        <f t="shared" si="79"/>
        <v>0</v>
      </c>
      <c r="AO41" s="37" t="s">
        <v>202</v>
      </c>
    </row>
    <row r="42" ht="15.75" customHeight="1" spans="1:41">
      <c r="A42" s="11"/>
      <c r="B42" s="11"/>
      <c r="C42" s="11"/>
      <c r="D42" s="11"/>
      <c r="E42" s="12"/>
      <c r="F42" s="11"/>
      <c r="G42" s="11"/>
      <c r="H42" s="11"/>
      <c r="I42" s="11"/>
      <c r="J42" s="11"/>
      <c r="K42" s="11"/>
      <c r="L42" s="78"/>
      <c r="M42" s="11"/>
      <c r="N42" s="78"/>
      <c r="O42" s="11"/>
      <c r="P42" s="78"/>
      <c r="Q42" s="11"/>
      <c r="R42" s="78"/>
      <c r="S42" s="11"/>
      <c r="T42" s="78"/>
      <c r="U42" s="11"/>
      <c r="V42" s="78"/>
      <c r="W42" s="11"/>
      <c r="X42" s="78"/>
      <c r="Y42" s="11"/>
      <c r="Z42" s="78"/>
      <c r="AA42" s="11"/>
      <c r="AB42" s="78"/>
      <c r="AC42" s="11"/>
      <c r="AD42" s="78"/>
      <c r="AE42" s="11"/>
      <c r="AF42" s="78"/>
      <c r="AG42" s="11"/>
      <c r="AH42" s="11"/>
      <c r="AI42" s="11"/>
      <c r="AJ42" s="11"/>
      <c r="AK42" s="11"/>
      <c r="AL42" s="11"/>
      <c r="AM42" s="11"/>
      <c r="AN42" s="11"/>
      <c r="AO42" s="11"/>
    </row>
    <row r="43" ht="15.75" customHeight="1" spans="1:41">
      <c r="A43" s="10" t="s">
        <v>203</v>
      </c>
      <c r="B43" s="13"/>
      <c r="C43" s="13"/>
      <c r="D43" s="13"/>
      <c r="E43" s="13"/>
      <c r="F43" s="11"/>
      <c r="G43" s="13"/>
      <c r="H43" s="13"/>
      <c r="I43" s="13"/>
      <c r="J43" s="13">
        <f t="shared" ref="J43:K43" si="80">SUM(J2:J41)</f>
        <v>2557</v>
      </c>
      <c r="K43" s="13">
        <f t="shared" si="80"/>
        <v>248</v>
      </c>
      <c r="L43" s="16">
        <f>100*K43/J43</f>
        <v>9.69886585842785</v>
      </c>
      <c r="M43" s="13">
        <f>SUM(M2:M41)</f>
        <v>150</v>
      </c>
      <c r="N43" s="16">
        <f>100*M43/K43</f>
        <v>60.4838709677419</v>
      </c>
      <c r="O43" s="13">
        <f>SUM(O2:O41)</f>
        <v>65</v>
      </c>
      <c r="P43" s="16">
        <f>100*O43/K43</f>
        <v>26.2096774193548</v>
      </c>
      <c r="Q43" s="13">
        <f>SUM(Q2:Q41)</f>
        <v>31</v>
      </c>
      <c r="R43" s="16">
        <f>100*Q43/K43</f>
        <v>12.5</v>
      </c>
      <c r="S43" s="13">
        <f>SUM(S2:S41)</f>
        <v>2</v>
      </c>
      <c r="T43" s="16">
        <f>100*S43/K43</f>
        <v>0.806451612903226</v>
      </c>
      <c r="U43" s="13">
        <f>SUM(U2:U41)</f>
        <v>148</v>
      </c>
      <c r="V43" s="16">
        <f>100*U43/K43</f>
        <v>59.6774193548387</v>
      </c>
      <c r="W43" s="13">
        <f>SUM(W2:W41)</f>
        <v>42</v>
      </c>
      <c r="X43" s="16">
        <f>100*W43/K43</f>
        <v>16.9354838709677</v>
      </c>
      <c r="Y43" s="13">
        <f>SUM(Y2:Y41)</f>
        <v>11</v>
      </c>
      <c r="Z43" s="16">
        <f>100*Y43/K43</f>
        <v>4.43548387096774</v>
      </c>
      <c r="AA43" s="13">
        <f>SUM(AA2:AA41)</f>
        <v>48</v>
      </c>
      <c r="AB43" s="16">
        <f>100*AA43/K43</f>
        <v>19.3548387096774</v>
      </c>
      <c r="AC43" s="13">
        <f>SUM(AC2:AC41)</f>
        <v>3</v>
      </c>
      <c r="AD43" s="16">
        <f>100*AC43/K43</f>
        <v>1.20967741935484</v>
      </c>
      <c r="AE43" s="13">
        <f>SUM(AE2:AE41)</f>
        <v>9</v>
      </c>
      <c r="AF43" s="16">
        <f>100*AE43/K43</f>
        <v>3.62903225806452</v>
      </c>
      <c r="AG43" s="13">
        <f>SUM(AG2:AG41)</f>
        <v>1409</v>
      </c>
      <c r="AH43" s="90">
        <f>100*M43/AG43</f>
        <v>10.6458481192335</v>
      </c>
      <c r="AI43" s="13">
        <f>SUM(AI2:AI41)</f>
        <v>470</v>
      </c>
      <c r="AJ43" s="90">
        <f>100*O43/AI43</f>
        <v>13.8297872340426</v>
      </c>
      <c r="AK43" s="13">
        <f>SUM(AK2:AK41)</f>
        <v>354</v>
      </c>
      <c r="AL43" s="90">
        <f>100*Q43/AK43</f>
        <v>8.75706214689265</v>
      </c>
      <c r="AM43" s="13">
        <f>SUM(AM2:AM41)</f>
        <v>324</v>
      </c>
      <c r="AN43" s="90">
        <f>100*S43/AM43</f>
        <v>0.617283950617284</v>
      </c>
      <c r="AO43" s="11"/>
    </row>
    <row r="44" ht="15.75" customHeight="1" spans="1:41">
      <c r="A44" s="11"/>
      <c r="B44" s="11"/>
      <c r="C44" s="11"/>
      <c r="D44" s="11"/>
      <c r="E44" s="12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</row>
    <row r="45" ht="15.75" customHeight="1" spans="1:41">
      <c r="A45" s="11"/>
      <c r="B45" s="11"/>
      <c r="C45" s="11"/>
      <c r="D45" s="11"/>
      <c r="E45" s="12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</row>
    <row r="46" ht="15.75" customHeight="1" spans="1:41">
      <c r="A46" s="11"/>
      <c r="B46" s="11"/>
      <c r="C46" s="11"/>
      <c r="D46" s="11"/>
      <c r="E46" s="12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</row>
    <row r="47" ht="15.75" customHeight="1" spans="1:41">
      <c r="A47" s="11"/>
      <c r="B47" s="11"/>
      <c r="C47" s="11"/>
      <c r="D47" s="11"/>
      <c r="E47" s="12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</row>
    <row r="48" ht="15.75" customHeight="1" spans="1:41">
      <c r="A48" s="11"/>
      <c r="B48" s="11"/>
      <c r="C48" s="11"/>
      <c r="D48" s="11"/>
      <c r="E48" s="12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</row>
    <row r="49" ht="15.75" customHeight="1" spans="1:41">
      <c r="A49" s="11"/>
      <c r="B49" s="11"/>
      <c r="C49" s="11"/>
      <c r="D49" s="11"/>
      <c r="E49" s="12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</row>
    <row r="50" ht="15.75" customHeight="1" spans="1:41">
      <c r="A50" s="11"/>
      <c r="B50" s="11"/>
      <c r="C50" s="11"/>
      <c r="D50" s="11"/>
      <c r="E50" s="12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</row>
    <row r="51" ht="15.75" customHeight="1" spans="1:41">
      <c r="A51" s="11"/>
      <c r="B51" s="11"/>
      <c r="C51" s="11"/>
      <c r="D51" s="11"/>
      <c r="E51" s="12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</row>
    <row r="52" ht="15.75" customHeight="1" spans="1:41">
      <c r="A52" s="11"/>
      <c r="B52" s="11"/>
      <c r="C52" s="11"/>
      <c r="D52" s="11"/>
      <c r="E52" s="12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</row>
    <row r="53" ht="15.75" customHeight="1" spans="1:41">
      <c r="A53" s="11"/>
      <c r="B53" s="11"/>
      <c r="C53" s="11"/>
      <c r="D53" s="11"/>
      <c r="E53" s="12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</row>
    <row r="54" ht="15.75" customHeight="1" spans="1:41">
      <c r="A54" s="11"/>
      <c r="B54" s="11"/>
      <c r="C54" s="11"/>
      <c r="D54" s="11"/>
      <c r="E54" s="12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</row>
    <row r="55" ht="15.75" customHeight="1" spans="1:41">
      <c r="A55" s="11"/>
      <c r="B55" s="11"/>
      <c r="C55" s="11"/>
      <c r="D55" s="11"/>
      <c r="E55" s="12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</row>
    <row r="56" ht="15.75" customHeight="1" spans="1:41">
      <c r="A56" s="11"/>
      <c r="B56" s="11"/>
      <c r="C56" s="11"/>
      <c r="D56" s="11"/>
      <c r="E56" s="12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</row>
    <row r="57" ht="15.75" customHeight="1" spans="1:41">
      <c r="A57" s="11"/>
      <c r="B57" s="11"/>
      <c r="C57" s="11"/>
      <c r="D57" s="11"/>
      <c r="E57" s="12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</row>
    <row r="58" ht="15.75" customHeight="1" spans="1:41">
      <c r="A58" s="11"/>
      <c r="B58" s="11"/>
      <c r="C58" s="11"/>
      <c r="D58" s="11"/>
      <c r="E58" s="12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</row>
    <row r="59" ht="15.75" customHeight="1" spans="1:41">
      <c r="A59" s="11"/>
      <c r="B59" s="11"/>
      <c r="C59" s="11"/>
      <c r="D59" s="11"/>
      <c r="E59" s="12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</row>
    <row r="60" ht="15.75" customHeight="1" spans="1:41">
      <c r="A60" s="11"/>
      <c r="B60" s="11"/>
      <c r="C60" s="11"/>
      <c r="D60" s="11"/>
      <c r="E60" s="12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</row>
    <row r="61" ht="15.75" customHeight="1" spans="1:41">
      <c r="A61" s="11"/>
      <c r="B61" s="11"/>
      <c r="C61" s="11"/>
      <c r="D61" s="11"/>
      <c r="E61" s="12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</row>
    <row r="62" ht="15.75" customHeight="1" spans="1:41">
      <c r="A62" s="11"/>
      <c r="B62" s="11"/>
      <c r="C62" s="11"/>
      <c r="D62" s="11"/>
      <c r="E62" s="12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</row>
    <row r="63" ht="15.75" customHeight="1" spans="1:41">
      <c r="A63" s="11"/>
      <c r="B63" s="11"/>
      <c r="C63" s="11"/>
      <c r="D63" s="11"/>
      <c r="E63" s="12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</row>
    <row r="64" ht="15.75" customHeight="1" spans="1:41">
      <c r="A64" s="11"/>
      <c r="B64" s="11"/>
      <c r="C64" s="11"/>
      <c r="D64" s="11"/>
      <c r="E64" s="12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</row>
    <row r="65" ht="15.75" customHeight="1" spans="1:41">
      <c r="A65" s="11"/>
      <c r="B65" s="11"/>
      <c r="C65" s="11"/>
      <c r="D65" s="11"/>
      <c r="E65" s="12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</row>
    <row r="66" ht="15.75" customHeight="1" spans="1:41">
      <c r="A66" s="11"/>
      <c r="B66" s="11"/>
      <c r="C66" s="11"/>
      <c r="D66" s="11"/>
      <c r="E66" s="12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</row>
    <row r="67" ht="15.75" customHeight="1" spans="1:41">
      <c r="A67" s="11"/>
      <c r="B67" s="11"/>
      <c r="C67" s="11"/>
      <c r="D67" s="11"/>
      <c r="E67" s="12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</row>
    <row r="68" ht="15.75" customHeight="1" spans="1:41">
      <c r="A68" s="11"/>
      <c r="B68" s="11"/>
      <c r="C68" s="11"/>
      <c r="D68" s="11"/>
      <c r="E68" s="12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</row>
    <row r="69" ht="15.75" customHeight="1" spans="1:41">
      <c r="A69" s="11"/>
      <c r="B69" s="11"/>
      <c r="C69" s="11"/>
      <c r="D69" s="11"/>
      <c r="E69" s="12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</row>
    <row r="70" ht="15.75" customHeight="1" spans="1:41">
      <c r="A70" s="11"/>
      <c r="B70" s="11"/>
      <c r="C70" s="11"/>
      <c r="D70" s="11"/>
      <c r="E70" s="12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</row>
    <row r="71" ht="15.75" customHeight="1" spans="1:41">
      <c r="A71" s="11"/>
      <c r="B71" s="11"/>
      <c r="C71" s="11"/>
      <c r="D71" s="11"/>
      <c r="E71" s="12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</row>
    <row r="72" ht="15.75" customHeight="1" spans="1:41">
      <c r="A72" s="11"/>
      <c r="B72" s="11"/>
      <c r="C72" s="11"/>
      <c r="D72" s="11"/>
      <c r="E72" s="12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</row>
    <row r="73" ht="15.75" customHeight="1" spans="1:41">
      <c r="A73" s="11"/>
      <c r="B73" s="11"/>
      <c r="C73" s="11"/>
      <c r="D73" s="11"/>
      <c r="E73" s="12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</row>
    <row r="74" ht="15.75" customHeight="1" spans="1:41">
      <c r="A74" s="11"/>
      <c r="B74" s="11"/>
      <c r="C74" s="11"/>
      <c r="D74" s="11"/>
      <c r="E74" s="12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</row>
    <row r="75" ht="15.75" customHeight="1" spans="1:41">
      <c r="A75" s="11"/>
      <c r="B75" s="11"/>
      <c r="C75" s="11"/>
      <c r="D75" s="11"/>
      <c r="E75" s="12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</row>
    <row r="76" ht="15.75" customHeight="1" spans="1:41">
      <c r="A76" s="11"/>
      <c r="B76" s="11"/>
      <c r="C76" s="11"/>
      <c r="D76" s="11"/>
      <c r="E76" s="12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</row>
    <row r="77" ht="15.75" customHeight="1" spans="1:41">
      <c r="A77" s="11"/>
      <c r="B77" s="11"/>
      <c r="C77" s="11"/>
      <c r="D77" s="11"/>
      <c r="E77" s="12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</row>
    <row r="78" ht="15.75" customHeight="1" spans="1:41">
      <c r="A78" s="11"/>
      <c r="B78" s="11"/>
      <c r="C78" s="11"/>
      <c r="D78" s="11"/>
      <c r="E78" s="12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</row>
    <row r="79" ht="15.75" customHeight="1" spans="1:41">
      <c r="A79" s="11"/>
      <c r="B79" s="11"/>
      <c r="C79" s="11"/>
      <c r="D79" s="11"/>
      <c r="E79" s="12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</row>
    <row r="80" ht="15.75" customHeight="1" spans="1:41">
      <c r="A80" s="11"/>
      <c r="B80" s="11"/>
      <c r="C80" s="11"/>
      <c r="D80" s="11"/>
      <c r="E80" s="12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</row>
    <row r="81" ht="15.75" customHeight="1" spans="1:41">
      <c r="A81" s="11"/>
      <c r="B81" s="11"/>
      <c r="C81" s="11"/>
      <c r="D81" s="11"/>
      <c r="E81" s="12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</row>
    <row r="82" ht="15.75" customHeight="1" spans="1:41">
      <c r="A82" s="11"/>
      <c r="B82" s="11"/>
      <c r="C82" s="11"/>
      <c r="D82" s="11"/>
      <c r="E82" s="12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</row>
    <row r="83" ht="15.75" customHeight="1" spans="1:41">
      <c r="A83" s="11"/>
      <c r="B83" s="11"/>
      <c r="C83" s="11"/>
      <c r="D83" s="11"/>
      <c r="E83" s="12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</row>
    <row r="84" ht="15.75" customHeight="1" spans="1:41">
      <c r="A84" s="11"/>
      <c r="B84" s="11"/>
      <c r="C84" s="11"/>
      <c r="D84" s="11"/>
      <c r="E84" s="12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</row>
    <row r="85" ht="15.75" customHeight="1" spans="1:41">
      <c r="A85" s="11"/>
      <c r="B85" s="11"/>
      <c r="C85" s="11"/>
      <c r="D85" s="11"/>
      <c r="E85" s="12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</row>
    <row r="86" ht="15.75" customHeight="1" spans="1:41">
      <c r="A86" s="11"/>
      <c r="B86" s="11"/>
      <c r="C86" s="11"/>
      <c r="D86" s="11"/>
      <c r="E86" s="12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</row>
    <row r="87" ht="15.75" customHeight="1" spans="1:41">
      <c r="A87" s="11"/>
      <c r="B87" s="11"/>
      <c r="C87" s="11"/>
      <c r="D87" s="11"/>
      <c r="E87" s="12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</row>
    <row r="88" ht="15.75" customHeight="1" spans="1:41">
      <c r="A88" s="11"/>
      <c r="B88" s="11"/>
      <c r="C88" s="11"/>
      <c r="D88" s="11"/>
      <c r="E88" s="12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</row>
    <row r="89" ht="15.75" customHeight="1" spans="1:41">
      <c r="A89" s="11"/>
      <c r="B89" s="11"/>
      <c r="C89" s="11"/>
      <c r="D89" s="11"/>
      <c r="E89" s="12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</row>
    <row r="90" ht="15.75" customHeight="1" spans="1:41">
      <c r="A90" s="11"/>
      <c r="B90" s="11"/>
      <c r="C90" s="11"/>
      <c r="D90" s="11"/>
      <c r="E90" s="12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</row>
    <row r="91" ht="15.75" customHeight="1" spans="1:41">
      <c r="A91" s="11"/>
      <c r="B91" s="11"/>
      <c r="C91" s="11"/>
      <c r="D91" s="11"/>
      <c r="E91" s="12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</row>
    <row r="92" ht="15.75" customHeight="1" spans="1:41">
      <c r="A92" s="11"/>
      <c r="B92" s="11"/>
      <c r="C92" s="11"/>
      <c r="D92" s="11"/>
      <c r="E92" s="12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</row>
    <row r="93" ht="15.75" customHeight="1" spans="1:41">
      <c r="A93" s="11"/>
      <c r="B93" s="11"/>
      <c r="C93" s="11"/>
      <c r="D93" s="11"/>
      <c r="E93" s="12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</row>
    <row r="94" ht="15.75" customHeight="1" spans="1:41">
      <c r="A94" s="11"/>
      <c r="B94" s="11"/>
      <c r="C94" s="11"/>
      <c r="D94" s="11"/>
      <c r="E94" s="12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</row>
    <row r="95" ht="15.75" customHeight="1" spans="1:41">
      <c r="A95" s="11"/>
      <c r="B95" s="11"/>
      <c r="C95" s="11"/>
      <c r="D95" s="11"/>
      <c r="E95" s="12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</row>
    <row r="96" ht="15.75" customHeight="1" spans="1:41">
      <c r="A96" s="11"/>
      <c r="B96" s="11"/>
      <c r="C96" s="11"/>
      <c r="D96" s="11"/>
      <c r="E96" s="12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</row>
    <row r="97" ht="15.75" customHeight="1" spans="1:41">
      <c r="A97" s="11"/>
      <c r="B97" s="11"/>
      <c r="C97" s="11"/>
      <c r="D97" s="11"/>
      <c r="E97" s="12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</row>
    <row r="98" ht="15.75" customHeight="1" spans="1:41">
      <c r="A98" s="11"/>
      <c r="B98" s="11"/>
      <c r="C98" s="11"/>
      <c r="D98" s="11"/>
      <c r="E98" s="12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</row>
    <row r="99" ht="15.75" customHeight="1" spans="1:41">
      <c r="A99" s="11"/>
      <c r="B99" s="11"/>
      <c r="C99" s="11"/>
      <c r="D99" s="11"/>
      <c r="E99" s="12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</row>
    <row r="100" ht="15.75" customHeight="1" spans="1:41">
      <c r="A100" s="11"/>
      <c r="B100" s="11"/>
      <c r="C100" s="11"/>
      <c r="D100" s="11"/>
      <c r="E100" s="12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</row>
    <row r="101" ht="15.75" customHeight="1" spans="1:41">
      <c r="A101" s="11"/>
      <c r="B101" s="11"/>
      <c r="C101" s="11"/>
      <c r="D101" s="11"/>
      <c r="E101" s="12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</row>
    <row r="102" ht="15.75" customHeight="1" spans="1:41">
      <c r="A102" s="11"/>
      <c r="B102" s="11"/>
      <c r="C102" s="11"/>
      <c r="D102" s="11"/>
      <c r="E102" s="12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</row>
    <row r="103" ht="15.75" customHeight="1" spans="1:41">
      <c r="A103" s="11"/>
      <c r="B103" s="11"/>
      <c r="C103" s="11"/>
      <c r="D103" s="11"/>
      <c r="E103" s="12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</row>
    <row r="104" ht="15.75" customHeight="1" spans="1:41">
      <c r="A104" s="11"/>
      <c r="B104" s="11"/>
      <c r="C104" s="11"/>
      <c r="D104" s="11"/>
      <c r="E104" s="12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</row>
    <row r="105" ht="15.75" customHeight="1" spans="1:41">
      <c r="A105" s="11"/>
      <c r="B105" s="11"/>
      <c r="C105" s="11"/>
      <c r="D105" s="11"/>
      <c r="E105" s="12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</row>
    <row r="106" ht="15.75" customHeight="1" spans="1:41">
      <c r="A106" s="11"/>
      <c r="B106" s="11"/>
      <c r="C106" s="11"/>
      <c r="D106" s="11"/>
      <c r="E106" s="12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</row>
    <row r="107" ht="15.75" customHeight="1" spans="1:41">
      <c r="A107" s="11"/>
      <c r="B107" s="11"/>
      <c r="C107" s="11"/>
      <c r="D107" s="11"/>
      <c r="E107" s="12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</row>
    <row r="108" ht="15.75" customHeight="1" spans="1:41">
      <c r="A108" s="11"/>
      <c r="B108" s="11"/>
      <c r="C108" s="11"/>
      <c r="D108" s="11"/>
      <c r="E108" s="12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</row>
    <row r="109" ht="15.75" customHeight="1" spans="1:41">
      <c r="A109" s="11"/>
      <c r="B109" s="11"/>
      <c r="C109" s="11"/>
      <c r="D109" s="11"/>
      <c r="E109" s="12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</row>
    <row r="110" ht="15.75" customHeight="1" spans="1:41">
      <c r="A110" s="11"/>
      <c r="B110" s="11"/>
      <c r="C110" s="11"/>
      <c r="D110" s="11"/>
      <c r="E110" s="12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</row>
    <row r="111" ht="15.75" customHeight="1" spans="1:41">
      <c r="A111" s="11"/>
      <c r="B111" s="11"/>
      <c r="C111" s="11"/>
      <c r="D111" s="11"/>
      <c r="E111" s="12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</row>
    <row r="112" ht="15.75" customHeight="1" spans="1:41">
      <c r="A112" s="11"/>
      <c r="B112" s="11"/>
      <c r="C112" s="11"/>
      <c r="D112" s="11"/>
      <c r="E112" s="12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</row>
    <row r="113" ht="15.75" customHeight="1" spans="1:41">
      <c r="A113" s="11"/>
      <c r="B113" s="11"/>
      <c r="C113" s="11"/>
      <c r="D113" s="11"/>
      <c r="E113" s="12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</row>
    <row r="114" ht="15.75" customHeight="1" spans="1:41">
      <c r="A114" s="11"/>
      <c r="B114" s="11"/>
      <c r="C114" s="11"/>
      <c r="D114" s="11"/>
      <c r="E114" s="12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</row>
    <row r="115" ht="15.75" customHeight="1" spans="1:41">
      <c r="A115" s="11"/>
      <c r="B115" s="11"/>
      <c r="C115" s="11"/>
      <c r="D115" s="11"/>
      <c r="E115" s="12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</row>
    <row r="116" ht="15.75" customHeight="1" spans="1:41">
      <c r="A116" s="11"/>
      <c r="B116" s="11"/>
      <c r="C116" s="11"/>
      <c r="D116" s="11"/>
      <c r="E116" s="12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</row>
    <row r="117" ht="15.75" customHeight="1" spans="1:41">
      <c r="A117" s="11"/>
      <c r="B117" s="11"/>
      <c r="C117" s="11"/>
      <c r="D117" s="11"/>
      <c r="E117" s="12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</row>
    <row r="118" ht="15.75" customHeight="1" spans="1:41">
      <c r="A118" s="11"/>
      <c r="B118" s="11"/>
      <c r="C118" s="11"/>
      <c r="D118" s="11"/>
      <c r="E118" s="12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</row>
    <row r="119" ht="15.75" customHeight="1" spans="1:41">
      <c r="A119" s="11"/>
      <c r="B119" s="11"/>
      <c r="C119" s="11"/>
      <c r="D119" s="11"/>
      <c r="E119" s="12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</row>
    <row r="120" ht="15.75" customHeight="1" spans="1:41">
      <c r="A120" s="11"/>
      <c r="B120" s="11"/>
      <c r="C120" s="11"/>
      <c r="D120" s="11"/>
      <c r="E120" s="12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</row>
    <row r="121" ht="15.75" customHeight="1" spans="1:41">
      <c r="A121" s="11"/>
      <c r="B121" s="11"/>
      <c r="C121" s="11"/>
      <c r="D121" s="11"/>
      <c r="E121" s="12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</row>
    <row r="122" ht="15.75" customHeight="1" spans="1:41">
      <c r="A122" s="11"/>
      <c r="B122" s="11"/>
      <c r="C122" s="11"/>
      <c r="D122" s="11"/>
      <c r="E122" s="12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</row>
    <row r="123" ht="15.75" customHeight="1" spans="1:41">
      <c r="A123" s="11"/>
      <c r="B123" s="11"/>
      <c r="C123" s="11"/>
      <c r="D123" s="11"/>
      <c r="E123" s="12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</row>
    <row r="124" ht="15.75" customHeight="1" spans="1:41">
      <c r="A124" s="11"/>
      <c r="B124" s="11"/>
      <c r="C124" s="11"/>
      <c r="D124" s="11"/>
      <c r="E124" s="12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</row>
    <row r="125" ht="15.75" customHeight="1" spans="1:41">
      <c r="A125" s="11"/>
      <c r="B125" s="11"/>
      <c r="C125" s="11"/>
      <c r="D125" s="11"/>
      <c r="E125" s="12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</row>
    <row r="126" ht="15.75" customHeight="1" spans="1:41">
      <c r="A126" s="11"/>
      <c r="B126" s="11"/>
      <c r="C126" s="11"/>
      <c r="D126" s="11"/>
      <c r="E126" s="12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</row>
    <row r="127" ht="15.75" customHeight="1" spans="1:41">
      <c r="A127" s="11"/>
      <c r="B127" s="11"/>
      <c r="C127" s="11"/>
      <c r="D127" s="11"/>
      <c r="E127" s="12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</row>
    <row r="128" ht="15.75" customHeight="1" spans="1:41">
      <c r="A128" s="11"/>
      <c r="B128" s="11"/>
      <c r="C128" s="11"/>
      <c r="D128" s="11"/>
      <c r="E128" s="12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</row>
    <row r="129" ht="15.75" customHeight="1" spans="1:41">
      <c r="A129" s="11"/>
      <c r="B129" s="11"/>
      <c r="C129" s="11"/>
      <c r="D129" s="11"/>
      <c r="E129" s="12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</row>
    <row r="130" ht="15.75" customHeight="1" spans="1:41">
      <c r="A130" s="11"/>
      <c r="B130" s="11"/>
      <c r="C130" s="11"/>
      <c r="D130" s="11"/>
      <c r="E130" s="12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</row>
    <row r="131" ht="15.75" customHeight="1" spans="1:41">
      <c r="A131" s="11"/>
      <c r="B131" s="11"/>
      <c r="C131" s="11"/>
      <c r="D131" s="11"/>
      <c r="E131" s="12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</row>
    <row r="132" ht="15.75" customHeight="1" spans="1:41">
      <c r="A132" s="11"/>
      <c r="B132" s="11"/>
      <c r="C132" s="11"/>
      <c r="D132" s="11"/>
      <c r="E132" s="12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</row>
    <row r="133" ht="15.75" customHeight="1" spans="1:41">
      <c r="A133" s="11"/>
      <c r="B133" s="11"/>
      <c r="C133" s="11"/>
      <c r="D133" s="11"/>
      <c r="E133" s="12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</row>
    <row r="134" ht="15.75" customHeight="1" spans="1:41">
      <c r="A134" s="11"/>
      <c r="B134" s="11"/>
      <c r="C134" s="11"/>
      <c r="D134" s="11"/>
      <c r="E134" s="12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</row>
    <row r="135" ht="15.75" customHeight="1" spans="1:41">
      <c r="A135" s="11"/>
      <c r="B135" s="11"/>
      <c r="C135" s="11"/>
      <c r="D135" s="11"/>
      <c r="E135" s="12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</row>
    <row r="136" ht="15.75" customHeight="1" spans="1:41">
      <c r="A136" s="11"/>
      <c r="B136" s="11"/>
      <c r="C136" s="11"/>
      <c r="D136" s="11"/>
      <c r="E136" s="12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</row>
    <row r="137" ht="15.75" customHeight="1" spans="1:41">
      <c r="A137" s="11"/>
      <c r="B137" s="11"/>
      <c r="C137" s="11"/>
      <c r="D137" s="11"/>
      <c r="E137" s="12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</row>
    <row r="138" ht="15.75" customHeight="1" spans="1:41">
      <c r="A138" s="11"/>
      <c r="B138" s="11"/>
      <c r="C138" s="11"/>
      <c r="D138" s="11"/>
      <c r="E138" s="12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</row>
    <row r="139" ht="15.75" customHeight="1" spans="1:41">
      <c r="A139" s="11"/>
      <c r="B139" s="11"/>
      <c r="C139" s="11"/>
      <c r="D139" s="11"/>
      <c r="E139" s="12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</row>
    <row r="140" ht="15.75" customHeight="1" spans="1:41">
      <c r="A140" s="11"/>
      <c r="B140" s="11"/>
      <c r="C140" s="11"/>
      <c r="D140" s="11"/>
      <c r="E140" s="12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</row>
    <row r="141" ht="15.75" customHeight="1" spans="1:41">
      <c r="A141" s="11"/>
      <c r="B141" s="11"/>
      <c r="C141" s="11"/>
      <c r="D141" s="11"/>
      <c r="E141" s="12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</row>
    <row r="142" ht="15.75" customHeight="1" spans="1:41">
      <c r="A142" s="11"/>
      <c r="B142" s="11"/>
      <c r="C142" s="11"/>
      <c r="D142" s="11"/>
      <c r="E142" s="12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</row>
    <row r="143" ht="15.75" customHeight="1" spans="1:41">
      <c r="A143" s="11"/>
      <c r="B143" s="11"/>
      <c r="C143" s="11"/>
      <c r="D143" s="11"/>
      <c r="E143" s="12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</row>
    <row r="144" ht="15.75" customHeight="1" spans="1:41">
      <c r="A144" s="11"/>
      <c r="B144" s="11"/>
      <c r="C144" s="11"/>
      <c r="D144" s="11"/>
      <c r="E144" s="12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</row>
    <row r="145" ht="15.75" customHeight="1" spans="1:41">
      <c r="A145" s="11"/>
      <c r="B145" s="11"/>
      <c r="C145" s="11"/>
      <c r="D145" s="11"/>
      <c r="E145" s="12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</row>
    <row r="146" ht="15.75" customHeight="1" spans="1:41">
      <c r="A146" s="11"/>
      <c r="B146" s="11"/>
      <c r="C146" s="11"/>
      <c r="D146" s="11"/>
      <c r="E146" s="12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</row>
    <row r="147" ht="15.75" customHeight="1" spans="1:41">
      <c r="A147" s="11"/>
      <c r="B147" s="11"/>
      <c r="C147" s="11"/>
      <c r="D147" s="11"/>
      <c r="E147" s="12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</row>
    <row r="148" ht="15.75" customHeight="1" spans="1:41">
      <c r="A148" s="11"/>
      <c r="B148" s="11"/>
      <c r="C148" s="11"/>
      <c r="D148" s="11"/>
      <c r="E148" s="12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</row>
    <row r="149" ht="15.75" customHeight="1" spans="1:41">
      <c r="A149" s="11"/>
      <c r="B149" s="11"/>
      <c r="C149" s="11"/>
      <c r="D149" s="11"/>
      <c r="E149" s="12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</row>
    <row r="150" ht="15.75" customHeight="1" spans="1:41">
      <c r="A150" s="11"/>
      <c r="B150" s="11"/>
      <c r="C150" s="11"/>
      <c r="D150" s="11"/>
      <c r="E150" s="12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</row>
    <row r="151" ht="15.75" customHeight="1" spans="1:41">
      <c r="A151" s="11"/>
      <c r="B151" s="11"/>
      <c r="C151" s="11"/>
      <c r="D151" s="11"/>
      <c r="E151" s="12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</row>
    <row r="152" ht="15.75" customHeight="1" spans="1:41">
      <c r="A152" s="11"/>
      <c r="B152" s="11"/>
      <c r="C152" s="11"/>
      <c r="D152" s="11"/>
      <c r="E152" s="12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</row>
    <row r="153" ht="15.75" customHeight="1" spans="1:41">
      <c r="A153" s="11"/>
      <c r="B153" s="11"/>
      <c r="C153" s="11"/>
      <c r="D153" s="11"/>
      <c r="E153" s="12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</row>
    <row r="154" ht="15.75" customHeight="1" spans="1:41">
      <c r="A154" s="11"/>
      <c r="B154" s="11"/>
      <c r="C154" s="11"/>
      <c r="D154" s="11"/>
      <c r="E154" s="12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</row>
    <row r="155" ht="15.75" customHeight="1" spans="1:41">
      <c r="A155" s="11"/>
      <c r="B155" s="11"/>
      <c r="C155" s="11"/>
      <c r="D155" s="11"/>
      <c r="E155" s="12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</row>
    <row r="156" ht="15.75" customHeight="1" spans="1:41">
      <c r="A156" s="11"/>
      <c r="B156" s="11"/>
      <c r="C156" s="11"/>
      <c r="D156" s="11"/>
      <c r="E156" s="12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</row>
    <row r="157" ht="15.75" customHeight="1" spans="1:41">
      <c r="A157" s="11"/>
      <c r="B157" s="11"/>
      <c r="C157" s="11"/>
      <c r="D157" s="11"/>
      <c r="E157" s="12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</row>
    <row r="158" ht="15.75" customHeight="1" spans="1:41">
      <c r="A158" s="11"/>
      <c r="B158" s="11"/>
      <c r="C158" s="11"/>
      <c r="D158" s="11"/>
      <c r="E158" s="12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</row>
    <row r="159" ht="15.75" customHeight="1" spans="1:41">
      <c r="A159" s="11"/>
      <c r="B159" s="11"/>
      <c r="C159" s="11"/>
      <c r="D159" s="11"/>
      <c r="E159" s="12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</row>
    <row r="160" ht="15.75" customHeight="1" spans="1:41">
      <c r="A160" s="11"/>
      <c r="B160" s="11"/>
      <c r="C160" s="11"/>
      <c r="D160" s="11"/>
      <c r="E160" s="12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</row>
    <row r="161" ht="15.75" customHeight="1" spans="1:41">
      <c r="A161" s="11"/>
      <c r="B161" s="11"/>
      <c r="C161" s="11"/>
      <c r="D161" s="11"/>
      <c r="E161" s="12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</row>
    <row r="162" ht="15.75" customHeight="1" spans="1:41">
      <c r="A162" s="11"/>
      <c r="B162" s="11"/>
      <c r="C162" s="11"/>
      <c r="D162" s="11"/>
      <c r="E162" s="12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</row>
    <row r="163" ht="15.75" customHeight="1" spans="1:4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</row>
    <row r="164" ht="15.75" customHeight="1" spans="1:4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</row>
    <row r="165" ht="15.75" customHeight="1" spans="1:4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</row>
    <row r="166" ht="15.75" customHeight="1" spans="1:4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</row>
    <row r="167" ht="15.75" customHeight="1" spans="1:4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</row>
    <row r="168" ht="15.75" customHeight="1" spans="1:4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</row>
    <row r="169" ht="15.75" customHeight="1" spans="1:4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</row>
    <row r="170" ht="15.75" customHeight="1" spans="1:4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</row>
    <row r="171" ht="15.75" customHeight="1" spans="1:4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</row>
    <row r="172" ht="15.75" customHeight="1" spans="1:4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</row>
    <row r="173" ht="15.75" customHeight="1" spans="1:4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</row>
    <row r="174" ht="15.75" customHeight="1" spans="1:4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</row>
    <row r="175" ht="15.75" customHeight="1" spans="1:4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</row>
    <row r="176" ht="15.75" customHeight="1" spans="1:4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</row>
    <row r="177" ht="15.75" customHeight="1" spans="1:4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</row>
    <row r="178" ht="15.75" customHeight="1" spans="1:4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</row>
    <row r="179" ht="15.75" customHeight="1" spans="1:4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</row>
    <row r="180" ht="15.75" customHeight="1" spans="1:4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</row>
    <row r="181" ht="15.75" customHeight="1" spans="1:4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</row>
    <row r="182" ht="15.75" customHeight="1" spans="1:4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</row>
    <row r="183" ht="15.75" customHeight="1" spans="1:4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</row>
    <row r="184" ht="15.75" customHeight="1" spans="1:4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</row>
    <row r="185" ht="15.75" customHeight="1" spans="1:4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</row>
    <row r="186" ht="15.75" customHeight="1" spans="1:4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</row>
    <row r="187" ht="15.75" customHeight="1" spans="1:4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</row>
    <row r="188" ht="15.75" customHeight="1" spans="1:4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</row>
    <row r="189" ht="15.75" customHeight="1" spans="1:4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</row>
    <row r="190" ht="15.75" customHeight="1" spans="1:4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</row>
    <row r="191" ht="15.75" customHeight="1" spans="1:4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</row>
    <row r="192" ht="15.75" customHeight="1" spans="1:4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</row>
    <row r="193" ht="15.75" customHeight="1" spans="1:4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</row>
    <row r="194" ht="15.75" customHeight="1" spans="1:4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</row>
    <row r="195" ht="15.75" customHeight="1" spans="1:4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</row>
    <row r="196" ht="15.75" customHeight="1" spans="1:4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</row>
    <row r="197" ht="15.75" customHeight="1" spans="1:4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</row>
    <row r="198" ht="15.75" customHeight="1" spans="1:4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</row>
    <row r="199" ht="15.75" customHeight="1" spans="1:4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</row>
    <row r="200" ht="15.75" customHeight="1" spans="1:4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</row>
    <row r="201" ht="15.75" customHeight="1" spans="1:4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</row>
    <row r="202" ht="15.75" customHeight="1" spans="1:4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</row>
    <row r="203" ht="15.75" customHeight="1" spans="1:4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</row>
    <row r="204" ht="15.75" customHeight="1" spans="1:4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</row>
    <row r="205" ht="15.75" customHeight="1" spans="1:4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</row>
    <row r="206" ht="15.75" customHeight="1" spans="1:4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</row>
    <row r="207" ht="15.75" customHeight="1" spans="1:4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</row>
    <row r="208" ht="15.75" customHeight="1" spans="1:4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</row>
    <row r="209" ht="15.75" customHeight="1" spans="1:4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</row>
    <row r="210" ht="15.75" customHeight="1" spans="1:4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</row>
    <row r="211" ht="15.75" customHeight="1" spans="1:4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</row>
    <row r="212" ht="15.75" customHeight="1" spans="1:4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</row>
    <row r="213" ht="15.75" customHeight="1" spans="1:4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</row>
    <row r="214" ht="15.75" customHeight="1" spans="1:4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</row>
    <row r="215" ht="15.75" customHeight="1" spans="1:4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</row>
    <row r="216" ht="15.75" customHeight="1" spans="1:4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</row>
    <row r="217" ht="15.75" customHeight="1" spans="1:4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</row>
    <row r="218" ht="15.75" customHeight="1" spans="1:4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</row>
    <row r="219" ht="15.75" customHeight="1" spans="1:4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</row>
    <row r="220" ht="15.75" customHeight="1" spans="1:4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</row>
    <row r="221" ht="15.75" customHeight="1" spans="1:4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</row>
    <row r="222" ht="15.75" customHeight="1" spans="1:4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</row>
    <row r="223" ht="15.75" customHeight="1" spans="1:4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</row>
    <row r="224" ht="15.75" customHeight="1" spans="1:4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</row>
    <row r="225" ht="15.75" customHeight="1" spans="1:4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</row>
    <row r="226" ht="15.75" customHeight="1" spans="1:4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</row>
    <row r="227" ht="15.75" customHeight="1" spans="1:4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</row>
    <row r="228" ht="15.75" customHeight="1" spans="1:4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</row>
    <row r="229" ht="15.75" customHeight="1" spans="1:4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</row>
    <row r="230" ht="15.75" customHeight="1" spans="1:4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</row>
    <row r="231" ht="15.75" customHeight="1" spans="1:4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</row>
    <row r="232" ht="15.75" customHeight="1" spans="1:4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</row>
    <row r="233" ht="15.75" customHeight="1" spans="1:4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</row>
    <row r="234" ht="15.75" customHeight="1" spans="1:4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</row>
    <row r="235" ht="15.75" customHeight="1" spans="1:4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</row>
    <row r="236" ht="15.75" customHeight="1" spans="1:4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</row>
    <row r="237" ht="15.75" customHeight="1" spans="1:4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</row>
    <row r="238" ht="15.75" customHeight="1" spans="1:4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</row>
    <row r="239" ht="15.75" customHeight="1" spans="1:4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</row>
    <row r="240" ht="15.75" customHeight="1" spans="1:4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</row>
    <row r="241" ht="15.75" customHeight="1" spans="1:4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</row>
    <row r="242" ht="15.75" customHeight="1" spans="1:4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</row>
    <row r="243" ht="15.75" customHeight="1" spans="1:4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</row>
    <row r="244" ht="15.75" customHeight="1" spans="1:4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</row>
    <row r="245" ht="15.75" customHeight="1" spans="1:4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</row>
    <row r="246" ht="15.75" customHeight="1" spans="1:4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</row>
    <row r="247" ht="15.75" customHeight="1" spans="1:4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</row>
    <row r="248" ht="15.75" customHeight="1" spans="1:4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</row>
    <row r="249" ht="15.75" customHeight="1" spans="1:4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</row>
    <row r="250" ht="15.75" customHeight="1" spans="1:4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</row>
    <row r="251" ht="15.75" customHeight="1" spans="1:4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</row>
    <row r="252" ht="15.75" customHeight="1" spans="1:4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</row>
    <row r="253" ht="15.75" customHeight="1" spans="1:4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</row>
    <row r="254" ht="15.75" customHeight="1" spans="1:4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</row>
    <row r="255" ht="15.75" customHeight="1" spans="1:4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</row>
    <row r="256" ht="15.75" customHeight="1" spans="1:4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</row>
    <row r="257" ht="15.75" customHeight="1" spans="1:4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</row>
    <row r="258" ht="15.75" customHeight="1" spans="1:4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</row>
    <row r="259" ht="15.75" customHeight="1" spans="1:4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</row>
    <row r="260" ht="15.75" customHeight="1" spans="1:4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</row>
    <row r="261" ht="15.75" customHeight="1" spans="1:4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</row>
    <row r="262" ht="15.75" customHeight="1" spans="1:4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</row>
    <row r="263" ht="15.75" customHeight="1" spans="1:4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</row>
    <row r="264" ht="15.75" customHeight="1" spans="1:4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</row>
    <row r="265" ht="15.75" customHeight="1" spans="1:4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</row>
    <row r="266" ht="15.75" customHeight="1" spans="1:4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</row>
    <row r="267" ht="15.75" customHeight="1" spans="1:4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</row>
    <row r="268" ht="15.75" customHeight="1" spans="1:4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</row>
    <row r="269" ht="15.75" customHeight="1" spans="1:4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</row>
    <row r="270" ht="15.75" customHeight="1" spans="1:4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</row>
    <row r="271" ht="15.75" customHeight="1" spans="1:4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</row>
    <row r="272" ht="15.75" customHeight="1" spans="1:4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</row>
    <row r="273" ht="15.75" customHeight="1" spans="1:4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</row>
    <row r="274" ht="15.75" customHeight="1" spans="1:4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</row>
    <row r="275" ht="15.75" customHeight="1" spans="1:4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</row>
    <row r="276" ht="15.75" customHeight="1" spans="1:4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</row>
    <row r="277" ht="15.75" customHeight="1" spans="1:4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</row>
    <row r="278" ht="15.75" customHeight="1" spans="1:4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</row>
    <row r="279" ht="15.75" customHeight="1" spans="1:4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</row>
    <row r="280" ht="15.75" customHeight="1" spans="1:4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</row>
    <row r="281" ht="15.75" customHeight="1" spans="1:4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</row>
    <row r="282" ht="15.75" customHeight="1" spans="1:4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</row>
    <row r="283" ht="15.75" customHeight="1" spans="1:4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</row>
    <row r="284" ht="15.75" customHeight="1" spans="1:4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</row>
    <row r="285" ht="15.75" customHeight="1" spans="1:4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</row>
    <row r="286" ht="15.75" customHeight="1" spans="1:4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</row>
    <row r="287" ht="15.75" customHeight="1" spans="1:4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</row>
    <row r="288" ht="15.75" customHeight="1" spans="1:4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</row>
    <row r="289" ht="15.75" customHeight="1" spans="1:4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</row>
    <row r="290" ht="15.75" customHeight="1" spans="1:4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</row>
    <row r="291" ht="15.75" customHeight="1" spans="1:4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</row>
    <row r="292" ht="15.75" customHeight="1" spans="1:4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</row>
    <row r="293" ht="15.75" customHeight="1" spans="1:4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</row>
    <row r="294" ht="15.75" customHeight="1" spans="1:4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</row>
    <row r="295" ht="15.75" customHeight="1" spans="1:4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</row>
    <row r="296" ht="15.75" customHeight="1" spans="1:4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</row>
    <row r="297" ht="15.75" customHeight="1" spans="1:4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</row>
    <row r="298" ht="15.75" customHeight="1" spans="1:4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</row>
    <row r="299" ht="15.75" customHeight="1" spans="1:4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</row>
    <row r="300" ht="15.75" customHeight="1" spans="1:4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</row>
    <row r="301" ht="15.75" customHeight="1" spans="1:4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</row>
    <row r="302" ht="15.75" customHeight="1" spans="1:4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</row>
    <row r="303" ht="15.75" customHeight="1" spans="1:4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</row>
    <row r="304" ht="15.75" customHeight="1" spans="1:4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</row>
    <row r="305" ht="15.75" customHeight="1" spans="1:4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</row>
    <row r="306" ht="15.75" customHeight="1" spans="1:4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</row>
    <row r="307" ht="15.75" customHeight="1" spans="1:4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</row>
    <row r="308" ht="15.75" customHeight="1" spans="1:4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</row>
    <row r="309" ht="15.75" customHeight="1" spans="1:4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</row>
    <row r="310" ht="15.75" customHeight="1" spans="1:4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</row>
    <row r="311" ht="15.75" customHeight="1" spans="1:4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</row>
    <row r="312" ht="15.75" customHeight="1" spans="1:4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</row>
    <row r="313" ht="15.75" customHeight="1" spans="1:4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</row>
    <row r="314" ht="15.75" customHeight="1" spans="1:4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</row>
    <row r="315" ht="15.75" customHeight="1" spans="1:4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</row>
    <row r="316" ht="15.75" customHeight="1" spans="1:4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</row>
    <row r="317" ht="15.75" customHeight="1" spans="1:4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</row>
    <row r="318" ht="15.75" customHeight="1" spans="1:4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</row>
    <row r="319" ht="15.75" customHeight="1" spans="1:4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</row>
    <row r="320" ht="15.75" customHeight="1" spans="1:4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</row>
    <row r="321" ht="15.75" customHeight="1" spans="1:4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</row>
    <row r="322" ht="15.75" customHeight="1" spans="1:4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</row>
    <row r="323" ht="15.75" customHeight="1" spans="1:4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</row>
    <row r="324" ht="15.75" customHeight="1" spans="1:4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</row>
    <row r="325" ht="15.75" customHeight="1" spans="1:4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</row>
    <row r="326" ht="15.75" customHeight="1" spans="1:4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</row>
    <row r="327" ht="15.75" customHeight="1" spans="1:4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</row>
    <row r="328" ht="15.75" customHeight="1" spans="1:4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</row>
    <row r="329" ht="15.75" customHeight="1" spans="1:4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</row>
    <row r="330" ht="15.75" customHeight="1" spans="1:4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</row>
    <row r="331" ht="15.75" customHeight="1" spans="1:4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</row>
    <row r="332" ht="15.75" customHeight="1" spans="1:4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</row>
    <row r="333" ht="15.75" customHeight="1" spans="1:4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</row>
    <row r="334" ht="15.75" customHeight="1" spans="1:4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</row>
    <row r="335" ht="15.75" customHeight="1" spans="1:4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</row>
    <row r="336" ht="15.75" customHeight="1" spans="1:4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</row>
    <row r="337" ht="15.75" customHeight="1" spans="1:4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</row>
    <row r="338" ht="15.75" customHeight="1" spans="1:4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</row>
    <row r="339" ht="15.75" customHeight="1" spans="1:4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</row>
    <row r="340" ht="15.75" customHeight="1" spans="1:4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</row>
    <row r="341" ht="15.75" customHeight="1" spans="1:4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</row>
    <row r="342" ht="15.75" customHeight="1" spans="1:4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</row>
    <row r="343" ht="15.75" customHeight="1" spans="1:4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</row>
    <row r="344" ht="15.75" customHeight="1" spans="1:4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</row>
    <row r="345" ht="15.75" customHeight="1" spans="1:4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</row>
    <row r="346" ht="15.75" customHeight="1" spans="1:4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</row>
    <row r="347" ht="15.75" customHeight="1" spans="1:4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</row>
    <row r="348" ht="15.75" customHeight="1" spans="1:4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</row>
    <row r="349" ht="15.75" customHeight="1" spans="1:4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</row>
    <row r="350" ht="15.75" customHeight="1" spans="1:4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</row>
    <row r="351" ht="15.75" customHeight="1" spans="1:4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</row>
    <row r="352" ht="15.75" customHeight="1" spans="1:4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</row>
    <row r="353" ht="15.75" customHeight="1" spans="1:4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</row>
    <row r="354" ht="15.75" customHeight="1" spans="1:4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</row>
    <row r="355" ht="15.75" customHeight="1" spans="1:4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</row>
    <row r="356" ht="15.75" customHeight="1" spans="1:4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</row>
    <row r="357" ht="15.75" customHeight="1" spans="1:4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</row>
    <row r="358" ht="15.75" customHeight="1" spans="1:4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</row>
    <row r="359" ht="15.75" customHeight="1" spans="1:4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</row>
    <row r="360" ht="15.75" customHeight="1" spans="1:4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</row>
    <row r="361" ht="15.75" customHeight="1" spans="1:4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</row>
    <row r="362" ht="15.75" customHeight="1" spans="1:4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</row>
    <row r="363" ht="15.75" customHeight="1" spans="1:4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</row>
    <row r="364" ht="15.75" customHeight="1" spans="1:4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</row>
    <row r="365" ht="15.75" customHeight="1" spans="1:4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</row>
    <row r="366" ht="15.75" customHeight="1" spans="1:4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</row>
    <row r="367" ht="15.75" customHeight="1" spans="1:4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</row>
    <row r="368" ht="15.75" customHeight="1" spans="1:4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</row>
    <row r="369" ht="15.75" customHeight="1" spans="1:4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</row>
    <row r="370" ht="15.75" customHeight="1" spans="1:4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</row>
    <row r="371" ht="15.75" customHeight="1" spans="1:4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</row>
    <row r="372" ht="15.75" customHeight="1" spans="1:4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</row>
    <row r="373" ht="15.75" customHeight="1" spans="1:4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</row>
    <row r="374" ht="15.75" customHeight="1" spans="1:4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</row>
    <row r="375" ht="15.75" customHeight="1" spans="1:4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</row>
    <row r="376" ht="15.75" customHeight="1" spans="1:4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</row>
    <row r="377" ht="15.75" customHeight="1" spans="1:4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</row>
    <row r="378" ht="15.75" customHeight="1" spans="1:4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</row>
    <row r="379" ht="15.75" customHeight="1" spans="1:4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</row>
    <row r="380" ht="15.75" customHeight="1" spans="1:4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</row>
    <row r="381" ht="15.75" customHeight="1" spans="1:4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</row>
    <row r="382" ht="15.75" customHeight="1" spans="1:4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</row>
    <row r="383" ht="15.75" customHeight="1" spans="1:4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</row>
    <row r="384" ht="15.75" customHeight="1" spans="1:4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</row>
    <row r="385" ht="15.75" customHeight="1" spans="1:4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</row>
    <row r="386" ht="15.75" customHeight="1" spans="1:4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</row>
    <row r="387" ht="15.75" customHeight="1" spans="1:4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</row>
    <row r="388" ht="15.75" customHeight="1" spans="1:4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</row>
    <row r="389" ht="15.75" customHeight="1" spans="1:4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</row>
    <row r="390" ht="15.75" customHeight="1" spans="1:4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</row>
    <row r="391" ht="15.75" customHeight="1" spans="1:4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</row>
    <row r="392" ht="15.75" customHeight="1" spans="1:4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</row>
    <row r="393" ht="15.75" customHeight="1" spans="1:4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</row>
    <row r="394" ht="15.75" customHeight="1" spans="1:4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</row>
    <row r="395" ht="15.75" customHeight="1" spans="1:4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</row>
    <row r="396" ht="15.75" customHeight="1" spans="1:4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</row>
    <row r="397" ht="15.75" customHeight="1" spans="1:4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</row>
    <row r="398" ht="15.75" customHeight="1" spans="1:4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</row>
    <row r="399" ht="15.75" customHeight="1" spans="1:4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</row>
    <row r="400" ht="15.75" customHeight="1" spans="1:4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</row>
    <row r="401" ht="15.75" customHeight="1" spans="1:4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</row>
    <row r="402" ht="15.75" customHeight="1" spans="1:4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</row>
    <row r="403" ht="15.75" customHeight="1" spans="1:4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</row>
    <row r="404" ht="15.75" customHeight="1" spans="1:4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</row>
    <row r="405" ht="15.75" customHeight="1" spans="1:4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</row>
    <row r="406" ht="15.75" customHeight="1" spans="1:4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</row>
    <row r="407" ht="15.75" customHeight="1" spans="1:4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</row>
    <row r="408" ht="15.75" customHeight="1" spans="1:4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</row>
    <row r="409" ht="15.75" customHeight="1" spans="1:4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</row>
    <row r="410" ht="15.75" customHeight="1" spans="1:4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</row>
    <row r="411" ht="15.75" customHeight="1" spans="1:4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</row>
    <row r="412" ht="15.75" customHeight="1" spans="1:4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</row>
    <row r="413" ht="15.75" customHeight="1" spans="1:4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</row>
    <row r="414" ht="15.75" customHeight="1" spans="1:4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</row>
    <row r="415" ht="15.75" customHeight="1" spans="1:4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</row>
    <row r="416" ht="15.75" customHeight="1" spans="1:4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</row>
    <row r="417" ht="15.75" customHeight="1" spans="1:4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</row>
    <row r="418" ht="15.75" customHeight="1" spans="1:4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</row>
    <row r="419" ht="15.75" customHeight="1" spans="1:4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</row>
    <row r="420" ht="15.75" customHeight="1" spans="1:4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</row>
    <row r="421" ht="15.75" customHeight="1" spans="1:4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</row>
    <row r="422" ht="15.75" customHeight="1" spans="1:4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</row>
    <row r="423" ht="15.75" customHeight="1" spans="1:4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</row>
    <row r="424" ht="15.75" customHeight="1" spans="1:4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</row>
    <row r="425" ht="15.75" customHeight="1" spans="1:4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</row>
    <row r="426" ht="15.75" customHeight="1" spans="1:4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</row>
    <row r="427" ht="15.75" customHeight="1" spans="1:4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</row>
    <row r="428" ht="15.75" customHeight="1" spans="1:4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</row>
    <row r="429" ht="15.75" customHeight="1" spans="1:4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</row>
    <row r="430" ht="15.75" customHeight="1" spans="1:4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</row>
    <row r="431" ht="15.75" customHeight="1" spans="1:4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</row>
    <row r="432" ht="15.75" customHeight="1" spans="1:4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</row>
    <row r="433" ht="15.75" customHeight="1" spans="1:4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</row>
    <row r="434" ht="15.75" customHeight="1" spans="1:4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</row>
    <row r="435" ht="15.75" customHeight="1" spans="1:4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</row>
    <row r="436" ht="15.75" customHeight="1" spans="1:4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</row>
    <row r="437" ht="15.75" customHeight="1" spans="1:4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</row>
    <row r="438" ht="15.75" customHeight="1" spans="1:4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</row>
    <row r="439" ht="15.75" customHeight="1" spans="1:4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</row>
    <row r="440" ht="15.75" customHeight="1" spans="1:4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</row>
    <row r="441" ht="15.75" customHeight="1" spans="1:4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</row>
    <row r="442" ht="15.75" customHeight="1" spans="1:4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</row>
    <row r="443" ht="15.75" customHeight="1" spans="1:4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</row>
    <row r="444" ht="15.75" customHeight="1" spans="1:4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</row>
    <row r="445" ht="15.75" customHeight="1" spans="1:4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</row>
    <row r="446" ht="15.75" customHeight="1" spans="1:4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</row>
    <row r="447" ht="15.75" customHeight="1" spans="1:4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</row>
    <row r="448" ht="15.75" customHeight="1" spans="1:4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</row>
    <row r="449" ht="15.75" customHeight="1" spans="1:4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</row>
    <row r="450" ht="15.75" customHeight="1" spans="1:4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</row>
    <row r="451" ht="15.75" customHeight="1" spans="1:4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</row>
    <row r="452" ht="15.75" customHeight="1" spans="1:4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</row>
    <row r="453" ht="15.75" customHeight="1" spans="1:4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</row>
    <row r="454" ht="15.75" customHeight="1" spans="1:4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</row>
    <row r="455" ht="15.75" customHeight="1" spans="1:4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</row>
    <row r="456" ht="15.75" customHeight="1" spans="1:4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</row>
    <row r="457" ht="15.75" customHeight="1" spans="1:4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</row>
    <row r="458" ht="15.75" customHeight="1" spans="1:4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</row>
    <row r="459" ht="15.75" customHeight="1" spans="1:4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</row>
    <row r="460" ht="15.75" customHeight="1" spans="1:4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</row>
    <row r="461" ht="15.75" customHeight="1" spans="1:4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</row>
    <row r="462" ht="15.75" customHeight="1" spans="1:4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</row>
    <row r="463" ht="15.75" customHeight="1" spans="1:4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</row>
    <row r="464" ht="15.75" customHeight="1" spans="1:4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</row>
    <row r="465" ht="15.75" customHeight="1" spans="1:4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</row>
    <row r="466" ht="15.75" customHeight="1" spans="1:4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</row>
    <row r="467" ht="15.75" customHeight="1" spans="1:4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</row>
    <row r="468" ht="15.75" customHeight="1" spans="1:4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</row>
    <row r="469" ht="15.75" customHeight="1" spans="1:4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</row>
    <row r="470" ht="15.75" customHeight="1" spans="1:4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</row>
    <row r="471" ht="15.75" customHeight="1" spans="1:4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</row>
    <row r="472" ht="15.75" customHeight="1" spans="1:4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</row>
    <row r="473" ht="15.75" customHeight="1" spans="1:4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</row>
    <row r="474" ht="15.75" customHeight="1" spans="1:4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</row>
    <row r="475" ht="15.75" customHeight="1" spans="1:4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</row>
    <row r="476" ht="15.75" customHeight="1" spans="1:4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</row>
    <row r="477" ht="15.75" customHeight="1" spans="1:4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</row>
    <row r="478" ht="15.75" customHeight="1" spans="1:4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</row>
    <row r="479" ht="15.75" customHeight="1" spans="1:4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</row>
    <row r="480" ht="15.75" customHeight="1" spans="1:4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</row>
    <row r="481" ht="15.75" customHeight="1" spans="1:4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</row>
    <row r="482" ht="15.75" customHeight="1" spans="1:4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</row>
    <row r="483" ht="15.75" customHeight="1" spans="1:4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</row>
    <row r="484" ht="15.75" customHeight="1" spans="1:4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</row>
    <row r="485" ht="15.75" customHeight="1" spans="1:4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</row>
    <row r="486" ht="15.75" customHeight="1" spans="1:4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</row>
    <row r="487" ht="15.75" customHeight="1" spans="1:4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</row>
    <row r="488" ht="15.75" customHeight="1" spans="1:4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</row>
    <row r="489" ht="15.75" customHeight="1" spans="1:4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</row>
    <row r="490" ht="15.75" customHeight="1" spans="1:4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</row>
    <row r="491" ht="15.75" customHeight="1" spans="1:4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</row>
    <row r="492" ht="15.75" customHeight="1" spans="1:4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</row>
    <row r="493" ht="15.75" customHeight="1" spans="1:4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</row>
    <row r="494" ht="15.75" customHeight="1" spans="1:4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</row>
    <row r="495" ht="15.75" customHeight="1" spans="1:4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</row>
    <row r="496" ht="15.75" customHeight="1" spans="1:4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</row>
    <row r="497" ht="15.75" customHeight="1" spans="1:4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</row>
    <row r="498" ht="15.75" customHeight="1" spans="1:4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</row>
    <row r="499" ht="15.75" customHeight="1" spans="1:4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</row>
    <row r="500" ht="15.75" customHeight="1" spans="1:4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</row>
    <row r="501" ht="15.75" customHeight="1" spans="1:4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</row>
    <row r="502" ht="15.75" customHeight="1" spans="1:4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</row>
    <row r="503" ht="15.75" customHeight="1" spans="1:4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</row>
    <row r="504" ht="15.75" customHeight="1" spans="1:4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</row>
    <row r="505" ht="15.75" customHeight="1" spans="1:4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</row>
    <row r="506" ht="15.75" customHeight="1" spans="1:4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</row>
    <row r="507" ht="15.75" customHeight="1" spans="1:4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</row>
    <row r="508" ht="15.75" customHeight="1" spans="1:4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</row>
    <row r="509" ht="15.75" customHeight="1" spans="1:4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</row>
    <row r="510" ht="15.75" customHeight="1" spans="1:4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</row>
    <row r="511" ht="15.75" customHeight="1" spans="1:4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</row>
    <row r="512" ht="15.75" customHeight="1" spans="1:4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</row>
    <row r="513" ht="15.75" customHeight="1" spans="1:4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</row>
    <row r="514" ht="15.75" customHeight="1" spans="1:4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</row>
    <row r="515" ht="15.75" customHeight="1" spans="1:4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</row>
    <row r="516" ht="15.75" customHeight="1" spans="1:4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</row>
    <row r="517" ht="15.75" customHeight="1" spans="1:4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</row>
    <row r="518" ht="15.75" customHeight="1" spans="1:4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</row>
    <row r="519" ht="15.75" customHeight="1" spans="1:4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</row>
    <row r="520" ht="15.75" customHeight="1" spans="1:4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</row>
    <row r="521" ht="15.75" customHeight="1" spans="1:4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</row>
    <row r="522" ht="15.75" customHeight="1" spans="1:4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</row>
    <row r="523" ht="15.75" customHeight="1" spans="1:4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</row>
    <row r="524" ht="15.75" customHeight="1" spans="1:4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</row>
    <row r="525" ht="15.75" customHeight="1" spans="1:4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</row>
    <row r="526" ht="15.75" customHeight="1" spans="1:4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</row>
    <row r="527" ht="15.75" customHeight="1" spans="1:4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</row>
    <row r="528" ht="15.75" customHeight="1" spans="1:4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</row>
    <row r="529" ht="15.75" customHeight="1" spans="1:4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</row>
    <row r="530" ht="15.75" customHeight="1" spans="1:4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</row>
    <row r="531" ht="15.75" customHeight="1" spans="1:4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</row>
    <row r="532" ht="15.75" customHeight="1" spans="1:4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</row>
    <row r="533" ht="15.75" customHeight="1" spans="1:4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</row>
    <row r="534" ht="15.75" customHeight="1" spans="1:4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</row>
    <row r="535" ht="15.75" customHeight="1" spans="1:4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</row>
    <row r="536" ht="15.75" customHeight="1" spans="1:4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</row>
    <row r="537" ht="15.75" customHeight="1" spans="1:4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</row>
    <row r="538" ht="15.75" customHeight="1" spans="1:4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</row>
    <row r="539" ht="15.75" customHeight="1" spans="1:4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</row>
    <row r="540" ht="15.75" customHeight="1" spans="1:4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</row>
    <row r="541" ht="15.75" customHeight="1" spans="1:4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</row>
    <row r="542" ht="15.75" customHeight="1" spans="1:4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</row>
    <row r="543" ht="15.75" customHeight="1" spans="1:4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</row>
    <row r="544" ht="15.75" customHeight="1" spans="1:4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</row>
    <row r="545" ht="15.75" customHeight="1" spans="1:4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</row>
    <row r="546" ht="15.75" customHeight="1" spans="1:4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</row>
    <row r="547" ht="15.75" customHeight="1" spans="1:4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</row>
    <row r="548" ht="15.75" customHeight="1" spans="1:4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</row>
    <row r="549" ht="15.75" customHeight="1" spans="1:4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</row>
    <row r="550" ht="15.75" customHeight="1" spans="1:4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</row>
    <row r="551" ht="15.75" customHeight="1" spans="1:4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</row>
    <row r="552" ht="15.75" customHeight="1" spans="1:4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</row>
    <row r="553" ht="15.75" customHeight="1" spans="1:4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</row>
    <row r="554" ht="15.75" customHeight="1" spans="1:4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</row>
    <row r="555" ht="15.75" customHeight="1" spans="1:4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</row>
    <row r="556" ht="15.75" customHeight="1" spans="1:4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</row>
    <row r="557" ht="15.75" customHeight="1" spans="1:4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</row>
    <row r="558" ht="15.75" customHeight="1" spans="1:4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</row>
    <row r="559" ht="15.75" customHeight="1" spans="1:4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</row>
    <row r="560" ht="15.75" customHeight="1" spans="1:4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</row>
    <row r="561" ht="15.75" customHeight="1" spans="1:4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</row>
    <row r="562" ht="15.75" customHeight="1" spans="1:4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</row>
    <row r="563" ht="15.75" customHeight="1" spans="1:4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</row>
    <row r="564" ht="15.75" customHeight="1" spans="1:4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</row>
    <row r="565" ht="15.75" customHeight="1" spans="1:4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</row>
    <row r="566" ht="15.75" customHeight="1" spans="1:4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</row>
    <row r="567" ht="15.75" customHeight="1" spans="1:4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</row>
    <row r="568" ht="15.75" customHeight="1" spans="1:4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</row>
    <row r="569" ht="15.75" customHeight="1" spans="1:4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</row>
    <row r="570" ht="15.75" customHeight="1" spans="1:4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</row>
    <row r="571" ht="15.75" customHeight="1" spans="1:4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</row>
    <row r="572" ht="15.75" customHeight="1" spans="1:4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</row>
    <row r="573" ht="15.75" customHeight="1" spans="1:4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</row>
    <row r="574" ht="15.75" customHeight="1" spans="1:4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</row>
    <row r="575" ht="15.75" customHeight="1" spans="1:4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</row>
    <row r="576" ht="15.75" customHeight="1" spans="1:4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</row>
    <row r="577" ht="15.75" customHeight="1" spans="1:4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</row>
    <row r="578" ht="15.75" customHeight="1" spans="1:4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</row>
    <row r="579" ht="15.75" customHeight="1" spans="1:4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</row>
    <row r="580" ht="15.75" customHeight="1" spans="1:4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</row>
    <row r="581" ht="15.75" customHeight="1" spans="1:4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</row>
    <row r="582" ht="15.75" customHeight="1" spans="1:4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</row>
    <row r="583" ht="15.75" customHeight="1" spans="1:4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</row>
    <row r="584" ht="15.75" customHeight="1" spans="1:4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</row>
    <row r="585" ht="15.75" customHeight="1" spans="1:4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</row>
    <row r="586" ht="15.75" customHeight="1" spans="1:4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</row>
    <row r="587" ht="15.75" customHeight="1" spans="1:4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</row>
    <row r="588" ht="15.75" customHeight="1" spans="1:4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</row>
    <row r="589" ht="15.75" customHeight="1" spans="1:4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</row>
    <row r="590" ht="15.75" customHeight="1" spans="1:4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</row>
    <row r="591" ht="15.75" customHeight="1" spans="1:4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</row>
    <row r="592" ht="15.75" customHeight="1" spans="1:4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</row>
    <row r="593" ht="15.75" customHeight="1" spans="1:4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</row>
    <row r="594" ht="15.75" customHeight="1" spans="1:4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</row>
    <row r="595" ht="15.75" customHeight="1" spans="1:4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</row>
    <row r="596" ht="15.75" customHeight="1" spans="1:4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</row>
    <row r="597" ht="15.75" customHeight="1" spans="1:4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</row>
    <row r="598" ht="15.75" customHeight="1" spans="1:4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</row>
    <row r="599" ht="15.75" customHeight="1" spans="1:4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</row>
    <row r="600" ht="15.75" customHeight="1" spans="1:4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</row>
    <row r="601" ht="15.75" customHeight="1" spans="1:4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</row>
    <row r="602" ht="15.75" customHeight="1" spans="1:4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</row>
    <row r="603" ht="15.75" customHeight="1" spans="1:4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</row>
    <row r="604" ht="15.75" customHeight="1" spans="1:4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</row>
    <row r="605" ht="15.75" customHeight="1" spans="1:4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</row>
    <row r="606" ht="15.75" customHeight="1" spans="1:4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</row>
    <row r="607" ht="15.75" customHeight="1" spans="1:4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</row>
    <row r="608" ht="15.75" customHeight="1" spans="1:4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</row>
    <row r="609" ht="15.75" customHeight="1" spans="1:4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</row>
    <row r="610" ht="15.75" customHeight="1" spans="1:4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</row>
    <row r="611" ht="15.75" customHeight="1" spans="1:4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</row>
    <row r="612" ht="15.75" customHeight="1" spans="1:4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</row>
    <row r="613" ht="15.75" customHeight="1" spans="1:4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</row>
    <row r="614" ht="15.75" customHeight="1" spans="1:4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</row>
    <row r="615" ht="15.75" customHeight="1" spans="1:4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</row>
    <row r="616" ht="15.75" customHeight="1" spans="1:4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</row>
    <row r="617" ht="15.75" customHeight="1" spans="1:4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</row>
    <row r="618" ht="15.75" customHeight="1" spans="1:4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</row>
    <row r="619" ht="15.75" customHeight="1" spans="1:4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</row>
    <row r="620" ht="15.75" customHeight="1" spans="1:4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</row>
    <row r="621" ht="15.75" customHeight="1" spans="1:4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</row>
    <row r="622" ht="15.75" customHeight="1" spans="1:4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</row>
    <row r="623" ht="15.75" customHeight="1" spans="1:4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</row>
    <row r="624" ht="15.75" customHeight="1" spans="1:4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</row>
    <row r="625" ht="15.75" customHeight="1" spans="1:4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</row>
    <row r="626" ht="15.75" customHeight="1" spans="1:4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</row>
    <row r="627" ht="15.75" customHeight="1" spans="1:4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</row>
    <row r="628" ht="15.75" customHeight="1" spans="1:4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</row>
    <row r="629" ht="15.75" customHeight="1" spans="1:4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</row>
    <row r="630" ht="15.75" customHeight="1" spans="1:4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</row>
    <row r="631" ht="15.75" customHeight="1" spans="1:4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</row>
    <row r="632" ht="15.75" customHeight="1" spans="1:4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</row>
    <row r="633" ht="15.75" customHeight="1" spans="1:4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</row>
    <row r="634" ht="15.75" customHeight="1" spans="1:4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</row>
    <row r="635" ht="15.75" customHeight="1" spans="1:4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</row>
    <row r="636" ht="15.75" customHeight="1" spans="1:4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</row>
    <row r="637" ht="15.75" customHeight="1" spans="1:4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</row>
    <row r="638" ht="15.75" customHeight="1" spans="1:4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</row>
    <row r="639" ht="15.75" customHeight="1" spans="1:4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</row>
    <row r="640" ht="15.75" customHeight="1" spans="1:4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</row>
    <row r="641" ht="15.75" customHeight="1" spans="1:4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</row>
    <row r="642" ht="15.75" customHeight="1" spans="1:4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</row>
    <row r="643" ht="15.75" customHeight="1" spans="1:4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</row>
    <row r="644" ht="15.75" customHeight="1" spans="1:4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</row>
    <row r="645" ht="15.75" customHeight="1" spans="1:4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</row>
    <row r="646" ht="15.75" customHeight="1" spans="1:4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</row>
    <row r="647" ht="15.75" customHeight="1" spans="1:4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</row>
    <row r="648" ht="15.75" customHeight="1" spans="1:4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</row>
    <row r="649" ht="15.75" customHeight="1" spans="1:4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</row>
    <row r="650" ht="15.75" customHeight="1" spans="1:4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</row>
    <row r="651" ht="15.75" customHeight="1" spans="1:4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</row>
    <row r="652" ht="15.75" customHeight="1" spans="1:4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</row>
    <row r="653" ht="15.75" customHeight="1" spans="1:4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</row>
    <row r="654" ht="15.75" customHeight="1" spans="1:4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</row>
    <row r="655" ht="15.75" customHeight="1" spans="1:4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</row>
    <row r="656" ht="15.75" customHeight="1" spans="1:4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</row>
    <row r="657" ht="15.75" customHeight="1" spans="1:4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</row>
    <row r="658" ht="15.75" customHeight="1" spans="1:4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</row>
    <row r="659" ht="15.75" customHeight="1" spans="1:4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</row>
    <row r="660" ht="15.75" customHeight="1" spans="1:4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</row>
    <row r="661" ht="15.75" customHeight="1" spans="1:4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</row>
    <row r="662" ht="15.75" customHeight="1" spans="1:4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</row>
    <row r="663" ht="15.75" customHeight="1" spans="1:4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</row>
    <row r="664" ht="15.75" customHeight="1" spans="1:4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</row>
    <row r="665" ht="15.75" customHeight="1" spans="1:4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</row>
    <row r="666" ht="15.75" customHeight="1" spans="1:4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</row>
    <row r="667" ht="15.75" customHeight="1" spans="1:4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</row>
    <row r="668" ht="15.75" customHeight="1" spans="1:4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</row>
    <row r="669" ht="15.75" customHeight="1" spans="1:4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</row>
    <row r="670" ht="15.75" customHeight="1" spans="1:4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</row>
    <row r="671" ht="15.75" customHeight="1" spans="1:4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</row>
    <row r="672" ht="15.75" customHeight="1" spans="1:4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</row>
    <row r="673" ht="15.75" customHeight="1" spans="1:4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</row>
    <row r="674" ht="15.75" customHeight="1" spans="1:4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</row>
    <row r="675" ht="15.75" customHeight="1" spans="1:4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</row>
    <row r="676" ht="15.75" customHeight="1" spans="1:4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</row>
    <row r="677" ht="15.75" customHeight="1" spans="1:4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</row>
    <row r="678" ht="15.75" customHeight="1" spans="1:4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</row>
    <row r="679" ht="15.75" customHeight="1" spans="1:4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</row>
    <row r="680" ht="15.75" customHeight="1" spans="1:4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</row>
    <row r="681" ht="15.75" customHeight="1" spans="1:4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</row>
    <row r="682" ht="15.75" customHeight="1" spans="1:4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</row>
    <row r="683" ht="15.75" customHeight="1" spans="1:4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</row>
    <row r="684" ht="15.75" customHeight="1" spans="1:4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</row>
    <row r="685" ht="15.75" customHeight="1" spans="1:4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</row>
    <row r="686" ht="15.75" customHeight="1" spans="1:4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</row>
    <row r="687" ht="15.75" customHeight="1" spans="1:4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</row>
    <row r="688" ht="15.75" customHeight="1" spans="1:4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</row>
    <row r="689" ht="15.75" customHeight="1" spans="1:4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</row>
    <row r="690" ht="15.75" customHeight="1" spans="1:4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</row>
    <row r="691" ht="15.75" customHeight="1" spans="1:4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</row>
    <row r="692" ht="15.75" customHeight="1" spans="1:4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</row>
    <row r="693" ht="15.75" customHeight="1" spans="1:4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</row>
    <row r="694" ht="15.75" customHeight="1" spans="1:4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</row>
    <row r="695" ht="15.75" customHeight="1" spans="1:4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</row>
    <row r="696" ht="15.75" customHeight="1" spans="1:4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</row>
    <row r="697" ht="15.75" customHeight="1" spans="1:4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</row>
    <row r="698" ht="15.75" customHeight="1" spans="1:4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</row>
    <row r="699" ht="15.75" customHeight="1" spans="1:4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</row>
    <row r="700" ht="15.75" customHeight="1" spans="1:4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</row>
    <row r="701" ht="15.75" customHeight="1" spans="1:4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</row>
    <row r="702" ht="15.75" customHeight="1" spans="1:4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</row>
    <row r="703" ht="15.75" customHeight="1" spans="1:4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</row>
    <row r="704" ht="15.75" customHeight="1" spans="1:4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</row>
    <row r="705" ht="15.75" customHeight="1" spans="1:4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</row>
    <row r="706" ht="15.75" customHeight="1" spans="1:4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</row>
    <row r="707" ht="15.75" customHeight="1" spans="1:4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</row>
    <row r="708" ht="15.75" customHeight="1" spans="1:4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</row>
    <row r="709" ht="15.75" customHeight="1" spans="1:4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</row>
    <row r="710" ht="15.75" customHeight="1" spans="1:4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</row>
    <row r="711" ht="15.75" customHeight="1" spans="1:4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</row>
    <row r="712" ht="15.75" customHeight="1" spans="1:4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</row>
    <row r="713" ht="15.75" customHeight="1" spans="1:4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</row>
    <row r="714" ht="15.75" customHeight="1" spans="1:4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</row>
    <row r="715" ht="15.75" customHeight="1" spans="1:4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</row>
    <row r="716" ht="15.75" customHeight="1" spans="1:4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</row>
    <row r="717" ht="15.75" customHeight="1" spans="1:4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</row>
    <row r="718" ht="15.75" customHeight="1" spans="1:4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</row>
    <row r="719" ht="15.75" customHeight="1" spans="1:4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</row>
    <row r="720" ht="15.75" customHeight="1" spans="1:4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</row>
    <row r="721" ht="15.75" customHeight="1" spans="1:4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</row>
    <row r="722" ht="15.75" customHeight="1" spans="1:4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</row>
    <row r="723" ht="15.75" customHeight="1" spans="1:4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</row>
    <row r="724" ht="15.75" customHeight="1" spans="1:4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</row>
    <row r="725" ht="15.75" customHeight="1" spans="1:4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</row>
    <row r="726" ht="15.75" customHeight="1" spans="1:4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</row>
    <row r="727" ht="15.75" customHeight="1" spans="1:4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</row>
    <row r="728" ht="15.75" customHeight="1" spans="1:4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</row>
    <row r="729" ht="15.75" customHeight="1" spans="1:4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</row>
    <row r="730" ht="15.75" customHeight="1" spans="1:4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</row>
    <row r="731" ht="15.75" customHeight="1" spans="1:4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</row>
    <row r="732" ht="15.75" customHeight="1" spans="1:4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</row>
    <row r="733" ht="15.75" customHeight="1" spans="1:4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</row>
    <row r="734" ht="15.75" customHeight="1" spans="1:4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</row>
    <row r="735" ht="15.75" customHeight="1" spans="1:4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</row>
    <row r="736" ht="15.75" customHeight="1" spans="1:4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</row>
    <row r="737" ht="15.75" customHeight="1" spans="1:4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</row>
    <row r="738" ht="15.75" customHeight="1" spans="1:4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</row>
    <row r="739" ht="15.75" customHeight="1" spans="1:4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</row>
    <row r="740" ht="15.75" customHeight="1" spans="1:4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</row>
    <row r="741" ht="15.75" customHeight="1" spans="1:4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</row>
    <row r="742" ht="15.75" customHeight="1" spans="1:4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</row>
    <row r="743" ht="15.75" customHeight="1" spans="1:4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</row>
    <row r="744" ht="15.75" customHeight="1" spans="1:4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</row>
    <row r="745" ht="15.75" customHeight="1" spans="1:4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</row>
    <row r="746" ht="15.75" customHeight="1" spans="1:4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</row>
    <row r="747" ht="15.75" customHeight="1" spans="1:4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</row>
    <row r="748" ht="15.75" customHeight="1" spans="1:4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</row>
    <row r="749" ht="15.75" customHeight="1" spans="1:4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</row>
    <row r="750" ht="15.75" customHeight="1" spans="1:4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</row>
    <row r="751" ht="15.75" customHeight="1" spans="1:4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</row>
    <row r="752" ht="15.75" customHeight="1" spans="1:4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</row>
    <row r="753" ht="15.75" customHeight="1" spans="1:4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</row>
    <row r="754" ht="15.75" customHeight="1" spans="1:4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</row>
    <row r="755" ht="15.75" customHeight="1" spans="1:4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</row>
    <row r="756" ht="15.75" customHeight="1" spans="1:4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</row>
    <row r="757" ht="15.75" customHeight="1" spans="1:4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</row>
    <row r="758" ht="15.75" customHeight="1" spans="1:4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</row>
    <row r="759" ht="15.75" customHeight="1" spans="1:4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</row>
    <row r="760" ht="15.75" customHeight="1" spans="1:4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</row>
    <row r="761" ht="15.75" customHeight="1" spans="1:4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</row>
    <row r="762" ht="15.75" customHeight="1" spans="1:4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</row>
    <row r="763" ht="15.75" customHeight="1" spans="1:4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</row>
    <row r="764" ht="15.75" customHeight="1" spans="1:4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</row>
    <row r="765" ht="15.75" customHeight="1" spans="1:4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</row>
    <row r="766" ht="15.75" customHeight="1" spans="1:4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</row>
    <row r="767" ht="15.75" customHeight="1" spans="1:4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</row>
    <row r="768" ht="15.75" customHeight="1" spans="1:4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</row>
    <row r="769" ht="15.75" customHeight="1" spans="1:4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</row>
    <row r="770" ht="15.75" customHeight="1" spans="1:4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</row>
    <row r="771" ht="15.75" customHeight="1" spans="1:4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</row>
    <row r="772" ht="15.75" customHeight="1" spans="1:4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</row>
    <row r="773" ht="15.75" customHeight="1" spans="1:4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</row>
    <row r="774" ht="15.75" customHeight="1" spans="1:4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</row>
    <row r="775" ht="15.75" customHeight="1" spans="1:4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</row>
    <row r="776" ht="15.75" customHeight="1" spans="1:4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</row>
    <row r="777" ht="15.75" customHeight="1" spans="1:4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</row>
    <row r="778" ht="15.75" customHeight="1" spans="1:4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</row>
    <row r="779" ht="15.75" customHeight="1" spans="1:4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</row>
    <row r="780" ht="15.75" customHeight="1" spans="1:4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</row>
    <row r="781" ht="15.75" customHeight="1" spans="1:4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</row>
    <row r="782" ht="15.75" customHeight="1" spans="1:4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</row>
    <row r="783" ht="15.75" customHeight="1" spans="1:4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</row>
    <row r="784" ht="15.75" customHeight="1" spans="1:4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</row>
    <row r="785" ht="15.75" customHeight="1" spans="1:4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</row>
    <row r="786" ht="15.75" customHeight="1" spans="1:4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</row>
    <row r="787" ht="15.75" customHeight="1" spans="1:4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</row>
    <row r="788" ht="15.75" customHeight="1" spans="1:4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</row>
    <row r="789" ht="15.75" customHeight="1" spans="1:4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</row>
    <row r="790" ht="15.75" customHeight="1" spans="1:4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</row>
    <row r="791" ht="15.75" customHeight="1" spans="1:4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</row>
    <row r="792" ht="15.75" customHeight="1" spans="1:4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</row>
    <row r="793" ht="15.75" customHeight="1" spans="1:4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</row>
    <row r="794" ht="15.75" customHeight="1" spans="1:4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</row>
    <row r="795" ht="15.75" customHeight="1" spans="1:4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</row>
    <row r="796" ht="15.75" customHeight="1" spans="1:4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</row>
    <row r="797" ht="15.75" customHeight="1" spans="1:4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</row>
    <row r="798" ht="15.75" customHeight="1" spans="1:4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</row>
    <row r="799" ht="15.75" customHeight="1" spans="1:4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</row>
    <row r="800" ht="15.75" customHeight="1" spans="1:4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</row>
    <row r="801" ht="15.75" customHeight="1" spans="1:4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</row>
    <row r="802" ht="15.75" customHeight="1" spans="1:4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</row>
    <row r="803" ht="15.75" customHeight="1" spans="1:4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</row>
    <row r="804" ht="15.75" customHeight="1" spans="1:4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</row>
    <row r="805" ht="15.75" customHeight="1" spans="1:4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</row>
    <row r="806" ht="15.75" customHeight="1" spans="1:4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</row>
    <row r="807" ht="15.75" customHeight="1" spans="1:4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</row>
    <row r="808" ht="15.75" customHeight="1" spans="1:4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</row>
    <row r="809" ht="15.75" customHeight="1" spans="1:4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</row>
    <row r="810" ht="15.75" customHeight="1" spans="1:4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</row>
    <row r="811" ht="15.75" customHeight="1" spans="1:4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</row>
    <row r="812" ht="15.75" customHeight="1" spans="1:4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</row>
    <row r="813" ht="15.75" customHeight="1" spans="1:4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</row>
    <row r="814" ht="15.75" customHeight="1" spans="1:4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</row>
    <row r="815" ht="15.75" customHeight="1" spans="1:4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</row>
    <row r="816" ht="15.75" customHeight="1" spans="1:4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</row>
    <row r="817" ht="15.75" customHeight="1" spans="1:4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</row>
    <row r="818" ht="15.75" customHeight="1" spans="1:4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</row>
    <row r="819" ht="15.75" customHeight="1" spans="1:4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</row>
    <row r="820" ht="15.75" customHeight="1" spans="1:4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</row>
    <row r="821" ht="15.75" customHeight="1" spans="1:4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</row>
    <row r="822" ht="15.75" customHeight="1" spans="1:4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</row>
    <row r="823" ht="15.75" customHeight="1" spans="1:4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</row>
    <row r="824" ht="15.75" customHeight="1" spans="1:4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</row>
    <row r="825" ht="15.75" customHeight="1" spans="1:4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</row>
    <row r="826" ht="15.75" customHeight="1" spans="1:4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</row>
    <row r="827" ht="15.75" customHeight="1" spans="1:4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</row>
    <row r="828" ht="15.75" customHeight="1" spans="1:4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</row>
    <row r="829" ht="15.75" customHeight="1" spans="1:4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</row>
    <row r="830" ht="15.75" customHeight="1" spans="1:4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</row>
    <row r="831" ht="15.75" customHeight="1" spans="1:4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</row>
    <row r="832" ht="15.75" customHeight="1" spans="1:4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</row>
    <row r="833" ht="15.75" customHeight="1" spans="1:4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</row>
    <row r="834" ht="15.75" customHeight="1" spans="1:4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</row>
    <row r="835" ht="15.75" customHeight="1" spans="1:4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</row>
    <row r="836" ht="15.75" customHeight="1" spans="1:4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</row>
    <row r="837" ht="15.75" customHeight="1" spans="1:4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</row>
    <row r="838" ht="15.75" customHeight="1" spans="1:4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</row>
    <row r="839" ht="15.75" customHeight="1" spans="1:4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</row>
    <row r="840" ht="15.75" customHeight="1" spans="1:4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</row>
    <row r="841" ht="15.75" customHeight="1" spans="1:4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</row>
    <row r="842" ht="15.75" customHeight="1" spans="1:4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</row>
    <row r="843" ht="15.75" customHeight="1" spans="1:4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</row>
    <row r="844" ht="15.75" customHeight="1" spans="1:4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</row>
    <row r="845" ht="15.75" customHeight="1" spans="1:4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</row>
    <row r="846" ht="15.75" customHeight="1" spans="1:4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</row>
    <row r="847" ht="15.75" customHeight="1" spans="1:4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</row>
    <row r="848" ht="15.75" customHeight="1" spans="1:4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</row>
    <row r="849" ht="15.75" customHeight="1" spans="1:4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</row>
    <row r="850" ht="15.75" customHeight="1" spans="1:4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</row>
    <row r="851" ht="15.75" customHeight="1" spans="1:4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</row>
    <row r="852" ht="15.75" customHeight="1" spans="1:4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</row>
    <row r="853" ht="15.75" customHeight="1" spans="1:4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</row>
    <row r="854" ht="15.75" customHeight="1" spans="1:4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</row>
    <row r="855" ht="15.75" customHeight="1" spans="1:4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</row>
    <row r="856" ht="15.75" customHeight="1" spans="1:4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</row>
    <row r="857" ht="15.75" customHeight="1" spans="1:4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</row>
    <row r="858" ht="15.75" customHeight="1" spans="1:4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</row>
    <row r="859" ht="15.75" customHeight="1" spans="1:4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</row>
    <row r="860" ht="15.75" customHeight="1" spans="1:4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</row>
    <row r="861" ht="15.75" customHeight="1" spans="1:4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</row>
    <row r="862" ht="15.75" customHeight="1" spans="1:4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</row>
    <row r="863" ht="15.75" customHeight="1" spans="1:4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</row>
    <row r="864" ht="15.75" customHeight="1" spans="1:4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</row>
    <row r="865" ht="15.75" customHeight="1" spans="1:4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</row>
    <row r="866" ht="15.75" customHeight="1" spans="1:4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</row>
    <row r="867" ht="15.75" customHeight="1" spans="1:4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</row>
    <row r="868" ht="15.75" customHeight="1" spans="1:4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</row>
    <row r="869" ht="15.75" customHeight="1" spans="1:4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</row>
    <row r="870" ht="15.75" customHeight="1" spans="1:4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</row>
    <row r="871" ht="15.75" customHeight="1" spans="1:4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</row>
    <row r="872" ht="15.75" customHeight="1" spans="1:4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</row>
    <row r="873" ht="15.75" customHeight="1" spans="1:4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</row>
    <row r="874" ht="15.75" customHeight="1" spans="1:4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</row>
    <row r="875" ht="15.75" customHeight="1" spans="1:4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</row>
    <row r="876" ht="15.75" customHeight="1" spans="1:4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</row>
    <row r="877" ht="15.75" customHeight="1" spans="1:4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</row>
    <row r="878" ht="15.75" customHeight="1" spans="1:4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</row>
    <row r="879" ht="15.75" customHeight="1" spans="1:4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</row>
    <row r="880" ht="15.75" customHeight="1" spans="1:4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</row>
    <row r="881" ht="15.75" customHeight="1" spans="1:4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</row>
    <row r="882" ht="15.75" customHeight="1" spans="1:4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</row>
    <row r="883" ht="15.75" customHeight="1" spans="1:4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</row>
    <row r="884" ht="15.75" customHeight="1" spans="1:4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</row>
    <row r="885" ht="15.75" customHeight="1" spans="1:4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</row>
    <row r="886" ht="15.75" customHeight="1" spans="1:4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</row>
    <row r="887" ht="15.75" customHeight="1" spans="1:4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</row>
    <row r="888" ht="15.75" customHeight="1" spans="1:4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</row>
    <row r="889" ht="15.75" customHeight="1" spans="1:4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</row>
    <row r="890" ht="15.75" customHeight="1" spans="1:4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</row>
    <row r="891" ht="15.75" customHeight="1" spans="1:4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</row>
    <row r="892" ht="15.75" customHeight="1" spans="1:4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</row>
    <row r="893" ht="15.75" customHeight="1" spans="1:4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</row>
    <row r="894" ht="15.75" customHeight="1" spans="1:4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</row>
    <row r="895" ht="15.75" customHeight="1" spans="1:4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</row>
    <row r="896" ht="15.75" customHeight="1" spans="1:4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</row>
    <row r="897" ht="15.75" customHeight="1" spans="1:4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</row>
    <row r="898" ht="15.75" customHeight="1" spans="1:4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</row>
    <row r="899" ht="15.75" customHeight="1" spans="1:4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</row>
    <row r="900" ht="15.75" customHeight="1" spans="1:4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</row>
    <row r="901" ht="15.75" customHeight="1" spans="1:4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</row>
    <row r="902" ht="15.75" customHeight="1" spans="1:4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</row>
    <row r="903" ht="15.75" customHeight="1" spans="1:4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</row>
    <row r="904" ht="15.75" customHeight="1" spans="1:4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</row>
    <row r="905" ht="15.75" customHeight="1" spans="1:4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</row>
    <row r="906" ht="15.75" customHeight="1" spans="1:4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</row>
    <row r="907" ht="15.75" customHeight="1" spans="1:4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</row>
    <row r="908" ht="15.75" customHeight="1" spans="1:4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</row>
    <row r="909" ht="15.75" customHeight="1" spans="1:4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</row>
    <row r="910" ht="15.75" customHeight="1" spans="1:4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</row>
    <row r="911" ht="15.75" customHeight="1" spans="1:4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</row>
    <row r="912" ht="15.75" customHeight="1" spans="1:4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</row>
    <row r="913" ht="15.75" customHeight="1" spans="1:4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</row>
    <row r="914" ht="15.75" customHeight="1" spans="1:4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</row>
    <row r="915" ht="15.75" customHeight="1" spans="1:4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</row>
    <row r="916" ht="15.75" customHeight="1" spans="1:4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</row>
    <row r="917" ht="15.75" customHeight="1" spans="1:4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</row>
    <row r="918" ht="15.75" customHeight="1" spans="1:4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</row>
    <row r="919" ht="15.75" customHeight="1" spans="1:4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</row>
    <row r="920" ht="15.75" customHeight="1" spans="1:4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</row>
    <row r="921" ht="15.75" customHeight="1" spans="1:4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</row>
    <row r="922" ht="15.75" customHeight="1" spans="1:4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</row>
    <row r="923" ht="15.75" customHeight="1" spans="1:4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</row>
    <row r="924" ht="15.75" customHeight="1" spans="1:4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</row>
    <row r="925" ht="15.75" customHeight="1" spans="1:4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</row>
    <row r="926" ht="15.75" customHeight="1" spans="1:4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</row>
    <row r="927" ht="15.75" customHeight="1" spans="1:4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</row>
    <row r="928" ht="15.75" customHeight="1" spans="1:4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</row>
    <row r="929" ht="15.75" customHeight="1" spans="1:4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</row>
    <row r="930" ht="15.75" customHeight="1" spans="1:4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</row>
    <row r="931" ht="15.75" customHeight="1" spans="1:4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</row>
    <row r="932" ht="15.75" customHeight="1" spans="1:4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</row>
    <row r="933" ht="15.75" customHeight="1" spans="1:4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</row>
    <row r="934" ht="15.75" customHeight="1" spans="1:4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</row>
    <row r="935" ht="15.75" customHeight="1" spans="1:4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</row>
    <row r="936" ht="15.75" customHeight="1" spans="1:4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</row>
    <row r="937" ht="15.75" customHeight="1" spans="1:4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</row>
    <row r="938" ht="15.75" customHeight="1" spans="1:4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</row>
    <row r="939" ht="15.75" customHeight="1" spans="1:4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</row>
    <row r="940" ht="15.75" customHeight="1" spans="1:4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</row>
    <row r="941" ht="15.75" customHeight="1" spans="1:4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</row>
    <row r="942" ht="15.75" customHeight="1" spans="1:4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</row>
    <row r="943" ht="15.75" customHeight="1" spans="1:4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</row>
    <row r="944" ht="15.75" customHeight="1" spans="1:4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</row>
    <row r="945" ht="15.75" customHeight="1" spans="1:4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</row>
    <row r="946" ht="15.75" customHeight="1" spans="1:4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</row>
    <row r="947" ht="15.75" customHeight="1" spans="1:4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</row>
    <row r="948" ht="15.75" customHeight="1" spans="1:4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</row>
    <row r="949" ht="15.75" customHeight="1" spans="1:4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</row>
    <row r="950" ht="15.75" customHeight="1" spans="1:4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</row>
    <row r="951" ht="15.75" customHeight="1" spans="1:4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</row>
    <row r="952" ht="15.75" customHeight="1" spans="1:4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</row>
    <row r="953" ht="15.75" customHeight="1" spans="1:4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</row>
    <row r="954" ht="15.75" customHeight="1" spans="1:4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</row>
    <row r="955" ht="15.75" customHeight="1" spans="1:4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</row>
    <row r="956" ht="15.75" customHeight="1" spans="1:4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</row>
    <row r="957" ht="15.75" customHeight="1" spans="1:4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</row>
    <row r="958" ht="15.75" customHeight="1" spans="1:4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</row>
    <row r="959" ht="15.75" customHeight="1" spans="1:4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</row>
    <row r="960" ht="15.75" customHeight="1" spans="1:4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</row>
    <row r="961" ht="15.75" customHeight="1" spans="1:4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</row>
    <row r="962" ht="15.75" customHeight="1" spans="1:4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</row>
    <row r="963" ht="15.75" customHeight="1" spans="1:4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</row>
    <row r="964" ht="15.75" customHeight="1" spans="1:4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</row>
    <row r="965" ht="15.75" customHeight="1" spans="1:4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</row>
    <row r="966" ht="15.75" customHeight="1" spans="1:4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</row>
    <row r="967" ht="15.75" customHeight="1" spans="1:4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</row>
    <row r="968" ht="15.75" customHeight="1" spans="1:4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</row>
    <row r="969" ht="15.75" customHeight="1" spans="1:4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</row>
    <row r="970" ht="15.75" customHeight="1" spans="1:4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</row>
    <row r="971" ht="15.75" customHeight="1" spans="1:4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</row>
    <row r="972" ht="15.75" customHeight="1" spans="1:4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</row>
    <row r="973" ht="15.75" customHeight="1" spans="1:4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</row>
    <row r="974" ht="15.75" customHeight="1" spans="1:4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</row>
    <row r="975" ht="15.75" customHeight="1" spans="1:4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</row>
    <row r="976" ht="15.75" customHeight="1" spans="1:4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</row>
    <row r="977" ht="15.75" customHeight="1" spans="1:4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</row>
    <row r="978" ht="15.75" customHeight="1" spans="1:4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</row>
    <row r="979" ht="15.75" customHeight="1" spans="1:4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</row>
    <row r="980" ht="15.75" customHeight="1" spans="1:4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</row>
    <row r="981" ht="15.75" customHeight="1" spans="1:4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</row>
    <row r="982" ht="15.75" customHeight="1" spans="1:4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</row>
    <row r="983" ht="15.75" customHeight="1" spans="1:4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</row>
    <row r="984" ht="15.75" customHeight="1" spans="1:4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</row>
    <row r="985" ht="15.75" customHeight="1" spans="1:4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</row>
    <row r="986" ht="15.75" customHeight="1" spans="1:4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</row>
    <row r="987" ht="15.75" customHeight="1" spans="1:4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</row>
    <row r="988" ht="15.75" customHeight="1" spans="1:4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</row>
    <row r="989" ht="15.75" customHeight="1" spans="1:4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</row>
    <row r="990" ht="15.75" customHeight="1" spans="1:4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</row>
    <row r="991" ht="15.75" customHeight="1" spans="1:4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</row>
    <row r="992" ht="15.75" customHeight="1" spans="1:4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</row>
    <row r="993" ht="15.75" customHeight="1" spans="1:4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</row>
    <row r="994" ht="15.75" customHeight="1" spans="1:4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</row>
    <row r="995" ht="15.75" customHeight="1" spans="1:4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</row>
    <row r="996" ht="15.75" customHeight="1" spans="1:4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</row>
    <row r="997" ht="15.75" customHeight="1" spans="1:4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</row>
    <row r="998" ht="15.75" customHeight="1" spans="1:4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</row>
    <row r="999" ht="15.75" customHeight="1" spans="1:4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</row>
    <row r="1000" ht="15.75" customHeight="1" spans="1:4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</row>
  </sheetData>
  <hyperlinks>
    <hyperlink ref="B2" r:id="rId1" display="https://developers.google.com/places/web-service/intro"/>
    <hyperlink ref="B3" r:id="rId2" display="https://developer.twitter.com/en/docs/tweets/search/api-reference"/>
    <hyperlink ref="B4" r:id="rId3" display="https://developers.google.com/youtube/v3/getting-started?hl=es"/>
    <hyperlink ref="B5" r:id="rId4" display="https://www.flickr.com/services/api/"/>
    <hyperlink ref="B6" r:id="rId5" display="https://www.twilio.com/docs/api"/>
    <hyperlink ref="B7" r:id="rId6" display="https://www.last.fm/api"/>
    <hyperlink ref="B8" r:id="rId7" display="https://msdn.microsoft.com/en-us/library/ff701702.aspx"/>
    <hyperlink ref="B9" r:id="rId8" display="https://cloud.google.com/appengine/docs/admin-api/reference/rest/"/>
    <hyperlink ref="B10" r:id="rId9" display="https://developer.foursquare.com/places-api"/>
    <hyperlink ref="B11" r:id="rId10" display="https://developers.docusign.com/esign-rest-api/reference"/>
    <hyperlink ref="B12" r:id="rId11" display="http://www.geonames.org/export/ws-overview.html"/>
    <hyperlink ref="B13" r:id="rId12" display="https://developers.google.com/maps/documentation/geocoding/start"/>
    <hyperlink ref="B14" r:id="rId13" display="https://wiki.openstreetmap.org/wiki/API_v0.6"/>
    <hyperlink ref="B15" r:id="rId14" display="https://developers.soundcloud.com/docs/api/reference"/>
    <hyperlink ref="B16" r:id="rId15" display="https://nationbuilder.com/api_documentation"/>
    <hyperlink ref="B17" r:id="rId16" display="https://www.tumblr.com/docs/en/api/v2"/>
    <hyperlink ref="B18" r:id="rId17" display="https://www.yelp.com/developers/documentation/v3"/>
    <hyperlink ref="B19" r:id="rId18" display="https://developer.paypal.com/docs/api/invoicing/v1/"/>
    <hyperlink ref="B20" r:id="rId19" display="https://www.oodle.com/info/developer/oodle-api/"/>
    <hyperlink ref="B21" r:id="rId20" display="https://affiliate.itunes.apple.com/resources/documentation/itunes-store-web-service-search-api/"/>
    <hyperlink ref="B22" r:id="rId21" display="http://maplarge.com/developer/webservices"/>
    <hyperlink ref="B23" r:id="rId22" display="https://sites.google.com/site/picplzapi/api-methods"/>
    <hyperlink ref="B24" r:id="rId23" display="https://data.crunchbase.com/v3.1/reference"/>
    <hyperlink ref="B25" r:id="rId24" display="https://stripe.com/docs/api"/>
    <hyperlink ref="B26" r:id="rId25" display="http://build.kiva.org/api"/>
    <hyperlink ref="B27" r:id="rId26" display="https://www.tropo.com/docs/rest"/>
    <hyperlink ref="B28" r:id="rId27" display="https://developer.att.com/in-app-messaging/docs"/>
    <hyperlink ref="B29" r:id="rId28" display="https://developer.nexmo.com/api/sms"/>
    <hyperlink ref="B30" r:id="rId29" display="https://docs.aws.amazon.com/es_es/AmazonS3/latest/API/Welcome.html"/>
    <hyperlink ref="B31" r:id="rId30" display="https://devcenter.heroku.com/articles/platform-api-reference"/>
    <hyperlink ref="B32" r:id="rId31" display="https://developers.google.com/drive/api/v3/reference/"/>
    <hyperlink ref="B33" r:id="rId32" display="https://developers.google.com/fusiontables/docs/v2/reference/"/>
    <hyperlink ref="B34" r:id="rId33" display="http://api.pryv.com/reference/"/>
    <hyperlink ref="B35" r:id="rId34" display="https://developer.github.com/v3/"/>
    <hyperlink ref="B36" r:id="rId35" display="https://docs.microsoft.com/en-us/rest/api/cognitiveservices/bing-web-api-v7-reference"/>
    <hyperlink ref="B37" r:id="rId36" display="http://opensource.indeedeng.io/api-documentation/"/>
    <hyperlink ref="B38" r:id="rId37" display="https://developers.google.com/custom-search/v1/"/>
    <hyperlink ref="B39" r:id="rId38" display="https://developers.coinbase.com/api/v2"/>
    <hyperlink ref="B40" r:id="rId39" display="https://developer.intuit.com/app/developer/qbpayments/docs/api/resources/all-entities/bankaccounts"/>
    <hyperlink ref="B41" r:id="rId40" display="https://restdocs.forte.net/"/>
  </hyperlinks>
  <pageMargins left="0.7" right="0.7" top="0.75" bottom="0.75" header="0" footer="0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33.8571428571429" customWidth="1"/>
    <col min="2" max="2" width="24.4285714285714" customWidth="1"/>
    <col min="3" max="3" width="17.2928571428571" customWidth="1"/>
    <col min="4" max="4" width="210.428571428571" customWidth="1"/>
    <col min="5" max="26" width="11.4285714285714" customWidth="1"/>
  </cols>
  <sheetData>
    <row r="1" ht="15.75" customHeight="1" spans="1:26">
      <c r="A1" s="10" t="s">
        <v>204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15.75" customHeight="1" spans="1:26">
      <c r="A2" s="11" t="s">
        <v>205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5.75" customHeight="1" spans="1:26">
      <c r="A3" s="11" t="s">
        <v>206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5.75" customHeight="1" spans="1:26">
      <c r="A4" s="11" t="s">
        <v>207</v>
      </c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15.75" customHeight="1" spans="1:26">
      <c r="A5" s="11" t="s">
        <v>208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5.75" customHeight="1" spans="1:26">
      <c r="A6" s="11" t="s">
        <v>209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5.75" customHeight="1" spans="1:26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5.75" customHeight="1" spans="1:26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5.75" customHeight="1" spans="1:26">
      <c r="A9" s="10" t="s">
        <v>210</v>
      </c>
      <c r="B9" s="10" t="s">
        <v>211</v>
      </c>
      <c r="C9" s="10" t="s">
        <v>3</v>
      </c>
      <c r="D9" s="10" t="s">
        <v>212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5.75" customHeight="1" spans="1:26">
      <c r="A10" s="48" t="s">
        <v>41</v>
      </c>
      <c r="B10" s="48" t="s">
        <v>213</v>
      </c>
      <c r="C10" s="48" t="s">
        <v>214</v>
      </c>
      <c r="D10" s="48" t="s">
        <v>215</v>
      </c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5.75" customHeight="1" spans="1:26">
      <c r="A11" s="48" t="s">
        <v>47</v>
      </c>
      <c r="B11" s="48" t="s">
        <v>216</v>
      </c>
      <c r="C11" s="48" t="s">
        <v>214</v>
      </c>
      <c r="D11" s="48" t="s">
        <v>217</v>
      </c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15.75" customHeight="1" spans="1:26">
      <c r="A12" s="48" t="s">
        <v>52</v>
      </c>
      <c r="B12" s="48"/>
      <c r="C12" s="48" t="s">
        <v>214</v>
      </c>
      <c r="D12" s="48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15.75" customHeight="1" spans="1:26">
      <c r="A13" s="48" t="s">
        <v>58</v>
      </c>
      <c r="B13" s="48"/>
      <c r="C13" s="48" t="s">
        <v>214</v>
      </c>
      <c r="D13" s="48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5.75" customHeight="1" spans="1:26">
      <c r="A14" s="53" t="s">
        <v>218</v>
      </c>
      <c r="B14" s="53"/>
      <c r="C14" s="53" t="s">
        <v>214</v>
      </c>
      <c r="D14" s="53" t="s">
        <v>219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15.75" customHeight="1" spans="1:26">
      <c r="A15" s="53" t="s">
        <v>220</v>
      </c>
      <c r="B15" s="53"/>
      <c r="C15" s="53" t="s">
        <v>214</v>
      </c>
      <c r="D15" s="53" t="s">
        <v>221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15.75" customHeight="1" spans="1:26">
      <c r="A16" s="48" t="s">
        <v>62</v>
      </c>
      <c r="B16" s="48" t="s">
        <v>222</v>
      </c>
      <c r="C16" s="48" t="s">
        <v>214</v>
      </c>
      <c r="D16" s="48" t="s">
        <v>223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5.75" customHeight="1" spans="1:26">
      <c r="A17" s="48" t="s">
        <v>68</v>
      </c>
      <c r="B17" s="48"/>
      <c r="C17" s="48" t="s">
        <v>214</v>
      </c>
      <c r="D17" s="48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5.75" customHeight="1" spans="1:26">
      <c r="A18" s="48" t="s">
        <v>224</v>
      </c>
      <c r="B18" s="48" t="s">
        <v>73</v>
      </c>
      <c r="C18" s="48" t="s">
        <v>214</v>
      </c>
      <c r="D18" s="48" t="s">
        <v>225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15.75" customHeight="1" spans="1:26">
      <c r="A19" s="53" t="s">
        <v>226</v>
      </c>
      <c r="B19" s="53"/>
      <c r="C19" s="53" t="s">
        <v>214</v>
      </c>
      <c r="D19" s="53" t="s">
        <v>227</v>
      </c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15.75" customHeight="1" spans="1:26">
      <c r="A20" s="48" t="s">
        <v>77</v>
      </c>
      <c r="B20" s="48" t="s">
        <v>228</v>
      </c>
      <c r="C20" s="48" t="s">
        <v>214</v>
      </c>
      <c r="D20" s="48" t="s">
        <v>229</v>
      </c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5.75" customHeight="1" spans="1:26">
      <c r="A21" s="48" t="s">
        <v>82</v>
      </c>
      <c r="B21" s="48"/>
      <c r="C21" s="48" t="s">
        <v>214</v>
      </c>
      <c r="D21" s="48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5.75" customHeight="1" spans="1:26">
      <c r="A22" s="53" t="s">
        <v>230</v>
      </c>
      <c r="B22" s="53"/>
      <c r="C22" s="53" t="s">
        <v>214</v>
      </c>
      <c r="D22" s="53" t="s">
        <v>221</v>
      </c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5.75" customHeight="1" spans="1:26">
      <c r="A23" s="48" t="s">
        <v>231</v>
      </c>
      <c r="B23" s="48"/>
      <c r="C23" s="48" t="s">
        <v>214</v>
      </c>
      <c r="D23" s="48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 spans="1:26">
      <c r="A24" s="48" t="s">
        <v>91</v>
      </c>
      <c r="B24" s="48"/>
      <c r="C24" s="48" t="s">
        <v>44</v>
      </c>
      <c r="D24" s="48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 spans="1:26">
      <c r="A25" s="53" t="s">
        <v>232</v>
      </c>
      <c r="B25" s="53"/>
      <c r="C25" s="53" t="s">
        <v>44</v>
      </c>
      <c r="D25" s="53" t="s">
        <v>227</v>
      </c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 spans="1:26">
      <c r="A26" s="53" t="s">
        <v>233</v>
      </c>
      <c r="B26" s="53"/>
      <c r="C26" s="53" t="s">
        <v>44</v>
      </c>
      <c r="D26" s="53" t="s">
        <v>234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 spans="1:26">
      <c r="A27" s="53" t="s">
        <v>235</v>
      </c>
      <c r="B27" s="53"/>
      <c r="C27" s="53" t="s">
        <v>44</v>
      </c>
      <c r="D27" s="53" t="s">
        <v>236</v>
      </c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 spans="1:26">
      <c r="A28" s="53" t="s">
        <v>237</v>
      </c>
      <c r="B28" s="53"/>
      <c r="C28" s="53" t="s">
        <v>44</v>
      </c>
      <c r="D28" s="53" t="s">
        <v>227</v>
      </c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 spans="1:26">
      <c r="A29" s="48" t="s">
        <v>96</v>
      </c>
      <c r="B29" s="48"/>
      <c r="C29" s="48" t="s">
        <v>44</v>
      </c>
      <c r="D29" s="48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1" spans="1:26">
      <c r="A30" s="53" t="s">
        <v>238</v>
      </c>
      <c r="B30" s="53"/>
      <c r="C30" s="53" t="s">
        <v>44</v>
      </c>
      <c r="D30" s="53" t="s">
        <v>239</v>
      </c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 spans="1:26">
      <c r="A31" s="48" t="s">
        <v>99</v>
      </c>
      <c r="B31" s="48"/>
      <c r="C31" s="48" t="s">
        <v>44</v>
      </c>
      <c r="D31" s="48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 spans="1:26">
      <c r="A32" s="53" t="s">
        <v>240</v>
      </c>
      <c r="B32" s="53"/>
      <c r="C32" s="53" t="s">
        <v>50</v>
      </c>
      <c r="D32" s="53" t="s">
        <v>241</v>
      </c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 spans="1:26">
      <c r="A33" s="53" t="s">
        <v>242</v>
      </c>
      <c r="B33" s="53"/>
      <c r="C33" s="53" t="s">
        <v>50</v>
      </c>
      <c r="D33" s="53" t="s">
        <v>243</v>
      </c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 spans="1:26">
      <c r="A34" s="53" t="s">
        <v>244</v>
      </c>
      <c r="B34" s="53"/>
      <c r="C34" s="53" t="s">
        <v>50</v>
      </c>
      <c r="D34" s="53" t="s">
        <v>243</v>
      </c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 spans="1:26">
      <c r="A35" s="48" t="s">
        <v>103</v>
      </c>
      <c r="B35" s="48"/>
      <c r="C35" s="48" t="s">
        <v>50</v>
      </c>
      <c r="D35" s="48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 spans="1:26">
      <c r="A36" s="48" t="s">
        <v>106</v>
      </c>
      <c r="B36" s="48"/>
      <c r="C36" s="48" t="s">
        <v>50</v>
      </c>
      <c r="D36" s="48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 spans="1:26">
      <c r="A37" s="53" t="s">
        <v>245</v>
      </c>
      <c r="B37" s="53"/>
      <c r="C37" s="53" t="s">
        <v>50</v>
      </c>
      <c r="D37" s="53" t="s">
        <v>227</v>
      </c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 spans="1:26">
      <c r="A38" s="53" t="s">
        <v>246</v>
      </c>
      <c r="B38" s="53"/>
      <c r="C38" s="53" t="s">
        <v>50</v>
      </c>
      <c r="D38" s="53" t="s">
        <v>227</v>
      </c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 spans="1:26">
      <c r="A39" s="48" t="s">
        <v>109</v>
      </c>
      <c r="B39" s="48"/>
      <c r="C39" s="48" t="s">
        <v>50</v>
      </c>
      <c r="D39" s="48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 spans="1:26">
      <c r="A40" s="48" t="s">
        <v>112</v>
      </c>
      <c r="B40" s="48"/>
      <c r="C40" s="48" t="s">
        <v>114</v>
      </c>
      <c r="D40" s="48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 spans="1:26">
      <c r="A41" s="53" t="s">
        <v>247</v>
      </c>
      <c r="B41" s="53"/>
      <c r="C41" s="53" t="s">
        <v>114</v>
      </c>
      <c r="D41" s="53" t="s">
        <v>227</v>
      </c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 spans="1:26">
      <c r="A42" s="53" t="s">
        <v>248</v>
      </c>
      <c r="B42" s="53"/>
      <c r="C42" s="53" t="s">
        <v>114</v>
      </c>
      <c r="D42" s="53" t="s">
        <v>227</v>
      </c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 spans="1:26">
      <c r="A43" s="48" t="s">
        <v>117</v>
      </c>
      <c r="B43" s="48"/>
      <c r="C43" s="48" t="s">
        <v>114</v>
      </c>
      <c r="D43" s="48" t="s">
        <v>249</v>
      </c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 spans="1:26">
      <c r="A44" s="48" t="s">
        <v>122</v>
      </c>
      <c r="B44" s="48"/>
      <c r="C44" s="48" t="s">
        <v>114</v>
      </c>
      <c r="D44" s="48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 spans="1:26">
      <c r="A45" s="48" t="s">
        <v>125</v>
      </c>
      <c r="B45" s="48"/>
      <c r="C45" s="48" t="s">
        <v>127</v>
      </c>
      <c r="D45" s="48" t="s">
        <v>250</v>
      </c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 spans="1:26">
      <c r="A46" s="53" t="s">
        <v>251</v>
      </c>
      <c r="B46" s="53"/>
      <c r="C46" s="53" t="s">
        <v>127</v>
      </c>
      <c r="D46" s="53" t="s">
        <v>221</v>
      </c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 spans="1:26">
      <c r="A47" s="48" t="s">
        <v>129</v>
      </c>
      <c r="B47" s="48"/>
      <c r="C47" s="48" t="s">
        <v>127</v>
      </c>
      <c r="D47" s="48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 spans="1:26">
      <c r="A48" s="53" t="s">
        <v>252</v>
      </c>
      <c r="B48" s="53"/>
      <c r="C48" s="53" t="s">
        <v>127</v>
      </c>
      <c r="D48" s="53" t="s">
        <v>227</v>
      </c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 spans="1:26">
      <c r="A49" s="53" t="s">
        <v>253</v>
      </c>
      <c r="B49" s="53"/>
      <c r="C49" s="53" t="s">
        <v>127</v>
      </c>
      <c r="D49" s="53" t="s">
        <v>221</v>
      </c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 spans="1:26">
      <c r="A50" s="48" t="s">
        <v>132</v>
      </c>
      <c r="B50" s="48"/>
      <c r="C50" s="48" t="s">
        <v>127</v>
      </c>
      <c r="D50" s="48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 spans="1:26">
      <c r="A51" s="53" t="s">
        <v>254</v>
      </c>
      <c r="B51" s="53"/>
      <c r="C51" s="53" t="s">
        <v>120</v>
      </c>
      <c r="D51" s="53" t="s">
        <v>227</v>
      </c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 spans="1:26">
      <c r="A52" s="48" t="s">
        <v>135</v>
      </c>
      <c r="B52" s="48"/>
      <c r="C52" s="48" t="s">
        <v>120</v>
      </c>
      <c r="D52" s="48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 spans="1:26">
      <c r="A53" s="48" t="s">
        <v>139</v>
      </c>
      <c r="B53" s="48"/>
      <c r="C53" s="48" t="s">
        <v>120</v>
      </c>
      <c r="D53" s="48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 spans="1:26">
      <c r="A54" s="48" t="s">
        <v>142</v>
      </c>
      <c r="B54" s="48"/>
      <c r="C54" s="48" t="s">
        <v>120</v>
      </c>
      <c r="D54" s="48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 spans="1:26">
      <c r="A55" s="48" t="s">
        <v>145</v>
      </c>
      <c r="B55" s="48" t="s">
        <v>255</v>
      </c>
      <c r="C55" s="48" t="s">
        <v>147</v>
      </c>
      <c r="D55" s="48" t="s">
        <v>256</v>
      </c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 spans="1:26">
      <c r="A56" s="48" t="s">
        <v>149</v>
      </c>
      <c r="B56" s="48"/>
      <c r="C56" s="48" t="s">
        <v>147</v>
      </c>
      <c r="D56" s="48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 spans="1:26">
      <c r="A57" s="48" t="s">
        <v>152</v>
      </c>
      <c r="B57" s="48"/>
      <c r="C57" s="48" t="s">
        <v>147</v>
      </c>
      <c r="D57" s="48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 spans="1:26">
      <c r="A58" s="48" t="s">
        <v>156</v>
      </c>
      <c r="B58" s="48"/>
      <c r="C58" s="48" t="s">
        <v>159</v>
      </c>
      <c r="D58" s="48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 spans="1:26">
      <c r="A59" s="53" t="s">
        <v>257</v>
      </c>
      <c r="B59" s="53"/>
      <c r="C59" s="53" t="s">
        <v>159</v>
      </c>
      <c r="D59" s="53" t="s">
        <v>221</v>
      </c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 spans="1:26">
      <c r="A60" s="48" t="s">
        <v>162</v>
      </c>
      <c r="B60" s="48"/>
      <c r="C60" s="48" t="s">
        <v>159</v>
      </c>
      <c r="D60" s="48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 spans="1:26">
      <c r="A61" s="48" t="s">
        <v>165</v>
      </c>
      <c r="B61" s="48"/>
      <c r="C61" s="48" t="s">
        <v>159</v>
      </c>
      <c r="D61" s="48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 spans="1:26">
      <c r="A62" s="48" t="s">
        <v>168</v>
      </c>
      <c r="B62" s="48"/>
      <c r="C62" s="48" t="s">
        <v>79</v>
      </c>
      <c r="D62" s="48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 spans="1:26">
      <c r="A63" s="48" t="s">
        <v>172</v>
      </c>
      <c r="B63" s="48"/>
      <c r="C63" s="48" t="s">
        <v>79</v>
      </c>
      <c r="D63" s="48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 spans="1:26">
      <c r="A64" s="48" t="s">
        <v>177</v>
      </c>
      <c r="B64" s="48"/>
      <c r="C64" s="48" t="s">
        <v>79</v>
      </c>
      <c r="D64" s="48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 spans="1:26">
      <c r="A65" s="48" t="s">
        <v>180</v>
      </c>
      <c r="B65" s="48" t="s">
        <v>258</v>
      </c>
      <c r="C65" s="48" t="s">
        <v>183</v>
      </c>
      <c r="D65" s="48" t="s">
        <v>259</v>
      </c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 spans="1:26">
      <c r="A66" s="53" t="s">
        <v>260</v>
      </c>
      <c r="B66" s="53"/>
      <c r="C66" s="53" t="s">
        <v>183</v>
      </c>
      <c r="D66" s="53" t="s">
        <v>227</v>
      </c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 spans="1:26">
      <c r="A67" s="48" t="s">
        <v>185</v>
      </c>
      <c r="B67" s="48"/>
      <c r="C67" s="48" t="s">
        <v>183</v>
      </c>
      <c r="D67" s="48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 spans="1:26">
      <c r="A68" s="53" t="s">
        <v>261</v>
      </c>
      <c r="B68" s="53"/>
      <c r="C68" s="53" t="s">
        <v>183</v>
      </c>
      <c r="D68" s="53" t="s">
        <v>221</v>
      </c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 spans="1:26">
      <c r="A69" s="48" t="s">
        <v>189</v>
      </c>
      <c r="B69" s="48"/>
      <c r="C69" s="48" t="s">
        <v>183</v>
      </c>
      <c r="D69" s="48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 spans="1:26">
      <c r="A70" s="53" t="s">
        <v>262</v>
      </c>
      <c r="B70" s="53"/>
      <c r="C70" s="53" t="s">
        <v>119</v>
      </c>
      <c r="D70" s="53" t="s">
        <v>263</v>
      </c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 spans="1:26">
      <c r="A71" s="53" t="s">
        <v>264</v>
      </c>
      <c r="B71" s="53"/>
      <c r="C71" s="53" t="s">
        <v>119</v>
      </c>
      <c r="D71" s="53" t="s">
        <v>227</v>
      </c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 spans="1:26">
      <c r="A72" s="48" t="s">
        <v>193</v>
      </c>
      <c r="B72" s="48"/>
      <c r="C72" s="48" t="s">
        <v>119</v>
      </c>
      <c r="D72" s="48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 spans="1:26">
      <c r="A73" s="48" t="s">
        <v>196</v>
      </c>
      <c r="B73" s="48"/>
      <c r="C73" s="48" t="s">
        <v>119</v>
      </c>
      <c r="D73" s="48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 spans="1:26">
      <c r="A74" s="48" t="s">
        <v>265</v>
      </c>
      <c r="B74" s="48" t="s">
        <v>266</v>
      </c>
      <c r="C74" s="48" t="s">
        <v>119</v>
      </c>
      <c r="D74" s="48" t="s">
        <v>267</v>
      </c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 spans="1:26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 spans="1:26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 spans="1:26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 spans="1:26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 spans="1:26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 spans="1:26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 spans="1:26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 spans="1:26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 spans="1:26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 spans="1:26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 spans="1:26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 spans="1:26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 spans="1:26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 spans="1:26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 spans="1:26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 spans="1:26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 spans="1:26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 spans="1:26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 spans="1:26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 spans="1:26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 spans="1:26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 spans="1:26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 spans="1:26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 spans="1:26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 spans="1:26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 spans="1:26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 spans="1:26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 spans="1:26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 spans="1:26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 spans="1:26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 spans="1:26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 spans="1:26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 spans="1:26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 spans="1:26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 spans="1:26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 spans="1:26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 spans="1:26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 spans="1:26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 spans="1:26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 spans="1:26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 spans="1:26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 spans="1:26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 spans="1:26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 spans="1:26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 spans="1:26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 spans="1:26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 spans="1:26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 spans="1:26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 spans="1:26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 spans="1:26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 spans="1:26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 spans="1:26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 spans="1:26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 spans="1:26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 spans="1:26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 spans="1:26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 spans="1:26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 spans="1:26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 spans="1:26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 spans="1:26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 spans="1:26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 spans="1:26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 spans="1:26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 spans="1:26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 spans="1:26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 spans="1:26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 spans="1:26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 spans="1:26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 spans="1:26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 spans="1:26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 spans="1:26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 spans="1:26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 spans="1:26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 spans="1:26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 spans="1:26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 spans="1:26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 spans="1:26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 spans="1:26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 spans="1:26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 spans="1:26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 spans="1:26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 spans="1:26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 spans="1:26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 spans="1:26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 spans="1:26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 spans="1:26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 spans="1:26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 spans="1:26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 spans="1:26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 spans="1:26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 spans="1:26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 spans="1:26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 spans="1:26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 spans="1:26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 spans="1:26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 spans="1:26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 spans="1:26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 spans="1:26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 spans="1:26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 spans="1:26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 spans="1:26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 spans="1:26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 spans="1:26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 spans="1:26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 spans="1:26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 spans="1:26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 spans="1:26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 spans="1:26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 spans="1:26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 spans="1:26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 spans="1:26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 spans="1:26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 spans="1:26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 spans="1:26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 spans="1:26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 spans="1:26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 spans="1:26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 spans="1:26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 spans="1:26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 spans="1:26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 spans="1:26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 spans="1:26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 spans="1:26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 spans="1:26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 spans="1:26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 spans="1:26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 spans="1:26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 spans="1:26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 spans="1:26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 spans="1:26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 spans="1:26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 spans="1:26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 spans="1:26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 spans="1:26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 spans="1:26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 spans="1:26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 spans="1:26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 spans="1:26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 spans="1:26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 spans="1:26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 spans="1:26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 spans="1:26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 spans="1:26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 spans="1:26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 spans="1:26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 spans="1:26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 spans="1:26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 spans="1:26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 spans="1:26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 spans="1:26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 spans="1:26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 spans="1:26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 spans="1:26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 spans="1:26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 spans="1:26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 spans="1:26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 spans="1:26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 spans="1:26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 spans="1:26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 spans="1:26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 spans="1:26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 spans="1:26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 spans="1:26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 spans="1:26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 spans="1:26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 spans="1:26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 spans="1:26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 spans="1:26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 spans="1:26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 spans="1:26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 spans="1:26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 spans="1:26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 spans="1:26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 spans="1:26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 spans="1:26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 spans="1:26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 spans="1:26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 spans="1:26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 spans="1:26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 spans="1:26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 spans="1:26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 spans="1:26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 spans="1:26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 spans="1:26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 spans="1:26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 spans="1:26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 spans="1:26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 spans="1:26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 spans="1:26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 spans="1:26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 spans="1:26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 spans="1:26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 spans="1:26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 spans="1:26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 spans="1:26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 spans="1:26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 spans="1:26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 spans="1:26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 spans="1:26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 spans="1:26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 spans="1:26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 spans="1:26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 spans="1:26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 spans="1:26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 spans="1:26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 spans="1:26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 spans="1:26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 spans="1:26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 spans="1:26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 spans="1:26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 spans="1:26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 spans="1:26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 spans="1:26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 spans="1:26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 spans="1:26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 spans="1:26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 spans="1:26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 spans="1:26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 spans="1:26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 spans="1:26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 spans="1:26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 spans="1:26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 spans="1:26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 spans="1:26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 spans="1:26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 spans="1:26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 spans="1:26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 spans="1:26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 spans="1:26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 spans="1:26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 spans="1:26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 spans="1:26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 spans="1:26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 spans="1:26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 spans="1:26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 spans="1:26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 spans="1:26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 spans="1:26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 spans="1:26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 spans="1:26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 spans="1:26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 spans="1:26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 spans="1:26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 spans="1:26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 spans="1:26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 spans="1:26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 spans="1:26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 spans="1:26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 spans="1:26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 spans="1:26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 spans="1:26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 spans="1:26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 spans="1:26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 spans="1:26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 spans="1:26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 spans="1:26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 spans="1:26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 spans="1:26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 spans="1:26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 spans="1:26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 spans="1:26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 spans="1:26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 spans="1:26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 spans="1:26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 spans="1:26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 spans="1:26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 spans="1:26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 spans="1:26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 spans="1:26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 spans="1:26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 spans="1:26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 spans="1:26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 spans="1:26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 spans="1:26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 spans="1:26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 spans="1:26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 spans="1:26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 spans="1:26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 spans="1:26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 spans="1:26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 spans="1:26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 spans="1:26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 spans="1:26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 spans="1:26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 spans="1:26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 spans="1:26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 spans="1:26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 spans="1:26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 spans="1:26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 spans="1:26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 spans="1:26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 spans="1:26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 spans="1:26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 spans="1:26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 spans="1:26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 spans="1:26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 spans="1:26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 spans="1:26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 spans="1:26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 spans="1:26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 spans="1:26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 spans="1:26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 spans="1:26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 spans="1:26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 spans="1:26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 spans="1:26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 spans="1:26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 spans="1:26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 spans="1:26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 spans="1:26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 spans="1:26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 spans="1:26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 spans="1:26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 spans="1:26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 spans="1:26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 spans="1:26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 spans="1:26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 spans="1:26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 spans="1:26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 spans="1:26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 spans="1:26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 spans="1:26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 spans="1:26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 spans="1:26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 spans="1:26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 spans="1:26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 spans="1:26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 spans="1:26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 spans="1:26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 spans="1:26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 spans="1:26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 spans="1:26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 spans="1:26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 spans="1:26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 spans="1:26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 spans="1:26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 spans="1:26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 spans="1:26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 spans="1:26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 spans="1:26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 spans="1:26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 spans="1:26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 spans="1:26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 spans="1:26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 spans="1:26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 spans="1:26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 spans="1:26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 spans="1:26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 spans="1:26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 spans="1:26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 spans="1:26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 spans="1:26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 spans="1:26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 spans="1:26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 spans="1:26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 spans="1:26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 spans="1:26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 spans="1:26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 spans="1:26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 spans="1:26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 spans="1:26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 spans="1:26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 spans="1:26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 spans="1:26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 spans="1:26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 spans="1:26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 spans="1:26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 spans="1:26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 spans="1:26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 spans="1:26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 spans="1:26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 spans="1:26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 spans="1:26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 spans="1:26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 spans="1:26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 spans="1:26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 spans="1:26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 spans="1:26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 spans="1:26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 spans="1:26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 spans="1:26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 spans="1:26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 spans="1:26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 spans="1:26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 spans="1:26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 spans="1:26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 spans="1:26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 spans="1:26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 spans="1:26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 spans="1:26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 spans="1:26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 spans="1:26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 spans="1:26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 spans="1:26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 spans="1:26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 spans="1:26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 spans="1:26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 spans="1:26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 spans="1:26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 spans="1:26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 spans="1:26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 spans="1:26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 spans="1:26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 spans="1:26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 spans="1:26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 spans="1:26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 spans="1:26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 spans="1:26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 spans="1:26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 spans="1:26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 spans="1:26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 spans="1:26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 spans="1:26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 spans="1:26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 spans="1:26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 spans="1:26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 spans="1:26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 spans="1:26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 spans="1:26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 spans="1:26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 spans="1:26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 spans="1:26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 spans="1:26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 spans="1:26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 spans="1:26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 spans="1:26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 spans="1:26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 spans="1:26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 spans="1:26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 spans="1:26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 spans="1:26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 spans="1:26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 spans="1:26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 spans="1:26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 spans="1:26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 spans="1:26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 spans="1:26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 spans="1:26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 spans="1:26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 spans="1:26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 spans="1:26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 spans="1:26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 spans="1:26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 spans="1:26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 spans="1:26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 spans="1:26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 spans="1:26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 spans="1:26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 spans="1:26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 spans="1:26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 spans="1:26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 spans="1:26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 spans="1:26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 spans="1:26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 spans="1:26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 spans="1:26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 spans="1:26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 spans="1:26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 spans="1:26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 spans="1:26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 spans="1:26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 spans="1:26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 spans="1:26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 spans="1:26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 spans="1:26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 spans="1:26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 spans="1:26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 spans="1:26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 spans="1:26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 spans="1:26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 spans="1:26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 spans="1:26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 spans="1:26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 spans="1:26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 spans="1:26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 spans="1:26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 spans="1:26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 spans="1:26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 spans="1:26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 spans="1:26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 spans="1:26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 spans="1:26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 spans="1:26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 spans="1:26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 spans="1:26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 spans="1:26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 spans="1:26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 spans="1:26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 spans="1:26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 spans="1:26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 spans="1:26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 spans="1:26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 spans="1:26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 spans="1:26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 spans="1:26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 spans="1:26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 spans="1:26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 spans="1:26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 spans="1:26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 spans="1:26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 spans="1:26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 spans="1:26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 spans="1:26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 spans="1:26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 spans="1:26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 spans="1:26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 spans="1:26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 spans="1:26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 spans="1:26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 spans="1:26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 spans="1:26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 spans="1:26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 spans="1:26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 spans="1:26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 spans="1:26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 spans="1:26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 spans="1:26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 spans="1:26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 spans="1:26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 spans="1:26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 spans="1:26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 spans="1:26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 spans="1:26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 spans="1:26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 spans="1:26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 spans="1:26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 spans="1:26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 spans="1:26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 spans="1:26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 spans="1:26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 spans="1:26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 spans="1:26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 spans="1:26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 spans="1:26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 spans="1:26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 spans="1:26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 spans="1:26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 spans="1:26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 spans="1:26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 spans="1:26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 spans="1:26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 spans="1:26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 spans="1:26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 spans="1:26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 spans="1:26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 spans="1:26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 spans="1:26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 spans="1:26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 spans="1:26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 spans="1:26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 spans="1:26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 spans="1:26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 spans="1:26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 spans="1:26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 spans="1:26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 spans="1:26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 spans="1:26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 spans="1:26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 spans="1:26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 spans="1:26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 spans="1:26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 spans="1:26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 spans="1:26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 spans="1:26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 spans="1:26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 spans="1:26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 spans="1:26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 spans="1:26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 spans="1:26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 spans="1:26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 spans="1:26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 spans="1:26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 spans="1:26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 spans="1:26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 spans="1:26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 spans="1:26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 spans="1:26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 spans="1:26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 spans="1:26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 spans="1:26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 spans="1:26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 spans="1:26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 spans="1:26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 spans="1:26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 spans="1:26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 spans="1:26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 spans="1:26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 spans="1:26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 spans="1:26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 spans="1:26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 spans="1:26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 spans="1:26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 spans="1:26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 spans="1:26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 spans="1:26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 spans="1:26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 spans="1:26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 spans="1:26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 spans="1:26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 spans="1:26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 spans="1:26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 spans="1:26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 spans="1:26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 spans="1:26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 spans="1:26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 spans="1:26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 spans="1:26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 spans="1:26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 spans="1:26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 spans="1:26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 spans="1:26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 spans="1:26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 spans="1:26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 spans="1:26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 spans="1:26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 spans="1:26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 spans="1:26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 spans="1:26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 spans="1:26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 spans="1:26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 spans="1:26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 spans="1:26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 spans="1:26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 spans="1:26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 spans="1:26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 spans="1:26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 spans="1:26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 spans="1:26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 spans="1:26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 spans="1:26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 spans="1:26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 spans="1:26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 spans="1:26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 spans="1:26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 spans="1:26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 spans="1:26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 spans="1:26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 spans="1:26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 spans="1:26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 spans="1:26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 spans="1:26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 spans="1:26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 spans="1:26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 spans="1:26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 spans="1:26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 spans="1:26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 spans="1:26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 spans="1:26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 spans="1:26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 spans="1:26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 spans="1:26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 spans="1:26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 spans="1:26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 spans="1:26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 spans="1:26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 spans="1:26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 spans="1:26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 spans="1:26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 spans="1:26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 spans="1:26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 spans="1:26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 spans="1:26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 spans="1:26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 spans="1:26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 spans="1:26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 spans="1:26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 spans="1:26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 spans="1:26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 spans="1:26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 spans="1:26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 spans="1:26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 spans="1:26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 spans="1:26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 spans="1:26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 spans="1:26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 spans="1:26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 spans="1:26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 spans="1:26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 spans="1:26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 spans="1:26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 spans="1:26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 spans="1:26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 spans="1:26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 spans="1:26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 spans="1:26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 spans="1:26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 spans="1:26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 spans="1:26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 spans="1:26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 spans="1:26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 spans="1:26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 spans="1:26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 spans="1:26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 spans="1:26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 spans="1:26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 spans="1:26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 spans="1:26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 spans="1:26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 spans="1:26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 spans="1:26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 spans="1:26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 spans="1:26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 spans="1:26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 spans="1:26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 spans="1:26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 spans="1:26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 spans="1:26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 spans="1:26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 spans="1:26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 spans="1:26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 spans="1:26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 spans="1:26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 spans="1:26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 spans="1:26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 spans="1:26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 spans="1:26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 spans="1:26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 spans="1:26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 spans="1:26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 spans="1:26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 spans="1:26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 spans="1:26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 spans="1:26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 spans="1:26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 spans="1:26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 spans="1:26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 spans="1:26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 spans="1:26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 spans="1:26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 spans="1:26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 spans="1:26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 spans="1:26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 spans="1:26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 spans="1:26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 spans="1:26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 spans="1:26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 spans="1:26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 spans="1:26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 spans="1:26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 spans="1:26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 spans="1:26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 spans="1:26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 spans="1:26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 spans="1:26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 spans="1:26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 spans="1:26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 spans="1:26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 spans="1:26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 spans="1:26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 spans="1:26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 spans="1:26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 spans="1:26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 spans="1:26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 spans="1:26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 spans="1:26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 spans="1:26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 spans="1:26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 spans="1:26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 spans="1:26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 spans="1:26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 spans="1:26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 spans="1:26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 spans="1:26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 spans="1:26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 spans="1:26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 spans="1:26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 spans="1:26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 spans="1:26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 spans="1:26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 spans="1:26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 spans="1:26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 spans="1:26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 spans="1:26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 spans="1:26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 spans="1:26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 spans="1:26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 spans="1:26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 spans="1:26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 spans="1:26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 spans="1:26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 spans="1:26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 spans="1:26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 spans="1:26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 spans="1:26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 spans="1:26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 spans="1:26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 spans="1:26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 spans="1:26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 spans="1:26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 spans="1:26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 spans="1:26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 spans="1:26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 spans="1:26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 spans="1:26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 spans="1:26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 spans="1:26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 spans="1:26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 spans="1:26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 spans="1:26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 spans="1:26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 spans="1:26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 spans="1:26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 spans="1:26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 spans="1:26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 spans="1:26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 spans="1:26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 spans="1:26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 spans="1:26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 spans="1:26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 spans="1:26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 spans="1:26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 spans="1:26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 spans="1:26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 spans="1:26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 spans="1:26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 spans="1:26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 spans="1:26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 spans="1:26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 spans="1:26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 spans="1:26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 spans="1:26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 spans="1:26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 spans="1:26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 spans="1:26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 spans="1:26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 spans="1:26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 spans="1:26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 spans="1:26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 spans="1:26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 spans="1:26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 spans="1:26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 spans="1:26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 spans="1:26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 spans="1:26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 spans="1:26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 spans="1:26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 spans="1:26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 spans="1:26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 spans="1:26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 spans="1:26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 spans="1:26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 spans="1:26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 spans="1:26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 spans="1:26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 spans="1:26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 spans="1:26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 spans="1:26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 spans="1:26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 spans="1:26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 spans="1:26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 spans="1:26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 spans="1:26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 spans="1:26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 spans="1:26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 spans="1:26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 spans="1:26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 spans="1:26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 spans="1:26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 spans="1:26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 spans="1:26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 spans="1:26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 spans="1:26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 spans="1:26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 spans="1:26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 spans="1:26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 spans="1:26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 spans="1:26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 spans="1:26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 spans="1:26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 spans="1:26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 spans="1:26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 spans="1:26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 spans="1:26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 spans="1:26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 spans="1:26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 spans="1:26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 spans="1:26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 spans="1:26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 spans="1:26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 spans="1:26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 spans="1:26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 spans="1:26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 spans="1:26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 spans="1:26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 spans="1:26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 spans="1:26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 spans="1:26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 spans="1:26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 spans="1:26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 spans="1:26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 spans="1:26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 spans="1:26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 spans="1:26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 spans="1:26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 spans="1:26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 spans="1:26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 spans="1:26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 spans="1:26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 spans="1:26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 spans="1:26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 spans="1:26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 spans="1:26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 spans="1:26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 spans="1:26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 spans="1:26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 spans="1:26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 spans="1:26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 spans="1:26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 spans="1:26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 spans="1:26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 spans="1:26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 spans="1:26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 spans="1:26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 spans="1:26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 spans="1:26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 spans="1:26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 spans="1:26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 spans="1:26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 spans="1:26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 spans="1:26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 spans="1:26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 spans="1:26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 spans="1:26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 spans="1:26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 spans="1:26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 spans="1:26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pageMargins left="0.7" right="0.7" top="0.75" bottom="0.75" header="0" footer="0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35.7071428571429" customWidth="1"/>
    <col min="2" max="2" width="14.4285714285714" customWidth="1"/>
    <col min="3" max="3" width="25.4285714285714" customWidth="1"/>
    <col min="4" max="6" width="11.4285714285714" customWidth="1"/>
    <col min="7" max="7" width="25.8571428571429" customWidth="1"/>
    <col min="8" max="26" width="11.4285714285714" customWidth="1"/>
  </cols>
  <sheetData>
    <row r="1" ht="15.75" customHeight="1" spans="1:26">
      <c r="A1" s="13" t="s">
        <v>0</v>
      </c>
      <c r="B1" s="13" t="s">
        <v>9</v>
      </c>
      <c r="C1" s="13" t="s">
        <v>3</v>
      </c>
      <c r="D1" s="11"/>
      <c r="E1" s="11"/>
      <c r="F1" s="11"/>
      <c r="G1" s="10" t="s">
        <v>3</v>
      </c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15.75" customHeight="1" spans="1:26">
      <c r="A2" s="17" t="s">
        <v>41</v>
      </c>
      <c r="B2" s="19">
        <f>'Subject APIs full analysis'!J2</f>
        <v>7</v>
      </c>
      <c r="C2" s="18" t="str">
        <f t="shared" ref="C2:C41" si="0">IF(B2&lt;4,$G$2,IF(B2&lt;21,$G$3,IF(B2&lt;51,$G$4,IF(B2&lt;101,$G$5,$G$6))))</f>
        <v>4-20 operations</v>
      </c>
      <c r="D2" s="11"/>
      <c r="E2" s="11"/>
      <c r="F2" s="11"/>
      <c r="G2" s="11" t="s">
        <v>268</v>
      </c>
      <c r="H2" s="11">
        <f>COUNTIF(C2:C41,G2)</f>
        <v>8</v>
      </c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5.75" customHeight="1" spans="1:26">
      <c r="A3" s="17" t="s">
        <v>47</v>
      </c>
      <c r="B3" s="19">
        <f>'Subject APIs full analysis'!J3</f>
        <v>3</v>
      </c>
      <c r="C3" s="18" t="str">
        <f t="shared" si="0"/>
        <v>1-3 operations</v>
      </c>
      <c r="D3" s="11"/>
      <c r="E3" s="11"/>
      <c r="F3" s="11"/>
      <c r="G3" s="11" t="s">
        <v>269</v>
      </c>
      <c r="H3" s="11">
        <f>COUNTIF(C2:C41,G3)</f>
        <v>5</v>
      </c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5.75" customHeight="1" spans="1:26">
      <c r="A4" s="17" t="s">
        <v>52</v>
      </c>
      <c r="B4" s="19">
        <f>'Subject APIs full analysis'!J4</f>
        <v>50</v>
      </c>
      <c r="C4" s="18" t="str">
        <f t="shared" si="0"/>
        <v>21-50 operations</v>
      </c>
      <c r="D4" s="11"/>
      <c r="E4" s="11"/>
      <c r="F4" s="11"/>
      <c r="G4" s="11" t="s">
        <v>270</v>
      </c>
      <c r="H4" s="11">
        <f>COUNTIF(C2:C41,G4)</f>
        <v>17</v>
      </c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15.75" customHeight="1" spans="1:26">
      <c r="A5" s="17" t="s">
        <v>58</v>
      </c>
      <c r="B5" s="19">
        <f>'Subject APIs full analysis'!J5</f>
        <v>222</v>
      </c>
      <c r="C5" s="18" t="str">
        <f t="shared" si="0"/>
        <v>More than 100 operations</v>
      </c>
      <c r="D5" s="11"/>
      <c r="E5" s="11"/>
      <c r="F5" s="11"/>
      <c r="G5" s="11" t="s">
        <v>271</v>
      </c>
      <c r="H5" s="11">
        <f>COUNTIF(C2:C41,G5)</f>
        <v>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5.75" customHeight="1" spans="1:26">
      <c r="A6" s="17" t="s">
        <v>62</v>
      </c>
      <c r="B6" s="19">
        <f>'Subject APIs full analysis'!J6</f>
        <v>31</v>
      </c>
      <c r="C6" s="18" t="str">
        <f t="shared" si="0"/>
        <v>21-50 operations</v>
      </c>
      <c r="D6" s="11"/>
      <c r="E6" s="11"/>
      <c r="F6" s="11"/>
      <c r="G6" s="11" t="s">
        <v>272</v>
      </c>
      <c r="H6" s="11">
        <f>COUNTIF(C2:C41,G6)</f>
        <v>6</v>
      </c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5.75" customHeight="1" spans="1:26">
      <c r="A7" s="17" t="s">
        <v>68</v>
      </c>
      <c r="B7" s="19">
        <f>'Subject APIs full analysis'!J7</f>
        <v>58</v>
      </c>
      <c r="C7" s="18" t="str">
        <f t="shared" si="0"/>
        <v>51-100 operations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5.75" customHeight="1" spans="1:26">
      <c r="A8" s="17" t="s">
        <v>73</v>
      </c>
      <c r="B8" s="19">
        <f>'Subject APIs full analysis'!J8</f>
        <v>51</v>
      </c>
      <c r="C8" s="18" t="str">
        <f t="shared" si="0"/>
        <v>51-100 operations</v>
      </c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5.75" customHeight="1" spans="1:26">
      <c r="A9" s="17" t="s">
        <v>77</v>
      </c>
      <c r="B9" s="19">
        <f>'Subject APIs full analysis'!J9</f>
        <v>38</v>
      </c>
      <c r="C9" s="18" t="str">
        <f t="shared" si="0"/>
        <v>21-50 operations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5.75" customHeight="1" spans="1:26">
      <c r="A10" s="17" t="s">
        <v>82</v>
      </c>
      <c r="B10" s="19">
        <f>'Subject APIs full analysis'!J10</f>
        <v>40</v>
      </c>
      <c r="C10" s="18" t="str">
        <f t="shared" si="0"/>
        <v>21-50 operations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5.75" customHeight="1" spans="1:26">
      <c r="A11" s="17" t="s">
        <v>86</v>
      </c>
      <c r="B11" s="19">
        <f>'Subject APIs full analysis'!J11</f>
        <v>305</v>
      </c>
      <c r="C11" s="18" t="str">
        <f t="shared" si="0"/>
        <v>More than 100 operations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15.75" customHeight="1" spans="1:26">
      <c r="A12" s="39" t="s">
        <v>91</v>
      </c>
      <c r="B12" s="40">
        <f>'Subject APIs full analysis'!J12</f>
        <v>41</v>
      </c>
      <c r="C12" s="52" t="str">
        <f t="shared" si="0"/>
        <v>21-50 operations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15.75" customHeight="1" spans="1:26">
      <c r="A13" s="39" t="s">
        <v>96</v>
      </c>
      <c r="B13" s="40">
        <f>'Subject APIs full analysis'!J13</f>
        <v>1</v>
      </c>
      <c r="C13" s="52" t="str">
        <f t="shared" si="0"/>
        <v>1-3 operations</v>
      </c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5.75" customHeight="1" spans="1:26">
      <c r="A14" s="39" t="s">
        <v>99</v>
      </c>
      <c r="B14" s="40">
        <f>'Subject APIs full analysis'!J14</f>
        <v>39</v>
      </c>
      <c r="C14" s="52" t="str">
        <f t="shared" si="0"/>
        <v>21-50 operations</v>
      </c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15.75" customHeight="1" spans="1:26">
      <c r="A15" s="44" t="s">
        <v>103</v>
      </c>
      <c r="B15" s="46">
        <f>'Subject APIs full analysis'!J15</f>
        <v>49</v>
      </c>
      <c r="C15" s="45" t="str">
        <f t="shared" si="0"/>
        <v>21-50 operations</v>
      </c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15.75" customHeight="1" spans="1:26">
      <c r="A16" s="44" t="s">
        <v>106</v>
      </c>
      <c r="B16" s="46">
        <f>'Subject APIs full analysis'!J16</f>
        <v>107</v>
      </c>
      <c r="C16" s="45" t="str">
        <f t="shared" si="0"/>
        <v>More than 100 operations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5.75" customHeight="1" spans="1:26">
      <c r="A17" s="44" t="s">
        <v>109</v>
      </c>
      <c r="B17" s="46">
        <f>'Subject APIs full analysis'!J17</f>
        <v>25</v>
      </c>
      <c r="C17" s="45" t="str">
        <f t="shared" si="0"/>
        <v>21-50 operations</v>
      </c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5.75" customHeight="1" spans="1:26">
      <c r="A18" s="30" t="s">
        <v>112</v>
      </c>
      <c r="B18" s="32">
        <f>'Subject APIs full analysis'!J18</f>
        <v>12</v>
      </c>
      <c r="C18" s="31" t="str">
        <f t="shared" si="0"/>
        <v>4-20 operations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15.75" customHeight="1" spans="1:26">
      <c r="A19" s="30" t="s">
        <v>117</v>
      </c>
      <c r="B19" s="32">
        <f>'Subject APIs full analysis'!J19</f>
        <v>21</v>
      </c>
      <c r="C19" s="31" t="str">
        <f t="shared" si="0"/>
        <v>21-50 operations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15.75" customHeight="1" spans="1:26">
      <c r="A20" s="30" t="s">
        <v>122</v>
      </c>
      <c r="B20" s="32">
        <f>'Subject APIs full analysis'!J20</f>
        <v>1</v>
      </c>
      <c r="C20" s="31" t="str">
        <f t="shared" si="0"/>
        <v>1-3 operations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5.75" customHeight="1" spans="1:26">
      <c r="A21" s="41" t="s">
        <v>125</v>
      </c>
      <c r="B21" s="42">
        <f>'Subject APIs full analysis'!J21</f>
        <v>1</v>
      </c>
      <c r="C21" s="47" t="str">
        <f t="shared" si="0"/>
        <v>1-3 operations</v>
      </c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5.75" customHeight="1" spans="1:26">
      <c r="A22" s="41" t="s">
        <v>129</v>
      </c>
      <c r="B22" s="42">
        <f>'Subject APIs full analysis'!J22</f>
        <v>31</v>
      </c>
      <c r="C22" s="47" t="str">
        <f t="shared" si="0"/>
        <v>21-50 operations</v>
      </c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5.75" customHeight="1" spans="1:26">
      <c r="A23" s="41" t="s">
        <v>132</v>
      </c>
      <c r="B23" s="42">
        <f>'Subject APIs full analysis'!J23</f>
        <v>18</v>
      </c>
      <c r="C23" s="47" t="str">
        <f t="shared" si="0"/>
        <v>4-20 operations</v>
      </c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 spans="1:26">
      <c r="A24" s="33" t="s">
        <v>135</v>
      </c>
      <c r="B24" s="35">
        <f>'Subject APIs full analysis'!J24</f>
        <v>23</v>
      </c>
      <c r="C24" s="34" t="str">
        <f t="shared" si="0"/>
        <v>21-50 operations</v>
      </c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 spans="1:26">
      <c r="A25" s="33" t="s">
        <v>139</v>
      </c>
      <c r="B25" s="35">
        <f>'Subject APIs full analysis'!J25</f>
        <v>220</v>
      </c>
      <c r="C25" s="34" t="str">
        <f t="shared" si="0"/>
        <v>More than 100 operations</v>
      </c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 spans="1:26">
      <c r="A26" s="33" t="s">
        <v>142</v>
      </c>
      <c r="B26" s="35">
        <f>'Subject APIs full analysis'!J26</f>
        <v>32</v>
      </c>
      <c r="C26" s="34" t="str">
        <f t="shared" si="0"/>
        <v>21-50 operations</v>
      </c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 spans="1:26">
      <c r="A27" s="20" t="s">
        <v>145</v>
      </c>
      <c r="B27" s="22">
        <f>'Subject APIs full analysis'!J27</f>
        <v>25</v>
      </c>
      <c r="C27" s="21" t="str">
        <f t="shared" si="0"/>
        <v>21-50 operations</v>
      </c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 spans="1:26">
      <c r="A28" s="20" t="s">
        <v>149</v>
      </c>
      <c r="B28" s="22">
        <f>'Subject APIs full analysis'!J28</f>
        <v>11</v>
      </c>
      <c r="C28" s="21" t="str">
        <f t="shared" si="0"/>
        <v>4-20 operations</v>
      </c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 spans="1:26">
      <c r="A29" s="20" t="s">
        <v>152</v>
      </c>
      <c r="B29" s="22">
        <f>'Subject APIs full analysis'!J29</f>
        <v>3</v>
      </c>
      <c r="C29" s="21" t="str">
        <f t="shared" si="0"/>
        <v>1-3 operations</v>
      </c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1" spans="1:26">
      <c r="A30" s="24" t="s">
        <v>156</v>
      </c>
      <c r="B30" s="26">
        <f>'Subject APIs full analysis'!J30</f>
        <v>94</v>
      </c>
      <c r="C30" s="25" t="str">
        <f t="shared" si="0"/>
        <v>51-100 operations</v>
      </c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 spans="1:26">
      <c r="A31" s="24" t="s">
        <v>162</v>
      </c>
      <c r="B31" s="26">
        <f>'Subject APIs full analysis'!J31</f>
        <v>262</v>
      </c>
      <c r="C31" s="25" t="str">
        <f t="shared" si="0"/>
        <v>More than 100 operations</v>
      </c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 spans="1:26">
      <c r="A32" s="24" t="s">
        <v>165</v>
      </c>
      <c r="B32" s="26">
        <f>'Subject APIs full analysis'!J32</f>
        <v>39</v>
      </c>
      <c r="C32" s="25" t="str">
        <f t="shared" si="0"/>
        <v>21-50 operations</v>
      </c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 spans="1:26">
      <c r="A33" s="27" t="s">
        <v>168</v>
      </c>
      <c r="B33" s="29">
        <f>'Subject APIs full analysis'!J33</f>
        <v>33</v>
      </c>
      <c r="C33" s="28" t="str">
        <f t="shared" si="0"/>
        <v>21-50 operations</v>
      </c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 spans="1:26">
      <c r="A34" s="27" t="s">
        <v>172</v>
      </c>
      <c r="B34" s="29">
        <f>'Subject APIs full analysis'!J34</f>
        <v>25</v>
      </c>
      <c r="C34" s="28" t="str">
        <f t="shared" si="0"/>
        <v>21-50 operations</v>
      </c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 spans="1:26">
      <c r="A35" s="27" t="s">
        <v>177</v>
      </c>
      <c r="B35" s="29">
        <f>'Subject APIs full analysis'!J35</f>
        <v>492</v>
      </c>
      <c r="C35" s="28" t="str">
        <f t="shared" si="0"/>
        <v>More than 100 operations</v>
      </c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 spans="1:26">
      <c r="A36" s="48" t="s">
        <v>180</v>
      </c>
      <c r="B36" s="50">
        <f>'Subject APIs full analysis'!J36</f>
        <v>1</v>
      </c>
      <c r="C36" s="49" t="str">
        <f t="shared" si="0"/>
        <v>1-3 operations</v>
      </c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 spans="1:26">
      <c r="A37" s="48" t="s">
        <v>185</v>
      </c>
      <c r="B37" s="50">
        <f>'Subject APIs full analysis'!J37</f>
        <v>2</v>
      </c>
      <c r="C37" s="49" t="str">
        <f t="shared" si="0"/>
        <v>1-3 operations</v>
      </c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 spans="1:26">
      <c r="A38" s="48" t="s">
        <v>189</v>
      </c>
      <c r="B38" s="50">
        <f>'Subject APIs full analysis'!J38</f>
        <v>2</v>
      </c>
      <c r="C38" s="49" t="str">
        <f t="shared" si="0"/>
        <v>1-3 operations</v>
      </c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 spans="1:26">
      <c r="A39" s="36" t="s">
        <v>193</v>
      </c>
      <c r="B39" s="38">
        <f>'Subject APIs full analysis'!J39</f>
        <v>43</v>
      </c>
      <c r="C39" s="37" t="str">
        <f t="shared" si="0"/>
        <v>21-50 operations</v>
      </c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 spans="1:26">
      <c r="A40" s="36" t="s">
        <v>196</v>
      </c>
      <c r="B40" s="38">
        <f>'Subject APIs full analysis'!J40</f>
        <v>20</v>
      </c>
      <c r="C40" s="37" t="str">
        <f t="shared" si="0"/>
        <v>4-20 operations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 spans="1:26">
      <c r="A41" s="36" t="s">
        <v>200</v>
      </c>
      <c r="B41" s="38">
        <f>'Subject APIs full analysis'!J41</f>
        <v>79</v>
      </c>
      <c r="C41" s="37" t="str">
        <f t="shared" si="0"/>
        <v>51-100 operations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 spans="1:26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 spans="1:26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 spans="1:26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 spans="1:26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 spans="1:26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 spans="1:26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 spans="1:26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 spans="1:26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 spans="1:26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 spans="1:26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 spans="1:26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 spans="1:26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 spans="1:26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 spans="1:26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 spans="1:26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 spans="1:26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 spans="1:26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 spans="1:26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 spans="1:26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 spans="1:26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 spans="1:26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 spans="1:26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 spans="1:26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 spans="1:26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 spans="1:26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 spans="1:26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 spans="1:26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 spans="1:26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 spans="1:26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 spans="1:26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 spans="1:26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 spans="1:26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 spans="1:26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 spans="1:26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 spans="1:26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 spans="1:26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 spans="1:26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 spans="1:26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 spans="1:26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 spans="1:26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 spans="1:26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 spans="1:26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 spans="1:26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 spans="1:26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 spans="1:26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 spans="1:26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 spans="1:26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 spans="1:26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 spans="1:26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 spans="1:26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 spans="1:26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 spans="1:26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 spans="1:26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 spans="1:26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 spans="1:26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 spans="1:26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 spans="1:26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 spans="1:26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 spans="1:26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 spans="1:26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 spans="1:26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 spans="1:26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 spans="1:26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 spans="1:26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 spans="1:26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 spans="1:26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 spans="1:26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 spans="1:26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 spans="1:26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 spans="1:26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 spans="1:26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 spans="1:26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 spans="1:26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 spans="1:26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 spans="1:26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 spans="1:26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 spans="1:26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 spans="1:26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 spans="1:26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 spans="1:26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 spans="1:26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 spans="1:26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 spans="1:26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 spans="1:26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 spans="1:26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 spans="1:26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 spans="1:26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 spans="1:26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 spans="1:26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 spans="1:26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 spans="1:26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 spans="1:26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 spans="1:26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 spans="1:26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 spans="1:26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 spans="1:26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 spans="1:26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 spans="1:26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 spans="1:26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 spans="1:26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 spans="1:26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 spans="1:26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 spans="1:26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 spans="1:26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 spans="1:26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 spans="1:26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 spans="1:26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 spans="1:26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 spans="1:26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 spans="1:26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 spans="1:26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 spans="1:26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 spans="1:26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 spans="1:26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 spans="1:26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 spans="1:26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 spans="1:26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 spans="1:26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 spans="1:26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 spans="1:26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 spans="1:26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 spans="1:26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 spans="1:26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 spans="1:26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 spans="1:26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 spans="1:26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 spans="1:26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 spans="1:26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 spans="1:26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 spans="1:26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 spans="1:26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 spans="1:26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 spans="1:26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 spans="1:26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 spans="1:26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 spans="1:26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 spans="1:26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 spans="1:26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 spans="1:26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 spans="1:26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 spans="1:26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 spans="1:26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 spans="1:26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 spans="1:26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 spans="1:26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 spans="1:26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 spans="1:26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 spans="1:26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 spans="1:26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 spans="1:26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 spans="1:26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 spans="1:26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 spans="1:26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 spans="1:26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 spans="1:26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 spans="1:26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 spans="1:26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 spans="1:26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 spans="1:26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 spans="1:26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 spans="1:26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 spans="1:26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 spans="1:26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 spans="1:26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 spans="1:26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 spans="1:26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 spans="1:26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 spans="1:26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 spans="1:26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 spans="1:26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 spans="1:26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 spans="1:26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 spans="1:26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 spans="1:26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 spans="1:26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 spans="1:26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 spans="1:26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 spans="1:26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 spans="1:26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 spans="1:26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 spans="1:26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 spans="1:26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 spans="1:26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 spans="1:26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 spans="1:26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 spans="1:26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 spans="1:26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 spans="1:26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 spans="1:26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 spans="1:26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 spans="1:26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 spans="1:26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 spans="1:26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 spans="1:26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 spans="1:26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 spans="1:26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 spans="1:26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 spans="1:26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 spans="1:26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 spans="1:26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 spans="1:26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 spans="1:26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 spans="1:26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 spans="1:26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 spans="1:26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 spans="1:26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 spans="1:26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 spans="1:26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 spans="1:26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 spans="1:26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 spans="1:26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 spans="1:26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 spans="1:26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 spans="1:26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 spans="1:26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 spans="1:26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 spans="1:26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 spans="1:26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 spans="1:26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 spans="1:26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 spans="1:26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 spans="1:26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 spans="1:26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 spans="1:26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 spans="1:26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 spans="1:26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 spans="1:26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 spans="1:26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 spans="1:26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 spans="1:26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 spans="1:26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 spans="1:26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 spans="1:26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 spans="1:26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 spans="1:26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 spans="1:26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 spans="1:26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 spans="1:26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 spans="1:26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 spans="1:26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 spans="1:26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 spans="1:26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 spans="1:26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 spans="1:26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 spans="1:26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 spans="1:26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 spans="1:26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 spans="1:26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 spans="1:26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 spans="1:26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 spans="1:26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 spans="1:26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 spans="1:26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 spans="1:26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 spans="1:26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 spans="1:26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 spans="1:26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 spans="1:26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 spans="1:26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 spans="1:26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 spans="1:26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 spans="1:26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 spans="1:26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 spans="1:26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 spans="1:26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 spans="1:26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 spans="1:26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 spans="1:26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 spans="1:26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 spans="1:26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 spans="1:26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 spans="1:26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 spans="1:26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 spans="1:26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 spans="1:26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 spans="1:26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 spans="1:26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 spans="1:26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 spans="1:26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 spans="1:26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 spans="1:26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 spans="1:26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 spans="1:26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 spans="1:26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 spans="1:26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 spans="1:26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 spans="1:26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 spans="1:26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 spans="1:26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 spans="1:26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 spans="1:26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 spans="1:26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 spans="1:26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 spans="1:26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 spans="1:26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 spans="1:26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 spans="1:26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 spans="1:26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 spans="1:26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 spans="1:26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 spans="1:26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 spans="1:26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 spans="1:26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 spans="1:26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 spans="1:26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 spans="1:26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 spans="1:26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 spans="1:26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 spans="1:26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 spans="1:26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 spans="1:26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 spans="1:26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 spans="1:26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 spans="1:26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 spans="1:26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 spans="1:26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 spans="1:26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 spans="1:26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 spans="1:26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 spans="1:26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 spans="1:26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 spans="1:26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 spans="1:26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 spans="1:26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 spans="1:26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 spans="1:26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 spans="1:26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 spans="1:26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 spans="1:26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 spans="1:26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 spans="1:26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 spans="1:26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 spans="1:26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 spans="1:26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 spans="1:26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 spans="1:26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 spans="1:26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 spans="1:26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 spans="1:26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 spans="1:26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 spans="1:26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 spans="1:26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 spans="1:26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 spans="1:26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 spans="1:26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 spans="1:26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 spans="1:26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 spans="1:26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 spans="1:26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 spans="1:26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 spans="1:26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 spans="1:26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 spans="1:26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 spans="1:26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 spans="1:26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 spans="1:26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 spans="1:26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 spans="1:26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 spans="1:26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 spans="1:26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 spans="1:26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 spans="1:26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 spans="1:26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 spans="1:26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 spans="1:26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 spans="1:26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 spans="1:26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 spans="1:26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 spans="1:26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 spans="1:26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 spans="1:26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 spans="1:26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 spans="1:26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 spans="1:26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 spans="1:26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 spans="1:26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 spans="1:26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 spans="1:26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 spans="1:26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 spans="1:26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 spans="1:26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 spans="1:26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 spans="1:26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 spans="1:26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 spans="1:26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 spans="1:26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 spans="1:26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 spans="1:26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 spans="1:26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 spans="1:26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 spans="1:26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 spans="1:26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 spans="1:26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 spans="1:26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 spans="1:26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 spans="1:26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 spans="1:26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 spans="1:26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 spans="1:26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 spans="1:26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 spans="1:26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 spans="1:26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 spans="1:26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 spans="1:26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 spans="1:26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 spans="1:26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 spans="1:26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 spans="1:26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 spans="1:26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 spans="1:26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 spans="1:26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 spans="1:26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 spans="1:26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 spans="1:26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 spans="1:26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 spans="1:26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 spans="1:26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 spans="1:26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 spans="1:26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 spans="1:26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 spans="1:26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 spans="1:26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 spans="1:26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 spans="1:26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 spans="1:26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 spans="1:26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 spans="1:26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 spans="1:26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 spans="1:26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 spans="1:26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 spans="1:26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 spans="1:26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 spans="1:26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 spans="1:26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 spans="1:26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 spans="1:26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 spans="1:26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 spans="1:26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 spans="1:26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 spans="1:26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 spans="1:26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 spans="1:26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 spans="1:26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 spans="1:26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 spans="1:26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 spans="1:26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 spans="1:26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 spans="1:26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 spans="1:26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 spans="1:26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 spans="1:26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 spans="1:26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 spans="1:26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 spans="1:26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 spans="1:26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 spans="1:26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 spans="1:26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 spans="1:26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 spans="1:26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 spans="1:26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 spans="1:26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 spans="1:26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 spans="1:26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 spans="1:26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 spans="1:26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 spans="1:26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 spans="1:26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 spans="1:26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 spans="1:26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 spans="1:26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 spans="1:26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 spans="1:26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 spans="1:26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 spans="1:26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 spans="1:26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 spans="1:26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 spans="1:26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 spans="1:26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 spans="1:26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 spans="1:26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 spans="1:26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 spans="1:26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 spans="1:26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 spans="1:26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 spans="1:26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 spans="1:26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 spans="1:26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 spans="1:26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 spans="1:26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 spans="1:26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 spans="1:26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 spans="1:26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 spans="1:26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 spans="1:26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 spans="1:26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 spans="1:26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 spans="1:26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 spans="1:26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 spans="1:26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 spans="1:26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 spans="1:26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 spans="1:26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 spans="1:26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 spans="1:26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 spans="1:26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 spans="1:26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 spans="1:26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 spans="1:26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 spans="1:26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 spans="1:26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 spans="1:26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 spans="1:26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 spans="1:26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 spans="1:26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 spans="1:26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 spans="1:26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 spans="1:26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 spans="1:26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 spans="1:26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 spans="1:26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 spans="1:26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 spans="1:26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 spans="1:26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 spans="1:26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 spans="1:26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 spans="1:26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 spans="1:26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 spans="1:26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 spans="1:26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 spans="1:26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 spans="1:26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 spans="1:26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 spans="1:26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 spans="1:26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 spans="1:26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 spans="1:26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 spans="1:26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 spans="1:26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 spans="1:26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 spans="1:26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 spans="1:26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 spans="1:26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 spans="1:26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 spans="1:26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 spans="1:26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 spans="1:26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 spans="1:26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 spans="1:26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 spans="1:26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 spans="1:26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 spans="1:26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 spans="1:26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 spans="1:26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 spans="1:26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 spans="1:26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 spans="1:26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 spans="1:26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 spans="1:26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 spans="1:26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 spans="1:26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 spans="1:26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 spans="1:26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 spans="1:26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 spans="1:26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 spans="1:26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 spans="1:26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 spans="1:26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 spans="1:26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 spans="1:26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 spans="1:26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 spans="1:26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 spans="1:26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 spans="1:26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 spans="1:26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 spans="1:26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 spans="1:26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 spans="1:26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 spans="1:26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 spans="1:26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 spans="1:26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 spans="1:26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 spans="1:26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 spans="1:26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 spans="1:26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 spans="1:26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 spans="1:26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 spans="1:26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 spans="1:26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 spans="1:26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 spans="1:26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 spans="1:26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 spans="1:26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 spans="1:26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 spans="1:26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 spans="1:26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 spans="1:26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 spans="1:26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 spans="1:26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 spans="1:26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 spans="1:26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 spans="1:26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 spans="1:26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 spans="1:26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 spans="1:26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 spans="1:26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 spans="1:26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 spans="1:26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 spans="1:26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 spans="1:26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 spans="1:26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 spans="1:26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 spans="1:26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 spans="1:26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 spans="1:26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 spans="1:26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 spans="1:26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 spans="1:26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 spans="1:26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 spans="1:26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 spans="1:26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 spans="1:26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 spans="1:26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 spans="1:26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 spans="1:26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 spans="1:26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 spans="1:26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 spans="1:26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 spans="1:26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 spans="1:26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 spans="1:26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 spans="1:26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 spans="1:26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 spans="1:26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 spans="1:26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 spans="1:26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 spans="1:26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 spans="1:26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 spans="1:26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 spans="1:26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 spans="1:26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 spans="1:26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 spans="1:26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 spans="1:26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 spans="1:26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 spans="1:26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 spans="1:26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 spans="1:26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 spans="1:26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 spans="1:26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 spans="1:26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 spans="1:26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 spans="1:26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 spans="1:26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 spans="1:26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 spans="1:26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 spans="1:26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 spans="1:26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 spans="1:26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 spans="1:26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 spans="1:26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 spans="1:26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 spans="1:26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 spans="1:26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 spans="1:26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 spans="1:26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 spans="1:26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 spans="1:26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 spans="1:26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 spans="1:26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 spans="1:26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 spans="1:26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 spans="1:26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 spans="1:26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 spans="1:26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 spans="1:26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 spans="1:26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 spans="1:26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 spans="1:26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 spans="1:26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 spans="1:26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 spans="1:26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 spans="1:26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 spans="1:26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 spans="1:26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 spans="1:26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 spans="1:26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 spans="1:26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 spans="1:26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 spans="1:26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 spans="1:26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 spans="1:26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 spans="1:26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 spans="1:26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 spans="1:26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 spans="1:26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 spans="1:26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 spans="1:26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 spans="1:26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 spans="1:26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 spans="1:26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 spans="1:26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 spans="1:26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 spans="1:26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 spans="1:26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 spans="1:26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 spans="1:26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 spans="1:26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 spans="1:26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 spans="1:26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 spans="1:26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 spans="1:26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 spans="1:26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 spans="1:26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 spans="1:26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 spans="1:26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 spans="1:26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 spans="1:26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 spans="1:26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 spans="1:26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 spans="1:26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 spans="1:26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 spans="1:26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 spans="1:26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 spans="1:26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 spans="1:26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 spans="1:26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 spans="1:26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 spans="1:26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 spans="1:26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 spans="1:26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 spans="1:26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 spans="1:26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 spans="1:26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 spans="1:26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 spans="1:26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 spans="1:26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 spans="1:26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 spans="1:26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 spans="1:26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 spans="1:26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 spans="1:26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 spans="1:26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 spans="1:26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 spans="1:26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 spans="1:26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 spans="1:26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 spans="1:26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 spans="1:26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 spans="1:26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 spans="1:26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 spans="1:26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 spans="1:26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 spans="1:26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 spans="1:26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 spans="1:26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 spans="1:26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 spans="1:26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 spans="1:26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 spans="1:26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 spans="1:26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 spans="1:26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 spans="1:26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 spans="1:26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 spans="1:26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 spans="1:26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 spans="1:26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 spans="1:26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 spans="1:26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 spans="1:26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 spans="1:26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 spans="1:26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 spans="1:26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 spans="1:26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 spans="1:26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 spans="1:26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 spans="1:26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 spans="1:26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 spans="1:26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 spans="1:26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 spans="1:26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 spans="1:26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 spans="1:26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 spans="1:26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 spans="1:26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 spans="1:26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 spans="1:26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 spans="1:26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 spans="1:26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 spans="1:26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 spans="1:26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 spans="1:26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 spans="1:26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 spans="1:26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 spans="1:26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 spans="1:26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 spans="1:26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 spans="1:26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 spans="1:26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 spans="1:26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 spans="1:26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 spans="1:26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 spans="1:26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 spans="1:26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 spans="1:26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 spans="1:26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 spans="1:26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 spans="1:26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 spans="1:26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 spans="1:26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 spans="1:26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 spans="1:26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 spans="1:26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 spans="1:26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 spans="1:26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 spans="1:26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 spans="1:26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 spans="1:26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 spans="1:26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 spans="1:26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 spans="1:26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 spans="1:26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 spans="1:26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 spans="1:26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 spans="1:26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 spans="1:26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 spans="1:26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 spans="1:26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 spans="1:26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 spans="1:26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 spans="1:26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 spans="1:26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 spans="1:26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 spans="1:26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 spans="1:26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 spans="1:26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 spans="1:26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 spans="1:26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 spans="1:26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 spans="1:26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 spans="1:26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 spans="1:26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 spans="1:26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 spans="1:26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 spans="1:26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 spans="1:26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 spans="1:26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 spans="1:26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 spans="1:26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 spans="1:26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 spans="1:26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 spans="1:26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 spans="1:26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 spans="1:26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 spans="1:26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 spans="1:26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 spans="1:26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 spans="1:26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 spans="1:26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 spans="1:26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 spans="1:26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 spans="1:26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 spans="1:26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 spans="1:26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 spans="1:26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 spans="1:26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 spans="1:26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 spans="1:26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 spans="1:26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 spans="1:26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 spans="1:26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 spans="1:26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 spans="1:26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 spans="1:26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 spans="1:26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 spans="1:26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 spans="1:26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 spans="1:26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 spans="1:26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 spans="1:26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 spans="1:26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 spans="1:26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 spans="1:26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 spans="1:26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 spans="1:26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 spans="1:26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 spans="1:26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 spans="1:26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 spans="1:26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 spans="1:26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 spans="1:26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 spans="1:26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 spans="1:26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 spans="1:26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 spans="1:26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 spans="1:26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 spans="1:26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 spans="1:26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 spans="1:26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 spans="1:26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 spans="1:26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 spans="1:26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 spans="1:26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 spans="1:26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 spans="1:26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 spans="1:26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 spans="1:26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 spans="1:26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 spans="1:26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 spans="1:26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 spans="1:26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 spans="1:26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 spans="1:26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 spans="1:26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 spans="1:26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 spans="1:26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 spans="1:26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 spans="1:26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 spans="1:26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 spans="1:26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 spans="1:26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 spans="1:26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 spans="1:26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 spans="1:26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 spans="1:26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 spans="1:26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 spans="1:26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 spans="1:26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 spans="1:26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 spans="1:26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 spans="1:26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 spans="1:26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 spans="1:26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 spans="1:26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 spans="1:26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 spans="1:26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 spans="1:26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 spans="1:26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 spans="1:26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 spans="1:26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 spans="1:26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 spans="1:26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 spans="1:26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 spans="1:26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 spans="1:26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 spans="1:26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 spans="1:26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 spans="1:26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 spans="1:26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 spans="1:26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 spans="1:26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 spans="1:26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 spans="1:26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 spans="1:26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 spans="1:26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 spans="1:26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 spans="1:26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 spans="1:26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 spans="1:26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 spans="1:26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pageMargins left="0.7" right="0.7" top="0.75" bottom="0.75" header="0" footer="0"/>
  <pageSetup paperSize="1" orientation="landscape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35.7071428571429" customWidth="1"/>
    <col min="2" max="2" width="34.8571428571429" customWidth="1"/>
    <col min="3" max="3" width="25.4285714285714" customWidth="1"/>
    <col min="4" max="6" width="11.4285714285714" customWidth="1"/>
    <col min="7" max="7" width="25.8571428571429" customWidth="1"/>
    <col min="8" max="26" width="11.4285714285714" customWidth="1"/>
  </cols>
  <sheetData>
    <row r="1" ht="15.75" customHeight="1" spans="1:26">
      <c r="A1" s="13" t="s">
        <v>0</v>
      </c>
      <c r="B1" s="13" t="s">
        <v>4</v>
      </c>
      <c r="C1" s="13" t="s">
        <v>5</v>
      </c>
      <c r="D1" s="11"/>
      <c r="E1" s="11"/>
      <c r="F1" s="11"/>
      <c r="G1" s="10" t="s">
        <v>3</v>
      </c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15.75" customHeight="1" spans="1:26">
      <c r="A2" s="17" t="s">
        <v>41</v>
      </c>
      <c r="B2" s="23" t="s">
        <v>44</v>
      </c>
      <c r="C2" s="23" t="s">
        <v>44</v>
      </c>
      <c r="D2" s="11"/>
      <c r="E2" s="11"/>
      <c r="F2" s="11"/>
      <c r="G2" s="11" t="s">
        <v>56</v>
      </c>
      <c r="H2" s="11">
        <f>COUNTIF(C2:C41,G2)</f>
        <v>6</v>
      </c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5.75" customHeight="1" spans="1:26">
      <c r="A3" s="17" t="s">
        <v>47</v>
      </c>
      <c r="B3" s="23" t="s">
        <v>50</v>
      </c>
      <c r="C3" s="23" t="s">
        <v>50</v>
      </c>
      <c r="D3" s="11"/>
      <c r="E3" s="11"/>
      <c r="F3" s="11"/>
      <c r="G3" s="11" t="s">
        <v>120</v>
      </c>
      <c r="H3" s="11">
        <f>COUNTIF(C2:C41,G3)</f>
        <v>6</v>
      </c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5.75" customHeight="1" spans="1:26">
      <c r="A4" s="17" t="s">
        <v>52</v>
      </c>
      <c r="B4" s="23" t="s">
        <v>55</v>
      </c>
      <c r="C4" s="18" t="s">
        <v>56</v>
      </c>
      <c r="D4" s="11"/>
      <c r="E4" s="11"/>
      <c r="F4" s="11"/>
      <c r="G4" s="11" t="s">
        <v>44</v>
      </c>
      <c r="H4" s="11">
        <f>COUNTIF(C2:C41,G4)</f>
        <v>5</v>
      </c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15.75" customHeight="1" spans="1:26">
      <c r="A5" s="17" t="s">
        <v>58</v>
      </c>
      <c r="B5" s="23" t="s">
        <v>60</v>
      </c>
      <c r="C5" s="18" t="s">
        <v>56</v>
      </c>
      <c r="D5" s="11"/>
      <c r="E5" s="11"/>
      <c r="F5" s="11"/>
      <c r="G5" s="11" t="s">
        <v>50</v>
      </c>
      <c r="H5" s="11">
        <f>COUNTIF(C2:C41,G5)</f>
        <v>4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5.75" customHeight="1" spans="1:26">
      <c r="A6" s="17" t="s">
        <v>62</v>
      </c>
      <c r="B6" s="23" t="s">
        <v>65</v>
      </c>
      <c r="C6" s="18" t="s">
        <v>66</v>
      </c>
      <c r="D6" s="11"/>
      <c r="E6" s="11"/>
      <c r="F6" s="11"/>
      <c r="G6" s="11" t="s">
        <v>66</v>
      </c>
      <c r="H6" s="11">
        <f>COUNTIF(C2:C41,G6)</f>
        <v>4</v>
      </c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5.75" customHeight="1" spans="1:26">
      <c r="A7" s="17" t="s">
        <v>68</v>
      </c>
      <c r="B7" s="23" t="s">
        <v>71</v>
      </c>
      <c r="C7" s="18" t="s">
        <v>56</v>
      </c>
      <c r="D7" s="11"/>
      <c r="E7" s="11"/>
      <c r="F7" s="11"/>
      <c r="G7" s="11" t="s">
        <v>80</v>
      </c>
      <c r="H7" s="11">
        <f>COUNTIF(C2:C41,G7)</f>
        <v>4</v>
      </c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5.75" customHeight="1" spans="1:26">
      <c r="A8" s="17" t="s">
        <v>73</v>
      </c>
      <c r="B8" s="23" t="s">
        <v>44</v>
      </c>
      <c r="C8" s="23" t="s">
        <v>44</v>
      </c>
      <c r="D8" s="11"/>
      <c r="E8" s="11"/>
      <c r="F8" s="11"/>
      <c r="G8" s="11" t="s">
        <v>89</v>
      </c>
      <c r="H8" s="11">
        <f>COUNTIF(C2:C41,G8)</f>
        <v>3</v>
      </c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5.75" customHeight="1" spans="1:26">
      <c r="A9" s="17" t="s">
        <v>77</v>
      </c>
      <c r="B9" s="23" t="s">
        <v>79</v>
      </c>
      <c r="C9" s="23" t="s">
        <v>80</v>
      </c>
      <c r="D9" s="11"/>
      <c r="E9" s="11"/>
      <c r="F9" s="11"/>
      <c r="G9" s="11" t="s">
        <v>93</v>
      </c>
      <c r="H9" s="11">
        <f>COUNTIF(C2:C41,G9)</f>
        <v>3</v>
      </c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5.75" customHeight="1" spans="1:26">
      <c r="A10" s="17" t="s">
        <v>82</v>
      </c>
      <c r="B10" s="17" t="s">
        <v>50</v>
      </c>
      <c r="C10" s="23" t="s">
        <v>50</v>
      </c>
      <c r="D10" s="11"/>
      <c r="E10" s="11"/>
      <c r="F10" s="11"/>
      <c r="G10" s="11" t="s">
        <v>183</v>
      </c>
      <c r="H10" s="11">
        <f>COUNTIF(C2:C41,G10)</f>
        <v>3</v>
      </c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5.75" customHeight="1" spans="1:26">
      <c r="A11" s="17" t="s">
        <v>86</v>
      </c>
      <c r="B11" s="23" t="s">
        <v>88</v>
      </c>
      <c r="C11" s="18" t="s">
        <v>89</v>
      </c>
      <c r="D11" s="11"/>
      <c r="E11" s="11"/>
      <c r="F11" s="11"/>
      <c r="G11" s="11" t="s">
        <v>160</v>
      </c>
      <c r="H11" s="11">
        <f>COUNTIF(C2:C41,G11)</f>
        <v>2</v>
      </c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15.75" customHeight="1" spans="1:26">
      <c r="A12" s="39" t="s">
        <v>91</v>
      </c>
      <c r="B12" s="39" t="s">
        <v>93</v>
      </c>
      <c r="C12" s="39" t="s">
        <v>93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15.75" customHeight="1" spans="1:26">
      <c r="A13" s="39" t="s">
        <v>96</v>
      </c>
      <c r="B13" s="39" t="s">
        <v>44</v>
      </c>
      <c r="C13" s="39" t="s">
        <v>44</v>
      </c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5.75" customHeight="1" spans="1:26">
      <c r="A14" s="39" t="s">
        <v>99</v>
      </c>
      <c r="B14" s="39" t="s">
        <v>44</v>
      </c>
      <c r="C14" s="39" t="s">
        <v>44</v>
      </c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15.75" customHeight="1" spans="1:26">
      <c r="A15" s="44" t="s">
        <v>103</v>
      </c>
      <c r="B15" s="44" t="s">
        <v>71</v>
      </c>
      <c r="C15" s="45" t="s">
        <v>56</v>
      </c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15.75" customHeight="1" spans="1:26">
      <c r="A16" s="44" t="s">
        <v>106</v>
      </c>
      <c r="B16" s="44" t="s">
        <v>50</v>
      </c>
      <c r="C16" s="44" t="s">
        <v>50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5.75" customHeight="1" spans="1:26">
      <c r="A17" s="44" t="s">
        <v>109</v>
      </c>
      <c r="B17" s="44" t="s">
        <v>50</v>
      </c>
      <c r="C17" s="44" t="s">
        <v>50</v>
      </c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5.75" customHeight="1" spans="1:26">
      <c r="A18" s="30" t="s">
        <v>112</v>
      </c>
      <c r="B18" s="30" t="s">
        <v>115</v>
      </c>
      <c r="C18" s="31" t="s">
        <v>93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15.75" customHeight="1" spans="1:26">
      <c r="A19" s="30" t="s">
        <v>117</v>
      </c>
      <c r="B19" s="30" t="s">
        <v>119</v>
      </c>
      <c r="C19" s="31" t="s">
        <v>120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15.75" customHeight="1" spans="1:26">
      <c r="A20" s="30" t="s">
        <v>122</v>
      </c>
      <c r="B20" s="30" t="s">
        <v>114</v>
      </c>
      <c r="C20" s="31" t="s">
        <v>89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5.75" customHeight="1" spans="1:26">
      <c r="A21" s="41" t="s">
        <v>125</v>
      </c>
      <c r="B21" s="41" t="s">
        <v>89</v>
      </c>
      <c r="C21" s="47" t="s">
        <v>56</v>
      </c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5.75" customHeight="1" spans="1:26">
      <c r="A22" s="41" t="s">
        <v>129</v>
      </c>
      <c r="B22" s="41" t="s">
        <v>44</v>
      </c>
      <c r="C22" s="41" t="s">
        <v>44</v>
      </c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5.75" customHeight="1" spans="1:26">
      <c r="A23" s="41" t="s">
        <v>132</v>
      </c>
      <c r="B23" s="41" t="s">
        <v>60</v>
      </c>
      <c r="C23" s="47" t="s">
        <v>56</v>
      </c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 spans="1:26">
      <c r="A24" s="33" t="s">
        <v>135</v>
      </c>
      <c r="B24" s="33" t="s">
        <v>93</v>
      </c>
      <c r="C24" s="34" t="s">
        <v>93</v>
      </c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 spans="1:26">
      <c r="A25" s="33" t="s">
        <v>139</v>
      </c>
      <c r="B25" s="33" t="s">
        <v>119</v>
      </c>
      <c r="C25" s="34" t="s">
        <v>120</v>
      </c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 spans="1:26">
      <c r="A26" s="33" t="s">
        <v>142</v>
      </c>
      <c r="B26" s="33" t="s">
        <v>120</v>
      </c>
      <c r="C26" s="34" t="s">
        <v>120</v>
      </c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 spans="1:26">
      <c r="A27" s="20" t="s">
        <v>145</v>
      </c>
      <c r="B27" s="20" t="s">
        <v>65</v>
      </c>
      <c r="C27" s="21" t="s">
        <v>66</v>
      </c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 spans="1:26">
      <c r="A28" s="20" t="s">
        <v>149</v>
      </c>
      <c r="B28" s="20" t="s">
        <v>147</v>
      </c>
      <c r="C28" s="21" t="s">
        <v>66</v>
      </c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 spans="1:26">
      <c r="A29" s="20" t="s">
        <v>152</v>
      </c>
      <c r="B29" s="20" t="s">
        <v>147</v>
      </c>
      <c r="C29" s="21" t="s">
        <v>66</v>
      </c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1" spans="1:26">
      <c r="A30" s="24" t="s">
        <v>156</v>
      </c>
      <c r="B30" s="24" t="s">
        <v>160</v>
      </c>
      <c r="C30" s="25" t="s">
        <v>160</v>
      </c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 spans="1:26">
      <c r="A31" s="24" t="s">
        <v>162</v>
      </c>
      <c r="B31" s="24" t="s">
        <v>159</v>
      </c>
      <c r="C31" s="25" t="s">
        <v>80</v>
      </c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 spans="1:26">
      <c r="A32" s="24" t="s">
        <v>165</v>
      </c>
      <c r="B32" s="24" t="s">
        <v>160</v>
      </c>
      <c r="C32" s="25" t="s">
        <v>160</v>
      </c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 spans="1:26">
      <c r="A33" s="27" t="s">
        <v>168</v>
      </c>
      <c r="B33" s="27" t="s">
        <v>170</v>
      </c>
      <c r="C33" s="28" t="s">
        <v>80</v>
      </c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 spans="1:26">
      <c r="A34" s="27" t="s">
        <v>172</v>
      </c>
      <c r="B34" s="27" t="s">
        <v>175</v>
      </c>
      <c r="C34" s="28" t="s">
        <v>89</v>
      </c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 spans="1:26">
      <c r="A35" s="27" t="s">
        <v>177</v>
      </c>
      <c r="B35" s="27" t="s">
        <v>79</v>
      </c>
      <c r="C35" s="28" t="s">
        <v>80</v>
      </c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 spans="1:26">
      <c r="A36" s="48" t="s">
        <v>180</v>
      </c>
      <c r="B36" s="48" t="s">
        <v>183</v>
      </c>
      <c r="C36" s="49" t="s">
        <v>183</v>
      </c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 spans="1:26">
      <c r="A37" s="48" t="s">
        <v>185</v>
      </c>
      <c r="B37" s="48" t="s">
        <v>187</v>
      </c>
      <c r="C37" s="49" t="s">
        <v>183</v>
      </c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 spans="1:26">
      <c r="A38" s="48" t="s">
        <v>189</v>
      </c>
      <c r="B38" s="48" t="s">
        <v>191</v>
      </c>
      <c r="C38" s="49" t="s">
        <v>183</v>
      </c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 spans="1:26">
      <c r="A39" s="36" t="s">
        <v>193</v>
      </c>
      <c r="B39" s="36" t="s">
        <v>120</v>
      </c>
      <c r="C39" s="37" t="s">
        <v>120</v>
      </c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 spans="1:26">
      <c r="A40" s="36" t="s">
        <v>196</v>
      </c>
      <c r="B40" s="36" t="s">
        <v>119</v>
      </c>
      <c r="C40" s="37" t="s">
        <v>120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 spans="1:26">
      <c r="A41" s="36" t="s">
        <v>200</v>
      </c>
      <c r="B41" s="36" t="s">
        <v>119</v>
      </c>
      <c r="C41" s="37" t="s">
        <v>120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 spans="1:26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 spans="1:26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 spans="1:26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 spans="1:26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 spans="1:26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 spans="1:26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 spans="1:26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 spans="1:26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 spans="1:26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 spans="1:26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 spans="1:26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 spans="1:26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 spans="1:26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 spans="1:26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 spans="1:26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 spans="1:26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 spans="1:26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 spans="1:26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 spans="1:26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 spans="1:26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 spans="1:26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 spans="1:26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 spans="1:26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 spans="1:26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 spans="1:26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 spans="1:26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 spans="1:26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 spans="1:26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 spans="1:26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 spans="1:26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 spans="1:26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 spans="1:26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 spans="1:26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 spans="1:26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 spans="1:26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 spans="1:26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 spans="1:26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 spans="1:26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 spans="1:26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 spans="1:26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 spans="1:26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 spans="1:26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 spans="1:26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 spans="1:26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 spans="1:26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 spans="1:26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 spans="1:26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 spans="1:26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 spans="1:26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 spans="1:26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 spans="1:26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 spans="1:26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 spans="1:26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 spans="1:26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 spans="1:26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 spans="1:26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 spans="1:26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 spans="1:26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 spans="1:26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 spans="1:26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 spans="1:26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 spans="1:26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 spans="1:26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 spans="1:26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 spans="1:26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 spans="1:26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 spans="1:26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 spans="1:26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 spans="1:26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 spans="1:26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 spans="1:26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 spans="1:26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 spans="1:26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 spans="1:26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 spans="1:26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 spans="1:26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 spans="1:26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 spans="1:26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 spans="1:26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 spans="1:26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 spans="1:26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 spans="1:26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 spans="1:26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 spans="1:26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 spans="1:26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 spans="1:26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 spans="1:26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 spans="1:26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 spans="1:26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 spans="1:26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 spans="1:26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 spans="1:26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 spans="1:26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 spans="1:26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 spans="1:26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 spans="1:26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 spans="1:26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 spans="1:26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 spans="1:26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 spans="1:26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 spans="1:26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 spans="1:26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 spans="1:26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 spans="1:26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 spans="1:26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 spans="1:26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 spans="1:26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 spans="1:26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 spans="1:26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 spans="1:26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 spans="1:26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 spans="1:26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 spans="1:26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 spans="1:26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 spans="1:26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 spans="1:26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 spans="1:26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 spans="1:26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 spans="1:26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 spans="1:26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 spans="1:26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 spans="1:26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 spans="1:26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 spans="1:26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 spans="1:26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 spans="1:26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 spans="1:26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 spans="1:26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 spans="1:26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 spans="1:26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 spans="1:26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 spans="1:26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 spans="1:26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 spans="1:26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 spans="1:26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 spans="1:26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 spans="1:26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 spans="1:26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 spans="1:26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 spans="1:26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 spans="1:26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 spans="1:26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 spans="1:26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 spans="1:26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 spans="1:26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 spans="1:26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 spans="1:26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 spans="1:26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 spans="1:26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 spans="1:26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 spans="1:26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 spans="1:26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 spans="1:26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 spans="1:26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 spans="1:26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 spans="1:26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 spans="1:26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 spans="1:26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 spans="1:26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 spans="1:26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 spans="1:26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 spans="1:26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 spans="1:26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 spans="1:26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 spans="1:26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 spans="1:26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 spans="1:26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 spans="1:26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 spans="1:26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 spans="1:26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 spans="1:26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 spans="1:26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 spans="1:26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 spans="1:26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 spans="1:26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 spans="1:26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 spans="1:26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 spans="1:26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 spans="1:26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 spans="1:26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 spans="1:26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 spans="1:26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 spans="1:26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 spans="1:26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 spans="1:26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 spans="1:26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 spans="1:26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 spans="1:26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 spans="1:26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 spans="1:26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 spans="1:26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 spans="1:26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 spans="1:26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 spans="1:26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 spans="1:26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 spans="1:26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 spans="1:26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 spans="1:26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 spans="1:26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 spans="1:26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 spans="1:26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 spans="1:26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 spans="1:26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 spans="1:26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 spans="1:26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 spans="1:26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 spans="1:26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 spans="1:26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 spans="1:26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 spans="1:26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 spans="1:26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 spans="1:26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 spans="1:26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 spans="1:26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 spans="1:26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 spans="1:26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 spans="1:26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 spans="1:26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 spans="1:26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 spans="1:26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 spans="1:26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 spans="1:26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 spans="1:26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 spans="1:26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 spans="1:26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 spans="1:26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 spans="1:26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 spans="1:26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 spans="1:26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 spans="1:26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 spans="1:26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 spans="1:26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 spans="1:26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 spans="1:26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 spans="1:26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 spans="1:26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 spans="1:26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 spans="1:26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 spans="1:26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 spans="1:26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 spans="1:26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 spans="1:26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 spans="1:26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 spans="1:26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 spans="1:26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 spans="1:26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 spans="1:26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 spans="1:26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 spans="1:26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 spans="1:26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 spans="1:26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 spans="1:26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 spans="1:26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 spans="1:26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 spans="1:26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 spans="1:26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 spans="1:26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 spans="1:26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 spans="1:26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 spans="1:26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 spans="1:26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 spans="1:26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 spans="1:26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 spans="1:26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 spans="1:26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 spans="1:26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 spans="1:26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 spans="1:26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 spans="1:26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 spans="1:26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 spans="1:26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 spans="1:26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 spans="1:26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 spans="1:26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 spans="1:26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 spans="1:26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 spans="1:26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 spans="1:26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 spans="1:26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 spans="1:26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 spans="1:26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 spans="1:26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 spans="1:26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 spans="1:26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 spans="1:26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 spans="1:26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 spans="1:26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 spans="1:26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 spans="1:26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 spans="1:26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 spans="1:26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 spans="1:26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 spans="1:26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 spans="1:26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 spans="1:26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 spans="1:26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 spans="1:26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 spans="1:26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 spans="1:26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 spans="1:26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 spans="1:26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 spans="1:26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 spans="1:26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 spans="1:26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 spans="1:26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 spans="1:26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 spans="1:26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 spans="1:26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 spans="1:26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 spans="1:26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 spans="1:26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 spans="1:26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 spans="1:26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 spans="1:26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 spans="1:26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 spans="1:26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 spans="1:26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 spans="1:26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 spans="1:26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 spans="1:26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 spans="1:26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 spans="1:26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 spans="1:26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 spans="1:26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 spans="1:26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 spans="1:26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 spans="1:26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 spans="1:26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 spans="1:26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 spans="1:26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 spans="1:26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 spans="1:26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 spans="1:26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 spans="1:26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 spans="1:26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 spans="1:26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 spans="1:26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 spans="1:26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 spans="1:26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 spans="1:26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 spans="1:26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 spans="1:26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 spans="1:26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 spans="1:26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 spans="1:26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 spans="1:26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 spans="1:26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 spans="1:26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 spans="1:26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 spans="1:26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 spans="1:26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 spans="1:26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 spans="1:26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 spans="1:26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 spans="1:26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 spans="1:26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 spans="1:26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 spans="1:26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 spans="1:26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 spans="1:26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 spans="1:26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 spans="1:26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 spans="1:26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 spans="1:26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 spans="1:26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 spans="1:26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 spans="1:26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 spans="1:26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 spans="1:26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 spans="1:26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 spans="1:26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 spans="1:26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 spans="1:26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 spans="1:26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 spans="1:26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 spans="1:26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 spans="1:26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 spans="1:26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 spans="1:26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 spans="1:26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 spans="1:26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 spans="1:26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 spans="1:26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 spans="1:26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 spans="1:26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 spans="1:26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 spans="1:26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 spans="1:26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 spans="1:26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 spans="1:26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 spans="1:26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 spans="1:26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 spans="1:26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 spans="1:26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 spans="1:26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 spans="1:26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 spans="1:26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 spans="1:26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 spans="1:26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 spans="1:26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 spans="1:26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 spans="1:26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 spans="1:26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 spans="1:26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 spans="1:26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 spans="1:26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 spans="1:26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 spans="1:26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 spans="1:26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 spans="1:26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 spans="1:26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 spans="1:26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 spans="1:26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 spans="1:26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 spans="1:26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 spans="1:26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 spans="1:26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 spans="1:26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 spans="1:26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 spans="1:26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 spans="1:26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 spans="1:26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 spans="1:26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 spans="1:26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 spans="1:26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 spans="1:26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 spans="1:26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 spans="1:26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 spans="1:26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 spans="1:26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 spans="1:26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 spans="1:26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 spans="1:26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 spans="1:26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 spans="1:26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 spans="1:26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 spans="1:26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 spans="1:26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 spans="1:26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 spans="1:26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 spans="1:26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 spans="1:26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 spans="1:26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 spans="1:26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 spans="1:26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 spans="1:26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 spans="1:26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 spans="1:26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 spans="1:26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 spans="1:26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 spans="1:26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 spans="1:26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 spans="1:26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 spans="1:26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 spans="1:26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 spans="1:26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 spans="1:26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 spans="1:26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 spans="1:26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 spans="1:26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 spans="1:26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 spans="1:26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 spans="1:26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 spans="1:26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 spans="1:26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 spans="1:26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 spans="1:26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 spans="1:26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 spans="1:26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 spans="1:26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 spans="1:26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 spans="1:26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 spans="1:26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 spans="1:26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 spans="1:26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 spans="1:26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 spans="1:26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 spans="1:26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 spans="1:26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 spans="1:26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 spans="1:26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 spans="1:26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 spans="1:26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 spans="1:26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 spans="1:26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 spans="1:26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 spans="1:26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 spans="1:26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 spans="1:26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 spans="1:26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 spans="1:26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 spans="1:26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 spans="1:26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 spans="1:26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 spans="1:26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 spans="1:26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 spans="1:26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 spans="1:26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 spans="1:26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 spans="1:26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 spans="1:26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 spans="1:26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 spans="1:26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 spans="1:26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 spans="1:26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 spans="1:26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 spans="1:26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 spans="1:26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 spans="1:26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 spans="1:26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 spans="1:26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 spans="1:26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 spans="1:26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 spans="1:26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 spans="1:26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 spans="1:26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 spans="1:26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 spans="1:26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 spans="1:26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 spans="1:26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 spans="1:26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 spans="1:26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 spans="1:26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 spans="1:26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 spans="1:26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 spans="1:26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 spans="1:26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 spans="1:26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 spans="1:26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 spans="1:26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 spans="1:26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 spans="1:26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 spans="1:26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 spans="1:26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 spans="1:26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 spans="1:26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 spans="1:26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 spans="1:26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 spans="1:26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 spans="1:26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 spans="1:26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 spans="1:26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 spans="1:26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 spans="1:26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 spans="1:26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 spans="1:26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 spans="1:26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 spans="1:26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 spans="1:26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 spans="1:26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 spans="1:26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 spans="1:26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 spans="1:26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 spans="1:26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 spans="1:26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 spans="1:26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 spans="1:26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 spans="1:26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 spans="1:26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 spans="1:26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 spans="1:26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 spans="1:26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 spans="1:26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 spans="1:26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 spans="1:26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 spans="1:26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 spans="1:26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 spans="1:26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 spans="1:26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 spans="1:26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 spans="1:26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 spans="1:26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 spans="1:26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 spans="1:26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 spans="1:26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 spans="1:26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 spans="1:26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 spans="1:26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 spans="1:26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 spans="1:26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 spans="1:26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 spans="1:26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 spans="1:26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 spans="1:26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 spans="1:26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 spans="1:26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 spans="1:26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 spans="1:26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 spans="1:26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 spans="1:26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 spans="1:26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 spans="1:26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 spans="1:26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 spans="1:26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 spans="1:26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 spans="1:26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 spans="1:26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 spans="1:26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 spans="1:26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 spans="1:26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 spans="1:26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 spans="1:26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 spans="1:26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 spans="1:26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 spans="1:26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 spans="1:26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 spans="1:26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 spans="1:26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 spans="1:26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 spans="1:26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 spans="1:26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 spans="1:26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 spans="1:26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 spans="1:26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 spans="1:26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 spans="1:26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 spans="1:26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 spans="1:26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 spans="1:26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 spans="1:26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 spans="1:26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 spans="1:26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 spans="1:26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 spans="1:26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 spans="1:26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 spans="1:26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 spans="1:26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 spans="1:26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 spans="1:26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 spans="1:26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 spans="1:26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 spans="1:26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 spans="1:26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 spans="1:26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 spans="1:26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 spans="1:26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 spans="1:26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 spans="1:26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 spans="1:26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 spans="1:26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 spans="1:26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 spans="1:26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 spans="1:26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 spans="1:26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 spans="1:26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 spans="1:26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 spans="1:26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 spans="1:26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 spans="1:26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 spans="1:26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 spans="1:26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 spans="1:26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 spans="1:26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 spans="1:26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 spans="1:26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 spans="1:26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 spans="1:26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 spans="1:26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 spans="1:26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 spans="1:26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 spans="1:26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 spans="1:26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 spans="1:26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 spans="1:26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 spans="1:26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 spans="1:26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 spans="1:26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 spans="1:26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 spans="1:26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 spans="1:26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 spans="1:26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 spans="1:26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 spans="1:26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 spans="1:26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 spans="1:26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 spans="1:26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 spans="1:26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 spans="1:26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 spans="1:26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 spans="1:26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 spans="1:26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 spans="1:26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 spans="1:26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 spans="1:26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 spans="1:26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 spans="1:26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 spans="1:26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 spans="1:26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 spans="1:26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 spans="1:26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 spans="1:26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 spans="1:26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 spans="1:26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 spans="1:26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 spans="1:26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 spans="1:26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 spans="1:26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 spans="1:26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 spans="1:26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 spans="1:26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 spans="1:26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 spans="1:26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 spans="1:26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 spans="1:26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 spans="1:26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 spans="1:26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 spans="1:26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 spans="1:26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 spans="1:26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 spans="1:26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 spans="1:26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 spans="1:26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 spans="1:26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 spans="1:26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 spans="1:26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 spans="1:26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 spans="1:26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 spans="1:26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 spans="1:26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 spans="1:26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 spans="1:26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 spans="1:26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 spans="1:26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 spans="1:26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 spans="1:26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 spans="1:26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 spans="1:26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 spans="1:26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 spans="1:26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 spans="1:26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 spans="1:26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 spans="1:26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 spans="1:26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 spans="1:26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 spans="1:26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 spans="1:26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 spans="1:26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 spans="1:26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 spans="1:26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 spans="1:26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 spans="1:26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 spans="1:26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 spans="1:26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 spans="1:26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 spans="1:26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 spans="1:26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 spans="1:26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 spans="1:26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 spans="1:26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 spans="1:26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 spans="1:26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 spans="1:26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 spans="1:26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 spans="1:26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 spans="1:26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 spans="1:26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 spans="1:26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 spans="1:26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 spans="1:26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 spans="1:26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 spans="1:26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 spans="1:26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 spans="1:26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 spans="1:26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 spans="1:26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 spans="1:26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 spans="1:26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 spans="1:26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 spans="1:26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 spans="1:26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 spans="1:26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 spans="1:26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 spans="1:26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 spans="1:26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 spans="1:26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 spans="1:26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 spans="1:26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 spans="1:26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 spans="1:26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 spans="1:26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 spans="1:26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 spans="1:26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 spans="1:26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 spans="1:26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 spans="1:26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 spans="1:26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 spans="1:26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 spans="1:26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 spans="1:26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 spans="1:26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 spans="1:26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 spans="1:26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 spans="1:26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 spans="1:26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 spans="1:26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 spans="1:26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 spans="1:26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 spans="1:26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 spans="1:26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 spans="1:26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 spans="1:26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 spans="1:26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 spans="1:26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 spans="1:26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 spans="1:26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 spans="1:26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 spans="1:26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 spans="1:26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 spans="1:26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 spans="1:26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 spans="1:26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 spans="1:26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 spans="1:26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 spans="1:26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 spans="1:26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 spans="1:26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 spans="1:26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 spans="1:26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 spans="1:26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 spans="1:26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 spans="1:26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 spans="1:26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 spans="1:26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 spans="1:26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 spans="1:26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 spans="1:26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 spans="1:26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 spans="1:26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 spans="1:26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 spans="1:26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 spans="1:26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 spans="1:26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 spans="1:26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 spans="1:26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 spans="1:26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 spans="1:26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 spans="1:26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 spans="1:26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 spans="1:26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 spans="1:26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 spans="1:26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 spans="1:26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 spans="1:26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 spans="1:26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 spans="1:26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 spans="1:26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 spans="1:26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 spans="1:26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 spans="1:26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 spans="1:26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 spans="1:26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 spans="1:26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 spans="1:26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 spans="1:26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 spans="1:26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 spans="1:26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 spans="1:26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 spans="1:26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 spans="1:26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 spans="1:26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 spans="1:26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 spans="1:26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 spans="1:26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 spans="1:26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 spans="1:26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 spans="1:26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 spans="1:26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 spans="1:26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 spans="1:26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 spans="1:26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 spans="1:26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 spans="1:26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 spans="1:26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 spans="1:26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 spans="1:26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 spans="1:26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 spans="1:26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 spans="1:26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 spans="1:26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 spans="1:26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 spans="1:26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 spans="1:26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 spans="1:26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 spans="1:26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 spans="1:26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 spans="1:26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 spans="1:26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 spans="1:26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 spans="1:26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 spans="1:26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 spans="1:26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 spans="1:26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 spans="1:26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 spans="1:26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 spans="1:26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 spans="1:26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 spans="1:26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 spans="1:26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 spans="1:26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 spans="1:26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 spans="1:26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 spans="1:26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 spans="1:26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 spans="1:26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 spans="1:26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 spans="1:26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 spans="1:26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 spans="1:26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 spans="1:26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 spans="1:26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 spans="1:26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 spans="1:26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 spans="1:26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 spans="1:26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 spans="1:26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 spans="1:26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 spans="1:26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 spans="1:26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 spans="1:26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 spans="1:26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 spans="1:26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 spans="1:26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 spans="1:26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 spans="1:26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 spans="1:26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 spans="1:26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 spans="1:26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 spans="1:26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 spans="1:26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 spans="1:26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 spans="1:26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 spans="1:26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 spans="1:26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 spans="1:26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 spans="1:26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 spans="1:26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 spans="1:26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 spans="1:26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 spans="1:26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 spans="1:26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 spans="1:26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 spans="1:26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 spans="1:26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 spans="1:26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 spans="1:26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 spans="1:26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 spans="1:26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 spans="1:26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 spans="1:26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 spans="1:26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 spans="1:26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 spans="1:26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 spans="1:26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 spans="1:26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 spans="1:26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 spans="1:26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 spans="1:26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 spans="1:26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 spans="1:26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pageMargins left="0.7" right="0.7" top="0.75" bottom="0.75" header="0" footer="0"/>
  <pageSetup paperSize="1" orientation="landscape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27.1428571428571" customWidth="1"/>
    <col min="2" max="2" width="20.1428571428571" customWidth="1"/>
    <col min="3" max="3" width="16.1428571428571" customWidth="1"/>
    <col min="4" max="4" width="16.4285714285714" customWidth="1"/>
    <col min="5" max="7" width="11.4285714285714" customWidth="1"/>
    <col min="8" max="8" width="15.7071428571429" customWidth="1"/>
    <col min="9" max="9" width="16.4285714285714" customWidth="1"/>
    <col min="10" max="10" width="16.7071428571429" customWidth="1"/>
    <col min="11" max="11" width="17.8571428571429" customWidth="1"/>
    <col min="12" max="26" width="11.4285714285714" customWidth="1"/>
  </cols>
  <sheetData>
    <row r="1" ht="15.75" customHeight="1" spans="1:26">
      <c r="A1" s="13" t="s">
        <v>0</v>
      </c>
      <c r="B1" s="13" t="s">
        <v>3</v>
      </c>
      <c r="C1" s="13" t="s">
        <v>9</v>
      </c>
      <c r="D1" s="11"/>
      <c r="E1" s="11"/>
      <c r="F1" s="11"/>
      <c r="G1" s="11"/>
      <c r="H1" s="10" t="s">
        <v>3</v>
      </c>
      <c r="I1" s="10" t="s">
        <v>273</v>
      </c>
      <c r="J1" s="10" t="s">
        <v>274</v>
      </c>
      <c r="K1" s="10" t="s">
        <v>275</v>
      </c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15.75" customHeight="1" spans="1:26">
      <c r="A2" s="17" t="str">
        <f>'Subject APIs full analysis'!A6</f>
        <v>Twilio SMS</v>
      </c>
      <c r="B2" s="18" t="str">
        <f>'APIs categories'!C6</f>
        <v>Communication</v>
      </c>
      <c r="C2" s="19">
        <f>'Subject APIs full analysis'!J6</f>
        <v>31</v>
      </c>
      <c r="D2" s="11"/>
      <c r="E2" s="11"/>
      <c r="F2" s="11"/>
      <c r="G2" s="11"/>
      <c r="H2" s="11" t="s">
        <v>56</v>
      </c>
      <c r="I2" s="11">
        <f>MIN($C21:$C26)</f>
        <v>1</v>
      </c>
      <c r="J2" s="11">
        <f>MAX($C21:$C26)</f>
        <v>222</v>
      </c>
      <c r="K2" s="51">
        <f>AVERAGE($C21:$C26)</f>
        <v>66.3333333333333</v>
      </c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5.75" customHeight="1" spans="1:26">
      <c r="A3" s="20" t="str">
        <f>'Subject APIs full analysis'!A27</f>
        <v>Tropo</v>
      </c>
      <c r="B3" s="21" t="str">
        <f>'APIs categories'!C27</f>
        <v>Communication</v>
      </c>
      <c r="C3" s="22">
        <f>'Subject APIs full analysis'!J27</f>
        <v>25</v>
      </c>
      <c r="D3" s="11"/>
      <c r="E3" s="11"/>
      <c r="F3" s="11"/>
      <c r="G3" s="11"/>
      <c r="H3" s="11" t="s">
        <v>120</v>
      </c>
      <c r="I3" s="11">
        <f>MIN($C10:$C15)</f>
        <v>20</v>
      </c>
      <c r="J3" s="11">
        <f>MAX($C10:$C15)</f>
        <v>220</v>
      </c>
      <c r="K3" s="51">
        <f>AVERAGE($C10:$C15)</f>
        <v>69.1666666666667</v>
      </c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5.75" customHeight="1" spans="1:26">
      <c r="A4" s="20" t="str">
        <f>'Subject APIs full analysis'!A28</f>
        <v>AT&amp;T In-App Messaging</v>
      </c>
      <c r="B4" s="21" t="str">
        <f>'APIs categories'!C28</f>
        <v>Communication</v>
      </c>
      <c r="C4" s="22">
        <f>'Subject APIs full analysis'!J28</f>
        <v>11</v>
      </c>
      <c r="D4" s="11"/>
      <c r="E4" s="11"/>
      <c r="F4" s="11"/>
      <c r="G4" s="11"/>
      <c r="H4" s="11" t="s">
        <v>44</v>
      </c>
      <c r="I4" s="11">
        <f>MIN($C16:$C20)</f>
        <v>1</v>
      </c>
      <c r="J4" s="11">
        <f>MAX($C16:$C20)</f>
        <v>51</v>
      </c>
      <c r="K4" s="51">
        <f>AVERAGE($C16:$C20)</f>
        <v>25.8</v>
      </c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15.75" customHeight="1" spans="1:26">
      <c r="A5" s="20" t="str">
        <f>'Subject APIs full analysis'!A29</f>
        <v>Nexmo SMS</v>
      </c>
      <c r="B5" s="21" t="str">
        <f>'APIs categories'!C29</f>
        <v>Communication</v>
      </c>
      <c r="C5" s="22">
        <f>'Subject APIs full analysis'!J29</f>
        <v>3</v>
      </c>
      <c r="D5" s="11"/>
      <c r="E5" s="11"/>
      <c r="F5" s="11"/>
      <c r="G5" s="11"/>
      <c r="H5" s="11" t="s">
        <v>50</v>
      </c>
      <c r="I5" s="11">
        <f>MIN($C36:$C39)</f>
        <v>3</v>
      </c>
      <c r="J5" s="11">
        <f>MAX($C36:$C39)</f>
        <v>107</v>
      </c>
      <c r="K5" s="51">
        <f>AVERAGE($C36:$C39)</f>
        <v>43.75</v>
      </c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5.75" customHeight="1" spans="1:26">
      <c r="A6" s="17" t="str">
        <f>'Subject APIs full analysis'!A9</f>
        <v>Google App Engine Admin</v>
      </c>
      <c r="B6" s="23" t="str">
        <f>'APIs categories'!C9</f>
        <v>Development</v>
      </c>
      <c r="C6" s="19">
        <f>'Subject APIs full analysis'!J9</f>
        <v>38</v>
      </c>
      <c r="D6" s="11"/>
      <c r="E6" s="11"/>
      <c r="F6" s="11"/>
      <c r="G6" s="11"/>
      <c r="H6" s="11" t="s">
        <v>66</v>
      </c>
      <c r="I6" s="11">
        <f>MIN($C2:$C5)</f>
        <v>3</v>
      </c>
      <c r="J6" s="11">
        <f>MAX($C2:$C5)</f>
        <v>31</v>
      </c>
      <c r="K6" s="51">
        <f>AVERAGE($C2:$C5)</f>
        <v>17.5</v>
      </c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5.75" customHeight="1" spans="1:26">
      <c r="A7" s="24" t="str">
        <f>'Subject APIs full analysis'!A31</f>
        <v>Heroku</v>
      </c>
      <c r="B7" s="25" t="str">
        <f>'APIs categories'!C31</f>
        <v>Development</v>
      </c>
      <c r="C7" s="26">
        <f>'Subject APIs full analysis'!J31</f>
        <v>262</v>
      </c>
      <c r="D7" s="11"/>
      <c r="E7" s="11"/>
      <c r="F7" s="11"/>
      <c r="G7" s="11"/>
      <c r="H7" s="11" t="s">
        <v>80</v>
      </c>
      <c r="I7" s="11">
        <f>MIN($C6:$C9)</f>
        <v>33</v>
      </c>
      <c r="J7" s="11">
        <f>MAX($C6:$C9)</f>
        <v>492</v>
      </c>
      <c r="K7" s="51">
        <f>AVERAGE($C6:$C9)</f>
        <v>206.25</v>
      </c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5.75" customHeight="1" spans="1:26">
      <c r="A8" s="27" t="str">
        <f>'Subject APIs full analysis'!A33</f>
        <v>Google Fusion Tables</v>
      </c>
      <c r="B8" s="28" t="str">
        <f>'APIs categories'!C33</f>
        <v>Development</v>
      </c>
      <c r="C8" s="29">
        <f>'Subject APIs full analysis'!J33</f>
        <v>33</v>
      </c>
      <c r="D8" s="11"/>
      <c r="E8" s="11"/>
      <c r="F8" s="11"/>
      <c r="G8" s="11"/>
      <c r="H8" s="11" t="s">
        <v>89</v>
      </c>
      <c r="I8" s="11">
        <f>MIN($C27:$C29)</f>
        <v>1</v>
      </c>
      <c r="J8" s="11">
        <f>MAX($C27:$C29)</f>
        <v>305</v>
      </c>
      <c r="K8" s="51">
        <f>AVERAGE($C27:$C29)</f>
        <v>110.333333333333</v>
      </c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5.75" customHeight="1" spans="1:26">
      <c r="A9" s="27" t="str">
        <f>'Subject APIs full analysis'!A35</f>
        <v>Github</v>
      </c>
      <c r="B9" s="28" t="str">
        <f>'APIs categories'!C35</f>
        <v>Development</v>
      </c>
      <c r="C9" s="29">
        <f>'Subject APIs full analysis'!J35</f>
        <v>492</v>
      </c>
      <c r="D9" s="11"/>
      <c r="E9" s="11"/>
      <c r="F9" s="11"/>
      <c r="G9" s="11"/>
      <c r="H9" s="11" t="s">
        <v>93</v>
      </c>
      <c r="I9" s="11">
        <f>MIN($C30:$C32)</f>
        <v>12</v>
      </c>
      <c r="J9" s="11">
        <f>MAX($C30:$C32)</f>
        <v>41</v>
      </c>
      <c r="K9" s="51">
        <f>AVERAGE($C30:$C32)</f>
        <v>25.3333333333333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5.75" customHeight="1" spans="1:26">
      <c r="A10" s="30" t="str">
        <f>'Subject APIs full analysis'!A19</f>
        <v>Paypal Invoicing</v>
      </c>
      <c r="B10" s="31" t="str">
        <f>'APIs categories'!C19</f>
        <v>Financial</v>
      </c>
      <c r="C10" s="32">
        <f>'Subject APIs full analysis'!J19</f>
        <v>21</v>
      </c>
      <c r="D10" s="11"/>
      <c r="E10" s="11"/>
      <c r="F10" s="11"/>
      <c r="G10" s="11"/>
      <c r="H10" s="11" t="s">
        <v>183</v>
      </c>
      <c r="I10" s="11">
        <f>MIN($C33:$C35)</f>
        <v>1</v>
      </c>
      <c r="J10" s="11">
        <f>MAX($C33:$C35)</f>
        <v>2</v>
      </c>
      <c r="K10" s="51">
        <f>AVERAGE($C33:$C35)</f>
        <v>1.66666666666667</v>
      </c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5.75" customHeight="1" spans="1:26">
      <c r="A11" s="33" t="str">
        <f>'Subject APIs full analysis'!A25</f>
        <v>Stripe</v>
      </c>
      <c r="B11" s="34" t="str">
        <f>'APIs categories'!C25</f>
        <v>Financial</v>
      </c>
      <c r="C11" s="35">
        <f>'Subject APIs full analysis'!J25</f>
        <v>220</v>
      </c>
      <c r="D11" s="11"/>
      <c r="E11" s="11"/>
      <c r="F11" s="11"/>
      <c r="G11" s="11"/>
      <c r="H11" s="11" t="s">
        <v>160</v>
      </c>
      <c r="I11" s="11">
        <f>MIN($C40:$C41)</f>
        <v>39</v>
      </c>
      <c r="J11" s="11">
        <f>MAX($C40:$C41)</f>
        <v>94</v>
      </c>
      <c r="K11" s="51">
        <f>AVERAGE($C40:$C41)</f>
        <v>66.5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15.75" customHeight="1" spans="1:26">
      <c r="A12" s="33" t="str">
        <f>'Subject APIs full analysis'!A26</f>
        <v>Kiva</v>
      </c>
      <c r="B12" s="34" t="str">
        <f>'APIs categories'!C26</f>
        <v>Financial</v>
      </c>
      <c r="C12" s="35">
        <f>'Subject APIs full analysis'!J26</f>
        <v>32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15.75" customHeight="1" spans="1:26">
      <c r="A13" s="36" t="str">
        <f>'Subject APIs full analysis'!A39</f>
        <v>Coinbase</v>
      </c>
      <c r="B13" s="37" t="str">
        <f>'APIs categories'!C39</f>
        <v>Financial</v>
      </c>
      <c r="C13" s="38">
        <f>'Subject APIs full analysis'!J39</f>
        <v>43</v>
      </c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5.75" customHeight="1" spans="1:26">
      <c r="A14" s="36" t="str">
        <f>'Subject APIs full analysis'!A40</f>
        <v>QuickBooks Payments</v>
      </c>
      <c r="B14" s="37" t="str">
        <f>'APIs categories'!C40</f>
        <v>Financial</v>
      </c>
      <c r="C14" s="38">
        <f>'Subject APIs full analysis'!J40</f>
        <v>20</v>
      </c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15.75" customHeight="1" spans="1:26">
      <c r="A15" s="36" t="str">
        <f>'Subject APIs full analysis'!A41</f>
        <v>Forte (Payments Gateway)</v>
      </c>
      <c r="B15" s="37" t="str">
        <f>'APIs categories'!C41</f>
        <v>Financial</v>
      </c>
      <c r="C15" s="38">
        <f>'Subject APIs full analysis'!J41</f>
        <v>79</v>
      </c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15.75" customHeight="1" spans="1:26">
      <c r="A16" s="17" t="str">
        <f>'Subject APIs full analysis'!A2</f>
        <v>Google Maps Places</v>
      </c>
      <c r="B16" s="23" t="str">
        <f>'APIs categories'!C2</f>
        <v>Mapping</v>
      </c>
      <c r="C16" s="19">
        <f>'Subject APIs full analysis'!J2</f>
        <v>7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5.75" customHeight="1" spans="1:26">
      <c r="A17" s="17" t="str">
        <f>'Subject APIs full analysis'!A8</f>
        <v>Microsoft Bing Maps</v>
      </c>
      <c r="B17" s="23" t="str">
        <f>'APIs categories'!C8</f>
        <v>Mapping</v>
      </c>
      <c r="C17" s="19">
        <f>'Subject APIs full analysis'!J8</f>
        <v>51</v>
      </c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5.75" customHeight="1" spans="1:26">
      <c r="A18" s="39" t="str">
        <f>'Subject APIs full analysis'!A13</f>
        <v>Google Geocoding</v>
      </c>
      <c r="B18" s="39" t="str">
        <f>'APIs categories'!C13</f>
        <v>Mapping</v>
      </c>
      <c r="C18" s="40">
        <f>'Subject APIs full analysis'!J13</f>
        <v>1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15.75" customHeight="1" spans="1:26">
      <c r="A19" s="39" t="str">
        <f>'Subject APIs full analysis'!A14</f>
        <v>OpenStreetMap</v>
      </c>
      <c r="B19" s="39" t="str">
        <f>'APIs categories'!C14</f>
        <v>Mapping</v>
      </c>
      <c r="C19" s="40">
        <f>'Subject APIs full analysis'!J14</f>
        <v>39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15.75" customHeight="1" spans="1:26">
      <c r="A20" s="41" t="str">
        <f>'Subject APIs full analysis'!A22</f>
        <v>MapLarge</v>
      </c>
      <c r="B20" s="41" t="str">
        <f>'APIs categories'!C22</f>
        <v>Mapping</v>
      </c>
      <c r="C20" s="42">
        <f>'Subject APIs full analysis'!J22</f>
        <v>31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5.75" customHeight="1" spans="1:26">
      <c r="A21" s="17" t="str">
        <f>'Subject APIs full analysis'!A4</f>
        <v>Youtube</v>
      </c>
      <c r="B21" s="18" t="str">
        <f>'APIs categories'!C4</f>
        <v>Media</v>
      </c>
      <c r="C21" s="19">
        <f>'Subject APIs full analysis'!J4</f>
        <v>50</v>
      </c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5.75" customHeight="1" spans="1:26">
      <c r="A22" s="17" t="str">
        <f>'Subject APIs full analysis'!A5</f>
        <v>Flickr</v>
      </c>
      <c r="B22" s="18" t="str">
        <f>'APIs categories'!C5</f>
        <v>Media</v>
      </c>
      <c r="C22" s="19">
        <f>'Subject APIs full analysis'!J5</f>
        <v>222</v>
      </c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5.75" customHeight="1" spans="1:26">
      <c r="A23" s="43" t="str">
        <f>'Subject APIs full analysis'!A7</f>
        <v>Last.fm</v>
      </c>
      <c r="B23" s="18" t="str">
        <f>'APIs categories'!C7</f>
        <v>Media</v>
      </c>
      <c r="C23" s="19">
        <f>'Subject APIs full analysis'!J7</f>
        <v>58</v>
      </c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 spans="1:26">
      <c r="A24" s="44" t="str">
        <f>'Subject APIs full analysis'!A15</f>
        <v>SoundCloud</v>
      </c>
      <c r="B24" s="45" t="str">
        <f>'APIs categories'!C15</f>
        <v>Media</v>
      </c>
      <c r="C24" s="46">
        <f>'Subject APIs full analysis'!J15</f>
        <v>49</v>
      </c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 spans="1:26">
      <c r="A25" s="41" t="str">
        <f>'Subject APIs full analysis'!A21</f>
        <v>iTunes</v>
      </c>
      <c r="B25" s="47" t="str">
        <f>'APIs categories'!C21</f>
        <v>Media</v>
      </c>
      <c r="C25" s="42">
        <f>'Subject APIs full analysis'!J21</f>
        <v>1</v>
      </c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 spans="1:26">
      <c r="A26" s="41" t="str">
        <f>'Subject APIs full analysis'!A23</f>
        <v>PicPlz</v>
      </c>
      <c r="B26" s="47" t="str">
        <f>'APIs categories'!C23</f>
        <v>Media</v>
      </c>
      <c r="C26" s="42">
        <f>'Subject APIs full analysis'!J23</f>
        <v>18</v>
      </c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 spans="1:26">
      <c r="A27" s="17" t="str">
        <f>'Subject APIs full analysis'!A11</f>
        <v>DocuSign eSignature</v>
      </c>
      <c r="B27" s="18" t="str">
        <f>'APIs categories'!C11</f>
        <v>Other</v>
      </c>
      <c r="C27" s="19">
        <f>'Subject APIs full analysis'!J11</f>
        <v>305</v>
      </c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 spans="1:26">
      <c r="A28" s="30" t="str">
        <f>'Subject APIs full analysis'!A20</f>
        <v>Oodle</v>
      </c>
      <c r="B28" s="31" t="str">
        <f>'APIs categories'!C20</f>
        <v>Other</v>
      </c>
      <c r="C28" s="32">
        <f>'Subject APIs full analysis'!J20</f>
        <v>1</v>
      </c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 spans="1:26">
      <c r="A29" s="27" t="str">
        <f>'Subject APIs full analysis'!A34</f>
        <v>Pryv</v>
      </c>
      <c r="B29" s="28" t="str">
        <f>'APIs categories'!C34</f>
        <v>Other</v>
      </c>
      <c r="C29" s="29">
        <f>'Subject APIs full analysis'!J34</f>
        <v>25</v>
      </c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1" spans="1:26">
      <c r="A30" s="39" t="str">
        <f>'Subject APIs full analysis'!A12</f>
        <v>GeoNames</v>
      </c>
      <c r="B30" s="39" t="str">
        <f>'APIs categories'!C12</f>
        <v>Reference</v>
      </c>
      <c r="C30" s="40">
        <f>'Subject APIs full analysis'!J12</f>
        <v>41</v>
      </c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 spans="1:26">
      <c r="A31" s="30" t="str">
        <f>'Subject APIs full analysis'!A18</f>
        <v>Yelp Fusion</v>
      </c>
      <c r="B31" s="31" t="str">
        <f>'APIs categories'!C18</f>
        <v>Reference</v>
      </c>
      <c r="C31" s="32">
        <f>'Subject APIs full analysis'!J18</f>
        <v>12</v>
      </c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 spans="1:26">
      <c r="A32" s="33" t="str">
        <f>'Subject APIs full analysis'!A24</f>
        <v>CrunchBase</v>
      </c>
      <c r="B32" s="34" t="str">
        <f>'APIs categories'!C24</f>
        <v>Reference</v>
      </c>
      <c r="C32" s="35">
        <f>'Subject APIs full analysis'!J24</f>
        <v>23</v>
      </c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 spans="1:26">
      <c r="A33" s="48" t="str">
        <f>'Subject APIs full analysis'!A36</f>
        <v>Bing Web Search</v>
      </c>
      <c r="B33" s="49" t="str">
        <f>'APIs categories'!C36</f>
        <v>Search</v>
      </c>
      <c r="C33" s="50">
        <f>'Subject APIs full analysis'!J36</f>
        <v>1</v>
      </c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 spans="1:26">
      <c r="A34" s="48" t="str">
        <f>'Subject APIs full analysis'!A37</f>
        <v>Indeed</v>
      </c>
      <c r="B34" s="49" t="str">
        <f>'APIs categories'!C37</f>
        <v>Search</v>
      </c>
      <c r="C34" s="50">
        <f>'Subject APIs full analysis'!J37</f>
        <v>2</v>
      </c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 spans="1:26">
      <c r="A35" s="48" t="str">
        <f>'Subject APIs full analysis'!A38</f>
        <v>Google Custom Search</v>
      </c>
      <c r="B35" s="49" t="str">
        <f>'APIs categories'!C38</f>
        <v>Search</v>
      </c>
      <c r="C35" s="50">
        <f>'Subject APIs full analysis'!J38</f>
        <v>2</v>
      </c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 spans="1:26">
      <c r="A36" s="17" t="str">
        <f>'Subject APIs full analysis'!A3</f>
        <v>Twitter Search Tweets</v>
      </c>
      <c r="B36" s="23" t="str">
        <f>'APIs categories'!C3</f>
        <v>Social</v>
      </c>
      <c r="C36" s="19">
        <f>'Subject APIs full analysis'!J3</f>
        <v>3</v>
      </c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 spans="1:26">
      <c r="A37" s="17" t="str">
        <f>'Subject APIs full analysis'!A10</f>
        <v>Foursquare</v>
      </c>
      <c r="B37" s="23" t="str">
        <f>'APIs categories'!C10</f>
        <v>Social</v>
      </c>
      <c r="C37" s="19">
        <f>'Subject APIs full analysis'!J10</f>
        <v>40</v>
      </c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 spans="1:26">
      <c r="A38" s="44" t="str">
        <f>'Subject APIs full analysis'!A16</f>
        <v>NationBuilder</v>
      </c>
      <c r="B38" s="44" t="str">
        <f>'APIs categories'!C16</f>
        <v>Social</v>
      </c>
      <c r="C38" s="46">
        <f>'Subject APIs full analysis'!J16</f>
        <v>107</v>
      </c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 spans="1:26">
      <c r="A39" s="44" t="str">
        <f>'Subject APIs full analysis'!A17</f>
        <v>Tumblr</v>
      </c>
      <c r="B39" s="44" t="str">
        <f>'APIs categories'!C17</f>
        <v>Social</v>
      </c>
      <c r="C39" s="46">
        <f>'Subject APIs full analysis'!J17</f>
        <v>25</v>
      </c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 spans="1:26">
      <c r="A40" s="24" t="str">
        <f>'Subject APIs full analysis'!A30</f>
        <v>Amazon S3</v>
      </c>
      <c r="B40" s="25" t="str">
        <f>'APIs categories'!C30</f>
        <v>Storage</v>
      </c>
      <c r="C40" s="26">
        <f>'Subject APIs full analysis'!J30</f>
        <v>94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 spans="1:26">
      <c r="A41" s="24" t="str">
        <f>'Subject APIs full analysis'!A32</f>
        <v>Google Drive</v>
      </c>
      <c r="B41" s="25" t="str">
        <f>'APIs categories'!C32</f>
        <v>Storage</v>
      </c>
      <c r="C41" s="26">
        <f>'Subject APIs full analysis'!J32</f>
        <v>39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 spans="1:26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 spans="1:26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 spans="1:26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 spans="1:26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 spans="1:26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 spans="1:26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 spans="1:26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 spans="1:26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 spans="1:26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 spans="1:26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 spans="1:26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 spans="1:26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 spans="1:26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 spans="1:26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 spans="1:26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 spans="1:26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 spans="1:26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 spans="1:26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 spans="1:26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 spans="1:26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 spans="1:26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 spans="1:26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 spans="1:26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 spans="1:26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 spans="1:26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 spans="1:26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 spans="1:26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 spans="1:26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 spans="1:26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 spans="1:26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 spans="1:26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 spans="1:26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 spans="1:26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 spans="1:26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 spans="1:26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 spans="1:26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 spans="1:26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 spans="1:26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 spans="1:26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 spans="1:26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 spans="1:26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 spans="1:26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 spans="1:26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 spans="1:26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 spans="1:26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 spans="1:26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 spans="1:26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 spans="1:26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 spans="1:26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 spans="1:26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 spans="1:26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 spans="1:26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 spans="1:26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 spans="1:26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 spans="1:26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 spans="1:26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 spans="1:26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 spans="1:26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 spans="1:26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 spans="1:26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 spans="1:26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 spans="1:26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 spans="1:26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 spans="1:26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 spans="1:26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 spans="1:26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 spans="1:26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 spans="1:26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 spans="1:26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 spans="1:26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 spans="1:26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 spans="1:26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 spans="1:26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 spans="1:26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 spans="1:26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 spans="1:26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 spans="1:26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 spans="1:26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 spans="1:26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 spans="1:26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 spans="1:26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 spans="1:26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 spans="1:26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 spans="1:26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 spans="1:26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 spans="1:26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 spans="1:26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 spans="1:26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 spans="1:26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 spans="1:26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 spans="1:26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 spans="1:26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 spans="1:26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 spans="1:26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 spans="1:26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 spans="1:26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 spans="1:26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 spans="1:26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 spans="1:26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 spans="1:26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 spans="1:26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 spans="1:26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 spans="1:26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 spans="1:26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 spans="1:26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 spans="1:26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 spans="1:26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 spans="1:26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 spans="1:26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 spans="1:26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 spans="1:26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 spans="1:26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 spans="1:26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 spans="1:26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 spans="1:26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 spans="1:26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 spans="1:26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 spans="1:26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 spans="1:26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 spans="1:26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 spans="1:26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 spans="1:26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 spans="1:26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 spans="1:26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 spans="1:26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 spans="1:26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 spans="1:26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 spans="1:26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 spans="1:26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 spans="1:26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 spans="1:26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 spans="1:26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 spans="1:26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 spans="1:26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 spans="1:26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 spans="1:26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 spans="1:26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 spans="1:26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 spans="1:26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 spans="1:26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 spans="1:26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 spans="1:26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 spans="1:26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 spans="1:26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 spans="1:26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 spans="1:26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 spans="1:26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 spans="1:26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 spans="1:26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 spans="1:26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 spans="1:26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 spans="1:26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 spans="1:26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 spans="1:26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 spans="1:26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 spans="1:26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 spans="1:26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 spans="1:26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 spans="1:26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 spans="1:26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 spans="1:26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 spans="1:26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 spans="1:26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 spans="1:26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 spans="1:26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 spans="1:26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 spans="1:26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 spans="1:26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 spans="1:26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 spans="1:26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 spans="1:26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 spans="1:26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 spans="1:26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 spans="1:26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 spans="1:26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 spans="1:26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 spans="1:26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 spans="1:26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 spans="1:26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 spans="1:26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 spans="1:26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 spans="1:26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 spans="1:26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 spans="1:26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 spans="1:26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 spans="1:26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 spans="1:26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 spans="1:26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 spans="1:26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 spans="1:26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 spans="1:26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 spans="1:26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 spans="1:26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 spans="1:26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 spans="1:26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 spans="1:26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 spans="1:26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 spans="1:26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 spans="1:26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 spans="1:26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 spans="1:26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 spans="1:26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 spans="1:26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 spans="1:26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 spans="1:26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 spans="1:26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 spans="1:26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 spans="1:26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 spans="1:26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 spans="1:26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 spans="1:26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 spans="1:26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 spans="1:26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 spans="1:26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 spans="1:26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 spans="1:26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 spans="1:26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 spans="1:26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 spans="1:26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 spans="1:26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 spans="1:26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 spans="1:26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 spans="1:26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 spans="1:26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 spans="1:26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 spans="1:26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 spans="1:26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 spans="1:26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 spans="1:26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 spans="1:26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 spans="1:26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 spans="1:26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 spans="1:26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 spans="1:26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 spans="1:26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 spans="1:26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 spans="1:26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 spans="1:26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 spans="1:26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 spans="1:26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 spans="1:26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 spans="1:26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 spans="1:26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 spans="1:26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 spans="1:26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 spans="1:26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 spans="1:26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 spans="1:26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 spans="1:26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 spans="1:26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 spans="1:26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 spans="1:26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 spans="1:26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 spans="1:26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 spans="1:26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 spans="1:26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 spans="1:26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 spans="1:26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 spans="1:26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 spans="1:26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 spans="1:26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 spans="1:26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 spans="1:26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 spans="1:26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 spans="1:26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 spans="1:26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 spans="1:26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 spans="1:26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 spans="1:26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 spans="1:26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 spans="1:26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 spans="1:26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 spans="1:26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 spans="1:26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 spans="1:26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 spans="1:26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 spans="1:26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 spans="1:26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 spans="1:26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 spans="1:26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 spans="1:26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 spans="1:26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 spans="1:26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 spans="1:26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 spans="1:26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 spans="1:26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 spans="1:26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 spans="1:26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 spans="1:26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 spans="1:26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 spans="1:26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 spans="1:26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 spans="1:26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 spans="1:26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 spans="1:26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 spans="1:26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 spans="1:26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 spans="1:26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 spans="1:26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 spans="1:26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 spans="1:26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 spans="1:26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 spans="1:26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 spans="1:26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 spans="1:26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 spans="1:26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 spans="1:26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 spans="1:26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 spans="1:26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 spans="1:26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 spans="1:26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 spans="1:26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 spans="1:26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 spans="1:26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 spans="1:26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 spans="1:26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 spans="1:26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 spans="1:26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 spans="1:26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 spans="1:26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 spans="1:26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 spans="1:26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 spans="1:26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 spans="1:26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 spans="1:26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 spans="1:26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 spans="1:26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 spans="1:26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 spans="1:26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 spans="1:26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 spans="1:26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 spans="1:26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 spans="1:26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 spans="1:26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 spans="1:26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 spans="1:26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 spans="1:26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 spans="1:26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 spans="1:26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 spans="1:26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 spans="1:26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 spans="1:26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 spans="1:26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 spans="1:26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 spans="1:26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 spans="1:26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 spans="1:26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 spans="1:26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 spans="1:26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 spans="1:26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 spans="1:26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 spans="1:26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 spans="1:26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 spans="1:26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 spans="1:26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 spans="1:26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 spans="1:26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 spans="1:26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 spans="1:26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 spans="1:26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 spans="1:26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 spans="1:26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 spans="1:26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 spans="1:26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 spans="1:26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 spans="1:26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 spans="1:26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 spans="1:26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 spans="1:26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 spans="1:26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 spans="1:26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 spans="1:26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 spans="1:26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 spans="1:26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 spans="1:26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 spans="1:26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 spans="1:26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 spans="1:26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 spans="1:26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 spans="1:26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 spans="1:26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 spans="1:26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 spans="1:26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 spans="1:26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 spans="1:26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 spans="1:26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 spans="1:26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 spans="1:26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 spans="1:26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 spans="1:26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 spans="1:26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 spans="1:26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 spans="1:26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 spans="1:26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 spans="1:26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 spans="1:26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 spans="1:26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 spans="1:26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 spans="1:26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 spans="1:26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 spans="1:26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 spans="1:26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 spans="1:26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 spans="1:26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 spans="1:26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 spans="1:26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 spans="1:26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 spans="1:26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 spans="1:26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 spans="1:26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 spans="1:26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 spans="1:26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 spans="1:26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 spans="1:26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 spans="1:26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 spans="1:26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 spans="1:26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 spans="1:26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 spans="1:26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 spans="1:26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 spans="1:26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 spans="1:26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 spans="1:26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 spans="1:26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 spans="1:26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 spans="1:26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 spans="1:26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 spans="1:26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 spans="1:26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 spans="1:26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 spans="1:26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 spans="1:26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 spans="1:26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 spans="1:26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 spans="1:26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 spans="1:26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 spans="1:26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 spans="1:26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 spans="1:26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 spans="1:26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 spans="1:26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 spans="1:26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 spans="1:26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 spans="1:26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 spans="1:26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 spans="1:26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 spans="1:26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 spans="1:26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 spans="1:26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 spans="1:26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 spans="1:26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 spans="1:26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 spans="1:26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 spans="1:26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 spans="1:26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 spans="1:26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 spans="1:26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 spans="1:26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 spans="1:26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 spans="1:26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 spans="1:26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 spans="1:26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 spans="1:26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 spans="1:26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 spans="1:26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 spans="1:26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 spans="1:26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 spans="1:26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 spans="1:26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 spans="1:26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 spans="1:26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 spans="1:26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 spans="1:26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 spans="1:26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 spans="1:26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 spans="1:26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 spans="1:26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 spans="1:26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 spans="1:26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 spans="1:26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 spans="1:26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 spans="1:26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 spans="1:26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 spans="1:26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 spans="1:26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 spans="1:26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 spans="1:26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 spans="1:26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 spans="1:26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 spans="1:26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 spans="1:26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 spans="1:26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 spans="1:26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 spans="1:26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 spans="1:26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 spans="1:26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 spans="1:26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 spans="1:26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 spans="1:26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 spans="1:26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 spans="1:26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 spans="1:26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 spans="1:26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 spans="1:26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 spans="1:26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 spans="1:26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 spans="1:26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 spans="1:26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 spans="1:26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 spans="1:26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 spans="1:26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 spans="1:26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 spans="1:26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 spans="1:26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 spans="1:26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 spans="1:26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 spans="1:26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 spans="1:26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 spans="1:26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 spans="1:26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 spans="1:26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 spans="1:26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 spans="1:26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 spans="1:26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 spans="1:26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 spans="1:26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 spans="1:26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 spans="1:26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 spans="1:26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 spans="1:26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 spans="1:26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 spans="1:26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 spans="1:26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 spans="1:26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 spans="1:26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 spans="1:26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 spans="1:26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 spans="1:26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 spans="1:26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 spans="1:26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 spans="1:26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 spans="1:26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 spans="1:26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 spans="1:26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 spans="1:26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 spans="1:26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 spans="1:26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 spans="1:26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 spans="1:26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 spans="1:26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 spans="1:26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 spans="1:26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 spans="1:26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 spans="1:26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 spans="1:26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 spans="1:26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 spans="1:26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 spans="1:26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 spans="1:26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 spans="1:26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 spans="1:26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 spans="1:26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 spans="1:26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 spans="1:26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 spans="1:26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 spans="1:26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 spans="1:26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 spans="1:26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 spans="1:26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 spans="1:26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 spans="1:26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 spans="1:26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 spans="1:26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 spans="1:26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 spans="1:26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 spans="1:26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 spans="1:26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 spans="1:26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 spans="1:26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 spans="1:26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 spans="1:26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 spans="1:26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 spans="1:26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 spans="1:26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 spans="1:26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 spans="1:26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 spans="1:26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 spans="1:26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 spans="1:26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 spans="1:26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 spans="1:26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 spans="1:26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 spans="1:26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 spans="1:26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 spans="1:26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 spans="1:26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 spans="1:26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 spans="1:26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 spans="1:26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 spans="1:26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 spans="1:26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 spans="1:26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 spans="1:26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 spans="1:26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 spans="1:26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 spans="1:26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 spans="1:26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 spans="1:26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 spans="1:26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 spans="1:26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 spans="1:26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 spans="1:26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 spans="1:26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 spans="1:26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 spans="1:26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 spans="1:26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 spans="1:26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 spans="1:26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 spans="1:26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 spans="1:26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 spans="1:26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 spans="1:26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 spans="1:26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 spans="1:26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 spans="1:26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 spans="1:26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 spans="1:26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 spans="1:26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 spans="1:26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 spans="1:26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 spans="1:26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 spans="1:26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 spans="1:26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 spans="1:26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 spans="1:26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 spans="1:26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 spans="1:26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 spans="1:26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 spans="1:26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 spans="1:26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 spans="1:26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 spans="1:26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 spans="1:26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 spans="1:26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 spans="1:26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 spans="1:26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 spans="1:26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 spans="1:26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 spans="1:26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 spans="1:26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 spans="1:26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 spans="1:26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 spans="1:26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 spans="1:26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 spans="1:26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 spans="1:26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 spans="1:26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 spans="1:26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 spans="1:26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 spans="1:26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 spans="1:26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 spans="1:26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 spans="1:26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 spans="1:26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 spans="1:26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 spans="1:26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 spans="1:26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 spans="1:26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 spans="1:26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 spans="1:26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 spans="1:26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 spans="1:26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 spans="1:26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 spans="1:26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 spans="1:26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 spans="1:26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 spans="1:26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 spans="1:26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 spans="1:26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 spans="1:26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 spans="1:26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 spans="1:26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 spans="1:26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 spans="1:26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 spans="1:26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 spans="1:26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 spans="1:26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 spans="1:26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 spans="1:26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 spans="1:26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 spans="1:26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 spans="1:26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 spans="1:26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 spans="1:26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 spans="1:26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 spans="1:26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 spans="1:26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 spans="1:26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 spans="1:26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 spans="1:26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 spans="1:26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 spans="1:26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 spans="1:26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 spans="1:26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 spans="1:26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 spans="1:26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 spans="1:26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 spans="1:26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 spans="1:26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 spans="1:26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 spans="1:26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 spans="1:26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 spans="1:26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 spans="1:26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 spans="1:26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 spans="1:26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 spans="1:26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 spans="1:26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 spans="1:26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 spans="1:26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 spans="1:26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 spans="1:26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 spans="1:26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 spans="1:26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 spans="1:26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 spans="1:26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 spans="1:26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 spans="1:26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 spans="1:26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 spans="1:26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 spans="1:26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 spans="1:26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 spans="1:26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 spans="1:26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 spans="1:26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 spans="1:26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 spans="1:26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 spans="1:26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 spans="1:26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 spans="1:26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 spans="1:26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 spans="1:26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 spans="1:26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 spans="1:26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 spans="1:26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 spans="1:26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 spans="1:26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 spans="1:26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 spans="1:26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 spans="1:26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 spans="1:26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 spans="1:26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 spans="1:26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 spans="1:26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 spans="1:26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 spans="1:26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 spans="1:26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 spans="1:26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 spans="1:26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 spans="1:26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 spans="1:26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 spans="1:26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 spans="1:26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 spans="1:26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 spans="1:26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 spans="1:26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 spans="1:26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 spans="1:26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 spans="1:26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 spans="1:26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 spans="1:26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 spans="1:26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 spans="1:26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 spans="1:26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 spans="1:26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 spans="1:26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 spans="1:26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 spans="1:26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 spans="1:26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 spans="1:26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 spans="1:26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 spans="1:26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 spans="1:26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 spans="1:26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 spans="1:26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 spans="1:26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 spans="1:26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 spans="1:26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 spans="1:26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 spans="1:26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 spans="1:26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 spans="1:26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 spans="1:26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 spans="1:26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 spans="1:26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 spans="1:26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 spans="1:26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 spans="1:26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 spans="1:26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 spans="1:26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 spans="1:26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 spans="1:26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 spans="1:26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 spans="1:26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 spans="1:26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 spans="1:26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 spans="1:26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 spans="1:26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 spans="1:26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 spans="1:26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 spans="1:26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 spans="1:26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 spans="1:26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 spans="1:26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 spans="1:26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 spans="1:26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 spans="1:26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 spans="1:26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 spans="1:26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 spans="1:26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 spans="1:26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 spans="1:26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 spans="1:26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 spans="1:26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 spans="1:26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 spans="1:26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 spans="1:26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 spans="1:26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 spans="1:26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 spans="1:26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 spans="1:26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 spans="1:26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 spans="1:26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 spans="1:26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 spans="1:26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 spans="1:26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 spans="1:26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 spans="1:26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 spans="1:26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 spans="1:26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 spans="1:26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 spans="1:26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 spans="1:26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 spans="1:26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 spans="1:26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 spans="1:26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 spans="1:26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 spans="1:26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 spans="1:26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 spans="1:26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 spans="1:26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 spans="1:26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 spans="1:26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 spans="1:26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 spans="1:26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 spans="1:26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 spans="1:26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 spans="1:26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 spans="1:26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 spans="1:26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 spans="1:26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 spans="1:26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 spans="1:26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 spans="1:26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 spans="1:26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 spans="1:26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 spans="1:26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 spans="1:26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 spans="1:26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 spans="1:26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 spans="1:26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 spans="1:26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 spans="1:26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 spans="1:26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 spans="1:26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 spans="1:26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 spans="1:26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 spans="1:26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 spans="1:26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 spans="1:26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 spans="1:26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 spans="1:26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 spans="1:26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 spans="1:26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 spans="1:26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 spans="1:26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 spans="1:26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 spans="1:26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 spans="1:26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 spans="1:26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 spans="1:26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 spans="1:26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 spans="1:26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 spans="1:26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 spans="1:26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 spans="1:26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 spans="1:26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 spans="1:26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 spans="1:26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 spans="1:26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 spans="1:26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 spans="1:26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 spans="1:26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 spans="1:26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 spans="1:26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 spans="1:26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 spans="1:26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 spans="1:26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 spans="1:26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 spans="1:26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 spans="1:26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 spans="1:26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 spans="1:26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 spans="1:26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 spans="1:26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 spans="1:26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 spans="1:26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 spans="1:26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 spans="1:26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 spans="1:26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 spans="1:26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 spans="1:26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 spans="1:26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 spans="1:26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 spans="1:26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 spans="1:26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 spans="1:26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 spans="1:26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 spans="1:26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 spans="1:26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 spans="1:26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 spans="1:26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 spans="1:26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 spans="1:26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 spans="1:26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 spans="1:26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 spans="1:26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 spans="1:26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 spans="1:26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 spans="1:26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 spans="1:26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 spans="1:26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 spans="1:26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 spans="1:26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 spans="1:26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 spans="1:26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 spans="1:26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 spans="1:26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 spans="1:26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 spans="1:26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 spans="1:26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 spans="1:26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 spans="1:26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 spans="1:26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 spans="1:26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 spans="1:26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 spans="1:26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 spans="1:26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 spans="1:26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pageMargins left="0.7" right="0.7" top="0.75" bottom="0.75" header="0" footer="0"/>
  <pageSetup paperSize="9" orientation="portrait"/>
  <headerFooter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7.7071428571429" customWidth="1"/>
    <col min="2" max="2" width="14.4285714285714" customWidth="1"/>
    <col min="3" max="26" width="11.4285714285714" customWidth="1"/>
  </cols>
  <sheetData>
    <row r="1" ht="15.75" customHeight="1" spans="1:26">
      <c r="A1" s="10" t="s">
        <v>276</v>
      </c>
      <c r="B1" s="10" t="s">
        <v>277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15.75" customHeight="1" spans="1:26">
      <c r="A2" s="11" t="s">
        <v>278</v>
      </c>
      <c r="B2" s="11">
        <f>'Subject APIs full analysis'!M43</f>
        <v>150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5.75" customHeight="1" spans="1:26">
      <c r="A3" s="11" t="s">
        <v>279</v>
      </c>
      <c r="B3" s="11">
        <f>'Subject APIs full analysis'!O43</f>
        <v>65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5.75" customHeight="1" spans="1:26">
      <c r="A4" s="11" t="s">
        <v>280</v>
      </c>
      <c r="B4" s="11">
        <f>'Subject APIs full analysis'!Q43</f>
        <v>31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15.75" customHeight="1" spans="1:26">
      <c r="A5" s="11" t="s">
        <v>281</v>
      </c>
      <c r="B5" s="11">
        <f>'Subject APIs full analysis'!S43</f>
        <v>2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5.75" customHeight="1" spans="1:26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5.75" customHeight="1" spans="1:26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5.75" customHeight="1" spans="1:26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5.75" customHeight="1" spans="1:26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5.75" customHeight="1" spans="1:26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5.75" customHeight="1" spans="1:26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15.75" customHeight="1" spans="1:26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15.75" customHeight="1" spans="1:26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5.75" customHeight="1" spans="1:26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15.75" customHeight="1" spans="1:26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15.75" customHeight="1" spans="1:26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5.75" customHeight="1" spans="1:26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5.75" customHeight="1" spans="1:26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15.75" customHeight="1" spans="1:26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15.75" customHeight="1" spans="1:26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5.75" customHeight="1" spans="1:26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5.75" customHeight="1" spans="1:26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5.75" customHeight="1" spans="1:26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 spans="1:26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 spans="1:26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 spans="1:26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 spans="1:26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 spans="1:26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 spans="1:26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1" spans="1:26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 spans="1:26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 spans="1:26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 spans="1:26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 spans="1:26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 spans="1:26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 spans="1:26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 spans="1:26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 spans="1:26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 spans="1:26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 spans="1:26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 spans="1:26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 spans="1:26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 spans="1:26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 spans="1:26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 spans="1:26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 spans="1:26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 spans="1:26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 spans="1:26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 spans="1:26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 spans="1:26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 spans="1:26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 spans="1:26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 spans="1:26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 spans="1:26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 spans="1:26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 spans="1:26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 spans="1:26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 spans="1:26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 spans="1:26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 spans="1:26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 spans="1:26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 spans="1:26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 spans="1:26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 spans="1:26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 spans="1:26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 spans="1:26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 spans="1:26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 spans="1:26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 spans="1:26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 spans="1:26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 spans="1:26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 spans="1:26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 spans="1:26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 spans="1:26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 spans="1:26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 spans="1:26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 spans="1:26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 spans="1:26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 spans="1:26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 spans="1:26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 spans="1:26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 spans="1:26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 spans="1:26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 spans="1:26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 spans="1:26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 spans="1:26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 spans="1:26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 spans="1:26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 spans="1:26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 spans="1:26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 spans="1:26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 spans="1:26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 spans="1:26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 spans="1:26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 spans="1:26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 spans="1:26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 spans="1:26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 spans="1:26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 spans="1:26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 spans="1:26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 spans="1:26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 spans="1:26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 spans="1:26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 spans="1:26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 spans="1:26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 spans="1:26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 spans="1:26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 spans="1:26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 spans="1:26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 spans="1:26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 spans="1:26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 spans="1:26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 spans="1:26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 spans="1:26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 spans="1:26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 spans="1:26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 spans="1:26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 spans="1:26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 spans="1:26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 spans="1:26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 spans="1:26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 spans="1:26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 spans="1:26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 spans="1:26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 spans="1:26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 spans="1:26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 spans="1:26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 spans="1:26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 spans="1:26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 spans="1:26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 spans="1:26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 spans="1:26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 spans="1:26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 spans="1:26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 spans="1:26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 spans="1:26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 spans="1:26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 spans="1:26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 spans="1:26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 spans="1:26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 spans="1:26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 spans="1:26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 spans="1:26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 spans="1:26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 spans="1:26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 spans="1:26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 spans="1:26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 spans="1:26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 spans="1:26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 spans="1:26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 spans="1:26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 spans="1:26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 spans="1:26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 spans="1:26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 spans="1:26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 spans="1:26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 spans="1:26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 spans="1:26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 spans="1:26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 spans="1:26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 spans="1:26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 spans="1:26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 spans="1:26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 spans="1:26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 spans="1:26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 spans="1:26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 spans="1:26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 spans="1:26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 spans="1:26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 spans="1:26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 spans="1:26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 spans="1:26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 spans="1:26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 spans="1:26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 spans="1:26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 spans="1:26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 spans="1:26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 spans="1:26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 spans="1:26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 spans="1:26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 spans="1:26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 spans="1:26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 spans="1:26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 spans="1:26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 spans="1:26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 spans="1:26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 spans="1:26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 spans="1:26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 spans="1:26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 spans="1:26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 spans="1:26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 spans="1:26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 spans="1:26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 spans="1:26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 spans="1:26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 spans="1:26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 spans="1:26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 spans="1:26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 spans="1:26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 spans="1:26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 spans="1:26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 spans="1:26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 spans="1:26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 spans="1:26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 spans="1:26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 spans="1:26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 spans="1:26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 spans="1:26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 spans="1:26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 spans="1:26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 spans="1:26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 spans="1:26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 spans="1:26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 spans="1:26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 spans="1:26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 spans="1:26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 spans="1:26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 spans="1:26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 spans="1:26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 spans="1:26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 spans="1:26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 spans="1:26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 spans="1:26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 spans="1:26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 spans="1:26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 spans="1:26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 spans="1:26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 spans="1:26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 spans="1:26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 spans="1:26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 spans="1:26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 spans="1:26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 spans="1:26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 spans="1:26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 spans="1:26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 spans="1:26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 spans="1:26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 spans="1:26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 spans="1:26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 spans="1:26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 spans="1:26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 spans="1:26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 spans="1:26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 spans="1:26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 spans="1:26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 spans="1:26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 spans="1:26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 spans="1:26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 spans="1:26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 spans="1:26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 spans="1:26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 spans="1:26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 spans="1:26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 spans="1:26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 spans="1:26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 spans="1:26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 spans="1:26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 spans="1:26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 spans="1:26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 spans="1:26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 spans="1:26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 spans="1:26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 spans="1:26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 spans="1:26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 spans="1:26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 spans="1:26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 spans="1:26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 spans="1:26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 spans="1:26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 spans="1:26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 spans="1:26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 spans="1:26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 spans="1:26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 spans="1:26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 spans="1:26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 spans="1:26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 spans="1:26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 spans="1:26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 spans="1:26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 spans="1:26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 spans="1:26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 spans="1:26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 spans="1:26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 spans="1:26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 spans="1:26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 spans="1:26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 spans="1:26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 spans="1:26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 spans="1:26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 spans="1:26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 spans="1:26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 spans="1:26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 spans="1:26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 spans="1:26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 spans="1:26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 spans="1:26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 spans="1:26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 spans="1:26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 spans="1:26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 spans="1:26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 spans="1:26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 spans="1:26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 spans="1:26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 spans="1:26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 spans="1:26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 spans="1:26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 spans="1:26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 spans="1:26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 spans="1:26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 spans="1:26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 spans="1:26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 spans="1:26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 spans="1:26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 spans="1:26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 spans="1:26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 spans="1:26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 spans="1:26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 spans="1:26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 spans="1:26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 spans="1:26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 spans="1:26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 spans="1:26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 spans="1:26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 spans="1:26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 spans="1:26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 spans="1:26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 spans="1:26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 spans="1:26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 spans="1:26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 spans="1:26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 spans="1:26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 spans="1:26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 spans="1:26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 spans="1:26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 spans="1:26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 spans="1:26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 spans="1:26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 spans="1:26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 spans="1:26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 spans="1:26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 spans="1:26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 spans="1:26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 spans="1:26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 spans="1:26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 spans="1:26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 spans="1:26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 spans="1:26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 spans="1:26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 spans="1:26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 spans="1:26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 spans="1:26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 spans="1:26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 spans="1:26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 spans="1:26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 spans="1:26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 spans="1:26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 spans="1:26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 spans="1:26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 spans="1:26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 spans="1:26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 spans="1:26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 spans="1:26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 spans="1:26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 spans="1:26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 spans="1:26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 spans="1:26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 spans="1:26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 spans="1:26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 spans="1:26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 spans="1:26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 spans="1:26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 spans="1:26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 spans="1:26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 spans="1:26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 spans="1:26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 spans="1:26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 spans="1:26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 spans="1:26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 spans="1:26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 spans="1:26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 spans="1:26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 spans="1:26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 spans="1:26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 spans="1:26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 spans="1:26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 spans="1:26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 spans="1:26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 spans="1:26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 spans="1:26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 spans="1:26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 spans="1:26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 spans="1:26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 spans="1:26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 spans="1:26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 spans="1:26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 spans="1:26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 spans="1:26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 spans="1:26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 spans="1:26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 spans="1:26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 spans="1:26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 spans="1:26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 spans="1:26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 spans="1:26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 spans="1:26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 spans="1:26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 spans="1:26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 spans="1:26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 spans="1:26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 spans="1:26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 spans="1:26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 spans="1:26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 spans="1:26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 spans="1:26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 spans="1:26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 spans="1:26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 spans="1:26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 spans="1:26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 spans="1:26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 spans="1:26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 spans="1:26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 spans="1:26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 spans="1:26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 spans="1:26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 spans="1:26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 spans="1:26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 spans="1:26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 spans="1:26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 spans="1:26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 spans="1:26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 spans="1:26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 spans="1:26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 spans="1:26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 spans="1:26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 spans="1:26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 spans="1:26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 spans="1:26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 spans="1:26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 spans="1:26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 spans="1:26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 spans="1:26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 spans="1:26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 spans="1:26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 spans="1:26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 spans="1:26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 spans="1:26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 spans="1:26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 spans="1:26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 spans="1:26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 spans="1:26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 spans="1:26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 spans="1:26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 spans="1:26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 spans="1:26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 spans="1:26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 spans="1:26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 spans="1:26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 spans="1:26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 spans="1:26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 spans="1:26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 spans="1:26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 spans="1:26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 spans="1:26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 spans="1:26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 spans="1:26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 spans="1:26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 spans="1:26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 spans="1:26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 spans="1:26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 spans="1:26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 spans="1:26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 spans="1:26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 spans="1:26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 spans="1:26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 spans="1:26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 spans="1:26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 spans="1:26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 spans="1:26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 spans="1:26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 spans="1:26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 spans="1:26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 spans="1:26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 spans="1:26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 spans="1:26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 spans="1:26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 spans="1:26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 spans="1:26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 spans="1:26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 spans="1:26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 spans="1:26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 spans="1:26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 spans="1:26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 spans="1:26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 spans="1:26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 spans="1:26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 spans="1:26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 spans="1:26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 spans="1:26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 spans="1:26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 spans="1:26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 spans="1:26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 spans="1:26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 spans="1:26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 spans="1:26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 spans="1:26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 spans="1:26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 spans="1:26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 spans="1:26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 spans="1:26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 spans="1:26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 spans="1:26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 spans="1:26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 spans="1:26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 spans="1:26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 spans="1:26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 spans="1:26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 spans="1:26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 spans="1:26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 spans="1:26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 spans="1:26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 spans="1:26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 spans="1:26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 spans="1:26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 spans="1:26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 spans="1:26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 spans="1:26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 spans="1:26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 spans="1:26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 spans="1:26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 spans="1:26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 spans="1:26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 spans="1:26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 spans="1:26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 spans="1:26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 spans="1:26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 spans="1:26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 spans="1:26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 spans="1:26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 spans="1:26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 spans="1:26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 spans="1:26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 spans="1:26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 spans="1:26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 spans="1:26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 spans="1:26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 spans="1:26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 spans="1:26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 spans="1:26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 spans="1:26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 spans="1:26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 spans="1:26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 spans="1:26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 spans="1:26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 spans="1:26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 spans="1:26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 spans="1:26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 spans="1:26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 spans="1:26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 spans="1:26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 spans="1:26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 spans="1:26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 spans="1:26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 spans="1:26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 spans="1:26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 spans="1:26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 spans="1:26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 spans="1:26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 spans="1:26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 spans="1:26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 spans="1:26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 spans="1:26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 spans="1:26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 spans="1:26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 spans="1:26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 spans="1:26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 spans="1:26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 spans="1:26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 spans="1:26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 spans="1:26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 spans="1:26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 spans="1:26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 spans="1:26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 spans="1:26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 spans="1:26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 spans="1:26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 spans="1:26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 spans="1:26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 spans="1:26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 spans="1:26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 spans="1:26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 spans="1:26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 spans="1:26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 spans="1:26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 spans="1:26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 spans="1:26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 spans="1:26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 spans="1:26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 spans="1:26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 spans="1:26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 spans="1:26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 spans="1:26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 spans="1:26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 spans="1:26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 spans="1:26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 spans="1:26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 spans="1:26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 spans="1:26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 spans="1:26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 spans="1:26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 spans="1:26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 spans="1:26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 spans="1:26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 spans="1:26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 spans="1:26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 spans="1:26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 spans="1:26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 spans="1:26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 spans="1:26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 spans="1:26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 spans="1:26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 spans="1:26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 spans="1:26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 spans="1:26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 spans="1:26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 spans="1:26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 spans="1:26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 spans="1:26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 spans="1:26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 spans="1:26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 spans="1:26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 spans="1:26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 spans="1:26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 spans="1:26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 spans="1:26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 spans="1:26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 spans="1:26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 spans="1:26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 spans="1:26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 spans="1:26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 spans="1:26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 spans="1:26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 spans="1:26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 spans="1:26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 spans="1:26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 spans="1:26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 spans="1:26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 spans="1:26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 spans="1:26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 spans="1:26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 spans="1:26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 spans="1:26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 spans="1:26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 spans="1:26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 spans="1:26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 spans="1:26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 spans="1:26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 spans="1:26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 spans="1:26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 spans="1:26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 spans="1:26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 spans="1:26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 spans="1:26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 spans="1:26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 spans="1:26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 spans="1:26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 spans="1:26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 spans="1:26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 spans="1:26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 spans="1:26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 spans="1:26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 spans="1:26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 spans="1:26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 spans="1:26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 spans="1:26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 spans="1:26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 spans="1:26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 spans="1:26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 spans="1:26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 spans="1:26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 spans="1:26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 spans="1:26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 spans="1:26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 spans="1:26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 spans="1:26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 spans="1:26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 spans="1:26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 spans="1:26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 spans="1:26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 spans="1:26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 spans="1:26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 spans="1:26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 spans="1:26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 spans="1:26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 spans="1:26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 spans="1:26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 spans="1:26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 spans="1:26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 spans="1:26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 spans="1:26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 spans="1:26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 spans="1:26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 spans="1:26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 spans="1:26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 spans="1:26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 spans="1:26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 spans="1:26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 spans="1:26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 spans="1:26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 spans="1:26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 spans="1:26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 spans="1:26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 spans="1:26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 spans="1:26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 spans="1:26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 spans="1:26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 spans="1:26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 spans="1:26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 spans="1:26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 spans="1:26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 spans="1:26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 spans="1:26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 spans="1:26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 spans="1:26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 spans="1:26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 spans="1:26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 spans="1:26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 spans="1:26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 spans="1:26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 spans="1:26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 spans="1:26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 spans="1:26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 spans="1:26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 spans="1:26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 spans="1:26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 spans="1:26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 spans="1:26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 spans="1:26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 spans="1:26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 spans="1:26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 spans="1:26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 spans="1:26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 spans="1:26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 spans="1:26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 spans="1:26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 spans="1:26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 spans="1:26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 spans="1:26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 spans="1:26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 spans="1:26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 spans="1:26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 spans="1:26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 spans="1:26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 spans="1:26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 spans="1:26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 spans="1:26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 spans="1:26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 spans="1:26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 spans="1:26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 spans="1:26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 spans="1:26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 spans="1:26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 spans="1:26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 spans="1:26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 spans="1:26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 spans="1:26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 spans="1:26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 spans="1:26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 spans="1:26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 spans="1:26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 spans="1:26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 spans="1:26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 spans="1:26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 spans="1:26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 spans="1:26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 spans="1:26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 spans="1:26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 spans="1:26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 spans="1:26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 spans="1:26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 spans="1:26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 spans="1:26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 spans="1:26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 spans="1:26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 spans="1:26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 spans="1:26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 spans="1:26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 spans="1:26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 spans="1:26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 spans="1:26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 spans="1:26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 spans="1:26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 spans="1:26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 spans="1:26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 spans="1:26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 spans="1:26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 spans="1:26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 spans="1:26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 spans="1:26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 spans="1:26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 spans="1:26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 spans="1:26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 spans="1:26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 spans="1:26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 spans="1:26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 spans="1:26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 spans="1:26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 spans="1:26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 spans="1:26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 spans="1:26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 spans="1:26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 spans="1:26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 spans="1:26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 spans="1:26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 spans="1:26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 spans="1:26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 spans="1:26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 spans="1:26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 spans="1:26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 spans="1:26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 spans="1:26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 spans="1:26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 spans="1:26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 spans="1:26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 spans="1:26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 spans="1:26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 spans="1:26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 spans="1:26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 spans="1:26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 spans="1:26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 spans="1:26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 spans="1:26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 spans="1:26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 spans="1:26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 spans="1:26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 spans="1:26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 spans="1:26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 spans="1:26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 spans="1:26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 spans="1:26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 spans="1:26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 spans="1:26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 spans="1:26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 spans="1:26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 spans="1:26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 spans="1:26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 spans="1:26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 spans="1:26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 spans="1:26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 spans="1:26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 spans="1:26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 spans="1:26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 spans="1:26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 spans="1:26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 spans="1:26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 spans="1:26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 spans="1:26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 spans="1:26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 spans="1:26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 spans="1:26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 spans="1:26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 spans="1:26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 spans="1:26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 spans="1:26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 spans="1:26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 spans="1:26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 spans="1:26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 spans="1:26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 spans="1:26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 spans="1:26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 spans="1:26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 spans="1:26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 spans="1:26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 spans="1:26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 spans="1:26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 spans="1:26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 spans="1:26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 spans="1:26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 spans="1:26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 spans="1:26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 spans="1:26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 spans="1:26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 spans="1:26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 spans="1:26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 spans="1:26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 spans="1:26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 spans="1:26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 spans="1:26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 spans="1:26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 spans="1:26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 spans="1:26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 spans="1:26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 spans="1:26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 spans="1:26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 spans="1:26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 spans="1:26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 spans="1:26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 spans="1:26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 spans="1:26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 spans="1:26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 spans="1:26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 spans="1:26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 spans="1:26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 spans="1:26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 spans="1:26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 spans="1:26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 spans="1:26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 spans="1:26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 spans="1:26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 spans="1:26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 spans="1:26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 spans="1:26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 spans="1:26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 spans="1:26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 spans="1:26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 spans="1:26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 spans="1:26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 spans="1:26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 spans="1:26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 spans="1:26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 spans="1:26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 spans="1:26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 spans="1:26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 spans="1:26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 spans="1:26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 spans="1:26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 spans="1:26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 spans="1:26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 spans="1:26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 spans="1:26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 spans="1:26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 spans="1:26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 spans="1:26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 spans="1:26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 spans="1:26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 spans="1:26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 spans="1:26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 spans="1:26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 spans="1:26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 spans="1:26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 spans="1:26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 spans="1:26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 spans="1:26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 spans="1:26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 spans="1:26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 spans="1:26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 spans="1:26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 spans="1:26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 spans="1:26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 spans="1:26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 spans="1:26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 spans="1:26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 spans="1:26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 spans="1:26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 spans="1:26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 spans="1:26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 spans="1:26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 spans="1:26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 spans="1:26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 spans="1:26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 spans="1:26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 spans="1:26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 spans="1:26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 spans="1:26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 spans="1:26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 spans="1:26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 spans="1:26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 spans="1:26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 spans="1:26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 spans="1:26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 spans="1:26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 spans="1:26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 spans="1:26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 spans="1:26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 spans="1:26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 spans="1:26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 spans="1:26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 spans="1:26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 spans="1:26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 spans="1:26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 spans="1:26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 spans="1:26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 spans="1:26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 spans="1:26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 spans="1:26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 spans="1:26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 spans="1:26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 spans="1:26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 spans="1:26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 spans="1:26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 spans="1:26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 spans="1:26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 spans="1:26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 spans="1:26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 spans="1:26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 spans="1:26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 spans="1:26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 spans="1:26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 spans="1:26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 spans="1:26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 spans="1:26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pageMargins left="0.7" right="0.7" top="0.75" bottom="0.75" header="0" footer="0"/>
  <pageSetup paperSize="1" orientation="landscape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8.7071428571429" customWidth="1"/>
    <col min="2" max="2" width="15.8571428571429" customWidth="1"/>
    <col min="3" max="26" width="11.4285714285714" customWidth="1"/>
  </cols>
  <sheetData>
    <row r="1" ht="15.75" customHeight="1" spans="1:26">
      <c r="A1" s="10" t="s">
        <v>282</v>
      </c>
      <c r="B1" s="10" t="s">
        <v>277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15.75" customHeight="1" spans="1:26">
      <c r="A2" s="11" t="s">
        <v>283</v>
      </c>
      <c r="B2" s="11">
        <f>'Subject APIs full analysis'!U43</f>
        <v>148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5.75" customHeight="1" spans="1:26">
      <c r="A3" s="11" t="s">
        <v>284</v>
      </c>
      <c r="B3" s="11">
        <f>'Subject APIs full analysis'!Y43+'Subject APIs full analysis'!AA43</f>
        <v>59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5.75" customHeight="1" spans="1:26">
      <c r="A4" s="11" t="s">
        <v>285</v>
      </c>
      <c r="B4" s="11">
        <f>'Subject APIs full analysis'!W43</f>
        <v>42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15.75" customHeight="1" spans="1:26">
      <c r="A5" s="11" t="s">
        <v>286</v>
      </c>
      <c r="B5" s="11">
        <f>'Subject APIs full analysis'!AE43</f>
        <v>9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5.75" customHeight="1" spans="1:26">
      <c r="A6" s="11" t="s">
        <v>287</v>
      </c>
      <c r="B6" s="11">
        <f>'Subject APIs full analysis'!AC43</f>
        <v>3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5.75" customHeight="1" spans="1:26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5.75" customHeight="1" spans="1:26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5.75" customHeight="1" spans="1:26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5.75" customHeight="1" spans="1:26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5.75" customHeight="1" spans="1:26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15.75" customHeight="1" spans="1:26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15.75" customHeight="1" spans="1:26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5.75" customHeight="1" spans="1:26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15.75" customHeight="1" spans="1:26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15.75" customHeight="1" spans="1:26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5.75" customHeight="1" spans="1:26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5.75" customHeight="1" spans="1:26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15.75" customHeight="1" spans="1:26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15.75" customHeight="1" spans="1:26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5.75" customHeight="1" spans="1:26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5.75" customHeight="1" spans="1:26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5.75" customHeight="1" spans="1:26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 spans="1:26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 spans="1:26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 spans="1:26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 spans="1:26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 spans="1:26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 spans="1:26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1" spans="1:26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 spans="1:26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 spans="1:26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 spans="1:26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 spans="1:26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 spans="1:26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 spans="1:26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 spans="1:26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 spans="1:26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 spans="1:26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 spans="1:26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 spans="1:26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 spans="1:26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 spans="1:26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 spans="1:26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 spans="1:26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 spans="1:26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 spans="1:26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 spans="1:26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 spans="1:26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 spans="1:26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 spans="1:26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 spans="1:26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 spans="1:26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 spans="1:26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 spans="1:26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 spans="1:26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 spans="1:26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 spans="1:26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 spans="1:26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 spans="1:26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 spans="1:26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 spans="1:26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 spans="1:26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 spans="1:26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 spans="1:26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 spans="1:26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 spans="1:26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 spans="1:26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 spans="1:26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 spans="1:26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 spans="1:26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 spans="1:26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 spans="1:26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 spans="1:26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 spans="1:26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 spans="1:26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 spans="1:26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 spans="1:26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 spans="1:26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 spans="1:26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 spans="1:26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 spans="1:26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 spans="1:26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 spans="1:26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 spans="1:26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 spans="1:26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 spans="1:26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 spans="1:26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 spans="1:26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 spans="1:26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 spans="1:26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 spans="1:26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 spans="1:26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 spans="1:26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 spans="1:26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 spans="1:26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 spans="1:26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 spans="1:26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 spans="1:26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 spans="1:26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 spans="1:26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 spans="1:26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 spans="1:26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 spans="1:26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 spans="1:26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 spans="1:26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 spans="1:26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 spans="1:26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 spans="1:26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 spans="1:26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 spans="1:26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 spans="1:26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 spans="1:26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 spans="1:26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 spans="1:26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 spans="1:26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 spans="1:26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 spans="1:26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 spans="1:26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 spans="1:26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 spans="1:26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 spans="1:26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 spans="1:26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 spans="1:26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 spans="1:26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 spans="1:26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 spans="1:26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 spans="1:26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 spans="1:26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 spans="1:26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 spans="1:26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 spans="1:26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 spans="1:26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 spans="1:26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 spans="1:26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 spans="1:26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 spans="1:26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 spans="1:26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 spans="1:26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 spans="1:26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 spans="1:26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 spans="1:26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 spans="1:26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 spans="1:26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 spans="1:26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 spans="1:26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 spans="1:26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 spans="1:26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 spans="1:26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 spans="1:26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 spans="1:26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 spans="1:26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 spans="1:26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 spans="1:26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 spans="1:26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 spans="1:26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 spans="1:26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 spans="1:26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 spans="1:26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 spans="1:26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 spans="1:26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 spans="1:26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 spans="1:26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 spans="1:26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 spans="1:26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 spans="1:26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 spans="1:26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 spans="1:26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 spans="1:26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 spans="1:26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 spans="1:26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 spans="1:26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 spans="1:26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 spans="1:26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 spans="1:26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 spans="1:26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 spans="1:26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 spans="1:26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 spans="1:26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 spans="1:26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 spans="1:26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 spans="1:26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 spans="1:26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 spans="1:26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 spans="1:26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 spans="1:26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 spans="1:26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 spans="1:26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 spans="1:26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 spans="1:26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 spans="1:26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 spans="1:26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 spans="1:26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 spans="1:26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 spans="1:26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 spans="1:26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 spans="1:26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 spans="1:26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 spans="1:26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 spans="1:26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 spans="1:26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 spans="1:26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 spans="1:26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 spans="1:26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 spans="1:26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 spans="1:26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 spans="1:26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 spans="1:26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 spans="1:26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 spans="1:26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 spans="1:26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 spans="1:26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 spans="1:26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 spans="1:26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 spans="1:26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 spans="1:26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 spans="1:26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 spans="1:26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 spans="1:26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 spans="1:26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 spans="1:26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 spans="1:26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 spans="1:26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 spans="1:26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 spans="1:26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 spans="1:26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 spans="1:26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 spans="1:26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 spans="1:26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 spans="1:26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 spans="1:26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 spans="1:26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 spans="1:26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 spans="1:26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 spans="1:26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 spans="1:26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 spans="1:26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 spans="1:26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 spans="1:26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 spans="1:26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 spans="1:26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 spans="1:26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 spans="1:26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 spans="1:26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 spans="1:26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 spans="1:26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 spans="1:26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 spans="1:26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 spans="1:26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 spans="1:26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 spans="1:26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 spans="1:26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 spans="1:26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 spans="1:26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 spans="1:26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 spans="1:26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 spans="1:26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 spans="1:26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 spans="1:26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 spans="1:26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 spans="1:26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 spans="1:26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 spans="1:26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 spans="1:26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 spans="1:26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 spans="1:26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 spans="1:26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 spans="1:26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 spans="1:26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 spans="1:26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 spans="1:26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 spans="1:26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 spans="1:26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 spans="1:26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 spans="1:26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 spans="1:26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 spans="1:26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 spans="1:26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 spans="1:26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 spans="1:26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 spans="1:26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 spans="1:26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 spans="1:26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 spans="1:26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 spans="1:26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 spans="1:26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 spans="1:26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 spans="1:26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 spans="1:26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 spans="1:26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 spans="1:26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 spans="1:26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 spans="1:26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 spans="1:26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 spans="1:26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 spans="1:26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 spans="1:26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 spans="1:26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 spans="1:26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 spans="1:26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 spans="1:26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 spans="1:26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 spans="1:26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 spans="1:26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 spans="1:26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 spans="1:26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 spans="1:26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 spans="1:26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 spans="1:26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 spans="1:26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 spans="1:26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 spans="1:26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 spans="1:26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 spans="1:26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 spans="1:26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 spans="1:26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 spans="1:26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 spans="1:26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 spans="1:26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 spans="1:26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 spans="1:26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 spans="1:26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 spans="1:26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 spans="1:26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 spans="1:26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 spans="1:26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 spans="1:26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 spans="1:26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 spans="1:26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 spans="1:26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 spans="1:26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 spans="1:26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 spans="1:26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 spans="1:26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 spans="1:26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 spans="1:26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 spans="1:26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 spans="1:26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 spans="1:26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 spans="1:26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 spans="1:26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 spans="1:26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 spans="1:26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 spans="1:26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 spans="1:26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 spans="1:26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 spans="1:26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 spans="1:26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 spans="1:26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 spans="1:26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 spans="1:26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 spans="1:26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 spans="1:26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 spans="1:26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 spans="1:26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 spans="1:26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 spans="1:26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 spans="1:26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 spans="1:26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 spans="1:26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 spans="1:26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 spans="1:26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 spans="1:26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 spans="1:26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 spans="1:26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 spans="1:26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 spans="1:26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 spans="1:26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 spans="1:26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 spans="1:26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 spans="1:26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 spans="1:26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 spans="1:26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 spans="1:26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 spans="1:26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 spans="1:26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 spans="1:26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 spans="1:26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 spans="1:26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 spans="1:26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 spans="1:26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 spans="1:26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 spans="1:26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 spans="1:26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 spans="1:26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 spans="1:26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 spans="1:26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 spans="1:26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 spans="1:26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 spans="1:26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 spans="1:26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 spans="1:26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 spans="1:26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 spans="1:26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 spans="1:26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 spans="1:26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 spans="1:26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 spans="1:26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 spans="1:26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 spans="1:26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 spans="1:26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 spans="1:26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 spans="1:26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 spans="1:26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 spans="1:26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 spans="1:26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 spans="1:26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 spans="1:26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 spans="1:26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 spans="1:26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 spans="1:26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 spans="1:26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 spans="1:26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 spans="1:26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 spans="1:26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 spans="1:26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 spans="1:26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 spans="1:26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 spans="1:26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 spans="1:26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 spans="1:26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 spans="1:26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 spans="1:26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 spans="1:26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 spans="1:26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 spans="1:26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 spans="1:26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 spans="1:26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 spans="1:26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 spans="1:26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 spans="1:26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 spans="1:26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 spans="1:26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 spans="1:26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 spans="1:26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 spans="1:26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 spans="1:26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 spans="1:26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 spans="1:26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 spans="1:26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 spans="1:26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 spans="1:26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 spans="1:26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 spans="1:26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 spans="1:26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 spans="1:26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 spans="1:26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 spans="1:26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 spans="1:26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 spans="1:26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 spans="1:26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 spans="1:26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 spans="1:26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 spans="1:26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 spans="1:26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 spans="1:26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 spans="1:26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 spans="1:26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 spans="1:26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 spans="1:26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 spans="1:26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 spans="1:26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 spans="1:26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 spans="1:26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 spans="1:26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 spans="1:26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 spans="1:26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 spans="1:26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 spans="1:26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 spans="1:26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 spans="1:26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 spans="1:26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 spans="1:26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 spans="1:26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 spans="1:26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 spans="1:26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 spans="1:26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 spans="1:26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 spans="1:26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 spans="1:26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 spans="1:26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 spans="1:26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 spans="1:26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 spans="1:26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 spans="1:26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 spans="1:26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 spans="1:26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 spans="1:26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 spans="1:26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 spans="1:26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 spans="1:26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 spans="1:26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 spans="1:26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 spans="1:26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 spans="1:26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 spans="1:26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 spans="1:26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 spans="1:26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 spans="1:26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 spans="1:26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 spans="1:26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 spans="1:26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 spans="1:26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 spans="1:26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 spans="1:26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 spans="1:26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 spans="1:26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 spans="1:26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 spans="1:26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 spans="1:26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 spans="1:26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 spans="1:26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 spans="1:26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 spans="1:26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 spans="1:26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 spans="1:26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 spans="1:26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 spans="1:26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 spans="1:26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 spans="1:26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 spans="1:26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 spans="1:26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 spans="1:26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 spans="1:26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 spans="1:26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 spans="1:26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 spans="1:26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 spans="1:26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 spans="1:26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 spans="1:26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 spans="1:26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 spans="1:26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 spans="1:26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 spans="1:26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 spans="1:26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 spans="1:26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 spans="1:26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 spans="1:26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 spans="1:26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 spans="1:26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 spans="1:26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 spans="1:26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 spans="1:26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 spans="1:26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 spans="1:26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 spans="1:26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 spans="1:26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 spans="1:26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 spans="1:26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 spans="1:26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 spans="1:26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 spans="1:26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 spans="1:26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 spans="1:26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 spans="1:26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 spans="1:26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 spans="1:26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 spans="1:26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 spans="1:26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 spans="1:26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 spans="1:26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 spans="1:26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 spans="1:26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 spans="1:26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 spans="1:26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 spans="1:26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 spans="1:26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 spans="1:26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 spans="1:26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 spans="1:26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 spans="1:26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 spans="1:26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 spans="1:26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 spans="1:26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 spans="1:26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 spans="1:26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 spans="1:26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 spans="1:26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 spans="1:26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 spans="1:26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 spans="1:26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 spans="1:26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 spans="1:26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 spans="1:26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 spans="1:26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 spans="1:26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 spans="1:26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 spans="1:26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 spans="1:26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 spans="1:26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 spans="1:26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 spans="1:26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 spans="1:26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 spans="1:26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 spans="1:26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 spans="1:26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 spans="1:26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 spans="1:26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 spans="1:26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 spans="1:26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 spans="1:26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 spans="1:26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 spans="1:26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 spans="1:26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 spans="1:26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 spans="1:26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 spans="1:26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 spans="1:26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 spans="1:26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 spans="1:26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 spans="1:26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 spans="1:26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 spans="1:26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 spans="1:26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 spans="1:26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 spans="1:26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 spans="1:26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 spans="1:26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 spans="1:26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 spans="1:26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 spans="1:26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 spans="1:26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 spans="1:26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 spans="1:26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 spans="1:26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 spans="1:26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 spans="1:26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 spans="1:26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 spans="1:26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 spans="1:26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 spans="1:26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 spans="1:26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 spans="1:26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 spans="1:26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 spans="1:26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 spans="1:26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 spans="1:26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 spans="1:26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 spans="1:26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 spans="1:26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 spans="1:26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 spans="1:26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 spans="1:26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 spans="1:26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 spans="1:26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 spans="1:26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 spans="1:26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 spans="1:26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 spans="1:26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 spans="1:26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 spans="1:26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 spans="1:26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 spans="1:26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 spans="1:26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 spans="1:26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 spans="1:26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 spans="1:26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 spans="1:26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 spans="1:26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 spans="1:26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 spans="1:26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 spans="1:26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 spans="1:26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 spans="1:26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 spans="1:26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 spans="1:26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 spans="1:26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 spans="1:26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 spans="1:26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 spans="1:26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 spans="1:26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 spans="1:26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 spans="1:26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 spans="1:26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 spans="1:26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 spans="1:26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 spans="1:26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 spans="1:26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 spans="1:26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 spans="1:26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 spans="1:26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 spans="1:26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 spans="1:26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 spans="1:26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 spans="1:26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 spans="1:26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 spans="1:26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 spans="1:26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 spans="1:26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 spans="1:26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 spans="1:26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 spans="1:26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 spans="1:26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 spans="1:26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 spans="1:26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 spans="1:26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 spans="1:26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 spans="1:26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 spans="1:26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 spans="1:26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 spans="1:26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 spans="1:26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 spans="1:26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 spans="1:26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 spans="1:26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 spans="1:26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 spans="1:26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 spans="1:26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 spans="1:26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 spans="1:26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 spans="1:26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 spans="1:26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 spans="1:26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 spans="1:26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 spans="1:26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 spans="1:26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 spans="1:26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 spans="1:26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 spans="1:26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 spans="1:26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 spans="1:26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 spans="1:26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 spans="1:26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 spans="1:26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 spans="1:26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 spans="1:26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 spans="1:26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 spans="1:26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 spans="1:26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 spans="1:26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 spans="1:26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 spans="1:26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 spans="1:26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 spans="1:26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 spans="1:26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 spans="1:26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 spans="1:26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 spans="1:26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 spans="1:26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 spans="1:26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 spans="1:26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 spans="1:26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 spans="1:26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 spans="1:26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 spans="1:26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 spans="1:26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 spans="1:26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 spans="1:26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 spans="1:26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 spans="1:26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 spans="1:26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 spans="1:26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 spans="1:26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 spans="1:26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 spans="1:26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 spans="1:26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 spans="1:26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 spans="1:26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 spans="1:26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 spans="1:26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 spans="1:26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 spans="1:26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 spans="1:26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 spans="1:26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 spans="1:26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 spans="1:26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 spans="1:26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 spans="1:26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 spans="1:26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 spans="1:26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 spans="1:26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 spans="1:26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 spans="1:26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 spans="1:26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 spans="1:26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 spans="1:26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 spans="1:26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 spans="1:26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 spans="1:26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 spans="1:26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 spans="1:26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 spans="1:26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 spans="1:26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 spans="1:26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 spans="1:26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 spans="1:26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 spans="1:26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 spans="1:26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 spans="1:26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 spans="1:26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 spans="1:26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 spans="1:26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 spans="1:26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 spans="1:26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 spans="1:26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 spans="1:26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 spans="1:26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 spans="1:26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 spans="1:26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 spans="1:26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 spans="1:26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 spans="1:26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 spans="1:26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 spans="1:26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 spans="1:26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 spans="1:26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 spans="1:26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 spans="1:26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 spans="1:26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 spans="1:26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 spans="1:26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 spans="1:26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 spans="1:26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 spans="1:26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 spans="1:26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 spans="1:26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 spans="1:26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 spans="1:26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 spans="1:26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 spans="1:26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 spans="1:26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 spans="1:26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 spans="1:26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 spans="1:26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 spans="1:26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 spans="1:26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 spans="1:26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 spans="1:26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 spans="1:26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 spans="1:26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 spans="1:26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 spans="1:26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 spans="1:26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 spans="1:26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 spans="1:26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 spans="1:26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 spans="1:26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 spans="1:26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 spans="1:26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 spans="1:26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 spans="1:26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 spans="1:26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 spans="1:26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 spans="1:26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 spans="1:26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 spans="1:26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 spans="1:26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 spans="1:26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 spans="1:26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 spans="1:26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 spans="1:26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 spans="1:26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 spans="1:26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 spans="1:26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 spans="1:26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 spans="1:26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 spans="1:26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 spans="1:26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 spans="1:26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 spans="1:26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 spans="1:26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 spans="1:26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 spans="1:26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 spans="1:26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 spans="1:26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 spans="1:26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 spans="1:26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 spans="1:26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 spans="1:26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 spans="1:26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 spans="1:26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 spans="1:26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 spans="1:26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 spans="1:26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 spans="1:26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 spans="1:26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 spans="1:26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 spans="1:26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 spans="1:26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 spans="1:26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 spans="1:26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 spans="1:26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 spans="1:26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 spans="1:26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 spans="1:26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 spans="1:26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 spans="1:26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 spans="1:26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 spans="1:26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 spans="1:26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 spans="1:26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 spans="1:26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 spans="1:26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 spans="1:26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 spans="1:26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 spans="1:26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 spans="1:26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 spans="1:26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 spans="1:26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 spans="1:26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 spans="1:26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 spans="1:26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 spans="1:26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 spans="1:26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 spans="1:26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 spans="1:26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 spans="1:26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 spans="1:26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 spans="1:26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 spans="1:26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 spans="1:26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 spans="1:26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 spans="1:26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 spans="1:26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 spans="1:26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 spans="1:26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 spans="1:26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 spans="1:26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 spans="1:26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 spans="1:26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 spans="1:26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 spans="1:26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 spans="1:26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 spans="1:26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 spans="1:26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 spans="1:26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 spans="1:26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 spans="1:26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 spans="1:26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 spans="1:26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 spans="1:26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 spans="1:26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 spans="1:26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 spans="1:26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 spans="1:26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 spans="1:26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 spans="1:26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 spans="1:26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 spans="1:26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 spans="1:26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 spans="1:26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 spans="1:26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 spans="1:26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 spans="1:26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 spans="1:26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 spans="1:26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 spans="1:26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 spans="1:26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 spans="1:26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 spans="1:26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 spans="1:26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 spans="1:26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 spans="1:26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 spans="1:26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 spans="1:26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 spans="1:26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 spans="1:26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 spans="1:26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 spans="1:26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 spans="1:26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 spans="1:26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 spans="1:26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 spans="1:26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 spans="1:26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 spans="1:26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 spans="1:26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 spans="1:26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 spans="1:26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 spans="1:26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 spans="1:26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 spans="1:26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 spans="1:26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 spans="1:26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 spans="1:26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 spans="1:26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 spans="1:26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 spans="1:26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 spans="1:26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 spans="1:26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 spans="1:26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 spans="1:26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 spans="1:26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 spans="1:26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 spans="1:26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 spans="1:26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 spans="1:26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 spans="1:26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 spans="1:26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 spans="1:26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 spans="1:26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 spans="1:26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 spans="1:26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 spans="1:26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 spans="1:26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 spans="1:26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 spans="1:26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 spans="1:26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 spans="1:26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 spans="1:26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 spans="1:26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pageMargins left="0.7" right="0.7" top="0.75" bottom="0.75" header="0" footer="0"/>
  <pageSetup paperSize="1" orientation="landscape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7.2928571428571" customWidth="1"/>
    <col min="2" max="2" width="28.2928571428571" customWidth="1"/>
    <col min="3" max="3" width="13.4285714285714" customWidth="1"/>
    <col min="4" max="26" width="11.4285714285714" customWidth="1"/>
  </cols>
  <sheetData>
    <row r="1" ht="15.75" customHeight="1" spans="1:26">
      <c r="A1" s="10" t="s">
        <v>3</v>
      </c>
      <c r="B1" s="10" t="s">
        <v>288</v>
      </c>
      <c r="C1" s="10" t="s">
        <v>289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15.75" customHeight="1" spans="1:26">
      <c r="A2" s="11" t="s">
        <v>56</v>
      </c>
      <c r="B2" s="11">
        <f>COUNTIFS('APIs categories'!$C$2:$C$41,'APIs w dependencies p category'!A2,'Subject APIs full analysis'!$K$2:$K$41,"&gt;0")</f>
        <v>6</v>
      </c>
      <c r="C2" s="11">
        <f>COUNTIF('APIs categories'!$C$2:$C$41,A2)</f>
        <v>6</v>
      </c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5.75" customHeight="1" spans="1:26">
      <c r="A3" s="11" t="s">
        <v>120</v>
      </c>
      <c r="B3" s="11">
        <f>COUNTIFS('APIs categories'!$C$2:$C$41,'APIs w dependencies p category'!A3,'Subject APIs full analysis'!$K$2:$K$41,"&gt;0")</f>
        <v>5</v>
      </c>
      <c r="C3" s="11">
        <f>COUNTIF('APIs categories'!$C$2:$C$41,A3)</f>
        <v>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5.75" customHeight="1" spans="1:26">
      <c r="A4" s="11" t="s">
        <v>44</v>
      </c>
      <c r="B4" s="11">
        <f>COUNTIFS('APIs categories'!$C$2:$C$41,'APIs w dependencies p category'!A4,'Subject APIs full analysis'!$K$2:$K$41,"&gt;0")</f>
        <v>4</v>
      </c>
      <c r="C4" s="11">
        <f>COUNTIF('APIs categories'!$C$2:$C$41,A4)</f>
        <v>5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15.75" customHeight="1" spans="1:26">
      <c r="A5" s="11" t="s">
        <v>50</v>
      </c>
      <c r="B5" s="11">
        <f>COUNTIFS('APIs categories'!$C$2:$C$41,'APIs w dependencies p category'!A5,'Subject APIs full analysis'!$K$2:$K$41,"&gt;0")</f>
        <v>4</v>
      </c>
      <c r="C5" s="11">
        <f>COUNTIF('APIs categories'!$C$2:$C$41,A5)</f>
        <v>4</v>
      </c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5.75" customHeight="1" spans="1:26">
      <c r="A6" s="11" t="s">
        <v>66</v>
      </c>
      <c r="B6" s="11">
        <f>COUNTIFS('APIs categories'!$C$2:$C$41,'APIs w dependencies p category'!A6,'Subject APIs full analysis'!$K$2:$K$41,"&gt;0")</f>
        <v>4</v>
      </c>
      <c r="C6" s="11">
        <f>COUNTIF('APIs categories'!$C$2:$C$41,A6)</f>
        <v>4</v>
      </c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5.75" customHeight="1" spans="1:26">
      <c r="A7" s="11" t="s">
        <v>80</v>
      </c>
      <c r="B7" s="11">
        <f>COUNTIFS('APIs categories'!$C$2:$C$41,'APIs w dependencies p category'!A7,'Subject APIs full analysis'!$K$2:$K$41,"&gt;0")</f>
        <v>2</v>
      </c>
      <c r="C7" s="11">
        <f>COUNTIF('APIs categories'!$C$2:$C$41,A7)</f>
        <v>4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5.75" customHeight="1" spans="1:26">
      <c r="A8" s="11" t="s">
        <v>89</v>
      </c>
      <c r="B8" s="11">
        <f>COUNTIFS('APIs categories'!$C$2:$C$41,'APIs w dependencies p category'!A8,'Subject APIs full analysis'!$K$2:$K$41,"&gt;0")</f>
        <v>3</v>
      </c>
      <c r="C8" s="11">
        <f>COUNTIF('APIs categories'!$C$2:$C$41,A8)</f>
        <v>3</v>
      </c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5.75" customHeight="1" spans="1:26">
      <c r="A9" s="11" t="s">
        <v>93</v>
      </c>
      <c r="B9" s="11">
        <f>COUNTIFS('APIs categories'!$C$2:$C$41,'APIs w dependencies p category'!A9,'Subject APIs full analysis'!$K$2:$K$41,"&gt;0")</f>
        <v>3</v>
      </c>
      <c r="C9" s="11">
        <f>COUNTIF('APIs categories'!$C$2:$C$41,A9)</f>
        <v>3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5.75" customHeight="1" spans="1:26">
      <c r="A10" s="11" t="s">
        <v>183</v>
      </c>
      <c r="B10" s="11">
        <f>COUNTIFS('APIs categories'!$C$2:$C$41,'APIs w dependencies p category'!A10,'Subject APIs full analysis'!$K$2:$K$41,"&gt;0")</f>
        <v>1</v>
      </c>
      <c r="C10" s="11">
        <f>COUNTIF('APIs categories'!$C$2:$C$41,A10)</f>
        <v>3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5.75" customHeight="1" spans="1:26">
      <c r="A11" s="11" t="s">
        <v>160</v>
      </c>
      <c r="B11" s="11">
        <f>COUNTIFS('APIs categories'!$C$2:$C$41,'APIs w dependencies p category'!A11,'Subject APIs full analysis'!$K$2:$K$41,"&gt;0")</f>
        <v>2</v>
      </c>
      <c r="C11" s="11">
        <f>COUNTIF('APIs categories'!$C$2:$C$41,A11)</f>
        <v>2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15.75" customHeight="1" spans="1:26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15.75" customHeight="1" spans="1:26">
      <c r="A13" s="10" t="s">
        <v>290</v>
      </c>
      <c r="B13" s="10">
        <f t="shared" ref="B13:C13" si="0">SUM(B2:B11)</f>
        <v>34</v>
      </c>
      <c r="C13" s="10">
        <f t="shared" si="0"/>
        <v>40</v>
      </c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5.75" customHeight="1" spans="1:26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15.75" customHeight="1" spans="1:26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15.75" customHeight="1" spans="1:26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5.75" customHeight="1" spans="1:26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5.75" customHeight="1" spans="1:26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15.75" customHeight="1" spans="1:26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15.75" customHeight="1" spans="1:26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5.75" customHeight="1" spans="1:26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5.75" customHeight="1" spans="1:26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5.75" customHeight="1" spans="1:26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 spans="1:26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 spans="1:26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 spans="1:26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 spans="1:26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 spans="1:26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 spans="1:26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1" spans="1:26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 spans="1:26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 spans="1:26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 spans="1:26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 spans="1:26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 spans="1:26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 spans="1:26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 spans="1:26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 spans="1:26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 spans="1:26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 spans="1:26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 spans="1:26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 spans="1:26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 spans="1:26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 spans="1:26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 spans="1:26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 spans="1:26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 spans="1:26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 spans="1:26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 spans="1:26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 spans="1:26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 spans="1:26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 spans="1:26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 spans="1:26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 spans="1:26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 spans="1:26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 spans="1:26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 spans="1:26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 spans="1:26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 spans="1:26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 spans="1:26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 spans="1:26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 spans="1:26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 spans="1:26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 spans="1:26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 spans="1:26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 spans="1:26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 spans="1:26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 spans="1:26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 spans="1:26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 spans="1:26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 spans="1:26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 spans="1:26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 spans="1:26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 spans="1:26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 spans="1:26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 spans="1:26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 spans="1:26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 spans="1:26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 spans="1:26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 spans="1:26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 spans="1:26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 spans="1:26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 spans="1:26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 spans="1:26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 spans="1:26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 spans="1:26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 spans="1:26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 spans="1:26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 spans="1:26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 spans="1:26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 spans="1:26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 spans="1:26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 spans="1:26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 spans="1:26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 spans="1:26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 spans="1:26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 spans="1:26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 spans="1:26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 spans="1:26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 spans="1:26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 spans="1:26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 spans="1:26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 spans="1:26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 spans="1:26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 spans="1:26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 spans="1:26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 spans="1:26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 spans="1:26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 spans="1:26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 spans="1:26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 spans="1:26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 spans="1:26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 spans="1:26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 spans="1:26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 spans="1:26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 spans="1:26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 spans="1:26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 spans="1:26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 spans="1:26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 spans="1:26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 spans="1:26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 spans="1:26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 spans="1:26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 spans="1:26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 spans="1:26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 spans="1:26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 spans="1:26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 spans="1:26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 spans="1:26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 spans="1:26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 spans="1:26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 spans="1:26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 spans="1:26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 spans="1:26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 spans="1:26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 spans="1:26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 spans="1:26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 spans="1:26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 spans="1:26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 spans="1:26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 spans="1:26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 spans="1:26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 spans="1:26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 spans="1:26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 spans="1:26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 spans="1:26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 spans="1:26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 spans="1:26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 spans="1:26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 spans="1:26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 spans="1:26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 spans="1:26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 spans="1:26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 spans="1:26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 spans="1:26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 spans="1:26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 spans="1:26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 spans="1:26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 spans="1:26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 spans="1:26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 spans="1:26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 spans="1:26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 spans="1:26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 spans="1:26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 spans="1:26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 spans="1:26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 spans="1:26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 spans="1:26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 spans="1:26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 spans="1:26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 spans="1:26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 spans="1:26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 spans="1:26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 spans="1:26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 spans="1:26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 spans="1:26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 spans="1:26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 spans="1:26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 spans="1:26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 spans="1:26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 spans="1:26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 spans="1:26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 spans="1:26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 spans="1:26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 spans="1:26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 spans="1:26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 spans="1:26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 spans="1:26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 spans="1:26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 spans="1:26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 spans="1:26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 spans="1:26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 spans="1:26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 spans="1:26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 spans="1:26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 spans="1:26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 spans="1:26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 spans="1:26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 spans="1:26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 spans="1:26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 spans="1:26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 spans="1:26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 spans="1:26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 spans="1:26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 spans="1:26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 spans="1:26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 spans="1:26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 spans="1:26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 spans="1:26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 spans="1:26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 spans="1:26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 spans="1:26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 spans="1:26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 spans="1:26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 spans="1:26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 spans="1:26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 spans="1:26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 spans="1:26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 spans="1:26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 spans="1:26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 spans="1:26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 spans="1:26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 spans="1:26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 spans="1:26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 spans="1:26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 spans="1:26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 spans="1:26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 spans="1:26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 spans="1:26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 spans="1:26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 spans="1:26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 spans="1:26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 spans="1:26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 spans="1:26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 spans="1:26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 spans="1:26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 spans="1:26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 spans="1:26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 spans="1:26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 spans="1:26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 spans="1:26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 spans="1:26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 spans="1:26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 spans="1:26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 spans="1:26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 spans="1:26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 spans="1:26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 spans="1:26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 spans="1:26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 spans="1:26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 spans="1:26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 spans="1:26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 spans="1:26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 spans="1:26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 spans="1:26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 spans="1:26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 spans="1:26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 spans="1:26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 spans="1:26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 spans="1:26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 spans="1:26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 spans="1:26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 spans="1:26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 spans="1:26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 spans="1:26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 spans="1:26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 spans="1:26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 spans="1:26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 spans="1:26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 spans="1:26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 spans="1:26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 spans="1:26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 spans="1:26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 spans="1:26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 spans="1:26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 spans="1:26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 spans="1:26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 spans="1:26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 spans="1:26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 spans="1:26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 spans="1:26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 spans="1:26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 spans="1:26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 spans="1:26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 spans="1:26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 spans="1:26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 spans="1:26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 spans="1:26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 spans="1:26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 spans="1:26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 spans="1:26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 spans="1:26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 spans="1:26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 spans="1:26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 spans="1:26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 spans="1:26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 spans="1:26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 spans="1:26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 spans="1:26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 spans="1:26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 spans="1:26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 spans="1:26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 spans="1:26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 spans="1:26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 spans="1:26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 spans="1:26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 spans="1:26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 spans="1:26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 spans="1:26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 spans="1:26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 spans="1:26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 spans="1:26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 spans="1:26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 spans="1:26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 spans="1:26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 spans="1:26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 spans="1:26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 spans="1:26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 spans="1:26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 spans="1:26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 spans="1:26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 spans="1:26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 spans="1:26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 spans="1:26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 spans="1:26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 spans="1:26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 spans="1:26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 spans="1:26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 spans="1:26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 spans="1:26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 spans="1:26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 spans="1:26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 spans="1:26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 spans="1:26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 spans="1:26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 spans="1:26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 spans="1:26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 spans="1:26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 spans="1:26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 spans="1:26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 spans="1:26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 spans="1:26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 spans="1:26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 spans="1:26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 spans="1:26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 spans="1:26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 spans="1:26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 spans="1:26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 spans="1:26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 spans="1:26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 spans="1:26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 spans="1:26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 spans="1:26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 spans="1:26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 spans="1:26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 spans="1:26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 spans="1:26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 spans="1:26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 spans="1:26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 spans="1:26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 spans="1:26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 spans="1:26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 spans="1:26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 spans="1:26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 spans="1:26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 spans="1:26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 spans="1:26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 spans="1:26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 spans="1:26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 spans="1:26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 spans="1:26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 spans="1:26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 spans="1:26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 spans="1:26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 spans="1:26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 spans="1:26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 spans="1:26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 spans="1:26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 spans="1:26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 spans="1:26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 spans="1:26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 spans="1:26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 spans="1:26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 spans="1:26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 spans="1:26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 spans="1:26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 spans="1:26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 spans="1:26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 spans="1:26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 spans="1:26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 spans="1:26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 spans="1:26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 spans="1:26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 spans="1:26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 spans="1:26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 spans="1:26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 spans="1:26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 spans="1:26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 spans="1:26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 spans="1:26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 spans="1:26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 spans="1:26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 spans="1:26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 spans="1:26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 spans="1:26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 spans="1:26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 spans="1:26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 spans="1:26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 spans="1:26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 spans="1:26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 spans="1:26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 spans="1:26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 spans="1:26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 spans="1:26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 spans="1:26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 spans="1:26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 spans="1:26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 spans="1:26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 spans="1:26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 spans="1:26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 spans="1:26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 spans="1:26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 spans="1:26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 spans="1:26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 spans="1:26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 spans="1:26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 spans="1:26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 spans="1:26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 spans="1:26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 spans="1:26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 spans="1:26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 spans="1:26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 spans="1:26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 spans="1:26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 spans="1:26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 spans="1:26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 spans="1:26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 spans="1:26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 spans="1:26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 spans="1:26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 spans="1:26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 spans="1:26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 spans="1:26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 spans="1:26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 spans="1:26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 spans="1:26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 spans="1:26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 spans="1:26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 spans="1:26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 spans="1:26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 spans="1:26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 spans="1:26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 spans="1:26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 spans="1:26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 spans="1:26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 spans="1:26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 spans="1:26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 spans="1:26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 spans="1:26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 spans="1:26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 spans="1:26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 spans="1:26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 spans="1:26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 spans="1:26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 spans="1:26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 spans="1:26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 spans="1:26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 spans="1:26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 spans="1:26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 spans="1:26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 spans="1:26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 spans="1:26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 spans="1:26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 spans="1:26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 spans="1:26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 spans="1:26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 spans="1:26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 spans="1:26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 spans="1:26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 spans="1:26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 spans="1:26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 spans="1:26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 spans="1:26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 spans="1:26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 spans="1:26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 spans="1:26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 spans="1:26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 spans="1:26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 spans="1:26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 spans="1:26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 spans="1:26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 spans="1:26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 spans="1:26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 spans="1:26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 spans="1:26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 spans="1:26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 spans="1:26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 spans="1:26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 spans="1:26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 spans="1:26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 spans="1:26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 spans="1:26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 spans="1:26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 spans="1:26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 spans="1:26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 spans="1:26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 spans="1:26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 spans="1:26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 spans="1:26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 spans="1:26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 spans="1:26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 spans="1:26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 spans="1:26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 spans="1:26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 spans="1:26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 spans="1:26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 spans="1:26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 spans="1:26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 spans="1:26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 spans="1:26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 spans="1:26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 spans="1:26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 spans="1:26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 spans="1:26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 spans="1:26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 spans="1:26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 spans="1:26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 spans="1:26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 spans="1:26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 spans="1:26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 spans="1:26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 spans="1:26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 spans="1:26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 spans="1:26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 spans="1:26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 spans="1:26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 spans="1:26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 spans="1:26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 spans="1:26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 spans="1:26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 spans="1:26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 spans="1:26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 spans="1:26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 spans="1:26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 spans="1:26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 spans="1:26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 spans="1:26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 spans="1:26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 spans="1:26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 spans="1:26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 spans="1:26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 spans="1:26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 spans="1:26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 spans="1:26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 spans="1:26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 spans="1:26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 spans="1:26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 spans="1:26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 spans="1:26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 spans="1:26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 spans="1:26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 spans="1:26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 spans="1:26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 spans="1:26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 spans="1:26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 spans="1:26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 spans="1:26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 spans="1:26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 spans="1:26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 spans="1:26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 spans="1:26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 spans="1:26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 spans="1:26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 spans="1:26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 spans="1:26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 spans="1:26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 spans="1:26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 spans="1:26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 spans="1:26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 spans="1:26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 spans="1:26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 spans="1:26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 spans="1:26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 spans="1:26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 spans="1:26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 spans="1:26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 spans="1:26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 spans="1:26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 spans="1:26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 spans="1:26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 spans="1:26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 spans="1:26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 spans="1:26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 spans="1:26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 spans="1:26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 spans="1:26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 spans="1:26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 spans="1:26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 spans="1:26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 spans="1:26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 spans="1:26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 spans="1:26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 spans="1:26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 spans="1:26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 spans="1:26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 spans="1:26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 spans="1:26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 spans="1:26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 spans="1:26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 spans="1:26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 spans="1:26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 spans="1:26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 spans="1:26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 spans="1:26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 spans="1:26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 spans="1:26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 spans="1:26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 spans="1:26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 spans="1:26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 spans="1:26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 spans="1:26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 spans="1:26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 spans="1:26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 spans="1:26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 spans="1:26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 spans="1:26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 spans="1:26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 spans="1:26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 spans="1:26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 spans="1:26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 spans="1:26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 spans="1:26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 spans="1:26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 spans="1:26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 spans="1:26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 spans="1:26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 spans="1:26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 spans="1:26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 spans="1:26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 spans="1:26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 spans="1:26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 spans="1:26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 spans="1:26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 spans="1:26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 spans="1:26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 spans="1:26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 spans="1:26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 spans="1:26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 spans="1:26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 spans="1:26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 spans="1:26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 spans="1:26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 spans="1:26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 spans="1:26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 spans="1:26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 spans="1:26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 spans="1:26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 spans="1:26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 spans="1:26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 spans="1:26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 spans="1:26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 spans="1:26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 spans="1:26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 spans="1:26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 spans="1:26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 spans="1:26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 spans="1:26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 spans="1:26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 spans="1:26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 spans="1:26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 spans="1:26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 spans="1:26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 spans="1:26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 spans="1:26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 spans="1:26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 spans="1:26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 spans="1:26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 spans="1:26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 spans="1:26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 spans="1:26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 spans="1:26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 spans="1:26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 spans="1:26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 spans="1:26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 spans="1:26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 spans="1:26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 spans="1:26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 spans="1:26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 spans="1:26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 spans="1:26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 spans="1:26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 spans="1:26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 spans="1:26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 spans="1:26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 spans="1:26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 spans="1:26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 spans="1:26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 spans="1:26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 spans="1:26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 spans="1:26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 spans="1:26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 spans="1:26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 spans="1:26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 spans="1:26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 spans="1:26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 spans="1:26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 spans="1:26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 spans="1:26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 spans="1:26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 spans="1:26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 spans="1:26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 spans="1:26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 spans="1:26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 spans="1:26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 spans="1:26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 spans="1:26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 spans="1:26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 spans="1:26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 spans="1:26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 spans="1:26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 spans="1:26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 spans="1:26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 spans="1:26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 spans="1:26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 spans="1:26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 spans="1:26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 spans="1:26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 spans="1:26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 spans="1:26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 spans="1:26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 spans="1:26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 spans="1:26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 spans="1:26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 spans="1:26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 spans="1:26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 spans="1:26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 spans="1:26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 spans="1:26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 spans="1:26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 spans="1:26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 spans="1:26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 spans="1:26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 spans="1:26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 spans="1:26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 spans="1:26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 spans="1:26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 spans="1:26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 spans="1:26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 spans="1:26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 spans="1:26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 spans="1:26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 spans="1:26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 spans="1:26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 spans="1:26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 spans="1:26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 spans="1:26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 spans="1:26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 spans="1:26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 spans="1:26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 spans="1:26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 spans="1:26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 spans="1:26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 spans="1:26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 spans="1:26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 spans="1:26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 spans="1:26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 spans="1:26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 spans="1:26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 spans="1:26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 spans="1:26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 spans="1:26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 spans="1:26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 spans="1:26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 spans="1:26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 spans="1:26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 spans="1:26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 spans="1:26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 spans="1:26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 spans="1:26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 spans="1:26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 spans="1:26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 spans="1:26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 spans="1:26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 spans="1:26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 spans="1:26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 spans="1:26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 spans="1:26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 spans="1:26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 spans="1:26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 spans="1:26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 spans="1:26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 spans="1:26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 spans="1:26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 spans="1:26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 spans="1:26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 spans="1:26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 spans="1:26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 spans="1:26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 spans="1:26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 spans="1:26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 spans="1:26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 spans="1:26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 spans="1:26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 spans="1:26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 spans="1:26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 spans="1:26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 spans="1:26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 spans="1:26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 spans="1:26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 spans="1:26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 spans="1:26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 spans="1:26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 spans="1:26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 spans="1:26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 spans="1:26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 spans="1:26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 spans="1:26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 spans="1:26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 spans="1:26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 spans="1:26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 spans="1:26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 spans="1:26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 spans="1:26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 spans="1:26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 spans="1:26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 spans="1:26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 spans="1:26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 spans="1:26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 spans="1:26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 spans="1:26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 spans="1:26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 spans="1:26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 spans="1:26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 spans="1:26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 spans="1:26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 spans="1:26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 spans="1:26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 spans="1:26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 spans="1:26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 spans="1:26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 spans="1:26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 spans="1:26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 spans="1:26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 spans="1:26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 spans="1:26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 spans="1:26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 spans="1:26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 spans="1:26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 spans="1:26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 spans="1:26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 spans="1:26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 spans="1:26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 spans="1:26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 spans="1:26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 spans="1:26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 spans="1:26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 spans="1:26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 spans="1:26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 spans="1:26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 spans="1:26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 spans="1:26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 spans="1:26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 spans="1:26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 spans="1:26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 spans="1:26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 spans="1:26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 spans="1:26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 spans="1:26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 spans="1:26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 spans="1:26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 spans="1:26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 spans="1:26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 spans="1:26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 spans="1:26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 spans="1:26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 spans="1:26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 spans="1:26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 spans="1:26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 spans="1:26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 spans="1:26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 spans="1:26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 spans="1:26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 spans="1:26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 spans="1:26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 spans="1:26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 spans="1:26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 spans="1:26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 spans="1:26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 spans="1:26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 spans="1:26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 spans="1:26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 spans="1:26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 spans="1:26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 spans="1:26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 spans="1:26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 spans="1:26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 spans="1:26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 spans="1:26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 spans="1:26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 spans="1:26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 spans="1:26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 spans="1:26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 spans="1:26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 spans="1:26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 spans="1:26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 spans="1:26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 spans="1:26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 spans="1:26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 spans="1:26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 spans="1:26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 spans="1:26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 spans="1:26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 spans="1:26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 spans="1:26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 spans="1:26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 spans="1:26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 spans="1:26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 spans="1:26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 spans="1:26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 spans="1:26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 spans="1:26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 spans="1:26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 spans="1:26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 spans="1:26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 spans="1:26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 spans="1:26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 spans="1:26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 spans="1:26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 spans="1:26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 spans="1:26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 spans="1:26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 spans="1:26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 spans="1:26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 spans="1:26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 spans="1:26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 spans="1:26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 spans="1:26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 spans="1:26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 spans="1:26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 spans="1:26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 spans="1:26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 spans="1:26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 spans="1:26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 spans="1:26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 spans="1:26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 spans="1:26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 spans="1:26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 spans="1:26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 spans="1:26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 spans="1:26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 spans="1:26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 spans="1:26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 spans="1:26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 spans="1:26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 spans="1:26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 spans="1:26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 spans="1:26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 spans="1:26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 spans="1:26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 spans="1:26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 spans="1:26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 spans="1:26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 spans="1:26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 spans="1:26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 spans="1:26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 spans="1:26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 spans="1:26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 spans="1:26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 spans="1:26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 spans="1:26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 spans="1:26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 spans="1:26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 spans="1:26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 spans="1:26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 spans="1:26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 spans="1:26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 spans="1:26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 spans="1:26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 spans="1:26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 spans="1:26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 spans="1:26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 spans="1:26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 spans="1:26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 spans="1:26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 spans="1:26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 spans="1:26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 spans="1:26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 spans="1:26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 spans="1:26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 spans="1:26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 spans="1:26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 spans="1:26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 spans="1:26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 spans="1:26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 spans="1:26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 spans="1:26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 spans="1:26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 spans="1:26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 spans="1:26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 spans="1:26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pageMargins left="0.7" right="0.7" top="0.75" bottom="0.75" header="0" footer="0"/>
  <pageSetup paperSize="9" orientation="portrait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27.4285714285714" customWidth="1"/>
    <col min="2" max="2" width="27.2928571428571" customWidth="1"/>
    <col min="3" max="3" width="13.4285714285714" customWidth="1"/>
    <col min="4" max="26" width="11.4285714285714" customWidth="1"/>
  </cols>
  <sheetData>
    <row r="1" ht="15.75" customHeight="1" spans="1:26">
      <c r="A1" s="10" t="s">
        <v>291</v>
      </c>
      <c r="B1" s="10" t="s">
        <v>288</v>
      </c>
      <c r="C1" s="10" t="s">
        <v>289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15.75" customHeight="1" spans="1:26">
      <c r="A2" s="11" t="s">
        <v>268</v>
      </c>
      <c r="B2" s="11">
        <f>COUNTIFS('APIs # operations'!$C$2:$C$41,A2,'Subject APIs full analysis'!$K$2:$K$41,"&gt;0")</f>
        <v>6</v>
      </c>
      <c r="C2" s="11">
        <f>COUNTIF('APIs # operations'!$C$2:$C$41,A2)</f>
        <v>8</v>
      </c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5.75" customHeight="1" spans="1:26">
      <c r="A3" s="11" t="s">
        <v>269</v>
      </c>
      <c r="B3" s="11">
        <f>COUNTIFS('APIs # operations'!$C$2:$C$41,A3,'Subject APIs full analysis'!$K$2:$K$41,"&gt;0")</f>
        <v>5</v>
      </c>
      <c r="C3" s="11">
        <f>COUNTIF('APIs # operations'!$C$2:$C$41,A3)</f>
        <v>5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5.75" customHeight="1" spans="1:26">
      <c r="A4" s="11" t="s">
        <v>270</v>
      </c>
      <c r="B4" s="11">
        <f>COUNTIFS('APIs # operations'!$C$2:$C$41,A4,'Subject APIs full analysis'!$K$2:$K$41,"&gt;0")</f>
        <v>14</v>
      </c>
      <c r="C4" s="11">
        <f>COUNTIF('APIs # operations'!$C$2:$C$41,A4)</f>
        <v>17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15.75" customHeight="1" spans="1:26">
      <c r="A5" s="11" t="s">
        <v>271</v>
      </c>
      <c r="B5" s="11">
        <f>COUNTIFS('APIs # operations'!$C$2:$C$41,A5,'Subject APIs full analysis'!$K$2:$K$41,"&gt;0")</f>
        <v>4</v>
      </c>
      <c r="C5" s="11">
        <f>COUNTIF('APIs # operations'!$C$2:$C$41,A5)</f>
        <v>4</v>
      </c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5.75" customHeight="1" spans="1:26">
      <c r="A6" s="11" t="s">
        <v>272</v>
      </c>
      <c r="B6" s="11">
        <f>COUNTIFS('APIs # operations'!$C$2:$C$41,A6,'Subject APIs full analysis'!$K$2:$K$41,"&gt;0")</f>
        <v>5</v>
      </c>
      <c r="C6" s="11">
        <f>COUNTIF('APIs # operations'!$C$2:$C$41,A6)</f>
        <v>6</v>
      </c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5.75" customHeight="1" spans="1:26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5.75" customHeight="1" spans="1:26">
      <c r="A8" s="10" t="s">
        <v>290</v>
      </c>
      <c r="B8" s="10">
        <f t="shared" ref="B8:C8" si="0">SUM(B2:B6)</f>
        <v>34</v>
      </c>
      <c r="C8" s="10">
        <f t="shared" si="0"/>
        <v>40</v>
      </c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5.75" customHeight="1" spans="1:26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5.75" customHeight="1" spans="1:26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5.75" customHeight="1" spans="1:26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15.75" customHeight="1" spans="1:26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15.75" customHeight="1" spans="1:26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5.75" customHeight="1" spans="1:26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15.75" customHeight="1" spans="1:26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15.75" customHeight="1" spans="1:26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5.75" customHeight="1" spans="1:26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5.75" customHeight="1" spans="1:26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15.75" customHeight="1" spans="1:26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15.75" customHeight="1" spans="1:26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5.75" customHeight="1" spans="1:26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5.75" customHeight="1" spans="1:26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5.75" customHeight="1" spans="1:26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 spans="1:26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 spans="1:26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 spans="1:26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 spans="1:26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 spans="1:26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 spans="1:26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1" spans="1:26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 spans="1:26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 spans="1:26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 spans="1:26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 spans="1:26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 spans="1:26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 spans="1:26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 spans="1:26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 spans="1:26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 spans="1:26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 spans="1:26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 spans="1:26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 spans="1:26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 spans="1:26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 spans="1:26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 spans="1:26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 spans="1:26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 spans="1:26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 spans="1:26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 spans="1:26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 spans="1:26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 spans="1:26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 spans="1:26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 spans="1:26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 spans="1:26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 spans="1:26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 spans="1:26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 spans="1:26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 spans="1:26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 spans="1:26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 spans="1:26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 spans="1:26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 spans="1:26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 spans="1:26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 spans="1:26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 spans="1:26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 spans="1:26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 spans="1:26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 spans="1:26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 spans="1:26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 spans="1:26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 spans="1:26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 spans="1:26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 spans="1:26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 spans="1:26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 spans="1:26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 spans="1:26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 spans="1:26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 spans="1:26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 spans="1:26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 spans="1:26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 spans="1:26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 spans="1:26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 spans="1:26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 spans="1:26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 spans="1:26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 spans="1:26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 spans="1:26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 spans="1:26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 spans="1:26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 spans="1:26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 spans="1:26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 spans="1:26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 spans="1:26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 spans="1:26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 spans="1:26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 spans="1:26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 spans="1:26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 spans="1:26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 spans="1:26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 spans="1:26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 spans="1:26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 spans="1:26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 spans="1:26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 spans="1:26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 spans="1:26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 spans="1:26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 spans="1:26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 spans="1:26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 spans="1:26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 spans="1:26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 spans="1:26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 spans="1:26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 spans="1:26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 spans="1:26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 spans="1:26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 spans="1:26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 spans="1:26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 spans="1:26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 spans="1:26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 spans="1:26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 spans="1:26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 spans="1:26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 spans="1:26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 spans="1:26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 spans="1:26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 spans="1:26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 spans="1:26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 spans="1:26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 spans="1:26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 spans="1:26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 spans="1:26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 spans="1:26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 spans="1:26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 spans="1:26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 spans="1:26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 spans="1:26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 spans="1:26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 spans="1:26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 spans="1:26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 spans="1:26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 spans="1:26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 spans="1:26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 spans="1:26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 spans="1:26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 spans="1:26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 spans="1:26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 spans="1:26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 spans="1:26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 spans="1:26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 spans="1:26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 spans="1:26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 spans="1:26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 spans="1:26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 spans="1:26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 spans="1:26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 spans="1:26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 spans="1:26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 spans="1:26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 spans="1:26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 spans="1:26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 spans="1:26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 spans="1:26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 spans="1:26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 spans="1:26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 spans="1:26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 spans="1:26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 spans="1:26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 spans="1:26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 spans="1:26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 spans="1:26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 spans="1:26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 spans="1:26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 spans="1:26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 spans="1:26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 spans="1:26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 spans="1:26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 spans="1:26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 spans="1:26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 spans="1:26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 spans="1:26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 spans="1:26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 spans="1:26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 spans="1:26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 spans="1:26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 spans="1:26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 spans="1:26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 spans="1:26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 spans="1:26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 spans="1:26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 spans="1:26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 spans="1:26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 spans="1:26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 spans="1:26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 spans="1:26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 spans="1:26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 spans="1:26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 spans="1:26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 spans="1:26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 spans="1:26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 spans="1:26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 spans="1:26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 spans="1:26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 spans="1:26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 spans="1:26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 spans="1:26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 spans="1:26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 spans="1:26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 spans="1:26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 spans="1:26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 spans="1:26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 spans="1:26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 spans="1:26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 spans="1:26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 spans="1:26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 spans="1:26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 spans="1:26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 spans="1:26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 spans="1:26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 spans="1:26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 spans="1:26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 spans="1:26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 spans="1:26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 spans="1:26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 spans="1:26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 spans="1:26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 spans="1:26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 spans="1:26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 spans="1:26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 spans="1:26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 spans="1:26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 spans="1:26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 spans="1:26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 spans="1:26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 spans="1:26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 spans="1:26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 spans="1:26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 spans="1:26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 spans="1:26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 spans="1:26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 spans="1:26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 spans="1:26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 spans="1:26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 spans="1:26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 spans="1:26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 spans="1:26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 spans="1:26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 spans="1:26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 spans="1:26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 spans="1:26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 spans="1:26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 spans="1:26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 spans="1:26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 spans="1:26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 spans="1:26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 spans="1:26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 spans="1:26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 spans="1:26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 spans="1:26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 spans="1:26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 spans="1:26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 spans="1:26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 spans="1:26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 spans="1:26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 spans="1:26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 spans="1:26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 spans="1:26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 spans="1:26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 spans="1:26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 spans="1:26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 spans="1:26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 spans="1:26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 spans="1:26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 spans="1:26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 spans="1:26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 spans="1:26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 spans="1:26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 spans="1:26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 spans="1:26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 spans="1:26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 spans="1:26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 spans="1:26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 spans="1:26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 spans="1:26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 spans="1:26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 spans="1:26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 spans="1:26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 spans="1:26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 spans="1:26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 spans="1:26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 spans="1:26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 spans="1:26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 spans="1:26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 spans="1:26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 spans="1:26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 spans="1:26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 spans="1:26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 spans="1:26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 spans="1:26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 spans="1:26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 spans="1:26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 spans="1:26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 spans="1:26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 spans="1:26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 spans="1:26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 spans="1:26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 spans="1:26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 spans="1:26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 spans="1:26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 spans="1:26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 spans="1:26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 spans="1:26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 spans="1:26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 spans="1:26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 spans="1:26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 spans="1:26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 spans="1:26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 spans="1:26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 spans="1:26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 spans="1:26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 spans="1:26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 spans="1:26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 spans="1:26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 spans="1:26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 spans="1:26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 spans="1:26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 spans="1:26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 spans="1:26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 spans="1:26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 spans="1:26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 spans="1:26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 spans="1:26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 spans="1:26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 spans="1:26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 spans="1:26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 spans="1:26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 spans="1:26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 spans="1:26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 spans="1:26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 spans="1:26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 spans="1:26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 spans="1:26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 spans="1:26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 spans="1:26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 spans="1:26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 spans="1:26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 spans="1:26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 spans="1:26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 spans="1:26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 spans="1:26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 spans="1:26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 spans="1:26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 spans="1:26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 spans="1:26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 spans="1:26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 spans="1:26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 spans="1:26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 spans="1:26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 spans="1:26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 spans="1:26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 spans="1:26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 spans="1:26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 spans="1:26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 spans="1:26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 spans="1:26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 spans="1:26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 spans="1:26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 spans="1:26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 spans="1:26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 spans="1:26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 spans="1:26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 spans="1:26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 spans="1:26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 spans="1:26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 spans="1:26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 spans="1:26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 spans="1:26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 spans="1:26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 spans="1:26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 spans="1:26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 spans="1:26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 spans="1:26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 spans="1:26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 spans="1:26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 spans="1:26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 spans="1:26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 spans="1:26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 spans="1:26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 spans="1:26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 spans="1:26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 spans="1:26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 spans="1:26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 spans="1:26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 spans="1:26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 spans="1:26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 spans="1:26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 spans="1:26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 spans="1:26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 spans="1:26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 spans="1:26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 spans="1:26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 spans="1:26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 spans="1:26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 spans="1:26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 spans="1:26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 spans="1:26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 spans="1:26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 spans="1:26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 spans="1:26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 spans="1:26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 spans="1:26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 spans="1:26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 spans="1:26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 spans="1:26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 spans="1:26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 spans="1:26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 spans="1:26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 spans="1:26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 spans="1:26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 spans="1:26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 spans="1:26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 spans="1:26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 spans="1:26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 spans="1:26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 spans="1:26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 spans="1:26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 spans="1:26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 spans="1:26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 spans="1:26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 spans="1:26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 spans="1:26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 spans="1:26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 spans="1:26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 spans="1:26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 spans="1:26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 spans="1:26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 spans="1:26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 spans="1:26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 spans="1:26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 spans="1:26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 spans="1:26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 spans="1:26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 spans="1:26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 spans="1:26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 spans="1:26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 spans="1:26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 spans="1:26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 spans="1:26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 spans="1:26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 spans="1:26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 spans="1:26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 spans="1:26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 spans="1:26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 spans="1:26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 spans="1:26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 spans="1:26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 spans="1:26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 spans="1:26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 spans="1:26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 spans="1:26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 spans="1:26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 spans="1:26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 spans="1:26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 spans="1:26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 spans="1:26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 spans="1:26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 spans="1:26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 spans="1:26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 spans="1:26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 spans="1:26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 spans="1:26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 spans="1:26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 spans="1:26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 spans="1:26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 spans="1:26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 spans="1:26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 spans="1:26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 spans="1:26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 spans="1:26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 spans="1:26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 spans="1:26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 spans="1:26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 spans="1:26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 spans="1:26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 spans="1:26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 spans="1:26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 spans="1:26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 spans="1:26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 spans="1:26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 spans="1:26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 spans="1:26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 spans="1:26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 spans="1:26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 spans="1:26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 spans="1:26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 spans="1:26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 spans="1:26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 spans="1:26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 spans="1:26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 spans="1:26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 spans="1:26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 spans="1:26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 spans="1:26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 spans="1:26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 spans="1:26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 spans="1:26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 spans="1:26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 spans="1:26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 spans="1:26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 spans="1:26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 spans="1:26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 spans="1:26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 spans="1:26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 spans="1:26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 spans="1:26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 spans="1:26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 spans="1:26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 spans="1:26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 spans="1:26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 spans="1:26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 spans="1:26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 spans="1:26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 spans="1:26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 spans="1:26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 spans="1:26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 spans="1:26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 spans="1:26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 spans="1:26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 spans="1:26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 spans="1:26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 spans="1:26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 spans="1:26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 spans="1:26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 spans="1:26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 spans="1:26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 spans="1:26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 spans="1:26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 spans="1:26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 spans="1:26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 spans="1:26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 spans="1:26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 spans="1:26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 spans="1:26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 spans="1:26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 spans="1:26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 spans="1:26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 spans="1:26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 spans="1:26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 spans="1:26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 spans="1:26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 spans="1:26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 spans="1:26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 spans="1:26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 spans="1:26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 spans="1:26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 spans="1:26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 spans="1:26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 spans="1:26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 spans="1:26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 spans="1:26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 spans="1:26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 spans="1:26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 spans="1:26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 spans="1:26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 spans="1:26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 spans="1:26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 spans="1:26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 spans="1:26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 spans="1:26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 spans="1:26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 spans="1:26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 spans="1:26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 spans="1:26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 spans="1:26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 spans="1:26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 spans="1:26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 spans="1:26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 spans="1:26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 spans="1:26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 spans="1:26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 spans="1:26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 spans="1:26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 spans="1:26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 spans="1:26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 spans="1:26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 spans="1:26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 spans="1:26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 spans="1:26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 spans="1:26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 spans="1:26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 spans="1:26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 spans="1:26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 spans="1:26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 spans="1:26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 spans="1:26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 spans="1:26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 spans="1:26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 spans="1:26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 spans="1:26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 spans="1:26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 spans="1:26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 spans="1:26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 spans="1:26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 spans="1:26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 spans="1:26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 spans="1:26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 spans="1:26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 spans="1:26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 spans="1:26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 spans="1:26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 spans="1:26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 spans="1:26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 spans="1:26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 spans="1:26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 spans="1:26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 spans="1:26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 spans="1:26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 spans="1:26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 spans="1:26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 spans="1:26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 spans="1:26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 spans="1:26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 spans="1:26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 spans="1:26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 spans="1:26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 spans="1:26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 spans="1:26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 spans="1:26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 spans="1:26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 spans="1:26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 spans="1:26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 spans="1:26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 spans="1:26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 spans="1:26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 spans="1:26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 spans="1:26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 spans="1:26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 spans="1:26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 spans="1:26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 spans="1:26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 spans="1:26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 spans="1:26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 spans="1:26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 spans="1:26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 spans="1:26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 spans="1:26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 spans="1:26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 spans="1:26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 spans="1:26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 spans="1:26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 spans="1:26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 spans="1:26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 spans="1:26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 spans="1:26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 spans="1:26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 spans="1:26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 spans="1:26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 spans="1:26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 spans="1:26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 spans="1:26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 spans="1:26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 spans="1:26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 spans="1:26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 spans="1:26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 spans="1:26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 spans="1:26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 spans="1:26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 spans="1:26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 spans="1:26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 spans="1:26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 spans="1:26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 spans="1:26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 spans="1:26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 spans="1:26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 spans="1:26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 spans="1:26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 spans="1:26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 spans="1:26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 spans="1:26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 spans="1:26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 spans="1:26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 spans="1:26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 spans="1:26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 spans="1:26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 spans="1:26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 spans="1:26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 spans="1:26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 spans="1:26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 spans="1:26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 spans="1:26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 spans="1:26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 spans="1:26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 spans="1:26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 spans="1:26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 spans="1:26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 spans="1:26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 spans="1:26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 spans="1:26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 spans="1:26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 spans="1:26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 spans="1:26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 spans="1:26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 spans="1:26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 spans="1:26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 spans="1:26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 spans="1:26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 spans="1:26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 spans="1:26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 spans="1:26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 spans="1:26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 spans="1:26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 spans="1:26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 spans="1:26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 spans="1:26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 spans="1:26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 spans="1:26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 spans="1:26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 spans="1:26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 spans="1:26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 spans="1:26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 spans="1:26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 spans="1:26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 spans="1:26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 spans="1:26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 spans="1:26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 spans="1:26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 spans="1:26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 spans="1:26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 spans="1:26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 spans="1:26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 spans="1:26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 spans="1:26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 spans="1:26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 spans="1:26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 spans="1:26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 spans="1:26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 spans="1:26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 spans="1:26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 spans="1:26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 spans="1:26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 spans="1:26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 spans="1:26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 spans="1:26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 spans="1:26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 spans="1:26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 spans="1:26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 spans="1:26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 spans="1:26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 spans="1:26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 spans="1:26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 spans="1:26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 spans="1:26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 spans="1:26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 spans="1:26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 spans="1:26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 spans="1:26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 spans="1:26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 spans="1:26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 spans="1:26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 spans="1:26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 spans="1:26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 spans="1:26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 spans="1:26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 spans="1:26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 spans="1:26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 spans="1:26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 spans="1:26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 spans="1:26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 spans="1:26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 spans="1:26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 spans="1:26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 spans="1:26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 spans="1:26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 spans="1:26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 spans="1:26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 spans="1:26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 spans="1:26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 spans="1:26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 spans="1:26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 spans="1:26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 spans="1:26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 spans="1:26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 spans="1:26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 spans="1:26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 spans="1:26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 spans="1:26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 spans="1:26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 spans="1:26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 spans="1:26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 spans="1:26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 spans="1:26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 spans="1:26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 spans="1:26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 spans="1:26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 spans="1:26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 spans="1:26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 spans="1:26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 spans="1:26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 spans="1:26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 spans="1:26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 spans="1:26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 spans="1:26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 spans="1:26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 spans="1:26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 spans="1:26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 spans="1:26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 spans="1:26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 spans="1:26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 spans="1:26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 spans="1:26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 spans="1:26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 spans="1:26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 spans="1:26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 spans="1:26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 spans="1:26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 spans="1:26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 spans="1:26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 spans="1:26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 spans="1:26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 spans="1:26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 spans="1:26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 spans="1:26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 spans="1:26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 spans="1:26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 spans="1:26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 spans="1:26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 spans="1:26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 spans="1:26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 spans="1:26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 spans="1:26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 spans="1:26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 spans="1:26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 spans="1:26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 spans="1:26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 spans="1:26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 spans="1:26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 spans="1:26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 spans="1:26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 spans="1:26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 spans="1:26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 spans="1:26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 spans="1:26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 spans="1:26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 spans="1:26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 spans="1:26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 spans="1:26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 spans="1:26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 spans="1:26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 spans="1:26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 spans="1:26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 spans="1:26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 spans="1:26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 spans="1:26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 spans="1:26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 spans="1:26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 spans="1:26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 spans="1:26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 spans="1:26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 spans="1:26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 spans="1:26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 spans="1:26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 spans="1:26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 spans="1:26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 spans="1:26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 spans="1:26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 spans="1:26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 spans="1:26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 spans="1:26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 spans="1:26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 spans="1:26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 spans="1:26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 spans="1:26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 spans="1:26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 spans="1:26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 spans="1:26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 spans="1:26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 spans="1:26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 spans="1:26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 spans="1:26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 spans="1:26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 spans="1:26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 spans="1:26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 spans="1:26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 spans="1:26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 spans="1:26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 spans="1:26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 spans="1:26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 spans="1:26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 spans="1:26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 spans="1:26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 spans="1:26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 spans="1:26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 spans="1:26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 spans="1:26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 spans="1:26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 spans="1:26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 spans="1:26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 spans="1:26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 spans="1:26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 spans="1:26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 spans="1:26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 spans="1:26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 spans="1:26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 spans="1:26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 spans="1:26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 spans="1:26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 spans="1:26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 spans="1:26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 spans="1:26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 spans="1:26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 spans="1:26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 spans="1:26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 spans="1:26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 spans="1:26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 spans="1:26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 spans="1:26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 spans="1:26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 spans="1:26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 spans="1:26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 spans="1:26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 spans="1:26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 spans="1:26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 spans="1:26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 spans="1:26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 spans="1:26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 spans="1:26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 spans="1:26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 spans="1:26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 spans="1:26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 spans="1:26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 spans="1:26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 spans="1:26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 spans="1:26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 spans="1:26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 spans="1:26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 spans="1:26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 spans="1:26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 spans="1:26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 spans="1:26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 spans="1:26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 spans="1:26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 spans="1:26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 spans="1:26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 spans="1:26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 spans="1:26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 spans="1:26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 spans="1:26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 spans="1:26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 spans="1:26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 spans="1:26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 spans="1:26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 spans="1:26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 spans="1:26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 spans="1:26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 spans="1:26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 spans="1:26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 spans="1:26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 spans="1:26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 spans="1:26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 spans="1:26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 spans="1:26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 spans="1:26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 spans="1:26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 spans="1:26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 spans="1:26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 spans="1:26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 spans="1:26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 spans="1:26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 spans="1:26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 spans="1:26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 spans="1:26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 spans="1:26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 spans="1:26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 spans="1:26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 spans="1:26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 spans="1:26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 spans="1:26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 spans="1:26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 spans="1:26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 spans="1:26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 spans="1:26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 spans="1:26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 spans="1:26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 spans="1:26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 spans="1:26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 spans="1:26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 spans="1:26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 spans="1:26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 spans="1:26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 spans="1:26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 spans="1:26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 spans="1:26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 spans="1:26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 spans="1:26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 spans="1:26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 spans="1:26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 spans="1:26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 spans="1:26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 spans="1:26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 spans="1:26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 spans="1:26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pageMargins left="0.7" right="0.7" top="0.75" bottom="0.75" header="0" footer="0"/>
  <pageSetup paperSize="1" orientation="landscape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6.4285714285714" customWidth="1"/>
    <col min="2" max="2" width="28.4285714285714" customWidth="1"/>
    <col min="3" max="3" width="31.4285714285714" customWidth="1"/>
    <col min="4" max="4" width="36.1428571428571" customWidth="1"/>
    <col min="5" max="5" width="11.4285714285714" customWidth="1"/>
    <col min="6" max="6" width="29.1428571428571" customWidth="1"/>
    <col min="7" max="26" width="11.4285714285714" customWidth="1"/>
  </cols>
  <sheetData>
    <row r="1" ht="15.75" customHeight="1" spans="1:26">
      <c r="A1" s="10" t="s">
        <v>3</v>
      </c>
      <c r="B1" s="10" t="s">
        <v>292</v>
      </c>
      <c r="C1" s="10" t="s">
        <v>293</v>
      </c>
      <c r="D1" s="10" t="s">
        <v>294</v>
      </c>
      <c r="E1" s="10" t="s">
        <v>295</v>
      </c>
      <c r="F1" s="14" t="s">
        <v>292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15.75" customHeight="1" spans="1:26">
      <c r="A2" s="11" t="s">
        <v>89</v>
      </c>
      <c r="B2" s="12">
        <f>SUMIF('APIs categories'!$C$2:$C$41,'% op with dep per category'!A2,'Subject APIs full analysis'!$J$2:$J$41)</f>
        <v>331</v>
      </c>
      <c r="C2" s="12">
        <f>SUMIF('APIs categories'!$C$2:$C$41,'% op with dep per category'!A2,'Subject APIs full analysis'!$K$2:$K$41)</f>
        <v>19</v>
      </c>
      <c r="D2" s="12">
        <f t="shared" ref="D2:D11" si="0">B2-C2</f>
        <v>312</v>
      </c>
      <c r="E2" s="15">
        <f t="shared" ref="E2:E11" si="1">100*C2/B2</f>
        <v>5.74018126888217</v>
      </c>
      <c r="F2" s="12">
        <v>100</v>
      </c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5.75" customHeight="1" spans="1:26">
      <c r="A3" s="11" t="s">
        <v>160</v>
      </c>
      <c r="B3" s="12">
        <f>SUMIF('APIs categories'!$C$2:$C$41,'% op with dep per category'!A3,'Subject APIs full analysis'!$J$2:$J$41)</f>
        <v>133</v>
      </c>
      <c r="C3" s="12">
        <f>SUMIF('APIs categories'!$C$2:$C$41,'% op with dep per category'!A3,'Subject APIs full analysis'!$K$2:$K$41)</f>
        <v>19</v>
      </c>
      <c r="D3" s="12">
        <f t="shared" si="0"/>
        <v>114</v>
      </c>
      <c r="E3" s="15">
        <f t="shared" si="1"/>
        <v>14.2857142857143</v>
      </c>
      <c r="F3" s="12">
        <v>100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5.75" customHeight="1" spans="1:26">
      <c r="A4" s="11" t="s">
        <v>50</v>
      </c>
      <c r="B4" s="12">
        <f>SUMIF('APIs categories'!$C$2:$C$41,'% op with dep per category'!A4,'Subject APIs full analysis'!$J$2:$J$41)</f>
        <v>175</v>
      </c>
      <c r="C4" s="12">
        <f>SUMIF('APIs categories'!$C$2:$C$41,'% op with dep per category'!A4,'Subject APIs full analysis'!$K$2:$K$41)</f>
        <v>30</v>
      </c>
      <c r="D4" s="12">
        <f t="shared" si="0"/>
        <v>145</v>
      </c>
      <c r="E4" s="15">
        <f t="shared" si="1"/>
        <v>17.1428571428571</v>
      </c>
      <c r="F4" s="12">
        <v>100</v>
      </c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15.75" customHeight="1" spans="1:26">
      <c r="A5" s="11" t="s">
        <v>183</v>
      </c>
      <c r="B5" s="12">
        <f>SUMIF('APIs categories'!$C$2:$C$41,'% op with dep per category'!A5,'Subject APIs full analysis'!$J$2:$J$41)</f>
        <v>5</v>
      </c>
      <c r="C5" s="12">
        <f>SUMIF('APIs categories'!$C$2:$C$41,'% op with dep per category'!A5,'Subject APIs full analysis'!$K$2:$K$41)</f>
        <v>1</v>
      </c>
      <c r="D5" s="12">
        <f t="shared" si="0"/>
        <v>4</v>
      </c>
      <c r="E5" s="15">
        <f t="shared" si="1"/>
        <v>20</v>
      </c>
      <c r="F5" s="12">
        <v>100</v>
      </c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5.75" customHeight="1" spans="1:26">
      <c r="A6" s="11" t="s">
        <v>93</v>
      </c>
      <c r="B6" s="12">
        <f>SUMIF('APIs categories'!$C$2:$C$41,'% op with dep per category'!A6,'Subject APIs full analysis'!$J$2:$J$41)</f>
        <v>76</v>
      </c>
      <c r="C6" s="12">
        <f>SUMIF('APIs categories'!$C$2:$C$41,'% op with dep per category'!A6,'Subject APIs full analysis'!$K$2:$K$41)</f>
        <v>17</v>
      </c>
      <c r="D6" s="12">
        <f t="shared" si="0"/>
        <v>59</v>
      </c>
      <c r="E6" s="15">
        <f t="shared" si="1"/>
        <v>22.3684210526316</v>
      </c>
      <c r="F6" s="12">
        <v>100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5.75" customHeight="1" spans="1:26">
      <c r="A7" s="11" t="s">
        <v>56</v>
      </c>
      <c r="B7" s="12">
        <f>SUMIF('APIs categories'!$C$2:$C$41,'% op with dep per category'!A7,'Subject APIs full analysis'!$J$2:$J$41)</f>
        <v>398</v>
      </c>
      <c r="C7" s="12">
        <f>SUMIF('APIs categories'!$C$2:$C$41,'% op with dep per category'!A7,'Subject APIs full analysis'!$K$2:$K$41)</f>
        <v>77</v>
      </c>
      <c r="D7" s="12">
        <f t="shared" si="0"/>
        <v>321</v>
      </c>
      <c r="E7" s="15">
        <f t="shared" si="1"/>
        <v>19.3467336683417</v>
      </c>
      <c r="F7" s="12">
        <v>100</v>
      </c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5.75" customHeight="1" spans="1:26">
      <c r="A8" s="11" t="s">
        <v>44</v>
      </c>
      <c r="B8" s="12">
        <f>SUMIF('APIs categories'!$C$2:$C$41,'% op with dep per category'!A8,'Subject APIs full analysis'!$J$2:$J$41)</f>
        <v>129</v>
      </c>
      <c r="C8" s="12">
        <f>SUMIF('APIs categories'!$C$2:$C$41,'% op with dep per category'!A8,'Subject APIs full analysis'!$K$2:$K$41)</f>
        <v>18</v>
      </c>
      <c r="D8" s="12">
        <f t="shared" si="0"/>
        <v>111</v>
      </c>
      <c r="E8" s="15">
        <f t="shared" si="1"/>
        <v>13.953488372093</v>
      </c>
      <c r="F8" s="12">
        <v>100</v>
      </c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5.75" customHeight="1" spans="1:26">
      <c r="A9" s="11" t="s">
        <v>120</v>
      </c>
      <c r="B9" s="12">
        <f>SUMIF('APIs categories'!$C$2:$C$41,'% op with dep per category'!A9,'Subject APIs full analysis'!$J$2:$J$41)</f>
        <v>415</v>
      </c>
      <c r="C9" s="12">
        <f>SUMIF('APIs categories'!$C$2:$C$41,'% op with dep per category'!A9,'Subject APIs full analysis'!$K$2:$K$41)</f>
        <v>44</v>
      </c>
      <c r="D9" s="12">
        <f t="shared" si="0"/>
        <v>371</v>
      </c>
      <c r="E9" s="15">
        <f t="shared" si="1"/>
        <v>10.6024096385542</v>
      </c>
      <c r="F9" s="12">
        <v>100</v>
      </c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5.75" customHeight="1" spans="1:26">
      <c r="A10" s="11" t="s">
        <v>80</v>
      </c>
      <c r="B10" s="12">
        <f>SUMIF('APIs categories'!$C$2:$C$41,'% op with dep per category'!A10,'Subject APIs full analysis'!$J$2:$J$41)</f>
        <v>825</v>
      </c>
      <c r="C10" s="12">
        <f>SUMIF('APIs categories'!$C$2:$C$41,'% op with dep per category'!A10,'Subject APIs full analysis'!$K$2:$K$41)</f>
        <v>17</v>
      </c>
      <c r="D10" s="12">
        <f t="shared" si="0"/>
        <v>808</v>
      </c>
      <c r="E10" s="15">
        <f t="shared" si="1"/>
        <v>2.06060606060606</v>
      </c>
      <c r="F10" s="12">
        <v>100</v>
      </c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5.75" customHeight="1" spans="1:26">
      <c r="A11" s="11" t="s">
        <v>66</v>
      </c>
      <c r="B11" s="12">
        <f>SUMIF('APIs categories'!$C$2:$C$41,'% op with dep per category'!A11,'Subject APIs full analysis'!$J$2:$J$41)</f>
        <v>70</v>
      </c>
      <c r="C11" s="12">
        <f>SUMIF('APIs categories'!$C$2:$C$41,'% op with dep per category'!A11,'Subject APIs full analysis'!$K$2:$K$41)</f>
        <v>6</v>
      </c>
      <c r="D11" s="12">
        <f t="shared" si="0"/>
        <v>64</v>
      </c>
      <c r="E11" s="15">
        <f t="shared" si="1"/>
        <v>8.57142857142857</v>
      </c>
      <c r="F11" s="12">
        <v>100</v>
      </c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15.75" customHeight="1" spans="1:26">
      <c r="A12" s="11"/>
      <c r="B12" s="12"/>
      <c r="C12" s="12"/>
      <c r="D12" s="12"/>
      <c r="E12" s="15"/>
      <c r="F12" s="12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15.75" customHeight="1" spans="1:26">
      <c r="A13" s="10" t="s">
        <v>290</v>
      </c>
      <c r="B13" s="13">
        <f t="shared" ref="B13:C13" si="2">SUM(B2:B11)</f>
        <v>2557</v>
      </c>
      <c r="C13" s="13">
        <f t="shared" si="2"/>
        <v>248</v>
      </c>
      <c r="D13" s="13">
        <f>B13-C13</f>
        <v>2309</v>
      </c>
      <c r="E13" s="16">
        <f>100*C13/B13</f>
        <v>9.69886585842785</v>
      </c>
      <c r="F13" s="12">
        <v>100</v>
      </c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5.75" customHeight="1" spans="1:26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15.75" customHeight="1" spans="1:26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15.75" customHeight="1" spans="1:26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5.75" customHeight="1" spans="1:26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5.75" customHeight="1" spans="1:26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15.75" customHeight="1" spans="1:26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15.75" customHeight="1" spans="1:26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5.75" customHeight="1" spans="1:26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5.75" customHeight="1" spans="1:26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5.75" customHeight="1" spans="1:26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 spans="1:26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 spans="1:26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 spans="1:26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 spans="1:26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 spans="1:26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 spans="1:26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1" spans="1:26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 spans="1:26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 spans="1:26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 spans="1:26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 spans="1:26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 spans="1:26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 spans="1:26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 spans="1:26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 spans="1:26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 spans="1:26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 spans="1:26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 spans="1:26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 spans="1:26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 spans="1:26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 spans="1:26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 spans="1:26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 spans="1:26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 spans="1:26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 spans="1:26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 spans="1:26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 spans="1:26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 spans="1:26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 spans="1:26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 spans="1:26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 spans="1:26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 spans="1:26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 spans="1:26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 spans="1:26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 spans="1:26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 spans="1:26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 spans="1:26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 spans="1:26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 spans="1:26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 spans="1:26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 spans="1:26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 spans="1:26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 spans="1:26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 spans="1:26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 spans="1:26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 spans="1:26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 spans="1:26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 spans="1:26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 spans="1:26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 spans="1:26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 spans="1:26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 spans="1:26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 spans="1:26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 spans="1:26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 spans="1:26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 spans="1:26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 spans="1:26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 spans="1:26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 spans="1:26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 spans="1:26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 spans="1:26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 spans="1:26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 spans="1:26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 spans="1:26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 spans="1:26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 spans="1:26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 spans="1:26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 spans="1:26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 spans="1:26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 spans="1:26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 spans="1:26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 spans="1:26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 spans="1:26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 spans="1:26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 spans="1:26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 spans="1:26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 spans="1:26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 spans="1:26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 spans="1:26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 spans="1:26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 spans="1:26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 spans="1:26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 spans="1:26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 spans="1:26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 spans="1:26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 spans="1:26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 spans="1:26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 spans="1:26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 spans="1:26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 spans="1:26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 spans="1:26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 spans="1:26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 spans="1:26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 spans="1:26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 spans="1:26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 spans="1:26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 spans="1:26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 spans="1:26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 spans="1:26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 spans="1:26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 spans="1:26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 spans="1:26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 spans="1:26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 spans="1:26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 spans="1:26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 spans="1:26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 spans="1:26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 spans="1:26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 spans="1:26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 spans="1:26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 spans="1:26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 spans="1:26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 spans="1:26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 spans="1:26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 spans="1:26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 spans="1:26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 spans="1:26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 spans="1:26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 spans="1:26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 spans="1:26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 spans="1:26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 spans="1:26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 spans="1:26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 spans="1:26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 spans="1:26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 spans="1:26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 spans="1:26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 spans="1:26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 spans="1:26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 spans="1:26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 spans="1:26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 spans="1:26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 spans="1:26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 spans="1:26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 spans="1:26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 spans="1:26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 spans="1:26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 spans="1:26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 spans="1:26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 spans="1:26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 spans="1:26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 spans="1:26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 spans="1:26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 spans="1:26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 spans="1:26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 spans="1:26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 spans="1:26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 spans="1:26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 spans="1:26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 spans="1:26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 spans="1:26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 spans="1:26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 spans="1:26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 spans="1:26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 spans="1:26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 spans="1:26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 spans="1:26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 spans="1:26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 spans="1:26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 spans="1:26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 spans="1:26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 spans="1:26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 spans="1:26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 spans="1:26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 spans="1:26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 spans="1:26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 spans="1:26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 spans="1:26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 spans="1:26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 spans="1:26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 spans="1:26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 spans="1:26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 spans="1:26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 spans="1:26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 spans="1:26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 spans="1:26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 spans="1:26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 spans="1:26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 spans="1:26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 spans="1:26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 spans="1:26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 spans="1:26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 spans="1:26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 spans="1:26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 spans="1:26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 spans="1:26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 spans="1:26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 spans="1:26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 spans="1:26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 spans="1:26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 spans="1:26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 spans="1:26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 spans="1:26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 spans="1:26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 spans="1:26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 spans="1:26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 spans="1:26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 spans="1:26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 spans="1:26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 spans="1:26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 spans="1:26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 spans="1:26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 spans="1:26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 spans="1:26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 spans="1:26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 spans="1:26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 spans="1:26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 spans="1:26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 spans="1:26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 spans="1:26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 spans="1:26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 spans="1:26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 spans="1:26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 spans="1:26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 spans="1:26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 spans="1:26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 spans="1:26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 spans="1:26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 spans="1:26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 spans="1:26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 spans="1:26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 spans="1:26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 spans="1:26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 spans="1:26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 spans="1:26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 spans="1:26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 spans="1:26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 spans="1:26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 spans="1:26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 spans="1:26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 spans="1:26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 spans="1:26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 spans="1:26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 spans="1:26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 spans="1:26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 spans="1:26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 spans="1:26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 spans="1:26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 spans="1:26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 spans="1:26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 spans="1:26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 spans="1:26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 spans="1:26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 spans="1:26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 spans="1:26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 spans="1:26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 spans="1:26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 spans="1:26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 spans="1:26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 spans="1:26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 spans="1:26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 spans="1:26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 spans="1:26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 spans="1:26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 spans="1:26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 spans="1:26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 spans="1:26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 spans="1:26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 spans="1:26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 spans="1:26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 spans="1:26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 spans="1:26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 spans="1:26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 spans="1:26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 spans="1:26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 spans="1:26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 spans="1:26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 spans="1:26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 spans="1:26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 spans="1:26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 spans="1:26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 spans="1:26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 spans="1:26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 spans="1:26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 spans="1:26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 spans="1:26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 spans="1:26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 spans="1:26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 spans="1:26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 spans="1:26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 spans="1:26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 spans="1:26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 spans="1:26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 spans="1:26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 spans="1:26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 spans="1:26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 spans="1:26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 spans="1:26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 spans="1:26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 spans="1:26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 spans="1:26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 spans="1:26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 spans="1:26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 spans="1:26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 spans="1:26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 spans="1:26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 spans="1:26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 spans="1:26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 spans="1:26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 spans="1:26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 spans="1:26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 spans="1:26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 spans="1:26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 spans="1:26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 spans="1:26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 spans="1:26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 spans="1:26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 spans="1:26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 spans="1:26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 spans="1:26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 spans="1:26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 spans="1:26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 spans="1:26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 spans="1:26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 spans="1:26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 spans="1:26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 spans="1:26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 spans="1:26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 spans="1:26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 spans="1:26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 spans="1:26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 spans="1:26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 spans="1:26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 spans="1:26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 spans="1:26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 spans="1:26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 spans="1:26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 spans="1:26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 spans="1:26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 spans="1:26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 spans="1:26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 spans="1:26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 spans="1:26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 spans="1:26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 spans="1:26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 spans="1:26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 spans="1:26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 spans="1:26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 spans="1:26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 spans="1:26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 spans="1:26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 spans="1:26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 spans="1:26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 spans="1:26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 spans="1:26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 spans="1:26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 spans="1:26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 spans="1:26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 spans="1:26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 spans="1:26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 spans="1:26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 spans="1:26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 spans="1:26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 spans="1:26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 spans="1:26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 spans="1:26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 spans="1:26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 spans="1:26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 spans="1:26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 spans="1:26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 spans="1:26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 spans="1:26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 spans="1:26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 spans="1:26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 spans="1:26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 spans="1:26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 spans="1:26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 spans="1:26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 spans="1:26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 spans="1:26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 spans="1:26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 spans="1:26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 spans="1:26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 spans="1:26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 spans="1:26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 spans="1:26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 spans="1:26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 spans="1:26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 spans="1:26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 spans="1:26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 spans="1:26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 spans="1:26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 spans="1:26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 spans="1:26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 spans="1:26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 spans="1:26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 spans="1:26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 spans="1:26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 spans="1:26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 spans="1:26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 spans="1:26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 spans="1:26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 spans="1:26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 spans="1:26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 spans="1:26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 spans="1:26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 spans="1:26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 spans="1:26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 spans="1:26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 spans="1:26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 spans="1:26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 spans="1:26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 spans="1:26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 spans="1:26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 spans="1:26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 spans="1:26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 spans="1:26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 spans="1:26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 spans="1:26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 spans="1:26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 spans="1:26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 spans="1:26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 spans="1:26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 spans="1:26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 spans="1:26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 spans="1:26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 spans="1:26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 spans="1:26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 spans="1:26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 spans="1:26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 spans="1:26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 spans="1:26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 spans="1:26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 spans="1:26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 spans="1:26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 spans="1:26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 spans="1:26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 spans="1:26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 spans="1:26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 spans="1:26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 spans="1:26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 spans="1:26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 spans="1:26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 spans="1:26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 spans="1:26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 spans="1:26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 spans="1:26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 spans="1:26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 spans="1:26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 spans="1:26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 spans="1:26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 spans="1:26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 spans="1:26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 spans="1:26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 spans="1:26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 spans="1:26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 spans="1:26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 spans="1:26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 spans="1:26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 spans="1:26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 spans="1:26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 spans="1:26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 spans="1:26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 spans="1:26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 spans="1:26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 spans="1:26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 spans="1:26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 spans="1:26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 spans="1:26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 spans="1:26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 spans="1:26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 spans="1:26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 spans="1:26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 spans="1:26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 spans="1:26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 spans="1:26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 spans="1:26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 spans="1:26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 spans="1:26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 spans="1:26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 spans="1:26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 spans="1:26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 spans="1:26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 spans="1:26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 spans="1:26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 spans="1:26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 spans="1:26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 spans="1:26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 spans="1:26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 spans="1:26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 spans="1:26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 spans="1:26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 spans="1:26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 spans="1:26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 spans="1:26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 spans="1:26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 spans="1:26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 spans="1:26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 spans="1:26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 spans="1:26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 spans="1:26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 spans="1:26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 spans="1:26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 spans="1:26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 spans="1:26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 spans="1:26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 spans="1:26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 spans="1:26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 spans="1:26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 spans="1:26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 spans="1:26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 spans="1:26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 spans="1:26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 spans="1:26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 spans="1:26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 spans="1:26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 spans="1:26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 spans="1:26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 spans="1:26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 spans="1:26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 spans="1:26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 spans="1:26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 spans="1:26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 spans="1:26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 spans="1:26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 spans="1:26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 spans="1:26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 spans="1:26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 spans="1:26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 spans="1:26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 spans="1:26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 spans="1:26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 spans="1:26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 spans="1:26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 spans="1:26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 spans="1:26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 spans="1:26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 spans="1:26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 spans="1:26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 spans="1:26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 spans="1:26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 spans="1:26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 spans="1:26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 spans="1:26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 spans="1:26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 spans="1:26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 spans="1:26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 spans="1:26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 spans="1:26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 spans="1:26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 spans="1:26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 spans="1:26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 spans="1:26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 spans="1:26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 spans="1:26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 spans="1:26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 spans="1:26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 spans="1:26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 spans="1:26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 spans="1:26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 spans="1:26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 spans="1:26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 spans="1:26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 spans="1:26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 spans="1:26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 spans="1:26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 spans="1:26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 spans="1:26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 spans="1:26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 spans="1:26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 spans="1:26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 spans="1:26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 spans="1:26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 spans="1:26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 spans="1:26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 spans="1:26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 spans="1:26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 spans="1:26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 spans="1:26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 spans="1:26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 spans="1:26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 spans="1:26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 spans="1:26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 spans="1:26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 spans="1:26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 spans="1:26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 spans="1:26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 spans="1:26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 spans="1:26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 spans="1:26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 spans="1:26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 spans="1:26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 spans="1:26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 spans="1:26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 spans="1:26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 spans="1:26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 spans="1:26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 spans="1:26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 spans="1:26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 spans="1:26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 spans="1:26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 spans="1:26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 spans="1:26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 spans="1:26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 spans="1:26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 spans="1:26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 spans="1:26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 spans="1:26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 spans="1:26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 spans="1:26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 spans="1:26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 spans="1:26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 spans="1:26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 spans="1:26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 spans="1:26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 spans="1:26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 spans="1:26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 spans="1:26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 spans="1:26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 spans="1:26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 spans="1:26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 spans="1:26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 spans="1:26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 spans="1:26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 spans="1:26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 spans="1:26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 spans="1:26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 spans="1:26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 spans="1:26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 spans="1:26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 spans="1:26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 spans="1:26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 spans="1:26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 spans="1:26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 spans="1:26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 spans="1:26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 spans="1:26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 spans="1:26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 spans="1:26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 spans="1:26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 spans="1:26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 spans="1:26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 spans="1:26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 spans="1:26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 spans="1:26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 spans="1:26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 spans="1:26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 spans="1:26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 spans="1:26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 spans="1:26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 spans="1:26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 spans="1:26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 spans="1:26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 spans="1:26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 spans="1:26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 spans="1:26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 spans="1:26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 spans="1:26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 spans="1:26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 spans="1:26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 spans="1:26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 spans="1:26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 spans="1:26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 spans="1:26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 spans="1:26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 spans="1:26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 spans="1:26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 spans="1:26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 spans="1:26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 spans="1:26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 spans="1:26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 spans="1:26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 spans="1:26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 spans="1:26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 spans="1:26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 spans="1:26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 spans="1:26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 spans="1:26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 spans="1:26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 spans="1:26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 spans="1:26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 spans="1:26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 spans="1:26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 spans="1:26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 spans="1:26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 spans="1:26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 spans="1:26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 spans="1:26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 spans="1:26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 spans="1:26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 spans="1:26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 spans="1:26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 spans="1:26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 spans="1:26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 spans="1:26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 spans="1:26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 spans="1:26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 spans="1:26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 spans="1:26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 spans="1:26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 spans="1:26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 spans="1:26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 spans="1:26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 spans="1:26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 spans="1:26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 spans="1:26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 spans="1:26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 spans="1:26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 spans="1:26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 spans="1:26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 spans="1:26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 spans="1:26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 spans="1:26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 spans="1:26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 spans="1:26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 spans="1:26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 spans="1:26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 spans="1:26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 spans="1:26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 spans="1:26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 spans="1:26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 spans="1:26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 spans="1:26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 spans="1:26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 spans="1:26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 spans="1:26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 spans="1:26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 spans="1:26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 spans="1:26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 spans="1:26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 spans="1:26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 spans="1:26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 spans="1:26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 spans="1:26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 spans="1:26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 spans="1:26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 spans="1:26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 spans="1:26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 spans="1:26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 spans="1:26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 spans="1:26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 spans="1:26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 spans="1:26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 spans="1:26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 spans="1:26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 spans="1:26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 spans="1:26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 spans="1:26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 spans="1:26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 spans="1:26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 spans="1:26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 spans="1:26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 spans="1:26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 spans="1:26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 spans="1:26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 spans="1:26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 spans="1:26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 spans="1:26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 spans="1:26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 spans="1:26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 spans="1:26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 spans="1:26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 spans="1:26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 spans="1:26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 spans="1:26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 spans="1:26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 spans="1:26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 spans="1:26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 spans="1:26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 spans="1:26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 spans="1:26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 spans="1:26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 spans="1:26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 spans="1:26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 spans="1:26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 spans="1:26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 spans="1:26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 spans="1:26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 spans="1:26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 spans="1:26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 spans="1:26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 spans="1:26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 spans="1:26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 spans="1:26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 spans="1:26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 spans="1:26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 spans="1:26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 spans="1:26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 spans="1:26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 spans="1:26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 spans="1:26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 spans="1:26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 spans="1:26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 spans="1:26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 spans="1:26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 spans="1:26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 spans="1:26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 spans="1:26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 spans="1:26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 spans="1:26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 spans="1:26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 spans="1:26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 spans="1:26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 spans="1:26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 spans="1:26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 spans="1:26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 spans="1:26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 spans="1:26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 spans="1:26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 spans="1:26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 spans="1:26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 spans="1:26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 spans="1:26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 spans="1:26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 spans="1:26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 spans="1:26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 spans="1:26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 spans="1:26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 spans="1:26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 spans="1:26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 spans="1:26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 spans="1:26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 spans="1:26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 spans="1:26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 spans="1:26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 spans="1:26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 spans="1:26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 spans="1:26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 spans="1:26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 spans="1:26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 spans="1:26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 spans="1:26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 spans="1:26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 spans="1:26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 spans="1:26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 spans="1:26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 spans="1:26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 spans="1:26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 spans="1:26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 spans="1:26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 spans="1:26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 spans="1:26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 spans="1:26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 spans="1:26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 spans="1:26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 spans="1:26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 spans="1:26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 spans="1:26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 spans="1:26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 spans="1:26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 spans="1:26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 spans="1:26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 spans="1:26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 spans="1:26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 spans="1:26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 spans="1:26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 spans="1:26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 spans="1:26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 spans="1:26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 spans="1:26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 spans="1:26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 spans="1:26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 spans="1:26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 spans="1:26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 spans="1:26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 spans="1:26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 spans="1:26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 spans="1:26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 spans="1:26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 spans="1:26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 spans="1:26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 spans="1:26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 spans="1:26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 spans="1:26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 spans="1:26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 spans="1:26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 spans="1:26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 spans="1:26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 spans="1:26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 spans="1:26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 spans="1:26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 spans="1:26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 spans="1:26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 spans="1:26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 spans="1:26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 spans="1:26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 spans="1:26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 spans="1:26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 spans="1:26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 spans="1:26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 spans="1:26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 spans="1:26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 spans="1:26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 spans="1:26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 spans="1:26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 spans="1:26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 spans="1:26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 spans="1:26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 spans="1:26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 spans="1:26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 spans="1:26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 spans="1:26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 spans="1:26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 spans="1:26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 spans="1:26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 spans="1:26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 spans="1:26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 spans="1:26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 spans="1:26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 spans="1:26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 spans="1:26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 spans="1:26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 spans="1:26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 spans="1:26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 spans="1:26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 spans="1:26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 spans="1:26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 spans="1:26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 spans="1:26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 spans="1:26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 spans="1:26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 spans="1:26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 spans="1:26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 spans="1:26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 spans="1:26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 spans="1:26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 spans="1:26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 spans="1:26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 spans="1:26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 spans="1:26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 spans="1:26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 spans="1:26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 spans="1:26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 spans="1:26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 spans="1:26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 spans="1:26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 spans="1:26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 spans="1:26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 spans="1:26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 spans="1:26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 spans="1:26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 spans="1:26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 spans="1:26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 spans="1:26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 spans="1:26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 spans="1:26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 spans="1:26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 spans="1:26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 spans="1:26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 spans="1:26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 spans="1:26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 spans="1:26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 spans="1:26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 spans="1:26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 spans="1:26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 spans="1:26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 spans="1:26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 spans="1:26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 spans="1:26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 spans="1:26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 spans="1:26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 spans="1:26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 spans="1:26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 spans="1:26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 spans="1:26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 spans="1:26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 spans="1:26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 spans="1:26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 spans="1:26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 spans="1:26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 spans="1:26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 spans="1:26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 spans="1:26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 spans="1:26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 spans="1:26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 spans="1:26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 spans="1:26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 spans="1:26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 spans="1:26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 spans="1:26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 spans="1:26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 spans="1:26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 spans="1:26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 spans="1:26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 spans="1:26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 spans="1:26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 spans="1:26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pageMargins left="0.7" right="0.7" top="0.75" bottom="0.75" header="0" footer="0"/>
  <pageSetup paperSize="1" orientation="landscape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selection activeCell="A1" sqref="A1"/>
    </sheetView>
  </sheetViews>
  <sheetFormatPr defaultColWidth="14.4285714285714" defaultRowHeight="15" customHeight="1"/>
  <cols>
    <col min="1" max="1" width="16.4285714285714" customWidth="1"/>
    <col min="2" max="2" width="28.4285714285714" customWidth="1"/>
    <col min="3" max="3" width="31.4285714285714" customWidth="1"/>
    <col min="4" max="4" width="36.1428571428571" customWidth="1"/>
    <col min="5" max="5" width="11.4285714285714" customWidth="1"/>
    <col min="6" max="6" width="29.1428571428571" customWidth="1"/>
    <col min="7" max="26" width="11.4285714285714" customWidth="1"/>
  </cols>
  <sheetData>
    <row r="1" ht="15.75" customHeight="1" spans="1:26">
      <c r="A1" s="10" t="s">
        <v>291</v>
      </c>
      <c r="B1" s="10" t="s">
        <v>292</v>
      </c>
      <c r="C1" s="10" t="s">
        <v>293</v>
      </c>
      <c r="D1" s="10" t="s">
        <v>294</v>
      </c>
      <c r="E1" s="10" t="s">
        <v>295</v>
      </c>
      <c r="F1" s="14" t="s">
        <v>292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15.75" customHeight="1" spans="1:26">
      <c r="A2" s="11" t="s">
        <v>268</v>
      </c>
      <c r="B2" s="12">
        <f>SUMIF('APIs # operations'!$C$2:$C$41,'% op with dep per size'!A2,'Subject APIs full analysis'!$J$2:$J$41)</f>
        <v>14</v>
      </c>
      <c r="C2" s="12">
        <f>SUMIF('APIs # operations'!$C$2:$C$41,'% op with dep per size'!A2,'Subject APIs full analysis'!$K$2:$K$41)</f>
        <v>8</v>
      </c>
      <c r="D2" s="12">
        <f t="shared" ref="D2:D6" si="0">B2-C2</f>
        <v>6</v>
      </c>
      <c r="E2" s="15">
        <f t="shared" ref="E2:E6" si="1">100*C2/B2</f>
        <v>57.1428571428571</v>
      </c>
      <c r="F2" s="12">
        <v>100</v>
      </c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5.75" customHeight="1" spans="1:26">
      <c r="A3" s="11" t="s">
        <v>269</v>
      </c>
      <c r="B3" s="12">
        <f>SUMIF('APIs # operations'!$C$2:$C$41,'% op with dep per size'!A3,'Subject APIs full analysis'!$J$2:$J$41)</f>
        <v>68</v>
      </c>
      <c r="C3" s="12">
        <f>SUMIF('APIs # operations'!$C$2:$C$41,'% op with dep per size'!A3,'Subject APIs full analysis'!$K$2:$K$41)</f>
        <v>25</v>
      </c>
      <c r="D3" s="12">
        <f t="shared" si="0"/>
        <v>43</v>
      </c>
      <c r="E3" s="15">
        <f t="shared" si="1"/>
        <v>36.7647058823529</v>
      </c>
      <c r="F3" s="12">
        <v>100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5.75" customHeight="1" spans="1:26">
      <c r="A4" s="11" t="s">
        <v>270</v>
      </c>
      <c r="B4" s="12">
        <f>SUMIF('APIs # operations'!$C$2:$C$41,'% op with dep per size'!A4,'Subject APIs full analysis'!$J$2:$J$41)</f>
        <v>585</v>
      </c>
      <c r="C4" s="12">
        <f>SUMIF('APIs # operations'!$C$2:$C$41,'% op with dep per size'!A4,'Subject APIs full analysis'!$K$2:$K$41)</f>
        <v>76</v>
      </c>
      <c r="D4" s="12">
        <f t="shared" si="0"/>
        <v>509</v>
      </c>
      <c r="E4" s="15">
        <f t="shared" si="1"/>
        <v>12.991452991453</v>
      </c>
      <c r="F4" s="12">
        <v>100</v>
      </c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15.75" customHeight="1" spans="1:26">
      <c r="A5" s="11" t="s">
        <v>271</v>
      </c>
      <c r="B5" s="12">
        <f>SUMIF('APIs # operations'!$C$2:$C$41,'% op with dep per size'!A5,'Subject APIs full analysis'!$J$2:$J$41)</f>
        <v>282</v>
      </c>
      <c r="C5" s="12">
        <f>SUMIF('APIs # operations'!$C$2:$C$41,'% op with dep per size'!A5,'Subject APIs full analysis'!$K$2:$K$41)</f>
        <v>59</v>
      </c>
      <c r="D5" s="12">
        <f t="shared" si="0"/>
        <v>223</v>
      </c>
      <c r="E5" s="15">
        <f t="shared" si="1"/>
        <v>20.9219858156028</v>
      </c>
      <c r="F5" s="12">
        <v>100</v>
      </c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5.75" customHeight="1" spans="1:26">
      <c r="A6" s="11" t="s">
        <v>272</v>
      </c>
      <c r="B6" s="12">
        <f>SUMIF('APIs # operations'!$C$2:$C$41,'% op with dep per size'!A6,'Subject APIs full analysis'!$J$2:$J$41)</f>
        <v>1608</v>
      </c>
      <c r="C6" s="12">
        <f>SUMIF('APIs # operations'!$C$2:$C$41,'% op with dep per size'!A6,'Subject APIs full analysis'!$K$2:$K$41)</f>
        <v>80</v>
      </c>
      <c r="D6" s="12">
        <f t="shared" si="0"/>
        <v>1528</v>
      </c>
      <c r="E6" s="15">
        <f t="shared" si="1"/>
        <v>4.97512437810945</v>
      </c>
      <c r="F6" s="12">
        <v>100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5.75" customHeight="1" spans="1:26">
      <c r="A7" s="11"/>
      <c r="B7" s="12"/>
      <c r="C7" s="12"/>
      <c r="D7" s="12"/>
      <c r="E7" s="15"/>
      <c r="F7" s="12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5.75" customHeight="1" spans="1:26">
      <c r="A8" s="10" t="s">
        <v>290</v>
      </c>
      <c r="B8" s="13">
        <f t="shared" ref="B8:C8" si="2">SUM(B2:B6)</f>
        <v>2557</v>
      </c>
      <c r="C8" s="13">
        <f t="shared" si="2"/>
        <v>248</v>
      </c>
      <c r="D8" s="13">
        <f>B8-C8</f>
        <v>2309</v>
      </c>
      <c r="E8" s="16">
        <f>100*C8/B8</f>
        <v>9.69886585842785</v>
      </c>
      <c r="F8" s="12">
        <v>100</v>
      </c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5.75" customHeight="1" spans="1:26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5.75" customHeight="1" spans="1:26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5.75" customHeight="1" spans="1:26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15.75" customHeight="1" spans="1:26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15.75" customHeight="1" spans="1:26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5.75" customHeight="1" spans="1:26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15.75" customHeight="1" spans="1:26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15.75" customHeight="1" spans="1:26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5.75" customHeight="1" spans="1:26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5.75" customHeight="1" spans="1:26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15.75" customHeight="1" spans="1:26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15.75" customHeight="1" spans="1:26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5.75" customHeight="1" spans="1:26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5.75" customHeight="1" spans="1:26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5.75" customHeight="1" spans="1:26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 spans="1:26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 spans="1:26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 spans="1:26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 spans="1:26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 spans="1:26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 spans="1:26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1" spans="1:26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 spans="1:26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 spans="1:26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 spans="1:26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 spans="1:26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 spans="1:26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 spans="1:26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 spans="1:26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 spans="1:26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 spans="1:26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 spans="1:26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 spans="1:26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 spans="1:26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 spans="1:26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 spans="1:26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 spans="1:26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 spans="1:26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 spans="1:26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 spans="1:26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 spans="1:26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 spans="1:26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 spans="1:26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 spans="1:26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 spans="1:26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 spans="1:26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 spans="1:26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 spans="1:26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 spans="1:26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 spans="1:26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 spans="1:26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 spans="1:26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 spans="1:26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 spans="1:26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 spans="1:26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 spans="1:26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 spans="1:26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 spans="1:26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 spans="1:26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 spans="1:26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 spans="1:26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 spans="1:26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 spans="1:26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 spans="1:26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 spans="1:26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 spans="1:26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 spans="1:26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 spans="1:26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 spans="1:26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 spans="1:26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 spans="1:26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 spans="1:26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 spans="1:26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 spans="1:26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 spans="1:26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 spans="1:26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 spans="1:26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 spans="1:26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 spans="1:26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 spans="1:26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 spans="1:26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 spans="1:26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 spans="1:26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 spans="1:26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 spans="1:26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 spans="1:26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 spans="1:26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 spans="1:26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 spans="1:26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 spans="1:26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 spans="1:26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 spans="1:26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 spans="1:26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 spans="1:26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 spans="1:26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 spans="1:26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 spans="1:26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 spans="1:26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 spans="1:26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 spans="1:26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 spans="1:26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 spans="1:26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 spans="1:26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 spans="1:26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 spans="1:26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 spans="1:26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 spans="1:26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 spans="1:26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 spans="1:26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 spans="1:26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 spans="1:26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 spans="1:26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 spans="1:26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 spans="1:26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 spans="1:26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 spans="1:26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 spans="1:26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 spans="1:26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 spans="1:26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 spans="1:26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 spans="1:26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 spans="1:26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 spans="1:26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 spans="1:26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 spans="1:26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 spans="1:26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 spans="1:26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 spans="1:26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 spans="1:26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 spans="1:26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 spans="1:26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 spans="1:26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 spans="1:26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 spans="1:26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 spans="1:26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 spans="1:26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 spans="1:26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 spans="1:26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 spans="1:26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 spans="1:26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 spans="1:26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 spans="1:26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 spans="1:26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 spans="1:26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 spans="1:26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 spans="1:26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 spans="1:26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 spans="1:26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 spans="1:26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 spans="1:26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 spans="1:26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 spans="1:26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 spans="1:26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 spans="1:26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 spans="1:26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 spans="1:26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 spans="1:26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 spans="1:26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 spans="1:26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 spans="1:26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 spans="1:26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 spans="1:26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 spans="1:26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 spans="1:26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 spans="1:26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 spans="1:26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 spans="1:26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 spans="1:26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 spans="1:26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 spans="1:26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 spans="1:26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 spans="1:26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 spans="1:26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 spans="1:26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 spans="1:26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 spans="1:26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 spans="1:26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 spans="1:26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 spans="1:26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 spans="1:26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 spans="1:26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 spans="1:26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 spans="1:26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 spans="1:26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 spans="1:26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 spans="1:26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 spans="1:26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 spans="1:26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 spans="1:26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 spans="1:26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 spans="1:26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 spans="1:26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 spans="1:26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 spans="1:26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 spans="1:26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 spans="1:26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 spans="1:26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 spans="1:26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 spans="1:26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 spans="1:26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 spans="1:26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 spans="1:26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 spans="1:26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 spans="1:26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 spans="1:26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 spans="1:26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 spans="1:26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 spans="1:26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 spans="1:26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 spans="1:26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 spans="1:26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 spans="1:26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 spans="1:26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 spans="1:26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 spans="1:26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 spans="1:26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 spans="1:26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 spans="1:26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 spans="1:26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 spans="1:26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 spans="1:26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 spans="1:26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 spans="1:26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 spans="1:26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 spans="1:26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 spans="1:26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 spans="1:26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 spans="1:26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 spans="1:26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 spans="1:26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 spans="1:26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 spans="1:26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 spans="1:26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 spans="1:26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 spans="1:26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 spans="1:26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 spans="1:26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 spans="1:26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 spans="1:26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 spans="1:26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 spans="1:26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 spans="1:26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 spans="1:26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 spans="1:26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 spans="1:26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 spans="1:26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 spans="1:26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 spans="1:26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 spans="1:26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 spans="1:26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 spans="1:26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 spans="1:26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 spans="1:26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 spans="1:26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 spans="1:26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 spans="1:26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 spans="1:26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 spans="1:26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 spans="1:26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 spans="1:26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 spans="1:26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 spans="1:26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 spans="1:26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 spans="1:26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 spans="1:26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 spans="1:26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 spans="1:26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 spans="1:26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 spans="1:26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 spans="1:26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 spans="1:26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 spans="1:26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 spans="1:26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 spans="1:26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 spans="1:26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 spans="1:26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 spans="1:26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 spans="1:26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 spans="1:26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 spans="1:26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 spans="1:26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 spans="1:26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 spans="1:26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 spans="1:26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 spans="1:26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 spans="1:26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 spans="1:26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 spans="1:26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 spans="1:26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 spans="1:26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 spans="1:26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 spans="1:26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 spans="1:26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 spans="1:26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 spans="1:26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 spans="1:26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 spans="1:26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 spans="1:26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 spans="1:26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 spans="1:26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 spans="1:26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 spans="1:26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 spans="1:26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 spans="1:26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 spans="1:26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 spans="1:26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 spans="1:26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 spans="1:26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 spans="1:26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 spans="1:26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 spans="1:26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 spans="1:26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 spans="1:26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 spans="1:26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 spans="1:26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 spans="1:26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 spans="1:26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 spans="1:26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 spans="1:26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 spans="1:26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 spans="1:26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 spans="1:26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 spans="1:26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 spans="1:26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 spans="1:26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 spans="1:26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 spans="1:26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 spans="1:26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 spans="1:26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 spans="1:26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 spans="1:26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 spans="1:26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 spans="1:26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 spans="1:26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 spans="1:26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 spans="1:26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 spans="1:26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 spans="1:26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 spans="1:26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 spans="1:26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 spans="1:26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 spans="1:26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 spans="1:26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 spans="1:26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 spans="1:26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 spans="1:26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 spans="1:26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 spans="1:26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 spans="1:26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 spans="1:26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 spans="1:26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 spans="1:26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 spans="1:26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 spans="1:26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 spans="1:26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 spans="1:26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 spans="1:26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 spans="1:26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 spans="1:26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 spans="1:26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 spans="1:26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 spans="1:26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 spans="1:26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 spans="1:26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 spans="1:26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 spans="1:26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 spans="1:26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 spans="1:26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 spans="1:26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 spans="1:26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 spans="1:26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 spans="1:26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 spans="1:26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 spans="1:26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 spans="1:26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 spans="1:26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 spans="1:26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 spans="1:26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 spans="1:26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 spans="1:26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 spans="1:26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 spans="1:26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 spans="1:26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 spans="1:26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 spans="1:26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 spans="1:26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 spans="1:26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 spans="1:26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 spans="1:26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 spans="1:26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 spans="1:26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 spans="1:26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 spans="1:26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 spans="1:26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 spans="1:26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 spans="1:26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 spans="1:26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 spans="1:26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 spans="1:26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 spans="1:26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 spans="1:26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 spans="1:26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 spans="1:26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 spans="1:26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 spans="1:26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 spans="1:26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 spans="1:26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 spans="1:26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 spans="1:26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 spans="1:26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 spans="1:26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 spans="1:26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 spans="1:26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 spans="1:26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 spans="1:26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 spans="1:26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 spans="1:26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 spans="1:26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 spans="1:26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 spans="1:26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 spans="1:26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 spans="1:26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 spans="1:26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 spans="1:26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 spans="1:26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 spans="1:26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 spans="1:26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 spans="1:26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 spans="1:26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 spans="1:26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 spans="1:26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 spans="1:26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 spans="1:26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 spans="1:26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 spans="1:26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 spans="1:26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 spans="1:26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 spans="1:26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 spans="1:26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 spans="1:26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 spans="1:26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 spans="1:26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 spans="1:26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 spans="1:26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 spans="1:26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 spans="1:26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 spans="1:26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 spans="1:26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 spans="1:26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 spans="1:26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 spans="1:26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 spans="1:26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 spans="1:26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 spans="1:26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 spans="1:26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 spans="1:26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 spans="1:26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 spans="1:26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 spans="1:26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 spans="1:26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 spans="1:26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 spans="1:26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 spans="1:26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 spans="1:26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 spans="1:26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 spans="1:26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 spans="1:26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 spans="1:26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 spans="1:26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 spans="1:26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 spans="1:26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 spans="1:26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 spans="1:26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 spans="1:26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 spans="1:26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 spans="1:26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 spans="1:26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 spans="1:26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 spans="1:26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 spans="1:26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 spans="1:26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 spans="1:26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 spans="1:26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 spans="1:26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 spans="1:26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 spans="1:26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 spans="1:26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 spans="1:26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 spans="1:26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 spans="1:26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 spans="1:26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 spans="1:26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 spans="1:26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 spans="1:26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 spans="1:26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 spans="1:26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 spans="1:26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 spans="1:26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 spans="1:26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 spans="1:26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 spans="1:26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 spans="1:26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 spans="1:26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 spans="1:26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 spans="1:26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 spans="1:26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 spans="1:26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 spans="1:26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 spans="1:26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 spans="1:26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 spans="1:26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 spans="1:26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 spans="1:26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 spans="1:26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 spans="1:26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 spans="1:26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 spans="1:26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 spans="1:26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 spans="1:26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 spans="1:26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 spans="1:26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 spans="1:26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 spans="1:26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 spans="1:26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 spans="1:26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 spans="1:26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 spans="1:26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 spans="1:26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 spans="1:26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 spans="1:26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 spans="1:26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 spans="1:26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 spans="1:26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 spans="1:26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 spans="1:26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 spans="1:26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 spans="1:26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 spans="1:26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 spans="1:26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 spans="1:26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 spans="1:26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 spans="1:26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 spans="1:26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 spans="1:26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 spans="1:26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 spans="1:26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 spans="1:26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 spans="1:26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 spans="1:26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 spans="1:26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 spans="1:26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 spans="1:26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 spans="1:26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 spans="1:26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 spans="1:26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 spans="1:26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 spans="1:26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 spans="1:26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 spans="1:26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 spans="1:26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 spans="1:26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 spans="1:26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 spans="1:26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 spans="1:26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 spans="1:26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 spans="1:26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 spans="1:26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 spans="1:26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 spans="1:26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 spans="1:26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 spans="1:26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 spans="1:26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 spans="1:26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 spans="1:26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 spans="1:26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 spans="1:26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 spans="1:26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 spans="1:26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 spans="1:26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 spans="1:26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 spans="1:26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 spans="1:26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 spans="1:26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 spans="1:26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 spans="1:26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 spans="1:26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 spans="1:26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 spans="1:26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 spans="1:26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 spans="1:26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 spans="1:26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 spans="1:26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 spans="1:26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 spans="1:26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 spans="1:26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 spans="1:26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 spans="1:26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 spans="1:26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 spans="1:26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 spans="1:26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 spans="1:26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 spans="1:26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 spans="1:26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 spans="1:26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 spans="1:26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 spans="1:26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 spans="1:26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 spans="1:26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 spans="1:26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 spans="1:26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 spans="1:26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 spans="1:26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 spans="1:26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 spans="1:26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 spans="1:26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 spans="1:26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 spans="1:26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 spans="1:26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 spans="1:26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 spans="1:26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 spans="1:26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 spans="1:26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 spans="1:26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 spans="1:26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 spans="1:26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 spans="1:26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 spans="1:26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 spans="1:26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 spans="1:26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 spans="1:26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 spans="1:26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 spans="1:26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 spans="1:26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 spans="1:26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 spans="1:26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 spans="1:26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 spans="1:26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 spans="1:26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 spans="1:26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 spans="1:26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 spans="1:26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 spans="1:26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 spans="1:26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 spans="1:26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 spans="1:26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 spans="1:26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 spans="1:26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 spans="1:26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 spans="1:26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 spans="1:26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 spans="1:26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 spans="1:26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 spans="1:26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 spans="1:26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 spans="1:26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 spans="1:26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 spans="1:26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 spans="1:26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 spans="1:26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 spans="1:26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 spans="1:26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 spans="1:26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 spans="1:26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 spans="1:26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 spans="1:26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 spans="1:26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 spans="1:26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 spans="1:26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 spans="1:26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 spans="1:26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 spans="1:26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 spans="1:26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 spans="1:26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 spans="1:26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 spans="1:26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 spans="1:26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 spans="1:26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 spans="1:26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 spans="1:26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 spans="1:26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 spans="1:26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 spans="1:26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 spans="1:26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 spans="1:26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 spans="1:26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 spans="1:26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 spans="1:26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 spans="1:26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 spans="1:26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 spans="1:26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 spans="1:26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 spans="1:26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 spans="1:26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 spans="1:26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 spans="1:26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 spans="1:26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 spans="1:26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 spans="1:26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 spans="1:26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 spans="1:26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 spans="1:26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 spans="1:26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 spans="1:26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 spans="1:26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 spans="1:26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 spans="1:26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 spans="1:26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 spans="1:26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 spans="1:26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 spans="1:26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 spans="1:26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 spans="1:26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 spans="1:26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 spans="1:26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 spans="1:26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 spans="1:26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 spans="1:26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 spans="1:26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 spans="1:26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 spans="1:26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 spans="1:26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 spans="1:26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 spans="1:26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 spans="1:26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 spans="1:26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 spans="1:26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 spans="1:26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 spans="1:26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 spans="1:26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 spans="1:26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 spans="1:26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 spans="1:26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 spans="1:26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 spans="1:26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 spans="1:26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 spans="1:26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 spans="1:26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 spans="1:26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 spans="1:26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 spans="1:26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 spans="1:26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 spans="1:26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 spans="1:26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 spans="1:26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 spans="1:26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 spans="1:26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 spans="1:26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 spans="1:26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 spans="1:26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 spans="1:26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 spans="1:26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 spans="1:26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 spans="1:26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 spans="1:26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 spans="1:26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 spans="1:26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 spans="1:26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 spans="1:26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 spans="1:26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 spans="1:26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 spans="1:26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 spans="1:26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 spans="1:26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 spans="1:26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 spans="1:26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 spans="1:26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 spans="1:26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 spans="1:26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 spans="1:26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 spans="1:26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 spans="1:26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 spans="1:26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 spans="1:26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 spans="1:26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 spans="1:26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 spans="1:26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 spans="1:26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 spans="1:26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 spans="1:26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 spans="1:26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 spans="1:26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 spans="1:26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 spans="1:26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 spans="1:26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 spans="1:26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 spans="1:26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 spans="1:26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 spans="1:26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 spans="1:26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 spans="1:26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 spans="1:26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 spans="1:26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 spans="1:26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 spans="1:26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 spans="1:26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 spans="1:26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 spans="1:26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 spans="1:26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 spans="1:26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 spans="1:26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 spans="1:26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 spans="1:26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 spans="1:26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 spans="1:26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 spans="1:26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 spans="1:26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 spans="1:26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 spans="1:26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 spans="1:26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 spans="1:26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 spans="1:26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 spans="1:26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 spans="1:26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 spans="1:26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 spans="1:26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 spans="1:26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 spans="1:26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 spans="1:26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 spans="1:26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 spans="1:26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 spans="1:26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 spans="1:26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 spans="1:26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 spans="1:26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 spans="1:26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 spans="1:26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 spans="1:26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 spans="1:26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 spans="1:26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 spans="1:26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 spans="1:26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 spans="1:26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 spans="1:26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 spans="1:26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 spans="1:26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 spans="1:26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 spans="1:26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 spans="1:26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 spans="1:26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 spans="1:26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 spans="1:26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 spans="1:26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 spans="1:26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 spans="1:26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 spans="1:26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 spans="1:26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 spans="1:26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 spans="1:26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 spans="1:26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 spans="1:26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 spans="1:26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 spans="1:26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 spans="1:26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 spans="1:26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 spans="1:26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 spans="1:26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 spans="1:26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 spans="1:26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 spans="1:26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 spans="1:26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 spans="1:26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 spans="1:26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 spans="1:26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 spans="1:26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 spans="1:26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 spans="1:26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 spans="1:26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 spans="1:26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 spans="1:26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 spans="1:26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 spans="1:26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 spans="1:26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 spans="1:26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 spans="1:26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 spans="1:26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 spans="1:26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 spans="1:26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 spans="1:26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 spans="1:26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 spans="1:26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 spans="1:26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 spans="1:26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 spans="1:26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 spans="1:26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 spans="1:26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 spans="1:26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 spans="1:26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 spans="1:26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 spans="1:26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 spans="1:26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 spans="1:26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 spans="1:26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 spans="1:26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 spans="1:26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 spans="1:26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 spans="1:26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 spans="1:26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 spans="1:26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 spans="1:26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 spans="1:26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 spans="1:26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 spans="1:26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 spans="1:26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 spans="1:26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 spans="1:26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 spans="1:26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 spans="1:26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 spans="1:26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 spans="1:26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 spans="1:26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 spans="1:26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 spans="1:26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 spans="1:26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 spans="1:26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 spans="1:26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 spans="1:26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 spans="1:26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 spans="1:26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 spans="1:26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 spans="1:26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 spans="1:26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 spans="1:26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 spans="1:26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 spans="1:26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 spans="1:26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 spans="1:26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 spans="1:26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 spans="1:26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 spans="1:26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 spans="1:26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 spans="1:26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 spans="1:26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 spans="1:26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 spans="1:26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 spans="1:26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 spans="1:26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 spans="1:26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 spans="1:26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 spans="1:26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 spans="1:26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 spans="1:26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 spans="1:26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 spans="1:26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 spans="1:26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 spans="1:26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 spans="1:26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 spans="1:26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 spans="1:26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 spans="1:26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 spans="1:26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 spans="1:26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 spans="1:26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 spans="1:26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 spans="1:26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 spans="1:26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 spans="1:26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 spans="1:26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 spans="1:26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 spans="1:26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 spans="1:26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 spans="1:26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 spans="1:26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 spans="1:26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 spans="1:26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 spans="1:26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 spans="1:26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 spans="1:26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 spans="1:26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 spans="1:26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 spans="1:26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 spans="1:26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 spans="1:26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 spans="1:26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 spans="1:26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 spans="1:26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 spans="1:26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 spans="1:26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 spans="1:26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 spans="1:26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 spans="1:26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 spans="1:26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 spans="1:26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 spans="1:26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 spans="1:26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 spans="1:26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 spans="1:26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 spans="1:26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 spans="1:26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 spans="1:26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 spans="1:26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 spans="1:26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 spans="1:26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pageMargins left="0.7" right="0.7" top="0.75" bottom="0.75" header="0" footer="0"/>
  <pageSetup paperSize="1" orientation="landscape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00"/>
  <sheetViews>
    <sheetView workbookViewId="0">
      <selection activeCell="A1" sqref="A1"/>
    </sheetView>
  </sheetViews>
  <sheetFormatPr defaultColWidth="14.4285714285714" defaultRowHeight="15" customHeight="1"/>
  <cols>
    <col min="1" max="1" width="36.8571428571429" customWidth="1"/>
    <col min="2" max="2" width="18.2928571428571" customWidth="1"/>
    <col min="3" max="3" width="11.2928571428571" customWidth="1"/>
    <col min="4" max="6" width="10.7071428571429" customWidth="1"/>
    <col min="7" max="7" width="13.7071428571429" customWidth="1"/>
    <col min="8" max="23" width="10.7071428571429" customWidth="1"/>
  </cols>
  <sheetData>
    <row r="1" ht="13.95" spans="1:10">
      <c r="A1" s="1" t="s">
        <v>296</v>
      </c>
      <c r="B1" s="1" t="s">
        <v>297</v>
      </c>
      <c r="G1" s="1" t="s">
        <v>298</v>
      </c>
      <c r="J1" s="1" t="s">
        <v>204</v>
      </c>
    </row>
    <row r="2" ht="13.95" spans="1:10">
      <c r="A2" t="s">
        <v>299</v>
      </c>
      <c r="B2" t="s">
        <v>300</v>
      </c>
      <c r="G2" t="s">
        <v>301</v>
      </c>
      <c r="J2" t="s">
        <v>302</v>
      </c>
    </row>
    <row r="3" ht="13.95" spans="1:10">
      <c r="A3" t="s">
        <v>303</v>
      </c>
      <c r="B3" t="s">
        <v>301</v>
      </c>
      <c r="G3" t="s">
        <v>304</v>
      </c>
      <c r="J3" t="s">
        <v>305</v>
      </c>
    </row>
    <row r="4" ht="13.95" spans="1:10">
      <c r="A4" t="s">
        <v>306</v>
      </c>
      <c r="B4" t="s">
        <v>307</v>
      </c>
      <c r="G4" t="s">
        <v>308</v>
      </c>
      <c r="J4" t="s">
        <v>309</v>
      </c>
    </row>
    <row r="5" ht="13.95" spans="1:7">
      <c r="A5" t="s">
        <v>310</v>
      </c>
      <c r="B5" t="s">
        <v>311</v>
      </c>
      <c r="G5" t="s">
        <v>311</v>
      </c>
    </row>
    <row r="6" ht="13.95" spans="1:7">
      <c r="A6" t="s">
        <v>312</v>
      </c>
      <c r="B6" t="s">
        <v>304</v>
      </c>
      <c r="G6" t="s">
        <v>300</v>
      </c>
    </row>
    <row r="7" ht="13.95" spans="1:7">
      <c r="A7" t="s">
        <v>313</v>
      </c>
      <c r="B7" t="s">
        <v>308</v>
      </c>
      <c r="G7" t="s">
        <v>307</v>
      </c>
    </row>
    <row r="8" ht="13.95" spans="1:7">
      <c r="A8" t="s">
        <v>314</v>
      </c>
      <c r="B8" t="s">
        <v>301</v>
      </c>
      <c r="G8" t="s">
        <v>315</v>
      </c>
    </row>
    <row r="9" ht="13.95" spans="1:2">
      <c r="A9" t="s">
        <v>316</v>
      </c>
      <c r="B9" t="s">
        <v>308</v>
      </c>
    </row>
    <row r="10" ht="13.95" spans="1:2">
      <c r="A10" t="s">
        <v>317</v>
      </c>
      <c r="B10" t="s">
        <v>308</v>
      </c>
    </row>
    <row r="11" ht="13.95" spans="1:2">
      <c r="A11" t="s">
        <v>318</v>
      </c>
      <c r="B11" t="s">
        <v>301</v>
      </c>
    </row>
    <row r="12" ht="13.95" spans="1:2">
      <c r="A12" t="s">
        <v>319</v>
      </c>
      <c r="B12" t="s">
        <v>301</v>
      </c>
    </row>
    <row r="13" ht="13.95" spans="1:2">
      <c r="A13" t="s">
        <v>320</v>
      </c>
      <c r="B13" t="s">
        <v>308</v>
      </c>
    </row>
    <row r="14" ht="13.95" spans="1:2">
      <c r="A14" t="s">
        <v>321</v>
      </c>
      <c r="B14" t="s">
        <v>300</v>
      </c>
    </row>
    <row r="15" ht="13.95" spans="1:2">
      <c r="A15" t="s">
        <v>322</v>
      </c>
      <c r="B15" t="s">
        <v>301</v>
      </c>
    </row>
    <row r="16" ht="13.95" spans="1:2">
      <c r="A16" t="s">
        <v>323</v>
      </c>
      <c r="B16" t="s">
        <v>300</v>
      </c>
    </row>
    <row r="17" ht="13.95" spans="1:2">
      <c r="A17" t="s">
        <v>324</v>
      </c>
      <c r="B17" t="s">
        <v>308</v>
      </c>
    </row>
    <row r="18" ht="13.95" spans="1:2">
      <c r="A18" t="s">
        <v>325</v>
      </c>
      <c r="B18" t="s">
        <v>301</v>
      </c>
    </row>
    <row r="19" ht="13.95" spans="1:2">
      <c r="A19" t="s">
        <v>326</v>
      </c>
      <c r="B19" t="s">
        <v>304</v>
      </c>
    </row>
    <row r="20" ht="13.95" spans="1:2">
      <c r="A20" t="s">
        <v>327</v>
      </c>
      <c r="B20" t="s">
        <v>311</v>
      </c>
    </row>
    <row r="21" ht="15.75" customHeight="1" spans="1:2">
      <c r="A21" t="s">
        <v>328</v>
      </c>
      <c r="B21" t="s">
        <v>301</v>
      </c>
    </row>
    <row r="22" ht="15.75" customHeight="1" spans="1:2">
      <c r="A22" t="s">
        <v>329</v>
      </c>
      <c r="B22" t="s">
        <v>315</v>
      </c>
    </row>
    <row r="23" ht="15.75" customHeight="1" spans="1:2">
      <c r="A23" t="s">
        <v>330</v>
      </c>
      <c r="B23" t="s">
        <v>315</v>
      </c>
    </row>
    <row r="24" ht="15.75" customHeight="1" spans="1:2">
      <c r="A24" t="s">
        <v>331</v>
      </c>
      <c r="B24" t="s">
        <v>308</v>
      </c>
    </row>
    <row r="25" ht="15.75" customHeight="1" spans="1:2">
      <c r="A25" t="s">
        <v>332</v>
      </c>
      <c r="B25" t="s">
        <v>308</v>
      </c>
    </row>
    <row r="26" ht="15.75" customHeight="1" spans="1:2">
      <c r="A26" t="s">
        <v>333</v>
      </c>
      <c r="B26" t="s">
        <v>308</v>
      </c>
    </row>
    <row r="27" ht="15.75" customHeight="1" spans="1:2">
      <c r="A27" t="s">
        <v>334</v>
      </c>
      <c r="B27" t="s">
        <v>308</v>
      </c>
    </row>
    <row r="28" ht="15.75" customHeight="1" spans="1:2">
      <c r="A28" t="s">
        <v>335</v>
      </c>
      <c r="B28" t="s">
        <v>300</v>
      </c>
    </row>
    <row r="29" ht="15.75" customHeight="1" spans="1:2">
      <c r="A29" t="s">
        <v>336</v>
      </c>
      <c r="B29" t="s">
        <v>304</v>
      </c>
    </row>
    <row r="30" ht="15.75" customHeight="1" spans="1:2">
      <c r="A30" t="s">
        <v>337</v>
      </c>
      <c r="B30" t="s">
        <v>308</v>
      </c>
    </row>
    <row r="31" ht="15.75" customHeight="1" spans="1:2">
      <c r="A31" t="s">
        <v>338</v>
      </c>
      <c r="B31" t="s">
        <v>300</v>
      </c>
    </row>
    <row r="32" ht="15.75" customHeight="1" spans="1:2">
      <c r="A32" t="s">
        <v>339</v>
      </c>
      <c r="B32" t="s">
        <v>315</v>
      </c>
    </row>
    <row r="33" ht="15.75" customHeight="1" spans="1:2">
      <c r="A33" t="s">
        <v>340</v>
      </c>
      <c r="B33" t="s">
        <v>315</v>
      </c>
    </row>
    <row r="34" ht="15.75" customHeight="1" spans="1:2">
      <c r="A34" t="s">
        <v>341</v>
      </c>
      <c r="B34" t="s">
        <v>301</v>
      </c>
    </row>
    <row r="35" ht="15.75" customHeight="1" spans="1:2">
      <c r="A35" t="s">
        <v>342</v>
      </c>
      <c r="B35" t="s">
        <v>307</v>
      </c>
    </row>
    <row r="36" ht="15.75" customHeight="1" spans="1:2">
      <c r="A36" t="s">
        <v>343</v>
      </c>
      <c r="B36" t="s">
        <v>311</v>
      </c>
    </row>
    <row r="37" ht="15.75" customHeight="1" spans="1:2">
      <c r="A37" t="s">
        <v>344</v>
      </c>
      <c r="B37" t="s">
        <v>301</v>
      </c>
    </row>
    <row r="38" ht="15.75" customHeight="1" spans="1:2">
      <c r="A38" t="s">
        <v>345</v>
      </c>
      <c r="B38" t="s">
        <v>301</v>
      </c>
    </row>
    <row r="39" ht="15.75" customHeight="1" spans="1:2">
      <c r="A39" t="s">
        <v>346</v>
      </c>
      <c r="B39" t="s">
        <v>304</v>
      </c>
    </row>
    <row r="40" ht="15.75" customHeight="1" spans="1:2">
      <c r="A40" t="s">
        <v>347</v>
      </c>
      <c r="B40" t="s">
        <v>311</v>
      </c>
    </row>
    <row r="41" ht="15.75" customHeight="1" spans="1:2">
      <c r="A41" t="s">
        <v>348</v>
      </c>
      <c r="B41" t="s">
        <v>307</v>
      </c>
    </row>
    <row r="42" ht="15.75" customHeight="1" spans="1:2">
      <c r="A42" t="s">
        <v>349</v>
      </c>
      <c r="B42" t="s">
        <v>304</v>
      </c>
    </row>
    <row r="43" ht="15.75" customHeight="1" spans="1:2">
      <c r="A43" t="s">
        <v>350</v>
      </c>
      <c r="B43" t="s">
        <v>315</v>
      </c>
    </row>
    <row r="44" ht="15.75" customHeight="1" spans="1:2">
      <c r="A44" t="s">
        <v>351</v>
      </c>
      <c r="B44" t="s">
        <v>301</v>
      </c>
    </row>
    <row r="45" ht="15.75" customHeight="1" spans="1:2">
      <c r="A45" t="s">
        <v>352</v>
      </c>
      <c r="B45" t="s">
        <v>301</v>
      </c>
    </row>
    <row r="46" ht="15.75" customHeight="1" spans="1:2">
      <c r="A46" t="s">
        <v>353</v>
      </c>
      <c r="B46" t="s">
        <v>301</v>
      </c>
    </row>
    <row r="47" ht="15.75" customHeight="1" spans="1:2">
      <c r="A47" t="s">
        <v>354</v>
      </c>
      <c r="B47" t="s">
        <v>311</v>
      </c>
    </row>
    <row r="48" ht="15.75" customHeight="1" spans="1:2">
      <c r="A48" t="s">
        <v>355</v>
      </c>
      <c r="B48" t="s">
        <v>301</v>
      </c>
    </row>
    <row r="49" ht="15.75" customHeight="1" spans="1:2">
      <c r="A49" t="s">
        <v>356</v>
      </c>
      <c r="B49" t="s">
        <v>300</v>
      </c>
    </row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1000"/>
  <sheetViews>
    <sheetView workbookViewId="0">
      <selection activeCell="A1" sqref="A1"/>
    </sheetView>
  </sheetViews>
  <sheetFormatPr defaultColWidth="14.4285714285714" defaultRowHeight="15" customHeight="1"/>
  <cols>
    <col min="1" max="1" width="38.7071428571429" customWidth="1"/>
    <col min="2" max="2" width="14.7071428571429" customWidth="1"/>
    <col min="3" max="3" width="13.1428571428571" customWidth="1"/>
    <col min="4" max="4" width="22" customWidth="1"/>
    <col min="5" max="8" width="10.7071428571429" customWidth="1"/>
    <col min="9" max="9" width="20" customWidth="1"/>
    <col min="10" max="10" width="24.4285714285714" customWidth="1"/>
    <col min="11" max="11" width="12.8571428571429" customWidth="1"/>
    <col min="12" max="12" width="20.2928571428571" customWidth="1"/>
    <col min="13" max="13" width="10.7071428571429" customWidth="1"/>
    <col min="14" max="14" width="19.4285714285714" customWidth="1"/>
    <col min="15" max="15" width="16.2928571428571" customWidth="1"/>
    <col min="16" max="16" width="13" customWidth="1"/>
    <col min="17" max="17" width="14.8571428571429" customWidth="1"/>
    <col min="18" max="19" width="10.7071428571429" customWidth="1"/>
    <col min="20" max="20" width="16.1428571428571" customWidth="1"/>
    <col min="21" max="28" width="10.7071428571429" customWidth="1"/>
    <col min="29" max="29" width="23.7071428571429" customWidth="1"/>
    <col min="30" max="32" width="10.7071428571429" customWidth="1"/>
    <col min="33" max="33" width="14.1428571428571" customWidth="1"/>
    <col min="34" max="34" width="21.1428571428571" customWidth="1"/>
    <col min="35" max="36" width="10.7071428571429" customWidth="1"/>
    <col min="37" max="37" width="17.7071428571429" customWidth="1"/>
    <col min="38" max="38" width="10.7071428571429" customWidth="1"/>
    <col min="39" max="39" width="21.4285714285714" customWidth="1"/>
    <col min="40" max="40" width="10.7071428571429" customWidth="1"/>
    <col min="41" max="41" width="21.4285714285714" customWidth="1"/>
    <col min="42" max="42" width="25.2928571428571" customWidth="1"/>
    <col min="43" max="43" width="10.7071428571429" customWidth="1"/>
  </cols>
  <sheetData>
    <row r="1" ht="13.95" spans="1:43">
      <c r="A1" s="1" t="s">
        <v>296</v>
      </c>
      <c r="B1" s="1" t="s">
        <v>357</v>
      </c>
      <c r="C1" s="1" t="s">
        <v>290</v>
      </c>
      <c r="D1" s="1" t="s">
        <v>41</v>
      </c>
      <c r="E1" s="1" t="s">
        <v>47</v>
      </c>
      <c r="F1" s="1" t="s">
        <v>52</v>
      </c>
      <c r="G1" s="1" t="s">
        <v>58</v>
      </c>
      <c r="H1" s="1" t="s">
        <v>62</v>
      </c>
      <c r="I1" s="1" t="s">
        <v>68</v>
      </c>
      <c r="J1" s="1" t="s">
        <v>73</v>
      </c>
      <c r="K1" s="1" t="s">
        <v>77</v>
      </c>
      <c r="L1" s="1" t="s">
        <v>82</v>
      </c>
      <c r="M1" s="1" t="s">
        <v>86</v>
      </c>
      <c r="N1" s="1" t="s">
        <v>91</v>
      </c>
      <c r="O1" s="1" t="s">
        <v>96</v>
      </c>
      <c r="P1" s="1" t="s">
        <v>99</v>
      </c>
      <c r="Q1" s="1" t="s">
        <v>103</v>
      </c>
      <c r="R1" s="1" t="s">
        <v>106</v>
      </c>
      <c r="S1" s="1" t="s">
        <v>109</v>
      </c>
      <c r="T1" s="1" t="s">
        <v>112</v>
      </c>
      <c r="U1" s="1" t="s">
        <v>117</v>
      </c>
      <c r="V1" s="1" t="s">
        <v>122</v>
      </c>
      <c r="W1" s="1" t="s">
        <v>125</v>
      </c>
      <c r="X1" s="1" t="s">
        <v>129</v>
      </c>
      <c r="Y1" s="1" t="s">
        <v>132</v>
      </c>
      <c r="Z1" s="1" t="s">
        <v>135</v>
      </c>
      <c r="AA1" s="1" t="s">
        <v>139</v>
      </c>
      <c r="AB1" s="1" t="s">
        <v>142</v>
      </c>
      <c r="AC1" s="1" t="s">
        <v>145</v>
      </c>
      <c r="AD1" s="1" t="s">
        <v>149</v>
      </c>
      <c r="AE1" s="1" t="s">
        <v>152</v>
      </c>
      <c r="AF1" s="1" t="s">
        <v>156</v>
      </c>
      <c r="AG1" s="1" t="s">
        <v>162</v>
      </c>
      <c r="AH1" s="1" t="s">
        <v>165</v>
      </c>
      <c r="AI1" s="1" t="s">
        <v>168</v>
      </c>
      <c r="AJ1" s="1" t="s">
        <v>172</v>
      </c>
      <c r="AK1" s="1" t="s">
        <v>177</v>
      </c>
      <c r="AL1" s="1" t="s">
        <v>180</v>
      </c>
      <c r="AM1" s="1" t="s">
        <v>185</v>
      </c>
      <c r="AN1" s="1" t="s">
        <v>189</v>
      </c>
      <c r="AO1" s="1" t="s">
        <v>193</v>
      </c>
      <c r="AP1" s="1" t="s">
        <v>196</v>
      </c>
      <c r="AQ1" s="1" t="s">
        <v>200</v>
      </c>
    </row>
    <row r="2" ht="13.95" spans="1:43">
      <c r="A2" s="1" t="str">
        <f>'Dependency types'!A$2</f>
        <v>p1 =&gt; p2!=A</v>
      </c>
      <c r="B2">
        <v>2</v>
      </c>
      <c r="C2">
        <f t="shared" ref="C2:C49" si="0">SUM($D2:$AQ2)</f>
        <v>33</v>
      </c>
      <c r="D2">
        <f>COUNTIF('Google Maps Places'!$H$2:$H$200,'Dependencies occurrences'!$A2)</f>
        <v>1</v>
      </c>
      <c r="E2">
        <f>COUNTIF('Twitter Search Tweets'!$H$2:$H$200,'Dependencies occurrences'!$A2)</f>
        <v>0</v>
      </c>
      <c r="F2">
        <f>COUNTIF(Youtube!$H$2:$H$200,'Dependencies occurrences'!$A2)</f>
        <v>14</v>
      </c>
      <c r="G2">
        <f>COUNTIF(Flickr!$H$2:$H$200,'Dependencies occurrences'!$A2)</f>
        <v>0</v>
      </c>
      <c r="H2">
        <f>COUNTIF('Twilio SMS'!$H$2:$H$200,'Dependencies occurrences'!$A2)</f>
        <v>0</v>
      </c>
      <c r="I2">
        <f>COUNTIF(Last.fm!$H$2:$H$200,'Dependencies occurrences'!$A2)</f>
        <v>0</v>
      </c>
      <c r="J2">
        <f>COUNTIF('Microsoft Bing Maps'!$H$2:$H$200,'Dependencies occurrences'!$A2)</f>
        <v>0</v>
      </c>
      <c r="K2">
        <f>COUNTIF('Google App Engine Admin'!$H$2:$H$200,'Dependencies occurrences'!$A2)</f>
        <v>0</v>
      </c>
      <c r="L2">
        <f>COUNTIF(Foursquare!$H$2:$H$200,'Dependencies occurrences'!$A2)</f>
        <v>1</v>
      </c>
      <c r="M2">
        <f>COUNTIF('DocuSign eSignature'!$H$2:$H$200,'Dependencies occurrences'!$A2)</f>
        <v>0</v>
      </c>
      <c r="N2">
        <f>COUNTIF(GeoNames!$H$2:$H$200,'Dependencies occurrences'!$A2)</f>
        <v>0</v>
      </c>
      <c r="O2">
        <f>COUNTIF('Google Geocoding'!$H$2:$H$200,'Dependencies occurrences'!$A2)</f>
        <v>0</v>
      </c>
      <c r="P2">
        <f>COUNTIF(OpenStreetMap!$H$2:$H$200,'Dependencies occurrences'!$A2)</f>
        <v>0</v>
      </c>
      <c r="Q2">
        <f>COUNTIF(SoundCloud!$H$2:$H$200,'Dependencies occurrences'!$A2)</f>
        <v>0</v>
      </c>
      <c r="R2">
        <f>COUNTIF(NationBuilder!$H$2:$H$199,'Dependencies occurrences'!$A2)</f>
        <v>0</v>
      </c>
      <c r="S2">
        <f>COUNTIF(Tumblr!$H$2:$H$200,'Dependencies occurrences'!$A2)</f>
        <v>0</v>
      </c>
      <c r="T2">
        <f>COUNTIF('Yelp Fusion'!$H$2:$H$200,'Dependencies occurrences'!$A2)</f>
        <v>0</v>
      </c>
      <c r="U2">
        <f>COUNTIF('Paypal Invoicing'!$H$2:$H$200,'Dependencies occurrences'!$A2)</f>
        <v>0</v>
      </c>
      <c r="V2">
        <f>COUNTIF(Oodle!$H$2:$H$200,'Dependencies occurrences'!$A2)</f>
        <v>0</v>
      </c>
      <c r="W2">
        <f>COUNTIF(iTunes!$H$2:$H$200,'Dependencies occurrences'!$A2)</f>
        <v>0</v>
      </c>
      <c r="X2">
        <f>COUNTIF(MapLarge!$H$2:$H$200,'Dependencies occurrences'!$A2)</f>
        <v>0</v>
      </c>
      <c r="Y2">
        <f>COUNTIF(PicPlz!$H$2:$H$200,'Dependencies occurrences'!$A2)</f>
        <v>0</v>
      </c>
      <c r="Z2">
        <f>COUNTIF(CrunchBase!$H$2:$H$200,'Dependencies occurrences'!$A2)</f>
        <v>0</v>
      </c>
      <c r="AA2">
        <f>COUNTIF(Stripe!$H$2:$H$196,'Dependencies occurrences'!$A2)</f>
        <v>6</v>
      </c>
      <c r="AB2">
        <f>COUNTIF(Kiva!$H$2:$H$200,'Dependencies occurrences'!$A2)</f>
        <v>0</v>
      </c>
      <c r="AC2">
        <f>COUNTIF(Tropo!$H$2:$H$200,'Dependencies occurrences'!$A2)</f>
        <v>0</v>
      </c>
      <c r="AD2">
        <f>COUNTIF('AT&amp;T In-App Messaging'!$H$2:$H$200,'Dependencies occurrences'!$A2)</f>
        <v>0</v>
      </c>
      <c r="AE2">
        <f>COUNTIF('Nexmo SMS'!$H$2:$H$200,'Dependencies occurrences'!$A2)</f>
        <v>0</v>
      </c>
      <c r="AF2">
        <f>COUNTIF('Amazon S3'!$H$2:$H$199,'Dependencies occurrences'!$A2)</f>
        <v>0</v>
      </c>
      <c r="AG2">
        <f>COUNTIF(Heroku!$H$2:$H$200,'Dependencies occurrences'!$A2)</f>
        <v>0</v>
      </c>
      <c r="AH2">
        <f>COUNTIF('Google Drive'!$H$2:$H$200,'Dependencies occurrences'!$A2)</f>
        <v>1</v>
      </c>
      <c r="AI2">
        <f>COUNTIF('Google Fusion Tables'!$H$2:$H$200,'Dependencies occurrences'!$A2)</f>
        <v>0</v>
      </c>
      <c r="AJ2">
        <f>COUNTIF(Pryv!$H$2:$H$200,'Dependencies occurrences'!$A2)</f>
        <v>0</v>
      </c>
      <c r="AK2">
        <f>COUNTIF(Github!$H$2:$H$200,'Dependencies occurrences'!$A2)</f>
        <v>1</v>
      </c>
      <c r="AL2">
        <f>COUNTIF('Bing Web Search'!$H$2:$H$200,'Dependencies occurrences'!$A2)</f>
        <v>1</v>
      </c>
      <c r="AM2">
        <f>COUNTIF(Indeed!$H$2:$H$200,'Dependencies occurrences'!$A2)</f>
        <v>0</v>
      </c>
      <c r="AN2">
        <f>COUNTIF('Google Custom Search'!$H$2:$H$200,'Dependencies occurrences'!$A2)</f>
        <v>0</v>
      </c>
      <c r="AO2">
        <f>COUNTIF(Coinbase!$H$2:$H$200,'Dependencies occurrences'!$A2)</f>
        <v>5</v>
      </c>
      <c r="AP2">
        <f>COUNTIF('QuickBooks Payments'!$H$2:$H$200,'Dependencies occurrences'!$A2)</f>
        <v>0</v>
      </c>
      <c r="AQ2">
        <f>COUNTIF('Forte (Payments Gateway)'!$H$2:$H$199,'Dependencies occurrences'!$A2)</f>
        <v>3</v>
      </c>
    </row>
    <row r="3" ht="13.95" spans="1:43">
      <c r="A3" s="1" t="str">
        <f>'Dependency types'!A$3</f>
        <v>p1=A =&gt; OR(p2, p3, p4)</v>
      </c>
      <c r="B3">
        <v>4</v>
      </c>
      <c r="C3">
        <f t="shared" si="0"/>
        <v>1</v>
      </c>
      <c r="D3">
        <f>COUNTIF('Google Maps Places'!$H$2:$H$200,'Dependencies occurrences'!$A3)</f>
        <v>1</v>
      </c>
      <c r="E3">
        <f>COUNTIF('Twitter Search Tweets'!$H$2:$H$200,'Dependencies occurrences'!$A3)</f>
        <v>0</v>
      </c>
      <c r="F3">
        <f>COUNTIF(Youtube!$H$2:$H$200,'Dependencies occurrences'!$A3)</f>
        <v>0</v>
      </c>
      <c r="G3">
        <f>COUNTIF(Flickr!$H$2:$H$200,'Dependencies occurrences'!$A3)</f>
        <v>0</v>
      </c>
      <c r="H3">
        <f>COUNTIF('Twilio SMS'!$H$2:$H$200,'Dependencies occurrences'!$A3)</f>
        <v>0</v>
      </c>
      <c r="I3">
        <f>COUNTIF(Last.fm!$H$2:$H$200,'Dependencies occurrences'!$A3)</f>
        <v>0</v>
      </c>
      <c r="J3">
        <f>COUNTIF('Microsoft Bing Maps'!$H$2:$H$200,'Dependencies occurrences'!$A3)</f>
        <v>0</v>
      </c>
      <c r="K3">
        <f>COUNTIF('Google App Engine Admin'!$H$2:$H$200,'Dependencies occurrences'!$A3)</f>
        <v>0</v>
      </c>
      <c r="L3">
        <f>COUNTIF(Foursquare!$H$2:$H$200,'Dependencies occurrences'!$A3)</f>
        <v>0</v>
      </c>
      <c r="M3">
        <f>COUNTIF('DocuSign eSignature'!$H$2:$H$200,'Dependencies occurrences'!$A3)</f>
        <v>0</v>
      </c>
      <c r="N3">
        <f>COUNTIF(GeoNames!$H$2:$H$200,'Dependencies occurrences'!$A3)</f>
        <v>0</v>
      </c>
      <c r="O3">
        <f>COUNTIF('Google Geocoding'!$H$2:$H$200,'Dependencies occurrences'!$A3)</f>
        <v>0</v>
      </c>
      <c r="P3">
        <f>COUNTIF(OpenStreetMap!$H$2:$H$200,'Dependencies occurrences'!$A3)</f>
        <v>0</v>
      </c>
      <c r="Q3">
        <f>COUNTIF(SoundCloud!$H$2:$H$200,'Dependencies occurrences'!$A3)</f>
        <v>0</v>
      </c>
      <c r="R3">
        <f>COUNTIF(NationBuilder!$H$2:$H$199,'Dependencies occurrences'!$A3)</f>
        <v>0</v>
      </c>
      <c r="S3">
        <f>COUNTIF(Tumblr!$H$2:$H$200,'Dependencies occurrences'!$A3)</f>
        <v>0</v>
      </c>
      <c r="T3">
        <f>COUNTIF('Yelp Fusion'!$H$2:$H$200,'Dependencies occurrences'!$A3)</f>
        <v>0</v>
      </c>
      <c r="U3">
        <f>COUNTIF('Paypal Invoicing'!$H$2:$H$200,'Dependencies occurrences'!$A3)</f>
        <v>0</v>
      </c>
      <c r="V3">
        <f>COUNTIF(Oodle!$H$2:$H$200,'Dependencies occurrences'!$A3)</f>
        <v>0</v>
      </c>
      <c r="W3">
        <f>COUNTIF(iTunes!$H$2:$H$200,'Dependencies occurrences'!$A3)</f>
        <v>0</v>
      </c>
      <c r="X3">
        <f>COUNTIF(MapLarge!$H$2:$H$200,'Dependencies occurrences'!$A3)</f>
        <v>0</v>
      </c>
      <c r="Y3">
        <f>COUNTIF(PicPlz!$H$2:$H$200,'Dependencies occurrences'!$A3)</f>
        <v>0</v>
      </c>
      <c r="Z3">
        <f>COUNTIF(CrunchBase!$H$2:$H$200,'Dependencies occurrences'!$A3)</f>
        <v>0</v>
      </c>
      <c r="AA3">
        <f>COUNTIF(Stripe!$H$2:$H$196,'Dependencies occurrences'!$A3)</f>
        <v>0</v>
      </c>
      <c r="AB3">
        <f>COUNTIF(Kiva!$H$2:$H$200,'Dependencies occurrences'!$A3)</f>
        <v>0</v>
      </c>
      <c r="AC3">
        <f>COUNTIF(Tropo!$H$2:$H$200,'Dependencies occurrences'!$A3)</f>
        <v>0</v>
      </c>
      <c r="AD3">
        <f>COUNTIF('AT&amp;T In-App Messaging'!$H$2:$H$200,'Dependencies occurrences'!$A3)</f>
        <v>0</v>
      </c>
      <c r="AE3">
        <f>COUNTIF('Nexmo SMS'!$H$2:$H$200,'Dependencies occurrences'!$A3)</f>
        <v>0</v>
      </c>
      <c r="AF3">
        <f>COUNTIF('Amazon S3'!$H$2:$H$199,'Dependencies occurrences'!$A3)</f>
        <v>0</v>
      </c>
      <c r="AG3">
        <f>COUNTIF(Heroku!$H$2:$H$200,'Dependencies occurrences'!$A3)</f>
        <v>0</v>
      </c>
      <c r="AH3">
        <f>COUNTIF('Google Drive'!$H$2:$H$200,'Dependencies occurrences'!$A3)</f>
        <v>0</v>
      </c>
      <c r="AI3">
        <f>COUNTIF('Google Fusion Tables'!$H$2:$H$200,'Dependencies occurrences'!$A3)</f>
        <v>0</v>
      </c>
      <c r="AJ3">
        <f>COUNTIF(Pryv!$H$2:$H$200,'Dependencies occurrences'!$A3)</f>
        <v>0</v>
      </c>
      <c r="AK3">
        <f>COUNTIF(Github!$H$2:$H$200,'Dependencies occurrences'!$A3)</f>
        <v>0</v>
      </c>
      <c r="AL3">
        <f>COUNTIF('Bing Web Search'!$H$2:$H$200,'Dependencies occurrences'!$A3)</f>
        <v>0</v>
      </c>
      <c r="AM3">
        <f>COUNTIF(Indeed!$H$2:$H$200,'Dependencies occurrences'!$A3)</f>
        <v>0</v>
      </c>
      <c r="AN3">
        <f>COUNTIF('Google Custom Search'!$H$2:$H$200,'Dependencies occurrences'!$A3)</f>
        <v>0</v>
      </c>
      <c r="AO3">
        <f>COUNTIF(Coinbase!$H$2:$H$200,'Dependencies occurrences'!$A3)</f>
        <v>0</v>
      </c>
      <c r="AP3">
        <f>COUNTIF('QuickBooks Payments'!$H$2:$H$200,'Dependencies occurrences'!$A3)</f>
        <v>0</v>
      </c>
      <c r="AQ3">
        <f>COUNTIF('Forte (Payments Gateway)'!$H$2:$H$199,'Dependencies occurrences'!$A3)</f>
        <v>0</v>
      </c>
    </row>
    <row r="4" ht="13.95" spans="1:43">
      <c r="A4" s="1" t="str">
        <f>'Dependency types'!A$4</f>
        <v>p1 &gt;= p2</v>
      </c>
      <c r="B4">
        <v>2</v>
      </c>
      <c r="C4">
        <f t="shared" si="0"/>
        <v>103</v>
      </c>
      <c r="D4">
        <f>COUNTIF('Google Maps Places'!$H$2:$H$200,'Dependencies occurrences'!$A4)</f>
        <v>2</v>
      </c>
      <c r="E4">
        <f>COUNTIF('Twitter Search Tweets'!$H$2:$H$200,'Dependencies occurrences'!$A4)</f>
        <v>3</v>
      </c>
      <c r="F4">
        <f>COUNTIF(Youtube!$H$2:$H$200,'Dependencies occurrences'!$A4)</f>
        <v>2</v>
      </c>
      <c r="G4">
        <f>COUNTIF(Flickr!$H$2:$H$200,'Dependencies occurrences'!$A4)</f>
        <v>23</v>
      </c>
      <c r="H4">
        <f>COUNTIF('Twilio SMS'!$H$2:$H$200,'Dependencies occurrences'!$A4)</f>
        <v>1</v>
      </c>
      <c r="I4">
        <f>COUNTIF(Last.fm!$H$2:$H$200,'Dependencies occurrences'!$A4)</f>
        <v>5</v>
      </c>
      <c r="J4">
        <f>COUNTIF('Microsoft Bing Maps'!$H$2:$H$200,'Dependencies occurrences'!$A4)</f>
        <v>0</v>
      </c>
      <c r="K4">
        <f>COUNTIF('Google App Engine Admin'!$H$2:$H$200,'Dependencies occurrences'!$A4)</f>
        <v>0</v>
      </c>
      <c r="L4">
        <f>COUNTIF(Foursquare!$H$2:$H$200,'Dependencies occurrences'!$A4)</f>
        <v>5</v>
      </c>
      <c r="M4">
        <f>COUNTIF('DocuSign eSignature'!$H$2:$H$200,'Dependencies occurrences'!$A4)</f>
        <v>13</v>
      </c>
      <c r="N4">
        <f>COUNTIF(GeoNames!$H$2:$H$200,'Dependencies occurrences'!$A4)</f>
        <v>10</v>
      </c>
      <c r="O4">
        <f>COUNTIF('Google Geocoding'!$H$2:$H$200,'Dependencies occurrences'!$A4)</f>
        <v>0</v>
      </c>
      <c r="P4">
        <f>COUNTIF(OpenStreetMap!$H$2:$H$200,'Dependencies occurrences'!$A4)</f>
        <v>1</v>
      </c>
      <c r="Q4">
        <f>COUNTIF(SoundCloud!$H$2:$H$200,'Dependencies occurrences'!$A4)</f>
        <v>3</v>
      </c>
      <c r="R4">
        <f>COUNTIF(NationBuilder!$H$2:$H$199,'Dependencies occurrences'!$A4)</f>
        <v>1</v>
      </c>
      <c r="S4">
        <f>COUNTIF(Tumblr!$H$2:$H$200,'Dependencies occurrences'!$A4)</f>
        <v>0</v>
      </c>
      <c r="T4">
        <f>COUNTIF('Yelp Fusion'!$H$2:$H$200,'Dependencies occurrences'!$A4)</f>
        <v>1</v>
      </c>
      <c r="U4">
        <f>COUNTIF('Paypal Invoicing'!$H$2:$H$200,'Dependencies occurrences'!$A4)</f>
        <v>5</v>
      </c>
      <c r="V4">
        <f>COUNTIF(Oodle!$H$2:$H$200,'Dependencies occurrences'!$A4)</f>
        <v>1</v>
      </c>
      <c r="W4">
        <f>COUNTIF(iTunes!$H$2:$H$200,'Dependencies occurrences'!$A4)</f>
        <v>0</v>
      </c>
      <c r="X4">
        <f>COUNTIF(MapLarge!$H$2:$H$200,'Dependencies occurrences'!$A4)</f>
        <v>0</v>
      </c>
      <c r="Y4">
        <f>COUNTIF(PicPlz!$H$2:$H$200,'Dependencies occurrences'!$A4)</f>
        <v>0</v>
      </c>
      <c r="Z4">
        <f>COUNTIF(CrunchBase!$H$2:$H$200,'Dependencies occurrences'!$A4)</f>
        <v>0</v>
      </c>
      <c r="AA4">
        <f>COUNTIF(Stripe!$H$2:$H$196,'Dependencies occurrences'!$A4)</f>
        <v>3</v>
      </c>
      <c r="AB4">
        <f>COUNTIF(Kiva!$H$2:$H$200,'Dependencies occurrences'!$A4)</f>
        <v>0</v>
      </c>
      <c r="AC4">
        <f>COUNTIF(Tropo!$H$2:$H$200,'Dependencies occurrences'!$A4)</f>
        <v>0</v>
      </c>
      <c r="AD4">
        <f>COUNTIF('AT&amp;T In-App Messaging'!$H$2:$H$200,'Dependencies occurrences'!$A4)</f>
        <v>0</v>
      </c>
      <c r="AE4">
        <f>COUNTIF('Nexmo SMS'!$H$2:$H$200,'Dependencies occurrences'!$A4)</f>
        <v>0</v>
      </c>
      <c r="AF4">
        <f>COUNTIF('Amazon S3'!$H$2:$H$199,'Dependencies occurrences'!$A4)</f>
        <v>0</v>
      </c>
      <c r="AG4">
        <f>COUNTIF(Heroku!$H$2:$H$200,'Dependencies occurrences'!$A4)</f>
        <v>0</v>
      </c>
      <c r="AH4">
        <f>COUNTIF('Google Drive'!$H$2:$H$200,'Dependencies occurrences'!$A4)</f>
        <v>0</v>
      </c>
      <c r="AI4">
        <f>COUNTIF('Google Fusion Tables'!$H$2:$H$200,'Dependencies occurrences'!$A4)</f>
        <v>0</v>
      </c>
      <c r="AJ4">
        <f>COUNTIF(Pryv!$H$2:$H$200,'Dependencies occurrences'!$A4)</f>
        <v>1</v>
      </c>
      <c r="AK4">
        <f>COUNTIF(Github!$H$2:$H$200,'Dependencies occurrences'!$A4)</f>
        <v>2</v>
      </c>
      <c r="AL4">
        <f>COUNTIF('Bing Web Search'!$H$2:$H$200,'Dependencies occurrences'!$A4)</f>
        <v>0</v>
      </c>
      <c r="AM4">
        <f>COUNTIF(Indeed!$H$2:$H$200,'Dependencies occurrences'!$A4)</f>
        <v>0</v>
      </c>
      <c r="AN4">
        <f>COUNTIF('Google Custom Search'!$H$2:$H$200,'Dependencies occurrences'!$A4)</f>
        <v>0</v>
      </c>
      <c r="AO4">
        <f>COUNTIF(Coinbase!$H$2:$H$200,'Dependencies occurrences'!$A4)</f>
        <v>0</v>
      </c>
      <c r="AP4">
        <f>COUNTIF('QuickBooks Payments'!$H$2:$H$200,'Dependencies occurrences'!$A4)</f>
        <v>0</v>
      </c>
      <c r="AQ4">
        <f>COUNTIF('Forte (Payments Gateway)'!$H$2:$H$199,'Dependencies occurrences'!$A4)</f>
        <v>21</v>
      </c>
    </row>
    <row r="5" ht="13.95" spans="1:43">
      <c r="A5" s="1" t="str">
        <f>'Dependency types'!A$5</f>
        <v>XNOR(p1, p2)</v>
      </c>
      <c r="B5">
        <v>2</v>
      </c>
      <c r="C5">
        <f t="shared" si="0"/>
        <v>26</v>
      </c>
      <c r="D5">
        <f>COUNTIF('Google Maps Places'!$H$2:$H$200,'Dependencies occurrences'!$A5)</f>
        <v>1</v>
      </c>
      <c r="E5">
        <f>COUNTIF('Twitter Search Tweets'!$H$2:$H$200,'Dependencies occurrences'!$A5)</f>
        <v>0</v>
      </c>
      <c r="F5">
        <f>COUNTIF(Youtube!$H$2:$H$200,'Dependencies occurrences'!$A5)</f>
        <v>8</v>
      </c>
      <c r="G5">
        <f>COUNTIF(Flickr!$H$2:$H$200,'Dependencies occurrences'!$A5)</f>
        <v>0</v>
      </c>
      <c r="H5">
        <f>COUNTIF('Twilio SMS'!$H$2:$H$200,'Dependencies occurrences'!$A5)</f>
        <v>0</v>
      </c>
      <c r="I5">
        <f>COUNTIF(Last.fm!$H$2:$H$200,'Dependencies occurrences'!$A5)</f>
        <v>0</v>
      </c>
      <c r="J5">
        <f>COUNTIF('Microsoft Bing Maps'!$H$2:$H$200,'Dependencies occurrences'!$A5)</f>
        <v>0</v>
      </c>
      <c r="K5">
        <f>COUNTIF('Google App Engine Admin'!$H$2:$H$200,'Dependencies occurrences'!$A5)</f>
        <v>0</v>
      </c>
      <c r="L5">
        <f>COUNTIF(Foursquare!$H$2:$H$200,'Dependencies occurrences'!$A5)</f>
        <v>4</v>
      </c>
      <c r="M5">
        <f>COUNTIF('DocuSign eSignature'!$H$2:$H$200,'Dependencies occurrences'!$A5)</f>
        <v>0</v>
      </c>
      <c r="N5">
        <f>COUNTIF(GeoNames!$H$2:$H$200,'Dependencies occurrences'!$A5)</f>
        <v>0</v>
      </c>
      <c r="O5">
        <f>COUNTIF('Google Geocoding'!$H$2:$H$200,'Dependencies occurrences'!$A5)</f>
        <v>0</v>
      </c>
      <c r="P5">
        <f>COUNTIF(OpenStreetMap!$H$2:$H$200,'Dependencies occurrences'!$A5)</f>
        <v>0</v>
      </c>
      <c r="Q5">
        <f>COUNTIF(SoundCloud!$H$2:$H$200,'Dependencies occurrences'!$A5)</f>
        <v>0</v>
      </c>
      <c r="R5">
        <f>COUNTIF(NationBuilder!$H$2:$H$199,'Dependencies occurrences'!$A5)</f>
        <v>0</v>
      </c>
      <c r="S5">
        <f>COUNTIF(Tumblr!$H$2:$H$200,'Dependencies occurrences'!$A5)</f>
        <v>0</v>
      </c>
      <c r="T5">
        <f>COUNTIF('Yelp Fusion'!$H$2:$H$200,'Dependencies occurrences'!$A5)</f>
        <v>2</v>
      </c>
      <c r="U5">
        <f>COUNTIF('Paypal Invoicing'!$H$2:$H$200,'Dependencies occurrences'!$A5)</f>
        <v>0</v>
      </c>
      <c r="V5">
        <f>COUNTIF(Oodle!$H$2:$H$200,'Dependencies occurrences'!$A5)</f>
        <v>0</v>
      </c>
      <c r="W5">
        <f>COUNTIF(iTunes!$H$2:$H$200,'Dependencies occurrences'!$A5)</f>
        <v>0</v>
      </c>
      <c r="X5">
        <f>COUNTIF(MapLarge!$H$2:$H$200,'Dependencies occurrences'!$A5)</f>
        <v>0</v>
      </c>
      <c r="Y5">
        <f>COUNTIF(PicPlz!$H$2:$H$200,'Dependencies occurrences'!$A5)</f>
        <v>0</v>
      </c>
      <c r="Z5">
        <f>COUNTIF(CrunchBase!$H$2:$H$200,'Dependencies occurrences'!$A5)</f>
        <v>0</v>
      </c>
      <c r="AA5">
        <f>COUNTIF(Stripe!$H$2:$H$196,'Dependencies occurrences'!$A5)</f>
        <v>0</v>
      </c>
      <c r="AB5">
        <f>COUNTIF(Kiva!$H$2:$H$200,'Dependencies occurrences'!$A5)</f>
        <v>0</v>
      </c>
      <c r="AC5">
        <f>COUNTIF(Tropo!$H$2:$H$200,'Dependencies occurrences'!$A5)</f>
        <v>0</v>
      </c>
      <c r="AD5">
        <f>COUNTIF('AT&amp;T In-App Messaging'!$H$2:$H$200,'Dependencies occurrences'!$A5)</f>
        <v>0</v>
      </c>
      <c r="AE5">
        <f>COUNTIF('Nexmo SMS'!$H$2:$H$200,'Dependencies occurrences'!$A5)</f>
        <v>0</v>
      </c>
      <c r="AF5">
        <f>COUNTIF('Amazon S3'!$H$2:$H$199,'Dependencies occurrences'!$A5)</f>
        <v>9</v>
      </c>
      <c r="AG5">
        <f>COUNTIF(Heroku!$H$2:$H$200,'Dependencies occurrences'!$A5)</f>
        <v>0</v>
      </c>
      <c r="AH5">
        <f>COUNTIF('Google Drive'!$H$2:$H$200,'Dependencies occurrences'!$A5)</f>
        <v>0</v>
      </c>
      <c r="AI5">
        <f>COUNTIF('Google Fusion Tables'!$H$2:$H$200,'Dependencies occurrences'!$A5)</f>
        <v>0</v>
      </c>
      <c r="AJ5">
        <f>COUNTIF(Pryv!$H$2:$H$200,'Dependencies occurrences'!$A5)</f>
        <v>0</v>
      </c>
      <c r="AK5">
        <f>COUNTIF(Github!$H$2:$H$200,'Dependencies occurrences'!$A5)</f>
        <v>1</v>
      </c>
      <c r="AL5">
        <f>COUNTIF('Bing Web Search'!$H$2:$H$200,'Dependencies occurrences'!$A5)</f>
        <v>1</v>
      </c>
      <c r="AM5">
        <f>COUNTIF(Indeed!$H$2:$H$200,'Dependencies occurrences'!$A5)</f>
        <v>0</v>
      </c>
      <c r="AN5">
        <f>COUNTIF('Google Custom Search'!$H$2:$H$200,'Dependencies occurrences'!$A5)</f>
        <v>0</v>
      </c>
      <c r="AO5">
        <f>COUNTIF(Coinbase!$H$2:$H$200,'Dependencies occurrences'!$A5)</f>
        <v>0</v>
      </c>
      <c r="AP5">
        <f>COUNTIF('QuickBooks Payments'!$H$2:$H$200,'Dependencies occurrences'!$A5)</f>
        <v>0</v>
      </c>
      <c r="AQ5">
        <f>COUNTIF('Forte (Payments Gateway)'!$H$2:$H$199,'Dependencies occurrences'!$A5)</f>
        <v>0</v>
      </c>
    </row>
    <row r="6" ht="13.95" spans="1:43">
      <c r="A6" s="1" t="str">
        <f>'Dependency types'!A$6</f>
        <v>OR(p1, p2)</v>
      </c>
      <c r="B6">
        <v>2</v>
      </c>
      <c r="C6">
        <f t="shared" si="0"/>
        <v>9</v>
      </c>
      <c r="D6">
        <f>COUNTIF('Google Maps Places'!$H$2:$H$200,'Dependencies occurrences'!$A6)</f>
        <v>1</v>
      </c>
      <c r="E6">
        <f>COUNTIF('Twitter Search Tweets'!$H$2:$H$200,'Dependencies occurrences'!$A6)</f>
        <v>0</v>
      </c>
      <c r="F6">
        <f>COUNTIF(Youtube!$H$2:$H$200,'Dependencies occurrences'!$A6)</f>
        <v>0</v>
      </c>
      <c r="G6">
        <f>COUNTIF(Flickr!$H$2:$H$200,'Dependencies occurrences'!$A6)</f>
        <v>1</v>
      </c>
      <c r="H6">
        <f>COUNTIF('Twilio SMS'!$H$2:$H$200,'Dependencies occurrences'!$A6)</f>
        <v>0</v>
      </c>
      <c r="I6">
        <f>COUNTIF(Last.fm!$H$2:$H$200,'Dependencies occurrences'!$A6)</f>
        <v>0</v>
      </c>
      <c r="J6">
        <f>COUNTIF('Microsoft Bing Maps'!$H$2:$H$200,'Dependencies occurrences'!$A6)</f>
        <v>0</v>
      </c>
      <c r="K6">
        <f>COUNTIF('Google App Engine Admin'!$H$2:$H$200,'Dependencies occurrences'!$A6)</f>
        <v>0</v>
      </c>
      <c r="L6">
        <f>COUNTIF(Foursquare!$H$2:$H$200,'Dependencies occurrences'!$A6)</f>
        <v>0</v>
      </c>
      <c r="M6">
        <f>COUNTIF('DocuSign eSignature'!$H$2:$H$200,'Dependencies occurrences'!$A6)</f>
        <v>0</v>
      </c>
      <c r="N6">
        <f>COUNTIF(GeoNames!$H$2:$H$200,'Dependencies occurrences'!$A6)</f>
        <v>1</v>
      </c>
      <c r="O6">
        <f>COUNTIF('Google Geocoding'!$H$2:$H$200,'Dependencies occurrences'!$A6)</f>
        <v>0</v>
      </c>
      <c r="P6">
        <f>COUNTIF(OpenStreetMap!$H$2:$H$200,'Dependencies occurrences'!$A6)</f>
        <v>0</v>
      </c>
      <c r="Q6">
        <f>COUNTIF(SoundCloud!$H$2:$H$200,'Dependencies occurrences'!$A6)</f>
        <v>0</v>
      </c>
      <c r="R6">
        <f>COUNTIF(NationBuilder!$H$2:$H$199,'Dependencies occurrences'!$A6)</f>
        <v>1</v>
      </c>
      <c r="S6">
        <f>COUNTIF(Tumblr!$H$2:$H$200,'Dependencies occurrences'!$A6)</f>
        <v>0</v>
      </c>
      <c r="T6">
        <f>COUNTIF('Yelp Fusion'!$H$2:$H$200,'Dependencies occurrences'!$A6)</f>
        <v>0</v>
      </c>
      <c r="U6">
        <f>COUNTIF('Paypal Invoicing'!$H$2:$H$200,'Dependencies occurrences'!$A6)</f>
        <v>0</v>
      </c>
      <c r="V6">
        <f>COUNTIF(Oodle!$H$2:$H$200,'Dependencies occurrences'!$A6)</f>
        <v>0</v>
      </c>
      <c r="W6">
        <f>COUNTIF(iTunes!$H$2:$H$200,'Dependencies occurrences'!$A6)</f>
        <v>0</v>
      </c>
      <c r="X6">
        <f>COUNTIF(MapLarge!$H$2:$H$200,'Dependencies occurrences'!$A6)</f>
        <v>0</v>
      </c>
      <c r="Y6">
        <f>COUNTIF(PicPlz!$H$2:$H$200,'Dependencies occurrences'!$A6)</f>
        <v>0</v>
      </c>
      <c r="Z6">
        <f>COUNTIF(CrunchBase!$H$2:$H$200,'Dependencies occurrences'!$A6)</f>
        <v>0</v>
      </c>
      <c r="AA6">
        <f>COUNTIF(Stripe!$H$2:$H$196,'Dependencies occurrences'!$A6)</f>
        <v>3</v>
      </c>
      <c r="AB6">
        <f>COUNTIF(Kiva!$H$2:$H$200,'Dependencies occurrences'!$A6)</f>
        <v>0</v>
      </c>
      <c r="AC6">
        <f>COUNTIF(Tropo!$H$2:$H$200,'Dependencies occurrences'!$A6)</f>
        <v>1</v>
      </c>
      <c r="AD6">
        <f>COUNTIF('AT&amp;T In-App Messaging'!$H$2:$H$200,'Dependencies occurrences'!$A6)</f>
        <v>1</v>
      </c>
      <c r="AE6">
        <f>COUNTIF('Nexmo SMS'!$H$2:$H$200,'Dependencies occurrences'!$A6)</f>
        <v>0</v>
      </c>
      <c r="AF6">
        <f>COUNTIF('Amazon S3'!$H$2:$H$199,'Dependencies occurrences'!$A6)</f>
        <v>0</v>
      </c>
      <c r="AG6">
        <f>COUNTIF(Heroku!$H$2:$H$200,'Dependencies occurrences'!$A6)</f>
        <v>0</v>
      </c>
      <c r="AH6">
        <f>COUNTIF('Google Drive'!$H$2:$H$200,'Dependencies occurrences'!$A6)</f>
        <v>0</v>
      </c>
      <c r="AI6">
        <f>COUNTIF('Google Fusion Tables'!$H$2:$H$200,'Dependencies occurrences'!$A6)</f>
        <v>0</v>
      </c>
      <c r="AJ6">
        <f>COUNTIF(Pryv!$H$2:$H$200,'Dependencies occurrences'!$A6)</f>
        <v>0</v>
      </c>
      <c r="AK6">
        <f>COUNTIF(Github!$H$2:$H$200,'Dependencies occurrences'!$A6)</f>
        <v>0</v>
      </c>
      <c r="AL6">
        <f>COUNTIF('Bing Web Search'!$H$2:$H$200,'Dependencies occurrences'!$A6)</f>
        <v>0</v>
      </c>
      <c r="AM6">
        <f>COUNTIF(Indeed!$H$2:$H$200,'Dependencies occurrences'!$A6)</f>
        <v>0</v>
      </c>
      <c r="AN6">
        <f>COUNTIF('Google Custom Search'!$H$2:$H$200,'Dependencies occurrences'!$A6)</f>
        <v>0</v>
      </c>
      <c r="AO6">
        <f>COUNTIF(Coinbase!$H$2:$H$200,'Dependencies occurrences'!$A6)</f>
        <v>0</v>
      </c>
      <c r="AP6">
        <f>COUNTIF('QuickBooks Payments'!$H$2:$H$200,'Dependencies occurrences'!$A6)</f>
        <v>0</v>
      </c>
      <c r="AQ6">
        <f>COUNTIF('Forte (Payments Gateway)'!$H$2:$H$199,'Dependencies occurrences'!$A6)</f>
        <v>0</v>
      </c>
    </row>
    <row r="7" ht="13.95" spans="1:43">
      <c r="A7" s="1" t="str">
        <f>'Dependency types'!A$7</f>
        <v>XOR(p1, p2)</v>
      </c>
      <c r="B7">
        <v>2</v>
      </c>
      <c r="C7">
        <f t="shared" si="0"/>
        <v>78</v>
      </c>
      <c r="D7">
        <f>COUNTIF('Google Maps Places'!$H$2:$H$200,'Dependencies occurrences'!$A7)</f>
        <v>1</v>
      </c>
      <c r="E7">
        <f>COUNTIF('Twitter Search Tweets'!$H$2:$H$200,'Dependencies occurrences'!$A7)</f>
        <v>0</v>
      </c>
      <c r="F7">
        <f>COUNTIF(Youtube!$H$2:$H$200,'Dependencies occurrences'!$A7)</f>
        <v>4</v>
      </c>
      <c r="G7">
        <f>COUNTIF(Flickr!$H$2:$H$200,'Dependencies occurrences'!$A7)</f>
        <v>15</v>
      </c>
      <c r="H7">
        <f>COUNTIF('Twilio SMS'!$H$2:$H$200,'Dependencies occurrences'!$A7)</f>
        <v>2</v>
      </c>
      <c r="I7">
        <f>COUNTIF(Last.fm!$H$2:$H$200,'Dependencies occurrences'!$A7)</f>
        <v>20</v>
      </c>
      <c r="J7">
        <f>COUNTIF('Microsoft Bing Maps'!$H$2:$H$200,'Dependencies occurrences'!$A7)</f>
        <v>3</v>
      </c>
      <c r="K7">
        <f>COUNTIF('Google App Engine Admin'!$H$2:$H$200,'Dependencies occurrences'!$A7)</f>
        <v>0</v>
      </c>
      <c r="L7">
        <f>COUNTIF(Foursquare!$H$2:$H$200,'Dependencies occurrences'!$A7)</f>
        <v>4</v>
      </c>
      <c r="M7">
        <f>COUNTIF('DocuSign eSignature'!$H$2:$H$200,'Dependencies occurrences'!$A7)</f>
        <v>0</v>
      </c>
      <c r="N7">
        <f>COUNTIF(GeoNames!$H$2:$H$200,'Dependencies occurrences'!$A7)</f>
        <v>3</v>
      </c>
      <c r="O7">
        <f>COUNTIF('Google Geocoding'!$H$2:$H$200,'Dependencies occurrences'!$A7)</f>
        <v>0</v>
      </c>
      <c r="P7">
        <f>COUNTIF(OpenStreetMap!$H$2:$H$200,'Dependencies occurrences'!$A7)</f>
        <v>0</v>
      </c>
      <c r="Q7">
        <f>COUNTIF(SoundCloud!$H$2:$H$200,'Dependencies occurrences'!$A7)</f>
        <v>0</v>
      </c>
      <c r="R7">
        <f>COUNTIF(NationBuilder!$H$2:$H$199,'Dependencies occurrences'!$A7)</f>
        <v>1</v>
      </c>
      <c r="S7">
        <f>COUNTIF(Tumblr!$H$2:$H$200,'Dependencies occurrences'!$A7)</f>
        <v>0</v>
      </c>
      <c r="T7">
        <f>COUNTIF('Yelp Fusion'!$H$2:$H$200,'Dependencies occurrences'!$A7)</f>
        <v>0</v>
      </c>
      <c r="U7">
        <f>COUNTIF('Paypal Invoicing'!$H$2:$H$200,'Dependencies occurrences'!$A7)</f>
        <v>0</v>
      </c>
      <c r="V7">
        <f>COUNTIF(Oodle!$H$2:$H$200,'Dependencies occurrences'!$A7)</f>
        <v>0</v>
      </c>
      <c r="W7">
        <f>COUNTIF(iTunes!$H$2:$H$200,'Dependencies occurrences'!$A7)</f>
        <v>0</v>
      </c>
      <c r="X7">
        <f>COUNTIF(MapLarge!$H$2:$H$200,'Dependencies occurrences'!$A7)</f>
        <v>0</v>
      </c>
      <c r="Y7">
        <f>COUNTIF(PicPlz!$H$2:$H$200,'Dependencies occurrences'!$A7)</f>
        <v>11</v>
      </c>
      <c r="Z7">
        <f>COUNTIF(CrunchBase!$H$2:$H$200,'Dependencies occurrences'!$A7)</f>
        <v>0</v>
      </c>
      <c r="AA7">
        <f>COUNTIF(Stripe!$H$2:$H$196,'Dependencies occurrences'!$A7)</f>
        <v>0</v>
      </c>
      <c r="AB7">
        <f>COUNTIF(Kiva!$H$2:$H$200,'Dependencies occurrences'!$A7)</f>
        <v>0</v>
      </c>
      <c r="AC7">
        <f>COUNTIF(Tropo!$H$2:$H$200,'Dependencies occurrences'!$A7)</f>
        <v>0</v>
      </c>
      <c r="AD7">
        <f>COUNTIF('AT&amp;T In-App Messaging'!$H$2:$H$200,'Dependencies occurrences'!$A7)</f>
        <v>0</v>
      </c>
      <c r="AE7">
        <f>COUNTIF('Nexmo SMS'!$H$2:$H$200,'Dependencies occurrences'!$A7)</f>
        <v>1</v>
      </c>
      <c r="AF7">
        <f>COUNTIF('Amazon S3'!$H$2:$H$199,'Dependencies occurrences'!$A7)</f>
        <v>0</v>
      </c>
      <c r="AG7">
        <f>COUNTIF(Heroku!$H$2:$H$200,'Dependencies occurrences'!$A7)</f>
        <v>0</v>
      </c>
      <c r="AH7">
        <f>COUNTIF('Google Drive'!$H$2:$H$200,'Dependencies occurrences'!$A7)</f>
        <v>0</v>
      </c>
      <c r="AI7">
        <f>COUNTIF('Google Fusion Tables'!$H$2:$H$200,'Dependencies occurrences'!$A7)</f>
        <v>3</v>
      </c>
      <c r="AJ7">
        <f>COUNTIF(Pryv!$H$2:$H$200,'Dependencies occurrences'!$A7)</f>
        <v>3</v>
      </c>
      <c r="AK7">
        <f>COUNTIF(Github!$H$2:$H$200,'Dependencies occurrences'!$A7)</f>
        <v>2</v>
      </c>
      <c r="AL7">
        <f>COUNTIF('Bing Web Search'!$H$2:$H$200,'Dependencies occurrences'!$A7)</f>
        <v>0</v>
      </c>
      <c r="AM7">
        <f>COUNTIF(Indeed!$H$2:$H$200,'Dependencies occurrences'!$A7)</f>
        <v>0</v>
      </c>
      <c r="AN7">
        <f>COUNTIF('Google Custom Search'!$H$2:$H$200,'Dependencies occurrences'!$A7)</f>
        <v>0</v>
      </c>
      <c r="AO7">
        <f>COUNTIF(Coinbase!$H$2:$H$200,'Dependencies occurrences'!$A7)</f>
        <v>2</v>
      </c>
      <c r="AP7">
        <f>COUNTIF('QuickBooks Payments'!$H$2:$H$200,'Dependencies occurrences'!$A7)</f>
        <v>3</v>
      </c>
      <c r="AQ7">
        <f>COUNTIF('Forte (Payments Gateway)'!$H$2:$H$199,'Dependencies occurrences'!$A7)</f>
        <v>0</v>
      </c>
    </row>
    <row r="8" ht="13.95" spans="1:43">
      <c r="A8" s="1" t="str">
        <f>'Dependency types'!A$8</f>
        <v>p1 =&gt; AND(p2, p3)</v>
      </c>
      <c r="B8">
        <v>3</v>
      </c>
      <c r="C8">
        <f t="shared" si="0"/>
        <v>1</v>
      </c>
      <c r="D8">
        <f>COUNTIF('Google Maps Places'!$H$2:$H$200,'Dependencies occurrences'!$A8)</f>
        <v>1</v>
      </c>
      <c r="E8">
        <f>COUNTIF('Twitter Search Tweets'!$H$2:$H$200,'Dependencies occurrences'!$A8)</f>
        <v>0</v>
      </c>
      <c r="F8">
        <f>COUNTIF(Youtube!$H$2:$H$200,'Dependencies occurrences'!$A8)</f>
        <v>0</v>
      </c>
      <c r="G8">
        <f>COUNTIF(Flickr!$H$2:$H$200,'Dependencies occurrences'!$A8)</f>
        <v>0</v>
      </c>
      <c r="H8">
        <f>COUNTIF('Twilio SMS'!$H$2:$H$200,'Dependencies occurrences'!$A8)</f>
        <v>0</v>
      </c>
      <c r="I8">
        <f>COUNTIF(Last.fm!$H$2:$H$200,'Dependencies occurrences'!$A8)</f>
        <v>0</v>
      </c>
      <c r="J8">
        <f>COUNTIF('Microsoft Bing Maps'!$H$2:$H$200,'Dependencies occurrences'!$A8)</f>
        <v>0</v>
      </c>
      <c r="K8">
        <f>COUNTIF('Google App Engine Admin'!$H$2:$H$200,'Dependencies occurrences'!$A8)</f>
        <v>0</v>
      </c>
      <c r="L8">
        <f>COUNTIF(Foursquare!$H$2:$H$200,'Dependencies occurrences'!$A8)</f>
        <v>0</v>
      </c>
      <c r="M8">
        <f>COUNTIF('DocuSign eSignature'!$H$2:$H$200,'Dependencies occurrences'!$A8)</f>
        <v>0</v>
      </c>
      <c r="N8">
        <f>COUNTIF(GeoNames!$H$2:$H$200,'Dependencies occurrences'!$A8)</f>
        <v>0</v>
      </c>
      <c r="O8">
        <f>COUNTIF('Google Geocoding'!$H$2:$H$200,'Dependencies occurrences'!$A8)</f>
        <v>0</v>
      </c>
      <c r="P8">
        <f>COUNTIF(OpenStreetMap!$H$2:$H$200,'Dependencies occurrences'!$A8)</f>
        <v>0</v>
      </c>
      <c r="Q8">
        <f>COUNTIF(SoundCloud!$H$2:$H$200,'Dependencies occurrences'!$A8)</f>
        <v>0</v>
      </c>
      <c r="R8">
        <f>COUNTIF(NationBuilder!$H$2:$H$199,'Dependencies occurrences'!$A8)</f>
        <v>0</v>
      </c>
      <c r="S8">
        <f>COUNTIF(Tumblr!$H$2:$H$200,'Dependencies occurrences'!$A8)</f>
        <v>0</v>
      </c>
      <c r="T8">
        <f>COUNTIF('Yelp Fusion'!$H$2:$H$200,'Dependencies occurrences'!$A8)</f>
        <v>0</v>
      </c>
      <c r="U8">
        <f>COUNTIF('Paypal Invoicing'!$H$2:$H$200,'Dependencies occurrences'!$A8)</f>
        <v>0</v>
      </c>
      <c r="V8">
        <f>COUNTIF(Oodle!$H$2:$H$200,'Dependencies occurrences'!$A8)</f>
        <v>0</v>
      </c>
      <c r="W8">
        <f>COUNTIF(iTunes!$H$2:$H$200,'Dependencies occurrences'!$A8)</f>
        <v>0</v>
      </c>
      <c r="X8">
        <f>COUNTIF(MapLarge!$H$2:$H$200,'Dependencies occurrences'!$A8)</f>
        <v>0</v>
      </c>
      <c r="Y8">
        <f>COUNTIF(PicPlz!$H$2:$H$200,'Dependencies occurrences'!$A8)</f>
        <v>0</v>
      </c>
      <c r="Z8">
        <f>COUNTIF(CrunchBase!$H$2:$H$200,'Dependencies occurrences'!$A8)</f>
        <v>0</v>
      </c>
      <c r="AA8">
        <f>COUNTIF(Stripe!$H$2:$H$196,'Dependencies occurrences'!$A8)</f>
        <v>0</v>
      </c>
      <c r="AB8">
        <f>COUNTIF(Kiva!$H$2:$H$200,'Dependencies occurrences'!$A8)</f>
        <v>0</v>
      </c>
      <c r="AC8">
        <f>COUNTIF(Tropo!$H$2:$H$200,'Dependencies occurrences'!$A8)</f>
        <v>0</v>
      </c>
      <c r="AD8">
        <f>COUNTIF('AT&amp;T In-App Messaging'!$H$2:$H$200,'Dependencies occurrences'!$A8)</f>
        <v>0</v>
      </c>
      <c r="AE8">
        <f>COUNTIF('Nexmo SMS'!$H$2:$H$200,'Dependencies occurrences'!$A8)</f>
        <v>0</v>
      </c>
      <c r="AF8">
        <f>COUNTIF('Amazon S3'!$H$2:$H$199,'Dependencies occurrences'!$A8)</f>
        <v>0</v>
      </c>
      <c r="AG8">
        <f>COUNTIF(Heroku!$H$2:$H$200,'Dependencies occurrences'!$A8)</f>
        <v>0</v>
      </c>
      <c r="AH8">
        <f>COUNTIF('Google Drive'!$H$2:$H$200,'Dependencies occurrences'!$A8)</f>
        <v>0</v>
      </c>
      <c r="AI8">
        <f>COUNTIF('Google Fusion Tables'!$H$2:$H$200,'Dependencies occurrences'!$A8)</f>
        <v>0</v>
      </c>
      <c r="AJ8">
        <f>COUNTIF(Pryv!$H$2:$H$200,'Dependencies occurrences'!$A8)</f>
        <v>0</v>
      </c>
      <c r="AK8">
        <f>COUNTIF(Github!$H$2:$H$200,'Dependencies occurrences'!$A8)</f>
        <v>0</v>
      </c>
      <c r="AL8">
        <f>COUNTIF('Bing Web Search'!$H$2:$H$200,'Dependencies occurrences'!$A8)</f>
        <v>0</v>
      </c>
      <c r="AM8">
        <f>COUNTIF(Indeed!$H$2:$H$200,'Dependencies occurrences'!$A8)</f>
        <v>0</v>
      </c>
      <c r="AN8">
        <f>COUNTIF('Google Custom Search'!$H$2:$H$200,'Dependencies occurrences'!$A8)</f>
        <v>0</v>
      </c>
      <c r="AO8">
        <f>COUNTIF(Coinbase!$H$2:$H$200,'Dependencies occurrences'!$A8)</f>
        <v>0</v>
      </c>
      <c r="AP8">
        <f>COUNTIF('QuickBooks Payments'!$H$2:$H$200,'Dependencies occurrences'!$A8)</f>
        <v>0</v>
      </c>
      <c r="AQ8">
        <f>COUNTIF('Forte (Payments Gateway)'!$H$2:$H$199,'Dependencies occurrences'!$A8)</f>
        <v>0</v>
      </c>
    </row>
    <row r="9" ht="13.95" spans="1:43">
      <c r="A9" s="1" t="str">
        <f>'Dependency types'!A$9</f>
        <v>XOR(p1, p2, p3)</v>
      </c>
      <c r="B9">
        <v>3</v>
      </c>
      <c r="C9">
        <f t="shared" si="0"/>
        <v>12</v>
      </c>
      <c r="D9">
        <f>COUNTIF('Google Maps Places'!$H$2:$H$200,'Dependencies occurrences'!$A9)</f>
        <v>0</v>
      </c>
      <c r="E9">
        <f>COUNTIF('Twitter Search Tweets'!$H$2:$H$200,'Dependencies occurrences'!$A9)</f>
        <v>0</v>
      </c>
      <c r="F9">
        <f>COUNTIF(Youtube!$H$2:$H$200,'Dependencies occurrences'!$A9)</f>
        <v>4</v>
      </c>
      <c r="G9">
        <f>COUNTIF(Flickr!$H$2:$H$200,'Dependencies occurrences'!$A9)</f>
        <v>0</v>
      </c>
      <c r="H9">
        <f>COUNTIF('Twilio SMS'!$H$2:$H$200,'Dependencies occurrences'!$A9)</f>
        <v>0</v>
      </c>
      <c r="I9">
        <f>COUNTIF(Last.fm!$H$2:$H$200,'Dependencies occurrences'!$A9)</f>
        <v>0</v>
      </c>
      <c r="J9">
        <f>COUNTIF('Microsoft Bing Maps'!$H$2:$H$200,'Dependencies occurrences'!$A9)</f>
        <v>0</v>
      </c>
      <c r="K9">
        <f>COUNTIF('Google App Engine Admin'!$H$2:$H$200,'Dependencies occurrences'!$A9)</f>
        <v>0</v>
      </c>
      <c r="L9">
        <f>COUNTIF(Foursquare!$H$2:$H$200,'Dependencies occurrences'!$A9)</f>
        <v>0</v>
      </c>
      <c r="M9">
        <f>COUNTIF('DocuSign eSignature'!$H$2:$H$200,'Dependencies occurrences'!$A9)</f>
        <v>0</v>
      </c>
      <c r="N9">
        <f>COUNTIF(GeoNames!$H$2:$H$200,'Dependencies occurrences'!$A9)</f>
        <v>2</v>
      </c>
      <c r="O9">
        <f>COUNTIF('Google Geocoding'!$H$2:$H$200,'Dependencies occurrences'!$A9)</f>
        <v>1</v>
      </c>
      <c r="P9">
        <f>COUNTIF(OpenStreetMap!$H$2:$H$200,'Dependencies occurrences'!$A9)</f>
        <v>0</v>
      </c>
      <c r="Q9">
        <f>COUNTIF(SoundCloud!$H$2:$H$200,'Dependencies occurrences'!$A9)</f>
        <v>0</v>
      </c>
      <c r="R9">
        <f>COUNTIF(NationBuilder!$H$2:$H$199,'Dependencies occurrences'!$A9)</f>
        <v>0</v>
      </c>
      <c r="S9">
        <f>COUNTIF(Tumblr!$H$2:$H$200,'Dependencies occurrences'!$A9)</f>
        <v>0</v>
      </c>
      <c r="T9">
        <f>COUNTIF('Yelp Fusion'!$H$2:$H$200,'Dependencies occurrences'!$A9)</f>
        <v>0</v>
      </c>
      <c r="U9">
        <f>COUNTIF('Paypal Invoicing'!$H$2:$H$200,'Dependencies occurrences'!$A9)</f>
        <v>0</v>
      </c>
      <c r="V9">
        <f>COUNTIF(Oodle!$H$2:$H$200,'Dependencies occurrences'!$A9)</f>
        <v>0</v>
      </c>
      <c r="W9">
        <f>COUNTIF(iTunes!$H$2:$H$200,'Dependencies occurrences'!$A9)</f>
        <v>0</v>
      </c>
      <c r="X9">
        <f>COUNTIF(MapLarge!$H$2:$H$200,'Dependencies occurrences'!$A9)</f>
        <v>0</v>
      </c>
      <c r="Y9">
        <f>COUNTIF(PicPlz!$H$2:$H$200,'Dependencies occurrences'!$A9)</f>
        <v>3</v>
      </c>
      <c r="Z9">
        <f>COUNTIF(CrunchBase!$H$2:$H$200,'Dependencies occurrences'!$A9)</f>
        <v>0</v>
      </c>
      <c r="AA9">
        <f>COUNTIF(Stripe!$H$2:$H$196,'Dependencies occurrences'!$A9)</f>
        <v>0</v>
      </c>
      <c r="AB9">
        <f>COUNTIF(Kiva!$H$2:$H$200,'Dependencies occurrences'!$A9)</f>
        <v>0</v>
      </c>
      <c r="AC9">
        <f>COUNTIF(Tropo!$H$2:$H$200,'Dependencies occurrences'!$A9)</f>
        <v>0</v>
      </c>
      <c r="AD9">
        <f>COUNTIF('AT&amp;T In-App Messaging'!$H$2:$H$200,'Dependencies occurrences'!$A9)</f>
        <v>0</v>
      </c>
      <c r="AE9">
        <f>COUNTIF('Nexmo SMS'!$H$2:$H$200,'Dependencies occurrences'!$A9)</f>
        <v>0</v>
      </c>
      <c r="AF9">
        <f>COUNTIF('Amazon S3'!$H$2:$H$199,'Dependencies occurrences'!$A9)</f>
        <v>0</v>
      </c>
      <c r="AG9">
        <f>COUNTIF(Heroku!$H$2:$H$200,'Dependencies occurrences'!$A9)</f>
        <v>0</v>
      </c>
      <c r="AH9">
        <f>COUNTIF('Google Drive'!$H$2:$H$200,'Dependencies occurrences'!$A9)</f>
        <v>0</v>
      </c>
      <c r="AI9">
        <f>COUNTIF('Google Fusion Tables'!$H$2:$H$200,'Dependencies occurrences'!$A9)</f>
        <v>0</v>
      </c>
      <c r="AJ9">
        <f>COUNTIF(Pryv!$H$2:$H$200,'Dependencies occurrences'!$A9)</f>
        <v>0</v>
      </c>
      <c r="AK9">
        <f>COUNTIF(Github!$H$2:$H$200,'Dependencies occurrences'!$A9)</f>
        <v>0</v>
      </c>
      <c r="AL9">
        <f>COUNTIF('Bing Web Search'!$H$2:$H$200,'Dependencies occurrences'!$A9)</f>
        <v>0</v>
      </c>
      <c r="AM9">
        <f>COUNTIF(Indeed!$H$2:$H$200,'Dependencies occurrences'!$A9)</f>
        <v>0</v>
      </c>
      <c r="AN9">
        <f>COUNTIF('Google Custom Search'!$H$2:$H$200,'Dependencies occurrences'!$A9)</f>
        <v>0</v>
      </c>
      <c r="AO9">
        <f>COUNTIF(Coinbase!$H$2:$H$200,'Dependencies occurrences'!$A9)</f>
        <v>0</v>
      </c>
      <c r="AP9">
        <f>COUNTIF('QuickBooks Payments'!$H$2:$H$200,'Dependencies occurrences'!$A9)</f>
        <v>2</v>
      </c>
      <c r="AQ9">
        <f>COUNTIF('Forte (Payments Gateway)'!$H$2:$H$199,'Dependencies occurrences'!$A9)</f>
        <v>0</v>
      </c>
    </row>
    <row r="10" ht="13.95" spans="1:43">
      <c r="A10" s="1" t="str">
        <f>'Dependency types'!A$10</f>
        <v>XOR(p1, p2, p3, p4, p5, p6)</v>
      </c>
      <c r="B10">
        <v>6</v>
      </c>
      <c r="C10">
        <f t="shared" si="0"/>
        <v>1</v>
      </c>
      <c r="D10">
        <f>COUNTIF('Google Maps Places'!$H$2:$H$200,'Dependencies occurrences'!$A10)</f>
        <v>0</v>
      </c>
      <c r="E10">
        <f>COUNTIF('Twitter Search Tweets'!$H$2:$H$200,'Dependencies occurrences'!$A10)</f>
        <v>0</v>
      </c>
      <c r="F10">
        <f>COUNTIF(Youtube!$H$2:$H$200,'Dependencies occurrences'!$A10)</f>
        <v>1</v>
      </c>
      <c r="G10">
        <f>COUNTIF(Flickr!$H$2:$H$200,'Dependencies occurrences'!$A10)</f>
        <v>0</v>
      </c>
      <c r="H10">
        <f>COUNTIF('Twilio SMS'!$H$2:$H$200,'Dependencies occurrences'!$A10)</f>
        <v>0</v>
      </c>
      <c r="I10">
        <f>COUNTIF(Last.fm!$H$2:$H$200,'Dependencies occurrences'!$A10)</f>
        <v>0</v>
      </c>
      <c r="J10">
        <f>COUNTIF('Microsoft Bing Maps'!$H$2:$H$200,'Dependencies occurrences'!$A10)</f>
        <v>0</v>
      </c>
      <c r="K10">
        <f>COUNTIF('Google App Engine Admin'!$H$2:$H$200,'Dependencies occurrences'!$A10)</f>
        <v>0</v>
      </c>
      <c r="L10">
        <f>COUNTIF(Foursquare!$H$2:$H$200,'Dependencies occurrences'!$A10)</f>
        <v>0</v>
      </c>
      <c r="M10">
        <f>COUNTIF('DocuSign eSignature'!$H$2:$H$200,'Dependencies occurrences'!$A10)</f>
        <v>0</v>
      </c>
      <c r="N10">
        <f>COUNTIF(GeoNames!$H$2:$H$200,'Dependencies occurrences'!$A10)</f>
        <v>0</v>
      </c>
      <c r="O10">
        <f>COUNTIF('Google Geocoding'!$H$2:$H$200,'Dependencies occurrences'!$A10)</f>
        <v>0</v>
      </c>
      <c r="P10">
        <f>COUNTIF(OpenStreetMap!$H$2:$H$200,'Dependencies occurrences'!$A10)</f>
        <v>0</v>
      </c>
      <c r="Q10">
        <f>COUNTIF(SoundCloud!$H$2:$H$200,'Dependencies occurrences'!$A10)</f>
        <v>0</v>
      </c>
      <c r="R10">
        <f>COUNTIF(NationBuilder!$H$2:$H$199,'Dependencies occurrences'!$A10)</f>
        <v>0</v>
      </c>
      <c r="S10">
        <f>COUNTIF(Tumblr!$H$2:$H$200,'Dependencies occurrences'!$A10)</f>
        <v>0</v>
      </c>
      <c r="T10">
        <f>COUNTIF('Yelp Fusion'!$H$2:$H$200,'Dependencies occurrences'!$A10)</f>
        <v>0</v>
      </c>
      <c r="U10">
        <f>COUNTIF('Paypal Invoicing'!$H$2:$H$200,'Dependencies occurrences'!$A10)</f>
        <v>0</v>
      </c>
      <c r="V10">
        <f>COUNTIF(Oodle!$H$2:$H$200,'Dependencies occurrences'!$A10)</f>
        <v>0</v>
      </c>
      <c r="W10">
        <f>COUNTIF(iTunes!$H$2:$H$200,'Dependencies occurrences'!$A10)</f>
        <v>0</v>
      </c>
      <c r="X10">
        <f>COUNTIF(MapLarge!$H$2:$H$200,'Dependencies occurrences'!$A10)</f>
        <v>0</v>
      </c>
      <c r="Y10">
        <f>COUNTIF(PicPlz!$H$2:$H$200,'Dependencies occurrences'!$A10)</f>
        <v>0</v>
      </c>
      <c r="Z10">
        <f>COUNTIF(CrunchBase!$H$2:$H$200,'Dependencies occurrences'!$A10)</f>
        <v>0</v>
      </c>
      <c r="AA10">
        <f>COUNTIF(Stripe!$H$2:$H$196,'Dependencies occurrences'!$A10)</f>
        <v>0</v>
      </c>
      <c r="AB10">
        <f>COUNTIF(Kiva!$H$2:$H$200,'Dependencies occurrences'!$A10)</f>
        <v>0</v>
      </c>
      <c r="AC10">
        <f>COUNTIF(Tropo!$H$2:$H$200,'Dependencies occurrences'!$A10)</f>
        <v>0</v>
      </c>
      <c r="AD10">
        <f>COUNTIF('AT&amp;T In-App Messaging'!$H$2:$H$200,'Dependencies occurrences'!$A10)</f>
        <v>0</v>
      </c>
      <c r="AE10">
        <f>COUNTIF('Nexmo SMS'!$H$2:$H$200,'Dependencies occurrences'!$A10)</f>
        <v>0</v>
      </c>
      <c r="AF10">
        <f>COUNTIF('Amazon S3'!$H$2:$H$199,'Dependencies occurrences'!$A10)</f>
        <v>0</v>
      </c>
      <c r="AG10">
        <f>COUNTIF(Heroku!$H$2:$H$200,'Dependencies occurrences'!$A10)</f>
        <v>0</v>
      </c>
      <c r="AH10">
        <f>COUNTIF('Google Drive'!$H$2:$H$200,'Dependencies occurrences'!$A10)</f>
        <v>0</v>
      </c>
      <c r="AI10">
        <f>COUNTIF('Google Fusion Tables'!$H$2:$H$200,'Dependencies occurrences'!$A10)</f>
        <v>0</v>
      </c>
      <c r="AJ10">
        <f>COUNTIF(Pryv!$H$2:$H$200,'Dependencies occurrences'!$A10)</f>
        <v>0</v>
      </c>
      <c r="AK10">
        <f>COUNTIF(Github!$H$2:$H$200,'Dependencies occurrences'!$A10)</f>
        <v>0</v>
      </c>
      <c r="AL10">
        <f>COUNTIF('Bing Web Search'!$H$2:$H$200,'Dependencies occurrences'!$A10)</f>
        <v>0</v>
      </c>
      <c r="AM10">
        <f>COUNTIF(Indeed!$H$2:$H$200,'Dependencies occurrences'!$A10)</f>
        <v>0</v>
      </c>
      <c r="AN10">
        <f>COUNTIF('Google Custom Search'!$H$2:$H$200,'Dependencies occurrences'!$A10)</f>
        <v>0</v>
      </c>
      <c r="AO10">
        <f>COUNTIF(Coinbase!$H$2:$H$200,'Dependencies occurrences'!$A10)</f>
        <v>0</v>
      </c>
      <c r="AP10">
        <f>COUNTIF('QuickBooks Payments'!$H$2:$H$200,'Dependencies occurrences'!$A10)</f>
        <v>0</v>
      </c>
      <c r="AQ10">
        <f>COUNTIF('Forte (Payments Gateway)'!$H$2:$H$199,'Dependencies occurrences'!$A10)</f>
        <v>0</v>
      </c>
    </row>
    <row r="11" ht="13.95" spans="1:43">
      <c r="A11" s="1" t="str">
        <f>'Dependency types'!A$11</f>
        <v>p1=A =&gt; p2</v>
      </c>
      <c r="B11">
        <v>2</v>
      </c>
      <c r="C11">
        <f t="shared" si="0"/>
        <v>27</v>
      </c>
      <c r="D11">
        <f>COUNTIF('Google Maps Places'!$H$2:$H$200,'Dependencies occurrences'!$A11)</f>
        <v>0</v>
      </c>
      <c r="E11">
        <f>COUNTIF('Twitter Search Tweets'!$H$2:$H$200,'Dependencies occurrences'!$A11)</f>
        <v>0</v>
      </c>
      <c r="F11">
        <f>COUNTIF(Youtube!$H$2:$H$200,'Dependencies occurrences'!$A11)</f>
        <v>4</v>
      </c>
      <c r="G11">
        <f>COUNTIF(Flickr!$H$2:$H$200,'Dependencies occurrences'!$A11)</f>
        <v>0</v>
      </c>
      <c r="H11">
        <f>COUNTIF('Twilio SMS'!$H$2:$H$200,'Dependencies occurrences'!$A11)</f>
        <v>0</v>
      </c>
      <c r="I11">
        <f>COUNTIF(Last.fm!$H$2:$H$200,'Dependencies occurrences'!$A11)</f>
        <v>0</v>
      </c>
      <c r="J11">
        <f>COUNTIF('Microsoft Bing Maps'!$H$2:$H$200,'Dependencies occurrences'!$A11)</f>
        <v>6</v>
      </c>
      <c r="K11">
        <f>COUNTIF('Google App Engine Admin'!$H$2:$H$200,'Dependencies occurrences'!$A11)</f>
        <v>0</v>
      </c>
      <c r="L11">
        <f>COUNTIF(Foursquare!$H$2:$H$200,'Dependencies occurrences'!$A11)</f>
        <v>4</v>
      </c>
      <c r="M11">
        <f>COUNTIF('DocuSign eSignature'!$H$2:$H$200,'Dependencies occurrences'!$A11)</f>
        <v>1</v>
      </c>
      <c r="N11">
        <f>COUNTIF(GeoNames!$H$2:$H$200,'Dependencies occurrences'!$A11)</f>
        <v>0</v>
      </c>
      <c r="O11">
        <f>COUNTIF('Google Geocoding'!$H$2:$H$200,'Dependencies occurrences'!$A11)</f>
        <v>0</v>
      </c>
      <c r="P11">
        <f>COUNTIF(OpenStreetMap!$H$2:$H$200,'Dependencies occurrences'!$A11)</f>
        <v>0</v>
      </c>
      <c r="Q11">
        <f>COUNTIF(SoundCloud!$H$2:$H$200,'Dependencies occurrences'!$A11)</f>
        <v>0</v>
      </c>
      <c r="R11">
        <f>COUNTIF(NationBuilder!$H$2:$H$199,'Dependencies occurrences'!$A11)</f>
        <v>0</v>
      </c>
      <c r="S11">
        <f>COUNTIF(Tumblr!$H$2:$H$200,'Dependencies occurrences'!$A11)</f>
        <v>0</v>
      </c>
      <c r="T11">
        <f>COUNTIF('Yelp Fusion'!$H$2:$H$200,'Dependencies occurrences'!$A11)</f>
        <v>0</v>
      </c>
      <c r="U11">
        <f>COUNTIF('Paypal Invoicing'!$H$2:$H$200,'Dependencies occurrences'!$A11)</f>
        <v>0</v>
      </c>
      <c r="V11">
        <f>COUNTIF(Oodle!$H$2:$H$200,'Dependencies occurrences'!$A11)</f>
        <v>0</v>
      </c>
      <c r="W11">
        <f>COUNTIF(iTunes!$H$2:$H$200,'Dependencies occurrences'!$A11)</f>
        <v>0</v>
      </c>
      <c r="X11">
        <f>COUNTIF(MapLarge!$H$2:$H$200,'Dependencies occurrences'!$A11)</f>
        <v>0</v>
      </c>
      <c r="Y11">
        <f>COUNTIF(PicPlz!$H$2:$H$200,'Dependencies occurrences'!$A11)</f>
        <v>0</v>
      </c>
      <c r="Z11">
        <f>COUNTIF(CrunchBase!$H$2:$H$200,'Dependencies occurrences'!$A11)</f>
        <v>0</v>
      </c>
      <c r="AA11">
        <f>COUNTIF(Stripe!$H$2:$H$196,'Dependencies occurrences'!$A11)</f>
        <v>4</v>
      </c>
      <c r="AB11">
        <f>COUNTIF(Kiva!$H$2:$H$200,'Dependencies occurrences'!$A11)</f>
        <v>0</v>
      </c>
      <c r="AC11">
        <f>COUNTIF(Tropo!$H$2:$H$200,'Dependencies occurrences'!$A11)</f>
        <v>0</v>
      </c>
      <c r="AD11">
        <f>COUNTIF('AT&amp;T In-App Messaging'!$H$2:$H$200,'Dependencies occurrences'!$A11)</f>
        <v>0</v>
      </c>
      <c r="AE11">
        <f>COUNTIF('Nexmo SMS'!$H$2:$H$200,'Dependencies occurrences'!$A11)</f>
        <v>0</v>
      </c>
      <c r="AF11">
        <f>COUNTIF('Amazon S3'!$H$2:$H$199,'Dependencies occurrences'!$A11)</f>
        <v>4</v>
      </c>
      <c r="AG11">
        <f>COUNTIF(Heroku!$H$2:$H$200,'Dependencies occurrences'!$A11)</f>
        <v>0</v>
      </c>
      <c r="AH11">
        <f>COUNTIF('Google Drive'!$H$2:$H$200,'Dependencies occurrences'!$A11)</f>
        <v>1</v>
      </c>
      <c r="AI11">
        <f>COUNTIF('Google Fusion Tables'!$H$2:$H$200,'Dependencies occurrences'!$A11)</f>
        <v>0</v>
      </c>
      <c r="AJ11">
        <f>COUNTIF(Pryv!$H$2:$H$200,'Dependencies occurrences'!$A11)</f>
        <v>0</v>
      </c>
      <c r="AK11">
        <f>COUNTIF(Github!$H$2:$H$200,'Dependencies occurrences'!$A11)</f>
        <v>1</v>
      </c>
      <c r="AL11">
        <f>COUNTIF('Bing Web Search'!$H$2:$H$200,'Dependencies occurrences'!$A11)</f>
        <v>0</v>
      </c>
      <c r="AM11">
        <f>COUNTIF(Indeed!$H$2:$H$200,'Dependencies occurrences'!$A11)</f>
        <v>0</v>
      </c>
      <c r="AN11">
        <f>COUNTIF('Google Custom Search'!$H$2:$H$200,'Dependencies occurrences'!$A11)</f>
        <v>0</v>
      </c>
      <c r="AO11">
        <f>COUNTIF(Coinbase!$H$2:$H$200,'Dependencies occurrences'!$A11)</f>
        <v>0</v>
      </c>
      <c r="AP11">
        <f>COUNTIF('QuickBooks Payments'!$H$2:$H$200,'Dependencies occurrences'!$A11)</f>
        <v>0</v>
      </c>
      <c r="AQ11">
        <f>COUNTIF('Forte (Payments Gateway)'!$H$2:$H$199,'Dependencies occurrences'!$A11)</f>
        <v>2</v>
      </c>
    </row>
    <row r="12" ht="13.95" spans="1:43">
      <c r="A12" s="1" t="str">
        <f>'Dependency types'!A$12</f>
        <v>p1=A =&gt; p2=B</v>
      </c>
      <c r="B12">
        <v>2</v>
      </c>
      <c r="C12">
        <f t="shared" si="0"/>
        <v>33</v>
      </c>
      <c r="D12">
        <f>COUNTIF('Google Maps Places'!$H$2:$H$200,'Dependencies occurrences'!$A12)</f>
        <v>0</v>
      </c>
      <c r="E12">
        <f>COUNTIF('Twitter Search Tweets'!$H$2:$H$200,'Dependencies occurrences'!$A12)</f>
        <v>0</v>
      </c>
      <c r="F12">
        <f>COUNTIF(Youtube!$H$2:$H$200,'Dependencies occurrences'!$A12)</f>
        <v>3</v>
      </c>
      <c r="G12">
        <f>COUNTIF(Flickr!$H$2:$H$200,'Dependencies occurrences'!$A12)</f>
        <v>2</v>
      </c>
      <c r="H12">
        <f>COUNTIF('Twilio SMS'!$H$2:$H$200,'Dependencies occurrences'!$A12)</f>
        <v>0</v>
      </c>
      <c r="I12">
        <f>COUNTIF(Last.fm!$H$2:$H$200,'Dependencies occurrences'!$A12)</f>
        <v>0</v>
      </c>
      <c r="J12">
        <f>COUNTIF('Microsoft Bing Maps'!$H$2:$H$200,'Dependencies occurrences'!$A12)</f>
        <v>0</v>
      </c>
      <c r="K12">
        <f>COUNTIF('Google App Engine Admin'!$H$2:$H$200,'Dependencies occurrences'!$A12)</f>
        <v>0</v>
      </c>
      <c r="L12">
        <f>COUNTIF(Foursquare!$H$2:$H$200,'Dependencies occurrences'!$A12)</f>
        <v>0</v>
      </c>
      <c r="M12">
        <f>COUNTIF('DocuSign eSignature'!$H$2:$H$200,'Dependencies occurrences'!$A12)</f>
        <v>0</v>
      </c>
      <c r="N12">
        <f>COUNTIF(GeoNames!$H$2:$H$200,'Dependencies occurrences'!$A12)</f>
        <v>0</v>
      </c>
      <c r="O12">
        <f>COUNTIF('Google Geocoding'!$H$2:$H$200,'Dependencies occurrences'!$A12)</f>
        <v>0</v>
      </c>
      <c r="P12">
        <f>COUNTIF(OpenStreetMap!$H$2:$H$200,'Dependencies occurrences'!$A12)</f>
        <v>0</v>
      </c>
      <c r="Q12">
        <f>COUNTIF(SoundCloud!$H$2:$H$200,'Dependencies occurrences'!$A12)</f>
        <v>0</v>
      </c>
      <c r="R12">
        <f>COUNTIF(NationBuilder!$H$2:$H$199,'Dependencies occurrences'!$A12)</f>
        <v>0</v>
      </c>
      <c r="S12">
        <f>COUNTIF(Tumblr!$H$2:$H$200,'Dependencies occurrences'!$A12)</f>
        <v>0</v>
      </c>
      <c r="T12">
        <f>COUNTIF('Yelp Fusion'!$H$2:$H$200,'Dependencies occurrences'!$A12)</f>
        <v>0</v>
      </c>
      <c r="U12">
        <f>COUNTIF('Paypal Invoicing'!$H$2:$H$200,'Dependencies occurrences'!$A12)</f>
        <v>0</v>
      </c>
      <c r="V12">
        <f>COUNTIF(Oodle!$H$2:$H$200,'Dependencies occurrences'!$A12)</f>
        <v>0</v>
      </c>
      <c r="W12">
        <f>COUNTIF(iTunes!$H$2:$H$200,'Dependencies occurrences'!$A12)</f>
        <v>19</v>
      </c>
      <c r="X12">
        <f>COUNTIF(MapLarge!$H$2:$H$200,'Dependencies occurrences'!$A12)</f>
        <v>0</v>
      </c>
      <c r="Y12">
        <f>COUNTIF(PicPlz!$H$2:$H$200,'Dependencies occurrences'!$A12)</f>
        <v>0</v>
      </c>
      <c r="Z12">
        <f>COUNTIF(CrunchBase!$H$2:$H$200,'Dependencies occurrences'!$A12)</f>
        <v>0</v>
      </c>
      <c r="AA12">
        <f>COUNTIF(Stripe!$H$2:$H$196,'Dependencies occurrences'!$A12)</f>
        <v>0</v>
      </c>
      <c r="AB12">
        <f>COUNTIF(Kiva!$H$2:$H$200,'Dependencies occurrences'!$A12)</f>
        <v>0</v>
      </c>
      <c r="AC12">
        <f>COUNTIF(Tropo!$H$2:$H$200,'Dependencies occurrences'!$A12)</f>
        <v>0</v>
      </c>
      <c r="AD12">
        <f>COUNTIF('AT&amp;T In-App Messaging'!$H$2:$H$200,'Dependencies occurrences'!$A12)</f>
        <v>0</v>
      </c>
      <c r="AE12">
        <f>COUNTIF('Nexmo SMS'!$H$2:$H$200,'Dependencies occurrences'!$A12)</f>
        <v>0</v>
      </c>
      <c r="AF12">
        <f>COUNTIF('Amazon S3'!$H$2:$H$199,'Dependencies occurrences'!$A12)</f>
        <v>0</v>
      </c>
      <c r="AG12">
        <f>COUNTIF(Heroku!$H$2:$H$200,'Dependencies occurrences'!$A12)</f>
        <v>0</v>
      </c>
      <c r="AH12">
        <f>COUNTIF('Google Drive'!$H$2:$H$200,'Dependencies occurrences'!$A12)</f>
        <v>4</v>
      </c>
      <c r="AI12">
        <f>COUNTIF('Google Fusion Tables'!$H$2:$H$200,'Dependencies occurrences'!$A12)</f>
        <v>0</v>
      </c>
      <c r="AJ12">
        <f>COUNTIF(Pryv!$H$2:$H$200,'Dependencies occurrences'!$A12)</f>
        <v>0</v>
      </c>
      <c r="AK12">
        <f>COUNTIF(Github!$H$2:$H$200,'Dependencies occurrences'!$A12)</f>
        <v>2</v>
      </c>
      <c r="AL12">
        <f>COUNTIF('Bing Web Search'!$H$2:$H$200,'Dependencies occurrences'!$A12)</f>
        <v>0</v>
      </c>
      <c r="AM12">
        <f>COUNTIF(Indeed!$H$2:$H$200,'Dependencies occurrences'!$A12)</f>
        <v>0</v>
      </c>
      <c r="AN12">
        <f>COUNTIF('Google Custom Search'!$H$2:$H$200,'Dependencies occurrences'!$A12)</f>
        <v>0</v>
      </c>
      <c r="AO12">
        <f>COUNTIF(Coinbase!$H$2:$H$200,'Dependencies occurrences'!$A12)</f>
        <v>3</v>
      </c>
      <c r="AP12">
        <f>COUNTIF('QuickBooks Payments'!$H$2:$H$200,'Dependencies occurrences'!$A12)</f>
        <v>0</v>
      </c>
      <c r="AQ12">
        <f>COUNTIF('Forte (Payments Gateway)'!$H$2:$H$199,'Dependencies occurrences'!$A12)</f>
        <v>0</v>
      </c>
    </row>
    <row r="13" ht="13.95" spans="1:43">
      <c r="A13" s="1" t="str">
        <f>'Dependency types'!A$13</f>
        <v>XOR(p1, p2, p3, p4)</v>
      </c>
      <c r="B13">
        <v>4</v>
      </c>
      <c r="C13">
        <f t="shared" si="0"/>
        <v>3</v>
      </c>
      <c r="D13">
        <f>COUNTIF('Google Maps Places'!$H$2:$H$200,'Dependencies occurrences'!$A13)</f>
        <v>0</v>
      </c>
      <c r="E13">
        <f>COUNTIF('Twitter Search Tweets'!$H$2:$H$200,'Dependencies occurrences'!$A13)</f>
        <v>0</v>
      </c>
      <c r="F13">
        <f>COUNTIF(Youtube!$H$2:$H$200,'Dependencies occurrences'!$A13)</f>
        <v>1</v>
      </c>
      <c r="G13">
        <f>COUNTIF(Flickr!$H$2:$H$200,'Dependencies occurrences'!$A13)</f>
        <v>0</v>
      </c>
      <c r="H13">
        <f>COUNTIF('Twilio SMS'!$H$2:$H$200,'Dependencies occurrences'!$A13)</f>
        <v>0</v>
      </c>
      <c r="I13">
        <f>COUNTIF(Last.fm!$H$2:$H$200,'Dependencies occurrences'!$A13)</f>
        <v>0</v>
      </c>
      <c r="J13">
        <f>COUNTIF('Microsoft Bing Maps'!$H$2:$H$200,'Dependencies occurrences'!$A13)</f>
        <v>0</v>
      </c>
      <c r="K13">
        <f>COUNTIF('Google App Engine Admin'!$H$2:$H$200,'Dependencies occurrences'!$A13)</f>
        <v>0</v>
      </c>
      <c r="L13">
        <f>COUNTIF(Foursquare!$H$2:$H$200,'Dependencies occurrences'!$A13)</f>
        <v>1</v>
      </c>
      <c r="M13">
        <f>COUNTIF('DocuSign eSignature'!$H$2:$H$200,'Dependencies occurrences'!$A13)</f>
        <v>0</v>
      </c>
      <c r="N13">
        <f>COUNTIF(GeoNames!$H$2:$H$200,'Dependencies occurrences'!$A13)</f>
        <v>0</v>
      </c>
      <c r="O13">
        <f>COUNTIF('Google Geocoding'!$H$2:$H$200,'Dependencies occurrences'!$A13)</f>
        <v>0</v>
      </c>
      <c r="P13">
        <f>COUNTIF(OpenStreetMap!$H$2:$H$200,'Dependencies occurrences'!$A13)</f>
        <v>0</v>
      </c>
      <c r="Q13">
        <f>COUNTIF(SoundCloud!$H$2:$H$200,'Dependencies occurrences'!$A13)</f>
        <v>0</v>
      </c>
      <c r="R13">
        <f>COUNTIF(NationBuilder!$H$2:$H$199,'Dependencies occurrences'!$A13)</f>
        <v>0</v>
      </c>
      <c r="S13">
        <f>COUNTIF(Tumblr!$H$2:$H$200,'Dependencies occurrences'!$A13)</f>
        <v>0</v>
      </c>
      <c r="T13">
        <f>COUNTIF('Yelp Fusion'!$H$2:$H$200,'Dependencies occurrences'!$A13)</f>
        <v>0</v>
      </c>
      <c r="U13">
        <f>COUNTIF('Paypal Invoicing'!$H$2:$H$200,'Dependencies occurrences'!$A13)</f>
        <v>0</v>
      </c>
      <c r="V13">
        <f>COUNTIF(Oodle!$H$2:$H$200,'Dependencies occurrences'!$A13)</f>
        <v>0</v>
      </c>
      <c r="W13">
        <f>COUNTIF(iTunes!$H$2:$H$200,'Dependencies occurrences'!$A13)</f>
        <v>0</v>
      </c>
      <c r="X13">
        <f>COUNTIF(MapLarge!$H$2:$H$200,'Dependencies occurrences'!$A13)</f>
        <v>0</v>
      </c>
      <c r="Y13">
        <f>COUNTIF(PicPlz!$H$2:$H$200,'Dependencies occurrences'!$A13)</f>
        <v>1</v>
      </c>
      <c r="Z13">
        <f>COUNTIF(CrunchBase!$H$2:$H$200,'Dependencies occurrences'!$A13)</f>
        <v>0</v>
      </c>
      <c r="AA13">
        <f>COUNTIF(Stripe!$H$2:$H$196,'Dependencies occurrences'!$A13)</f>
        <v>0</v>
      </c>
      <c r="AB13">
        <f>COUNTIF(Kiva!$H$2:$H$200,'Dependencies occurrences'!$A13)</f>
        <v>0</v>
      </c>
      <c r="AC13">
        <f>COUNTIF(Tropo!$H$2:$H$200,'Dependencies occurrences'!$A13)</f>
        <v>0</v>
      </c>
      <c r="AD13">
        <f>COUNTIF('AT&amp;T In-App Messaging'!$H$2:$H$200,'Dependencies occurrences'!$A13)</f>
        <v>0</v>
      </c>
      <c r="AE13">
        <f>COUNTIF('Nexmo SMS'!$H$2:$H$200,'Dependencies occurrences'!$A13)</f>
        <v>0</v>
      </c>
      <c r="AF13">
        <f>COUNTIF('Amazon S3'!$H$2:$H$199,'Dependencies occurrences'!$A13)</f>
        <v>0</v>
      </c>
      <c r="AG13">
        <f>COUNTIF(Heroku!$H$2:$H$200,'Dependencies occurrences'!$A13)</f>
        <v>0</v>
      </c>
      <c r="AH13">
        <f>COUNTIF('Google Drive'!$H$2:$H$200,'Dependencies occurrences'!$A13)</f>
        <v>0</v>
      </c>
      <c r="AI13">
        <f>COUNTIF('Google Fusion Tables'!$H$2:$H$200,'Dependencies occurrences'!$A13)</f>
        <v>0</v>
      </c>
      <c r="AJ13">
        <f>COUNTIF(Pryv!$H$2:$H$200,'Dependencies occurrences'!$A13)</f>
        <v>0</v>
      </c>
      <c r="AK13">
        <f>COUNTIF(Github!$H$2:$H$200,'Dependencies occurrences'!$A13)</f>
        <v>0</v>
      </c>
      <c r="AL13">
        <f>COUNTIF('Bing Web Search'!$H$2:$H$200,'Dependencies occurrences'!$A13)</f>
        <v>0</v>
      </c>
      <c r="AM13">
        <f>COUNTIF(Indeed!$H$2:$H$200,'Dependencies occurrences'!$A13)</f>
        <v>0</v>
      </c>
      <c r="AN13">
        <f>COUNTIF('Google Custom Search'!$H$2:$H$200,'Dependencies occurrences'!$A13)</f>
        <v>0</v>
      </c>
      <c r="AO13">
        <f>COUNTIF(Coinbase!$H$2:$H$200,'Dependencies occurrences'!$A13)</f>
        <v>0</v>
      </c>
      <c r="AP13">
        <f>COUNTIF('QuickBooks Payments'!$H$2:$H$200,'Dependencies occurrences'!$A13)</f>
        <v>0</v>
      </c>
      <c r="AQ13">
        <f>COUNTIF('Forte (Payments Gateway)'!$H$2:$H$199,'Dependencies occurrences'!$A13)</f>
        <v>0</v>
      </c>
    </row>
    <row r="14" ht="13.95" spans="1:43">
      <c r="A14" s="1" t="str">
        <f>'Dependency types'!A$14</f>
        <v>NAND(p1, p2, p3, p4)</v>
      </c>
      <c r="B14">
        <v>4</v>
      </c>
      <c r="C14">
        <f t="shared" si="0"/>
        <v>1</v>
      </c>
      <c r="D14">
        <f>COUNTIF('Google Maps Places'!$H$2:$H$200,'Dependencies occurrences'!$A14)</f>
        <v>0</v>
      </c>
      <c r="E14">
        <f>COUNTIF('Twitter Search Tweets'!$H$2:$H$200,'Dependencies occurrences'!$A14)</f>
        <v>0</v>
      </c>
      <c r="F14">
        <f>COUNTIF(Youtube!$H$2:$H$200,'Dependencies occurrences'!$A14)</f>
        <v>1</v>
      </c>
      <c r="G14">
        <f>COUNTIF(Flickr!$H$2:$H$200,'Dependencies occurrences'!$A14)</f>
        <v>0</v>
      </c>
      <c r="H14">
        <f>COUNTIF('Twilio SMS'!$H$2:$H$200,'Dependencies occurrences'!$A14)</f>
        <v>0</v>
      </c>
      <c r="I14">
        <f>COUNTIF(Last.fm!$H$2:$H$200,'Dependencies occurrences'!$A14)</f>
        <v>0</v>
      </c>
      <c r="J14">
        <f>COUNTIF('Microsoft Bing Maps'!$H$2:$H$200,'Dependencies occurrences'!$A14)</f>
        <v>0</v>
      </c>
      <c r="K14">
        <f>COUNTIF('Google App Engine Admin'!$H$2:$H$200,'Dependencies occurrences'!$A14)</f>
        <v>0</v>
      </c>
      <c r="L14">
        <f>COUNTIF(Foursquare!$H$2:$H$200,'Dependencies occurrences'!$A14)</f>
        <v>0</v>
      </c>
      <c r="M14">
        <f>COUNTIF('DocuSign eSignature'!$H$2:$H$200,'Dependencies occurrences'!$A14)</f>
        <v>0</v>
      </c>
      <c r="N14">
        <f>COUNTIF(GeoNames!$H$2:$H$200,'Dependencies occurrences'!$A14)</f>
        <v>0</v>
      </c>
      <c r="O14">
        <f>COUNTIF('Google Geocoding'!$H$2:$H$200,'Dependencies occurrences'!$A14)</f>
        <v>0</v>
      </c>
      <c r="P14">
        <f>COUNTIF(OpenStreetMap!$H$2:$H$200,'Dependencies occurrences'!$A14)</f>
        <v>0</v>
      </c>
      <c r="Q14">
        <f>COUNTIF(SoundCloud!$H$2:$H$200,'Dependencies occurrences'!$A14)</f>
        <v>0</v>
      </c>
      <c r="R14">
        <f>COUNTIF(NationBuilder!$H$2:$H$199,'Dependencies occurrences'!$A14)</f>
        <v>0</v>
      </c>
      <c r="S14">
        <f>COUNTIF(Tumblr!$H$2:$H$200,'Dependencies occurrences'!$A14)</f>
        <v>0</v>
      </c>
      <c r="T14">
        <f>COUNTIF('Yelp Fusion'!$H$2:$H$200,'Dependencies occurrences'!$A14)</f>
        <v>0</v>
      </c>
      <c r="U14">
        <f>COUNTIF('Paypal Invoicing'!$H$2:$H$200,'Dependencies occurrences'!$A14)</f>
        <v>0</v>
      </c>
      <c r="V14">
        <f>COUNTIF(Oodle!$H$2:$H$200,'Dependencies occurrences'!$A14)</f>
        <v>0</v>
      </c>
      <c r="W14">
        <f>COUNTIF(iTunes!$H$2:$H$200,'Dependencies occurrences'!$A14)</f>
        <v>0</v>
      </c>
      <c r="X14">
        <f>COUNTIF(MapLarge!$H$2:$H$200,'Dependencies occurrences'!$A14)</f>
        <v>0</v>
      </c>
      <c r="Y14">
        <f>COUNTIF(PicPlz!$H$2:$H$200,'Dependencies occurrences'!$A14)</f>
        <v>0</v>
      </c>
      <c r="Z14">
        <f>COUNTIF(CrunchBase!$H$2:$H$200,'Dependencies occurrences'!$A14)</f>
        <v>0</v>
      </c>
      <c r="AA14">
        <f>COUNTIF(Stripe!$H$2:$H$196,'Dependencies occurrences'!$A14)</f>
        <v>0</v>
      </c>
      <c r="AB14">
        <f>COUNTIF(Kiva!$H$2:$H$200,'Dependencies occurrences'!$A14)</f>
        <v>0</v>
      </c>
      <c r="AC14">
        <f>COUNTIF(Tropo!$H$2:$H$200,'Dependencies occurrences'!$A14)</f>
        <v>0</v>
      </c>
      <c r="AD14">
        <f>COUNTIF('AT&amp;T In-App Messaging'!$H$2:$H$200,'Dependencies occurrences'!$A14)</f>
        <v>0</v>
      </c>
      <c r="AE14">
        <f>COUNTIF('Nexmo SMS'!$H$2:$H$200,'Dependencies occurrences'!$A14)</f>
        <v>0</v>
      </c>
      <c r="AF14">
        <f>COUNTIF('Amazon S3'!$H$2:$H$199,'Dependencies occurrences'!$A14)</f>
        <v>0</v>
      </c>
      <c r="AG14">
        <f>COUNTIF(Heroku!$H$2:$H$200,'Dependencies occurrences'!$A14)</f>
        <v>0</v>
      </c>
      <c r="AH14">
        <f>COUNTIF('Google Drive'!$H$2:$H$200,'Dependencies occurrences'!$A14)</f>
        <v>0</v>
      </c>
      <c r="AI14">
        <f>COUNTIF('Google Fusion Tables'!$H$2:$H$200,'Dependencies occurrences'!$A14)</f>
        <v>0</v>
      </c>
      <c r="AJ14">
        <f>COUNTIF(Pryv!$H$2:$H$200,'Dependencies occurrences'!$A14)</f>
        <v>0</v>
      </c>
      <c r="AK14">
        <f>COUNTIF(Github!$H$2:$H$200,'Dependencies occurrences'!$A14)</f>
        <v>0</v>
      </c>
      <c r="AL14">
        <f>COUNTIF('Bing Web Search'!$H$2:$H$200,'Dependencies occurrences'!$A14)</f>
        <v>0</v>
      </c>
      <c r="AM14">
        <f>COUNTIF(Indeed!$H$2:$H$200,'Dependencies occurrences'!$A14)</f>
        <v>0</v>
      </c>
      <c r="AN14">
        <f>COUNTIF('Google Custom Search'!$H$2:$H$200,'Dependencies occurrences'!$A14)</f>
        <v>0</v>
      </c>
      <c r="AO14">
        <f>COUNTIF(Coinbase!$H$2:$H$200,'Dependencies occurrences'!$A14)</f>
        <v>0</v>
      </c>
      <c r="AP14">
        <f>COUNTIF('QuickBooks Payments'!$H$2:$H$200,'Dependencies occurrences'!$A14)</f>
        <v>0</v>
      </c>
      <c r="AQ14">
        <f>COUNTIF('Forte (Payments Gateway)'!$H$2:$H$199,'Dependencies occurrences'!$A14)</f>
        <v>0</v>
      </c>
    </row>
    <row r="15" ht="13.95" spans="1:43">
      <c r="A15" s="1" t="str">
        <f>'Dependency types'!A$15</f>
        <v>p1 =&gt; p2=A</v>
      </c>
      <c r="B15">
        <v>2</v>
      </c>
      <c r="C15">
        <f t="shared" si="0"/>
        <v>114</v>
      </c>
      <c r="D15">
        <f>COUNTIF('Google Maps Places'!$H$2:$H$200,'Dependencies occurrences'!$A15)</f>
        <v>0</v>
      </c>
      <c r="E15">
        <f>COUNTIF('Twitter Search Tweets'!$H$2:$H$200,'Dependencies occurrences'!$A15)</f>
        <v>0</v>
      </c>
      <c r="F15">
        <f>COUNTIF(Youtube!$H$2:$H$200,'Dependencies occurrences'!$A15)</f>
        <v>12</v>
      </c>
      <c r="G15">
        <f>COUNTIF(Flickr!$H$2:$H$200,'Dependencies occurrences'!$A15)</f>
        <v>9</v>
      </c>
      <c r="H15">
        <f>COUNTIF('Twilio SMS'!$H$2:$H$200,'Dependencies occurrences'!$A15)</f>
        <v>0</v>
      </c>
      <c r="I15">
        <f>COUNTIF(Last.fm!$H$2:$H$200,'Dependencies occurrences'!$A15)</f>
        <v>0</v>
      </c>
      <c r="J15">
        <f>COUNTIF('Microsoft Bing Maps'!$H$2:$H$200,'Dependencies occurrences'!$A15)</f>
        <v>9</v>
      </c>
      <c r="K15">
        <f>COUNTIF('Google App Engine Admin'!$H$2:$H$200,'Dependencies occurrences'!$A15)</f>
        <v>0</v>
      </c>
      <c r="L15">
        <f>COUNTIF(Foursquare!$H$2:$H$200,'Dependencies occurrences'!$A15)</f>
        <v>3</v>
      </c>
      <c r="M15">
        <f>COUNTIF('DocuSign eSignature'!$H$2:$H$200,'Dependencies occurrences'!$A15)</f>
        <v>0</v>
      </c>
      <c r="N15">
        <f>COUNTIF(GeoNames!$H$2:$H$200,'Dependencies occurrences'!$A15)</f>
        <v>0</v>
      </c>
      <c r="O15">
        <f>COUNTIF('Google Geocoding'!$H$2:$H$200,'Dependencies occurrences'!$A15)</f>
        <v>0</v>
      </c>
      <c r="P15">
        <f>COUNTIF(OpenStreetMap!$H$2:$H$200,'Dependencies occurrences'!$A15)</f>
        <v>0</v>
      </c>
      <c r="Q15">
        <f>COUNTIF(SoundCloud!$H$2:$H$200,'Dependencies occurrences'!$A15)</f>
        <v>0</v>
      </c>
      <c r="R15">
        <f>COUNTIF(NationBuilder!$H$2:$H$199,'Dependencies occurrences'!$A15)</f>
        <v>1</v>
      </c>
      <c r="S15">
        <f>COUNTIF(Tumblr!$H$2:$H$200,'Dependencies occurrences'!$A15)</f>
        <v>48</v>
      </c>
      <c r="T15">
        <f>COUNTIF('Yelp Fusion'!$H$2:$H$200,'Dependencies occurrences'!$A15)</f>
        <v>0</v>
      </c>
      <c r="U15">
        <f>COUNTIF('Paypal Invoicing'!$H$2:$H$200,'Dependencies occurrences'!$A15)</f>
        <v>2</v>
      </c>
      <c r="V15">
        <f>COUNTIF(Oodle!$H$2:$H$200,'Dependencies occurrences'!$A15)</f>
        <v>0</v>
      </c>
      <c r="W15">
        <f>COUNTIF(iTunes!$H$2:$H$200,'Dependencies occurrences'!$A15)</f>
        <v>0</v>
      </c>
      <c r="X15">
        <f>COUNTIF(MapLarge!$H$2:$H$200,'Dependencies occurrences'!$A15)</f>
        <v>0</v>
      </c>
      <c r="Y15">
        <f>COUNTIF(PicPlz!$H$2:$H$200,'Dependencies occurrences'!$A15)</f>
        <v>0</v>
      </c>
      <c r="Z15">
        <f>COUNTIF(CrunchBase!$H$2:$H$200,'Dependencies occurrences'!$A15)</f>
        <v>0</v>
      </c>
      <c r="AA15">
        <f>COUNTIF(Stripe!$H$2:$H$196,'Dependencies occurrences'!$A15)</f>
        <v>23</v>
      </c>
      <c r="AB15">
        <f>COUNTIF(Kiva!$H$2:$H$200,'Dependencies occurrences'!$A15)</f>
        <v>0</v>
      </c>
      <c r="AC15">
        <f>COUNTIF(Tropo!$H$2:$H$200,'Dependencies occurrences'!$A15)</f>
        <v>0</v>
      </c>
      <c r="AD15">
        <f>COUNTIF('AT&amp;T In-App Messaging'!$H$2:$H$200,'Dependencies occurrences'!$A15)</f>
        <v>0</v>
      </c>
      <c r="AE15">
        <f>COUNTIF('Nexmo SMS'!$H$2:$H$200,'Dependencies occurrences'!$A15)</f>
        <v>0</v>
      </c>
      <c r="AF15">
        <f>COUNTIF('Amazon S3'!$H$2:$H$199,'Dependencies occurrences'!$A15)</f>
        <v>1</v>
      </c>
      <c r="AG15">
        <f>COUNTIF(Heroku!$H$2:$H$200,'Dependencies occurrences'!$A15)</f>
        <v>0</v>
      </c>
      <c r="AH15">
        <f>COUNTIF('Google Drive'!$H$2:$H$200,'Dependencies occurrences'!$A15)</f>
        <v>0</v>
      </c>
      <c r="AI15">
        <f>COUNTIF('Google Fusion Tables'!$H$2:$H$200,'Dependencies occurrences'!$A15)</f>
        <v>0</v>
      </c>
      <c r="AJ15">
        <f>COUNTIF(Pryv!$H$2:$H$200,'Dependencies occurrences'!$A15)</f>
        <v>0</v>
      </c>
      <c r="AK15">
        <f>COUNTIF(Github!$H$2:$H$200,'Dependencies occurrences'!$A15)</f>
        <v>6</v>
      </c>
      <c r="AL15">
        <f>COUNTIF('Bing Web Search'!$H$2:$H$200,'Dependencies occurrences'!$A15)</f>
        <v>0</v>
      </c>
      <c r="AM15">
        <f>COUNTIF(Indeed!$H$2:$H$200,'Dependencies occurrences'!$A15)</f>
        <v>0</v>
      </c>
      <c r="AN15">
        <f>COUNTIF('Google Custom Search'!$H$2:$H$200,'Dependencies occurrences'!$A15)</f>
        <v>0</v>
      </c>
      <c r="AO15">
        <f>COUNTIF(Coinbase!$H$2:$H$200,'Dependencies occurrences'!$A15)</f>
        <v>0</v>
      </c>
      <c r="AP15">
        <f>COUNTIF('QuickBooks Payments'!$H$2:$H$200,'Dependencies occurrences'!$A15)</f>
        <v>0</v>
      </c>
      <c r="AQ15">
        <f>COUNTIF('Forte (Payments Gateway)'!$H$2:$H$199,'Dependencies occurrences'!$A15)</f>
        <v>0</v>
      </c>
    </row>
    <row r="16" ht="13.95" spans="1:43">
      <c r="A16" s="1" t="str">
        <f>'Dependency types'!A$16</f>
        <v>NAND(p1, p2)</v>
      </c>
      <c r="B16">
        <v>2</v>
      </c>
      <c r="C16">
        <f t="shared" si="0"/>
        <v>69</v>
      </c>
      <c r="D16">
        <f>COUNTIF('Google Maps Places'!$H$2:$H$200,'Dependencies occurrences'!$A16)</f>
        <v>0</v>
      </c>
      <c r="E16">
        <f>COUNTIF('Twitter Search Tweets'!$H$2:$H$200,'Dependencies occurrences'!$A16)</f>
        <v>0</v>
      </c>
      <c r="F16">
        <f>COUNTIF(Youtube!$H$2:$H$200,'Dependencies occurrences'!$A16)</f>
        <v>27</v>
      </c>
      <c r="G16">
        <f>COUNTIF(Flickr!$H$2:$H$200,'Dependencies occurrences'!$A16)</f>
        <v>5</v>
      </c>
      <c r="H16">
        <f>COUNTIF('Twilio SMS'!$H$2:$H$200,'Dependencies occurrences'!$A16)</f>
        <v>0</v>
      </c>
      <c r="I16">
        <f>COUNTIF(Last.fm!$H$2:$H$200,'Dependencies occurrences'!$A16)</f>
        <v>0</v>
      </c>
      <c r="J16">
        <f>COUNTIF('Microsoft Bing Maps'!$H$2:$H$200,'Dependencies occurrences'!$A16)</f>
        <v>2</v>
      </c>
      <c r="K16">
        <f>COUNTIF('Google App Engine Admin'!$H$2:$H$200,'Dependencies occurrences'!$A16)</f>
        <v>0</v>
      </c>
      <c r="L16">
        <f>COUNTIF(Foursquare!$H$2:$H$200,'Dependencies occurrences'!$A16)</f>
        <v>5</v>
      </c>
      <c r="M16">
        <f>COUNTIF('DocuSign eSignature'!$H$2:$H$200,'Dependencies occurrences'!$A16)</f>
        <v>0</v>
      </c>
      <c r="N16">
        <f>COUNTIF(GeoNames!$H$2:$H$200,'Dependencies occurrences'!$A16)</f>
        <v>0</v>
      </c>
      <c r="O16">
        <f>COUNTIF('Google Geocoding'!$H$2:$H$200,'Dependencies occurrences'!$A16)</f>
        <v>0</v>
      </c>
      <c r="P16">
        <f>COUNTIF(OpenStreetMap!$H$2:$H$200,'Dependencies occurrences'!$A16)</f>
        <v>2</v>
      </c>
      <c r="Q16">
        <f>COUNTIF(SoundCloud!$H$2:$H$200,'Dependencies occurrences'!$A16)</f>
        <v>0</v>
      </c>
      <c r="R16">
        <f>COUNTIF(NationBuilder!$H$2:$H$199,'Dependencies occurrences'!$A16)</f>
        <v>0</v>
      </c>
      <c r="S16">
        <f>COUNTIF(Tumblr!$H$2:$H$200,'Dependencies occurrences'!$A16)</f>
        <v>0</v>
      </c>
      <c r="T16">
        <f>COUNTIF('Yelp Fusion'!$H$2:$H$200,'Dependencies occurrences'!$A16)</f>
        <v>1</v>
      </c>
      <c r="U16">
        <f>COUNTIF('Paypal Invoicing'!$H$2:$H$200,'Dependencies occurrences'!$A16)</f>
        <v>2</v>
      </c>
      <c r="V16">
        <f>COUNTIF(Oodle!$H$2:$H$200,'Dependencies occurrences'!$A16)</f>
        <v>0</v>
      </c>
      <c r="W16">
        <f>COUNTIF(iTunes!$H$2:$H$200,'Dependencies occurrences'!$A16)</f>
        <v>0</v>
      </c>
      <c r="X16">
        <f>COUNTIF(MapLarge!$H$2:$H$200,'Dependencies occurrences'!$A16)</f>
        <v>0</v>
      </c>
      <c r="Y16">
        <f>COUNTIF(PicPlz!$H$2:$H$200,'Dependencies occurrences'!$A16)</f>
        <v>3</v>
      </c>
      <c r="Z16">
        <f>COUNTIF(CrunchBase!$H$2:$H$200,'Dependencies occurrences'!$A16)</f>
        <v>12</v>
      </c>
      <c r="AA16">
        <f>COUNTIF(Stripe!$H$2:$H$196,'Dependencies occurrences'!$A16)</f>
        <v>2</v>
      </c>
      <c r="AB16">
        <f>COUNTIF(Kiva!$H$2:$H$200,'Dependencies occurrences'!$A16)</f>
        <v>0</v>
      </c>
      <c r="AC16">
        <f>COUNTIF(Tropo!$H$2:$H$200,'Dependencies occurrences'!$A16)</f>
        <v>0</v>
      </c>
      <c r="AD16">
        <f>COUNTIF('AT&amp;T In-App Messaging'!$H$2:$H$200,'Dependencies occurrences'!$A16)</f>
        <v>0</v>
      </c>
      <c r="AE16">
        <f>COUNTIF('Nexmo SMS'!$H$2:$H$200,'Dependencies occurrences'!$A16)</f>
        <v>0</v>
      </c>
      <c r="AF16">
        <f>COUNTIF('Amazon S3'!$H$2:$H$199,'Dependencies occurrences'!$A16)</f>
        <v>4</v>
      </c>
      <c r="AG16">
        <f>COUNTIF(Heroku!$H$2:$H$200,'Dependencies occurrences'!$A16)</f>
        <v>0</v>
      </c>
      <c r="AH16">
        <f>COUNTIF('Google Drive'!$H$2:$H$200,'Dependencies occurrences'!$A16)</f>
        <v>0</v>
      </c>
      <c r="AI16">
        <f>COUNTIF('Google Fusion Tables'!$H$2:$H$200,'Dependencies occurrences'!$A16)</f>
        <v>0</v>
      </c>
      <c r="AJ16">
        <f>COUNTIF(Pryv!$H$2:$H$200,'Dependencies occurrences'!$A16)</f>
        <v>0</v>
      </c>
      <c r="AK16">
        <f>COUNTIF(Github!$H$2:$H$200,'Dependencies occurrences'!$A16)</f>
        <v>2</v>
      </c>
      <c r="AL16">
        <f>COUNTIF('Bing Web Search'!$H$2:$H$200,'Dependencies occurrences'!$A16)</f>
        <v>2</v>
      </c>
      <c r="AM16">
        <f>COUNTIF(Indeed!$H$2:$H$200,'Dependencies occurrences'!$A16)</f>
        <v>0</v>
      </c>
      <c r="AN16">
        <f>COUNTIF('Google Custom Search'!$H$2:$H$200,'Dependencies occurrences'!$A16)</f>
        <v>0</v>
      </c>
      <c r="AO16">
        <f>COUNTIF(Coinbase!$H$2:$H$200,'Dependencies occurrences'!$A16)</f>
        <v>0</v>
      </c>
      <c r="AP16">
        <f>COUNTIF('QuickBooks Payments'!$H$2:$H$200,'Dependencies occurrences'!$A16)</f>
        <v>0</v>
      </c>
      <c r="AQ16">
        <f>COUNTIF('Forte (Payments Gateway)'!$H$2:$H$199,'Dependencies occurrences'!$A16)</f>
        <v>0</v>
      </c>
    </row>
    <row r="17" ht="13.95" spans="1:43">
      <c r="A17" s="1" t="str">
        <f>'Dependency types'!A$17</f>
        <v>XOR(p1, p2, p3, p4, p5)</v>
      </c>
      <c r="B17">
        <v>5</v>
      </c>
      <c r="C17">
        <f t="shared" si="0"/>
        <v>1</v>
      </c>
      <c r="D17">
        <f>COUNTIF('Google Maps Places'!$H$2:$H$200,'Dependencies occurrences'!$A17)</f>
        <v>0</v>
      </c>
      <c r="E17">
        <f>COUNTIF('Twitter Search Tweets'!$H$2:$H$200,'Dependencies occurrences'!$A17)</f>
        <v>0</v>
      </c>
      <c r="F17">
        <f>COUNTIF(Youtube!$H$2:$H$200,'Dependencies occurrences'!$A17)</f>
        <v>1</v>
      </c>
      <c r="G17">
        <f>COUNTIF(Flickr!$H$2:$H$200,'Dependencies occurrences'!$A17)</f>
        <v>0</v>
      </c>
      <c r="H17">
        <f>COUNTIF('Twilio SMS'!$H$2:$H$200,'Dependencies occurrences'!$A17)</f>
        <v>0</v>
      </c>
      <c r="I17">
        <f>COUNTIF(Last.fm!$H$2:$H$200,'Dependencies occurrences'!$A17)</f>
        <v>0</v>
      </c>
      <c r="J17">
        <f>COUNTIF('Microsoft Bing Maps'!$H$2:$H$200,'Dependencies occurrences'!$A17)</f>
        <v>0</v>
      </c>
      <c r="K17">
        <f>COUNTIF('Google App Engine Admin'!$H$2:$H$200,'Dependencies occurrences'!$A17)</f>
        <v>0</v>
      </c>
      <c r="L17">
        <f>COUNTIF(Foursquare!$H$2:$H$200,'Dependencies occurrences'!$A17)</f>
        <v>0</v>
      </c>
      <c r="M17">
        <f>COUNTIF('DocuSign eSignature'!$H$2:$H$200,'Dependencies occurrences'!$A17)</f>
        <v>0</v>
      </c>
      <c r="N17">
        <f>COUNTIF(GeoNames!$H$2:$H$200,'Dependencies occurrences'!$A17)</f>
        <v>0</v>
      </c>
      <c r="O17">
        <f>COUNTIF('Google Geocoding'!$H$2:$H$200,'Dependencies occurrences'!$A17)</f>
        <v>0</v>
      </c>
      <c r="P17">
        <f>COUNTIF(OpenStreetMap!$H$2:$H$200,'Dependencies occurrences'!$A17)</f>
        <v>0</v>
      </c>
      <c r="Q17">
        <f>COUNTIF(SoundCloud!$H$2:$H$200,'Dependencies occurrences'!$A17)</f>
        <v>0</v>
      </c>
      <c r="R17">
        <f>COUNTIF(NationBuilder!$H$2:$H$199,'Dependencies occurrences'!$A17)</f>
        <v>0</v>
      </c>
      <c r="S17">
        <f>COUNTIF(Tumblr!$H$2:$H$200,'Dependencies occurrences'!$A17)</f>
        <v>0</v>
      </c>
      <c r="T17">
        <f>COUNTIF('Yelp Fusion'!$H$2:$H$200,'Dependencies occurrences'!$A17)</f>
        <v>0</v>
      </c>
      <c r="U17">
        <f>COUNTIF('Paypal Invoicing'!$H$2:$H$200,'Dependencies occurrences'!$A17)</f>
        <v>0</v>
      </c>
      <c r="V17">
        <f>COUNTIF(Oodle!$H$2:$H$200,'Dependencies occurrences'!$A17)</f>
        <v>0</v>
      </c>
      <c r="W17">
        <f>COUNTIF(iTunes!$H$2:$H$200,'Dependencies occurrences'!$A17)</f>
        <v>0</v>
      </c>
      <c r="X17">
        <f>COUNTIF(MapLarge!$H$2:$H$200,'Dependencies occurrences'!$A17)</f>
        <v>0</v>
      </c>
      <c r="Y17">
        <f>COUNTIF(PicPlz!$H$2:$H$200,'Dependencies occurrences'!$A17)</f>
        <v>0</v>
      </c>
      <c r="Z17">
        <f>COUNTIF(CrunchBase!$H$2:$H$200,'Dependencies occurrences'!$A17)</f>
        <v>0</v>
      </c>
      <c r="AA17">
        <f>COUNTIF(Stripe!$H$2:$H$196,'Dependencies occurrences'!$A17)</f>
        <v>0</v>
      </c>
      <c r="AB17">
        <f>COUNTIF(Kiva!$H$2:$H$200,'Dependencies occurrences'!$A17)</f>
        <v>0</v>
      </c>
      <c r="AC17">
        <f>COUNTIF(Tropo!$H$2:$H$200,'Dependencies occurrences'!$A17)</f>
        <v>0</v>
      </c>
      <c r="AD17">
        <f>COUNTIF('AT&amp;T In-App Messaging'!$H$2:$H$200,'Dependencies occurrences'!$A17)</f>
        <v>0</v>
      </c>
      <c r="AE17">
        <f>COUNTIF('Nexmo SMS'!$H$2:$H$200,'Dependencies occurrences'!$A17)</f>
        <v>0</v>
      </c>
      <c r="AF17">
        <f>COUNTIF('Amazon S3'!$H$2:$H$199,'Dependencies occurrences'!$A17)</f>
        <v>0</v>
      </c>
      <c r="AG17">
        <f>COUNTIF(Heroku!$H$2:$H$200,'Dependencies occurrences'!$A17)</f>
        <v>0</v>
      </c>
      <c r="AH17">
        <f>COUNTIF('Google Drive'!$H$2:$H$200,'Dependencies occurrences'!$A17)</f>
        <v>0</v>
      </c>
      <c r="AI17">
        <f>COUNTIF('Google Fusion Tables'!$H$2:$H$200,'Dependencies occurrences'!$A17)</f>
        <v>0</v>
      </c>
      <c r="AJ17">
        <f>COUNTIF(Pryv!$H$2:$H$200,'Dependencies occurrences'!$A17)</f>
        <v>0</v>
      </c>
      <c r="AK17">
        <f>COUNTIF(Github!$H$2:$H$200,'Dependencies occurrences'!$A17)</f>
        <v>0</v>
      </c>
      <c r="AL17">
        <f>COUNTIF('Bing Web Search'!$H$2:$H$200,'Dependencies occurrences'!$A17)</f>
        <v>0</v>
      </c>
      <c r="AM17">
        <f>COUNTIF(Indeed!$H$2:$H$200,'Dependencies occurrences'!$A17)</f>
        <v>0</v>
      </c>
      <c r="AN17">
        <f>COUNTIF('Google Custom Search'!$H$2:$H$200,'Dependencies occurrences'!$A17)</f>
        <v>0</v>
      </c>
      <c r="AO17">
        <f>COUNTIF(Coinbase!$H$2:$H$200,'Dependencies occurrences'!$A17)</f>
        <v>0</v>
      </c>
      <c r="AP17">
        <f>COUNTIF('QuickBooks Payments'!$H$2:$H$200,'Dependencies occurrences'!$A17)</f>
        <v>0</v>
      </c>
      <c r="AQ17">
        <f>COUNTIF('Forte (Payments Gateway)'!$H$2:$H$199,'Dependencies occurrences'!$A17)</f>
        <v>0</v>
      </c>
    </row>
    <row r="18" ht="13.95" spans="1:43">
      <c r="A18" s="1" t="str">
        <f>'Dependency types'!A$18</f>
        <v>p1 =&gt; p2</v>
      </c>
      <c r="B18">
        <v>2</v>
      </c>
      <c r="C18">
        <f t="shared" si="0"/>
        <v>35</v>
      </c>
      <c r="D18">
        <f>COUNTIF('Google Maps Places'!$H$2:$H$200,'Dependencies occurrences'!$A18)</f>
        <v>0</v>
      </c>
      <c r="E18">
        <f>COUNTIF('Twitter Search Tweets'!$H$2:$H$200,'Dependencies occurrences'!$A18)</f>
        <v>0</v>
      </c>
      <c r="F18">
        <f>COUNTIF(Youtube!$H$2:$H$200,'Dependencies occurrences'!$A18)</f>
        <v>0</v>
      </c>
      <c r="G18">
        <f>COUNTIF(Flickr!$H$2:$H$200,'Dependencies occurrences'!$A18)</f>
        <v>1</v>
      </c>
      <c r="H18">
        <f>COUNTIF('Twilio SMS'!$H$2:$H$200,'Dependencies occurrences'!$A18)</f>
        <v>0</v>
      </c>
      <c r="I18">
        <f>COUNTIF(Last.fm!$H$2:$H$200,'Dependencies occurrences'!$A18)</f>
        <v>0</v>
      </c>
      <c r="J18">
        <f>COUNTIF('Microsoft Bing Maps'!$H$2:$H$200,'Dependencies occurrences'!$A18)</f>
        <v>0</v>
      </c>
      <c r="K18">
        <f>COUNTIF('Google App Engine Admin'!$H$2:$H$200,'Dependencies occurrences'!$A18)</f>
        <v>0</v>
      </c>
      <c r="L18">
        <f>COUNTIF(Foursquare!$H$2:$H$200,'Dependencies occurrences'!$A18)</f>
        <v>7</v>
      </c>
      <c r="M18">
        <f>COUNTIF('DocuSign eSignature'!$H$2:$H$200,'Dependencies occurrences'!$A18)</f>
        <v>0</v>
      </c>
      <c r="N18">
        <f>COUNTIF(GeoNames!$H$2:$H$200,'Dependencies occurrences'!$A18)</f>
        <v>0</v>
      </c>
      <c r="O18">
        <f>COUNTIF('Google Geocoding'!$H$2:$H$200,'Dependencies occurrences'!$A18)</f>
        <v>0</v>
      </c>
      <c r="P18">
        <f>COUNTIF(OpenStreetMap!$H$2:$H$200,'Dependencies occurrences'!$A18)</f>
        <v>0</v>
      </c>
      <c r="Q18">
        <f>COUNTIF(SoundCloud!$H$2:$H$200,'Dependencies occurrences'!$A18)</f>
        <v>0</v>
      </c>
      <c r="R18">
        <f>COUNTIF(NationBuilder!$H$2:$H$199,'Dependencies occurrences'!$A18)</f>
        <v>0</v>
      </c>
      <c r="S18">
        <f>COUNTIF(Tumblr!$H$2:$H$200,'Dependencies occurrences'!$A18)</f>
        <v>0</v>
      </c>
      <c r="T18">
        <f>COUNTIF('Yelp Fusion'!$H$2:$H$200,'Dependencies occurrences'!$A18)</f>
        <v>0</v>
      </c>
      <c r="U18">
        <f>COUNTIF('Paypal Invoicing'!$H$2:$H$200,'Dependencies occurrences'!$A18)</f>
        <v>2</v>
      </c>
      <c r="V18">
        <f>COUNTIF(Oodle!$H$2:$H$200,'Dependencies occurrences'!$A18)</f>
        <v>0</v>
      </c>
      <c r="W18">
        <f>COUNTIF(iTunes!$H$2:$H$200,'Dependencies occurrences'!$A18)</f>
        <v>0</v>
      </c>
      <c r="X18">
        <f>COUNTIF(MapLarge!$H$2:$H$200,'Dependencies occurrences'!$A18)</f>
        <v>0</v>
      </c>
      <c r="Y18">
        <f>COUNTIF(PicPlz!$H$2:$H$200,'Dependencies occurrences'!$A18)</f>
        <v>0</v>
      </c>
      <c r="Z18">
        <f>COUNTIF(CrunchBase!$H$2:$H$200,'Dependencies occurrences'!$A18)</f>
        <v>0</v>
      </c>
      <c r="AA18">
        <f>COUNTIF(Stripe!$H$2:$H$196,'Dependencies occurrences'!$A18)</f>
        <v>3</v>
      </c>
      <c r="AB18">
        <f>COUNTIF(Kiva!$H$2:$H$200,'Dependencies occurrences'!$A18)</f>
        <v>0</v>
      </c>
      <c r="AC18">
        <f>COUNTIF(Tropo!$H$2:$H$200,'Dependencies occurrences'!$A18)</f>
        <v>0</v>
      </c>
      <c r="AD18">
        <f>COUNTIF('AT&amp;T In-App Messaging'!$H$2:$H$200,'Dependencies occurrences'!$A18)</f>
        <v>0</v>
      </c>
      <c r="AE18">
        <f>COUNTIF('Nexmo SMS'!$H$2:$H$200,'Dependencies occurrences'!$A18)</f>
        <v>0</v>
      </c>
      <c r="AF18">
        <f>COUNTIF('Amazon S3'!$H$2:$H$199,'Dependencies occurrences'!$A18)</f>
        <v>14</v>
      </c>
      <c r="AG18">
        <f>COUNTIF(Heroku!$H$2:$H$200,'Dependencies occurrences'!$A18)</f>
        <v>0</v>
      </c>
      <c r="AH18">
        <f>COUNTIF('Google Drive'!$H$2:$H$200,'Dependencies occurrences'!$A18)</f>
        <v>1</v>
      </c>
      <c r="AI18">
        <f>COUNTIF('Google Fusion Tables'!$H$2:$H$200,'Dependencies occurrences'!$A18)</f>
        <v>0</v>
      </c>
      <c r="AJ18">
        <f>COUNTIF(Pryv!$H$2:$H$200,'Dependencies occurrences'!$A18)</f>
        <v>2</v>
      </c>
      <c r="AK18">
        <f>COUNTIF(Github!$H$2:$H$200,'Dependencies occurrences'!$A18)</f>
        <v>3</v>
      </c>
      <c r="AL18">
        <f>COUNTIF('Bing Web Search'!$H$2:$H$200,'Dependencies occurrences'!$A18)</f>
        <v>2</v>
      </c>
      <c r="AM18">
        <f>COUNTIF(Indeed!$H$2:$H$200,'Dependencies occurrences'!$A18)</f>
        <v>0</v>
      </c>
      <c r="AN18">
        <f>COUNTIF('Google Custom Search'!$H$2:$H$200,'Dependencies occurrences'!$A18)</f>
        <v>0</v>
      </c>
      <c r="AO18">
        <f>COUNTIF(Coinbase!$H$2:$H$200,'Dependencies occurrences'!$A18)</f>
        <v>0</v>
      </c>
      <c r="AP18">
        <f>COUNTIF('QuickBooks Payments'!$H$2:$H$200,'Dependencies occurrences'!$A18)</f>
        <v>0</v>
      </c>
      <c r="AQ18">
        <f>COUNTIF('Forte (Payments Gateway)'!$H$2:$H$199,'Dependencies occurrences'!$A18)</f>
        <v>0</v>
      </c>
    </row>
    <row r="19" ht="13.95" spans="1:43">
      <c r="A19" s="1" t="str">
        <f>'Dependency types'!A$19</f>
        <v>!p1 =&gt; OR(p2, p3)</v>
      </c>
      <c r="B19">
        <v>3</v>
      </c>
      <c r="C19">
        <f t="shared" si="0"/>
        <v>3</v>
      </c>
      <c r="D19">
        <f>COUNTIF('Google Maps Places'!$H$2:$H$200,'Dependencies occurrences'!$A19)</f>
        <v>0</v>
      </c>
      <c r="E19">
        <f>COUNTIF('Twitter Search Tweets'!$H$2:$H$200,'Dependencies occurrences'!$A19)</f>
        <v>0</v>
      </c>
      <c r="F19">
        <f>COUNTIF(Youtube!$H$2:$H$200,'Dependencies occurrences'!$A19)</f>
        <v>0</v>
      </c>
      <c r="G19">
        <f>COUNTIF(Flickr!$H$2:$H$200,'Dependencies occurrences'!$A19)</f>
        <v>0</v>
      </c>
      <c r="H19">
        <f>COUNTIF('Twilio SMS'!$H$2:$H$200,'Dependencies occurrences'!$A19)</f>
        <v>0</v>
      </c>
      <c r="I19">
        <f>COUNTIF(Last.fm!$H$2:$H$200,'Dependencies occurrences'!$A19)</f>
        <v>0</v>
      </c>
      <c r="J19">
        <f>COUNTIF('Microsoft Bing Maps'!$H$2:$H$200,'Dependencies occurrences'!$A19)</f>
        <v>2</v>
      </c>
      <c r="K19">
        <f>COUNTIF('Google App Engine Admin'!$H$2:$H$200,'Dependencies occurrences'!$A19)</f>
        <v>0</v>
      </c>
      <c r="L19">
        <f>COUNTIF(Foursquare!$H$2:$H$200,'Dependencies occurrences'!$A19)</f>
        <v>0</v>
      </c>
      <c r="M19">
        <f>COUNTIF('DocuSign eSignature'!$H$2:$H$200,'Dependencies occurrences'!$A19)</f>
        <v>1</v>
      </c>
      <c r="N19">
        <f>COUNTIF(GeoNames!$H$2:$H$200,'Dependencies occurrences'!$A19)</f>
        <v>0</v>
      </c>
      <c r="O19">
        <f>COUNTIF('Google Geocoding'!$H$2:$H$200,'Dependencies occurrences'!$A19)</f>
        <v>0</v>
      </c>
      <c r="P19">
        <f>COUNTIF(OpenStreetMap!$H$2:$H$200,'Dependencies occurrences'!$A19)</f>
        <v>0</v>
      </c>
      <c r="Q19">
        <f>COUNTIF(SoundCloud!$H$2:$H$200,'Dependencies occurrences'!$A19)</f>
        <v>0</v>
      </c>
      <c r="R19">
        <f>COUNTIF(NationBuilder!$H$2:$H$199,'Dependencies occurrences'!$A19)</f>
        <v>0</v>
      </c>
      <c r="S19">
        <f>COUNTIF(Tumblr!$H$2:$H$200,'Dependencies occurrences'!$A19)</f>
        <v>0</v>
      </c>
      <c r="T19">
        <f>COUNTIF('Yelp Fusion'!$H$2:$H$200,'Dependencies occurrences'!$A19)</f>
        <v>0</v>
      </c>
      <c r="U19">
        <f>COUNTIF('Paypal Invoicing'!$H$2:$H$200,'Dependencies occurrences'!$A19)</f>
        <v>0</v>
      </c>
      <c r="V19">
        <f>COUNTIF(Oodle!$H$2:$H$200,'Dependencies occurrences'!$A19)</f>
        <v>0</v>
      </c>
      <c r="W19">
        <f>COUNTIF(iTunes!$H$2:$H$200,'Dependencies occurrences'!$A19)</f>
        <v>0</v>
      </c>
      <c r="X19">
        <f>COUNTIF(MapLarge!$H$2:$H$200,'Dependencies occurrences'!$A19)</f>
        <v>0</v>
      </c>
      <c r="Y19">
        <f>COUNTIF(PicPlz!$H$2:$H$200,'Dependencies occurrences'!$A19)</f>
        <v>0</v>
      </c>
      <c r="Z19">
        <f>COUNTIF(CrunchBase!$H$2:$H$200,'Dependencies occurrences'!$A19)</f>
        <v>0</v>
      </c>
      <c r="AA19">
        <f>COUNTIF(Stripe!$H$2:$H$196,'Dependencies occurrences'!$A19)</f>
        <v>0</v>
      </c>
      <c r="AB19">
        <f>COUNTIF(Kiva!$H$2:$H$200,'Dependencies occurrences'!$A19)</f>
        <v>0</v>
      </c>
      <c r="AC19">
        <f>COUNTIF(Tropo!$H$2:$H$200,'Dependencies occurrences'!$A19)</f>
        <v>0</v>
      </c>
      <c r="AD19">
        <f>COUNTIF('AT&amp;T In-App Messaging'!$H$2:$H$200,'Dependencies occurrences'!$A19)</f>
        <v>0</v>
      </c>
      <c r="AE19">
        <f>COUNTIF('Nexmo SMS'!$H$2:$H$200,'Dependencies occurrences'!$A19)</f>
        <v>0</v>
      </c>
      <c r="AF19">
        <f>COUNTIF('Amazon S3'!$H$2:$H$199,'Dependencies occurrences'!$A19)</f>
        <v>0</v>
      </c>
      <c r="AG19">
        <f>COUNTIF(Heroku!$H$2:$H$200,'Dependencies occurrences'!$A19)</f>
        <v>0</v>
      </c>
      <c r="AH19">
        <f>COUNTIF('Google Drive'!$H$2:$H$200,'Dependencies occurrences'!$A19)</f>
        <v>0</v>
      </c>
      <c r="AI19">
        <f>COUNTIF('Google Fusion Tables'!$H$2:$H$200,'Dependencies occurrences'!$A19)</f>
        <v>0</v>
      </c>
      <c r="AJ19">
        <f>COUNTIF(Pryv!$H$2:$H$200,'Dependencies occurrences'!$A19)</f>
        <v>0</v>
      </c>
      <c r="AK19">
        <f>COUNTIF(Github!$H$2:$H$200,'Dependencies occurrences'!$A19)</f>
        <v>0</v>
      </c>
      <c r="AL19">
        <f>COUNTIF('Bing Web Search'!$H$2:$H$200,'Dependencies occurrences'!$A19)</f>
        <v>0</v>
      </c>
      <c r="AM19">
        <f>COUNTIF(Indeed!$H$2:$H$200,'Dependencies occurrences'!$A19)</f>
        <v>0</v>
      </c>
      <c r="AN19">
        <f>COUNTIF('Google Custom Search'!$H$2:$H$200,'Dependencies occurrences'!$A19)</f>
        <v>0</v>
      </c>
      <c r="AO19">
        <f>COUNTIF(Coinbase!$H$2:$H$200,'Dependencies occurrences'!$A19)</f>
        <v>0</v>
      </c>
      <c r="AP19">
        <f>COUNTIF('QuickBooks Payments'!$H$2:$H$200,'Dependencies occurrences'!$A19)</f>
        <v>0</v>
      </c>
      <c r="AQ19">
        <f>COUNTIF('Forte (Payments Gateway)'!$H$2:$H$199,'Dependencies occurrences'!$A19)</f>
        <v>0</v>
      </c>
    </row>
    <row r="20" ht="13.95" spans="1:43">
      <c r="A20" s="1" t="str">
        <f>'Dependency types'!A$20</f>
        <v>p1 &lt;=&gt; p2=A</v>
      </c>
      <c r="B20">
        <v>2</v>
      </c>
      <c r="C20">
        <f t="shared" si="0"/>
        <v>8</v>
      </c>
      <c r="D20">
        <f>COUNTIF('Google Maps Places'!$H$2:$H$200,'Dependencies occurrences'!$A20)</f>
        <v>0</v>
      </c>
      <c r="E20">
        <f>COUNTIF('Twitter Search Tweets'!$H$2:$H$200,'Dependencies occurrences'!$A20)</f>
        <v>0</v>
      </c>
      <c r="F20">
        <f>COUNTIF(Youtube!$H$2:$H$200,'Dependencies occurrences'!$A20)</f>
        <v>0</v>
      </c>
      <c r="G20">
        <f>COUNTIF(Flickr!$H$2:$H$200,'Dependencies occurrences'!$A20)</f>
        <v>0</v>
      </c>
      <c r="H20">
        <f>COUNTIF('Twilio SMS'!$H$2:$H$200,'Dependencies occurrences'!$A20)</f>
        <v>0</v>
      </c>
      <c r="I20">
        <f>COUNTIF(Last.fm!$H$2:$H$200,'Dependencies occurrences'!$A20)</f>
        <v>0</v>
      </c>
      <c r="J20">
        <f>COUNTIF('Microsoft Bing Maps'!$H$2:$H$200,'Dependencies occurrences'!$A20)</f>
        <v>2</v>
      </c>
      <c r="K20">
        <f>COUNTIF('Google App Engine Admin'!$H$2:$H$200,'Dependencies occurrences'!$A20)</f>
        <v>0</v>
      </c>
      <c r="L20">
        <f>COUNTIF(Foursquare!$H$2:$H$200,'Dependencies occurrences'!$A20)</f>
        <v>0</v>
      </c>
      <c r="M20">
        <f>COUNTIF('DocuSign eSignature'!$H$2:$H$200,'Dependencies occurrences'!$A20)</f>
        <v>0</v>
      </c>
      <c r="N20">
        <f>COUNTIF(GeoNames!$H$2:$H$200,'Dependencies occurrences'!$A20)</f>
        <v>0</v>
      </c>
      <c r="O20">
        <f>COUNTIF('Google Geocoding'!$H$2:$H$200,'Dependencies occurrences'!$A20)</f>
        <v>0</v>
      </c>
      <c r="P20">
        <f>COUNTIF(OpenStreetMap!$H$2:$H$200,'Dependencies occurrences'!$A20)</f>
        <v>0</v>
      </c>
      <c r="Q20">
        <f>COUNTIF(SoundCloud!$H$2:$H$200,'Dependencies occurrences'!$A20)</f>
        <v>0</v>
      </c>
      <c r="R20">
        <f>COUNTIF(NationBuilder!$H$2:$H$199,'Dependencies occurrences'!$A20)</f>
        <v>0</v>
      </c>
      <c r="S20">
        <f>COUNTIF(Tumblr!$H$2:$H$200,'Dependencies occurrences'!$A20)</f>
        <v>0</v>
      </c>
      <c r="T20">
        <f>COUNTIF('Yelp Fusion'!$H$2:$H$200,'Dependencies occurrences'!$A20)</f>
        <v>0</v>
      </c>
      <c r="U20">
        <f>COUNTIF('Paypal Invoicing'!$H$2:$H$200,'Dependencies occurrences'!$A20)</f>
        <v>0</v>
      </c>
      <c r="V20">
        <f>COUNTIF(Oodle!$H$2:$H$200,'Dependencies occurrences'!$A20)</f>
        <v>0</v>
      </c>
      <c r="W20">
        <f>COUNTIF(iTunes!$H$2:$H$200,'Dependencies occurrences'!$A20)</f>
        <v>0</v>
      </c>
      <c r="X20">
        <f>COUNTIF(MapLarge!$H$2:$H$200,'Dependencies occurrences'!$A20)</f>
        <v>0</v>
      </c>
      <c r="Y20">
        <f>COUNTIF(PicPlz!$H$2:$H$200,'Dependencies occurrences'!$A20)</f>
        <v>0</v>
      </c>
      <c r="Z20">
        <f>COUNTIF(CrunchBase!$H$2:$H$200,'Dependencies occurrences'!$A20)</f>
        <v>0</v>
      </c>
      <c r="AA20">
        <f>COUNTIF(Stripe!$H$2:$H$196,'Dependencies occurrences'!$A20)</f>
        <v>3</v>
      </c>
      <c r="AB20">
        <f>COUNTIF(Kiva!$H$2:$H$200,'Dependencies occurrences'!$A20)</f>
        <v>0</v>
      </c>
      <c r="AC20">
        <f>COUNTIF(Tropo!$H$2:$H$200,'Dependencies occurrences'!$A20)</f>
        <v>0</v>
      </c>
      <c r="AD20">
        <f>COUNTIF('AT&amp;T In-App Messaging'!$H$2:$H$200,'Dependencies occurrences'!$A20)</f>
        <v>0</v>
      </c>
      <c r="AE20">
        <f>COUNTIF('Nexmo SMS'!$H$2:$H$200,'Dependencies occurrences'!$A20)</f>
        <v>0</v>
      </c>
      <c r="AF20">
        <f>COUNTIF('Amazon S3'!$H$2:$H$199,'Dependencies occurrences'!$A20)</f>
        <v>0</v>
      </c>
      <c r="AG20">
        <f>COUNTIF(Heroku!$H$2:$H$200,'Dependencies occurrences'!$A20)</f>
        <v>0</v>
      </c>
      <c r="AH20">
        <f>COUNTIF('Google Drive'!$H$2:$H$200,'Dependencies occurrences'!$A20)</f>
        <v>2</v>
      </c>
      <c r="AI20">
        <f>COUNTIF('Google Fusion Tables'!$H$2:$H$200,'Dependencies occurrences'!$A20)</f>
        <v>0</v>
      </c>
      <c r="AJ20">
        <f>COUNTIF(Pryv!$H$2:$H$200,'Dependencies occurrences'!$A20)</f>
        <v>0</v>
      </c>
      <c r="AK20">
        <f>COUNTIF(Github!$H$2:$H$200,'Dependencies occurrences'!$A20)</f>
        <v>0</v>
      </c>
      <c r="AL20">
        <f>COUNTIF('Bing Web Search'!$H$2:$H$200,'Dependencies occurrences'!$A20)</f>
        <v>0</v>
      </c>
      <c r="AM20">
        <f>COUNTIF(Indeed!$H$2:$H$200,'Dependencies occurrences'!$A20)</f>
        <v>0</v>
      </c>
      <c r="AN20">
        <f>COUNTIF('Google Custom Search'!$H$2:$H$200,'Dependencies occurrences'!$A20)</f>
        <v>0</v>
      </c>
      <c r="AO20">
        <f>COUNTIF(Coinbase!$H$2:$H$200,'Dependencies occurrences'!$A20)</f>
        <v>1</v>
      </c>
      <c r="AP20">
        <f>COUNTIF('QuickBooks Payments'!$H$2:$H$200,'Dependencies occurrences'!$A20)</f>
        <v>0</v>
      </c>
      <c r="AQ20">
        <f>COUNTIF('Forte (Payments Gateway)'!$H$2:$H$199,'Dependencies occurrences'!$A20)</f>
        <v>0</v>
      </c>
    </row>
    <row r="21" ht="15.75" customHeight="1" spans="1:43">
      <c r="A21" s="1" t="str">
        <f>'Dependency types'!A$21</f>
        <v>p1 =&gt; AND(p2, p3=A)</v>
      </c>
      <c r="B21">
        <v>3</v>
      </c>
      <c r="C21">
        <f t="shared" si="0"/>
        <v>2</v>
      </c>
      <c r="D21">
        <f>COUNTIF('Google Maps Places'!$H$2:$H$200,'Dependencies occurrences'!$A21)</f>
        <v>0</v>
      </c>
      <c r="E21">
        <f>COUNTIF('Twitter Search Tweets'!$H$2:$H$200,'Dependencies occurrences'!$A21)</f>
        <v>0</v>
      </c>
      <c r="F21">
        <f>COUNTIF(Youtube!$H$2:$H$200,'Dependencies occurrences'!$A21)</f>
        <v>0</v>
      </c>
      <c r="G21">
        <f>COUNTIF(Flickr!$H$2:$H$200,'Dependencies occurrences'!$A21)</f>
        <v>0</v>
      </c>
      <c r="H21">
        <f>COUNTIF('Twilio SMS'!$H$2:$H$200,'Dependencies occurrences'!$A21)</f>
        <v>0</v>
      </c>
      <c r="I21">
        <f>COUNTIF(Last.fm!$H$2:$H$200,'Dependencies occurrences'!$A21)</f>
        <v>0</v>
      </c>
      <c r="J21">
        <f>COUNTIF('Microsoft Bing Maps'!$H$2:$H$200,'Dependencies occurrences'!$A21)</f>
        <v>2</v>
      </c>
      <c r="K21">
        <f>COUNTIF('Google App Engine Admin'!$H$2:$H$200,'Dependencies occurrences'!$A21)</f>
        <v>0</v>
      </c>
      <c r="L21">
        <f>COUNTIF(Foursquare!$H$2:$H$200,'Dependencies occurrences'!$A21)</f>
        <v>0</v>
      </c>
      <c r="M21">
        <f>COUNTIF('DocuSign eSignature'!$H$2:$H$200,'Dependencies occurrences'!$A21)</f>
        <v>0</v>
      </c>
      <c r="N21">
        <f>COUNTIF(GeoNames!$H$2:$H$200,'Dependencies occurrences'!$A21)</f>
        <v>0</v>
      </c>
      <c r="O21">
        <f>COUNTIF('Google Geocoding'!$H$2:$H$200,'Dependencies occurrences'!$A21)</f>
        <v>0</v>
      </c>
      <c r="P21">
        <f>COUNTIF(OpenStreetMap!$H$2:$H$200,'Dependencies occurrences'!$A21)</f>
        <v>0</v>
      </c>
      <c r="Q21">
        <f>COUNTIF(SoundCloud!$H$2:$H$200,'Dependencies occurrences'!$A21)</f>
        <v>0</v>
      </c>
      <c r="R21">
        <f>COUNTIF(NationBuilder!$H$2:$H$199,'Dependencies occurrences'!$A21)</f>
        <v>0</v>
      </c>
      <c r="S21">
        <f>COUNTIF(Tumblr!$H$2:$H$200,'Dependencies occurrences'!$A21)</f>
        <v>0</v>
      </c>
      <c r="T21">
        <f>COUNTIF('Yelp Fusion'!$H$2:$H$200,'Dependencies occurrences'!$A21)</f>
        <v>0</v>
      </c>
      <c r="U21">
        <f>COUNTIF('Paypal Invoicing'!$H$2:$H$200,'Dependencies occurrences'!$A21)</f>
        <v>0</v>
      </c>
      <c r="V21">
        <f>COUNTIF(Oodle!$H$2:$H$200,'Dependencies occurrences'!$A21)</f>
        <v>0</v>
      </c>
      <c r="W21">
        <f>COUNTIF(iTunes!$H$2:$H$200,'Dependencies occurrences'!$A21)</f>
        <v>0</v>
      </c>
      <c r="X21">
        <f>COUNTIF(MapLarge!$H$2:$H$200,'Dependencies occurrences'!$A21)</f>
        <v>0</v>
      </c>
      <c r="Y21">
        <f>COUNTIF(PicPlz!$H$2:$H$200,'Dependencies occurrences'!$A21)</f>
        <v>0</v>
      </c>
      <c r="Z21">
        <f>COUNTIF(CrunchBase!$H$2:$H$200,'Dependencies occurrences'!$A21)</f>
        <v>0</v>
      </c>
      <c r="AA21">
        <f>COUNTIF(Stripe!$H$2:$H$196,'Dependencies occurrences'!$A21)</f>
        <v>0</v>
      </c>
      <c r="AB21">
        <f>COUNTIF(Kiva!$H$2:$H$200,'Dependencies occurrences'!$A21)</f>
        <v>0</v>
      </c>
      <c r="AC21">
        <f>COUNTIF(Tropo!$H$2:$H$200,'Dependencies occurrences'!$A21)</f>
        <v>0</v>
      </c>
      <c r="AD21">
        <f>COUNTIF('AT&amp;T In-App Messaging'!$H$2:$H$200,'Dependencies occurrences'!$A21)</f>
        <v>0</v>
      </c>
      <c r="AE21">
        <f>COUNTIF('Nexmo SMS'!$H$2:$H$200,'Dependencies occurrences'!$A21)</f>
        <v>0</v>
      </c>
      <c r="AF21">
        <f>COUNTIF('Amazon S3'!$H$2:$H$199,'Dependencies occurrences'!$A21)</f>
        <v>0</v>
      </c>
      <c r="AG21">
        <f>COUNTIF(Heroku!$H$2:$H$200,'Dependencies occurrences'!$A21)</f>
        <v>0</v>
      </c>
      <c r="AH21">
        <f>COUNTIF('Google Drive'!$H$2:$H$200,'Dependencies occurrences'!$A21)</f>
        <v>0</v>
      </c>
      <c r="AI21">
        <f>COUNTIF('Google Fusion Tables'!$H$2:$H$200,'Dependencies occurrences'!$A21)</f>
        <v>0</v>
      </c>
      <c r="AJ21">
        <f>COUNTIF(Pryv!$H$2:$H$200,'Dependencies occurrences'!$A21)</f>
        <v>0</v>
      </c>
      <c r="AK21">
        <f>COUNTIF(Github!$H$2:$H$200,'Dependencies occurrences'!$A21)</f>
        <v>0</v>
      </c>
      <c r="AL21">
        <f>COUNTIF('Bing Web Search'!$H$2:$H$200,'Dependencies occurrences'!$A21)</f>
        <v>0</v>
      </c>
      <c r="AM21">
        <f>COUNTIF(Indeed!$H$2:$H$200,'Dependencies occurrences'!$A21)</f>
        <v>0</v>
      </c>
      <c r="AN21">
        <f>COUNTIF('Google Custom Search'!$H$2:$H$200,'Dependencies occurrences'!$A21)</f>
        <v>0</v>
      </c>
      <c r="AO21">
        <f>COUNTIF(Coinbase!$H$2:$H$200,'Dependencies occurrences'!$A21)</f>
        <v>0</v>
      </c>
      <c r="AP21">
        <f>COUNTIF('QuickBooks Payments'!$H$2:$H$200,'Dependencies occurrences'!$A21)</f>
        <v>0</v>
      </c>
      <c r="AQ21">
        <f>COUNTIF('Forte (Payments Gateway)'!$H$2:$H$199,'Dependencies occurrences'!$A21)</f>
        <v>0</v>
      </c>
    </row>
    <row r="22" ht="15.75" customHeight="1" spans="1:43">
      <c r="A22" s="1" t="str">
        <f>'Dependency types'!A$22</f>
        <v>p1=A =&gt; XOR(AND(p2, p3), AND(p4, p5))</v>
      </c>
      <c r="B22">
        <v>5</v>
      </c>
      <c r="C22">
        <f t="shared" si="0"/>
        <v>1</v>
      </c>
      <c r="D22">
        <f>COUNTIF('Google Maps Places'!$H$2:$H$200,'Dependencies occurrences'!$A22)</f>
        <v>0</v>
      </c>
      <c r="E22">
        <f>COUNTIF('Twitter Search Tweets'!$H$2:$H$200,'Dependencies occurrences'!$A22)</f>
        <v>0</v>
      </c>
      <c r="F22">
        <f>COUNTIF(Youtube!$H$2:$H$200,'Dependencies occurrences'!$A22)</f>
        <v>0</v>
      </c>
      <c r="G22">
        <f>COUNTIF(Flickr!$H$2:$H$200,'Dependencies occurrences'!$A22)</f>
        <v>0</v>
      </c>
      <c r="H22">
        <f>COUNTIF('Twilio SMS'!$H$2:$H$200,'Dependencies occurrences'!$A22)</f>
        <v>0</v>
      </c>
      <c r="I22">
        <f>COUNTIF(Last.fm!$H$2:$H$200,'Dependencies occurrences'!$A22)</f>
        <v>0</v>
      </c>
      <c r="J22">
        <f>COUNTIF('Microsoft Bing Maps'!$H$2:$H$200,'Dependencies occurrences'!$A22)</f>
        <v>0</v>
      </c>
      <c r="K22">
        <f>COUNTIF('Google App Engine Admin'!$H$2:$H$200,'Dependencies occurrences'!$A22)</f>
        <v>0</v>
      </c>
      <c r="L22">
        <f>COUNTIF(Foursquare!$H$2:$H$200,'Dependencies occurrences'!$A22)</f>
        <v>1</v>
      </c>
      <c r="M22">
        <f>COUNTIF('DocuSign eSignature'!$H$2:$H$200,'Dependencies occurrences'!$A22)</f>
        <v>0</v>
      </c>
      <c r="N22">
        <f>COUNTIF(GeoNames!$H$2:$H$200,'Dependencies occurrences'!$A22)</f>
        <v>0</v>
      </c>
      <c r="O22">
        <f>COUNTIF('Google Geocoding'!$H$2:$H$200,'Dependencies occurrences'!$A22)</f>
        <v>0</v>
      </c>
      <c r="P22">
        <f>COUNTIF(OpenStreetMap!$H$2:$H$200,'Dependencies occurrences'!$A22)</f>
        <v>0</v>
      </c>
      <c r="Q22">
        <f>COUNTIF(SoundCloud!$H$2:$H$200,'Dependencies occurrences'!$A22)</f>
        <v>0</v>
      </c>
      <c r="R22">
        <f>COUNTIF(NationBuilder!$H$2:$H$199,'Dependencies occurrences'!$A22)</f>
        <v>0</v>
      </c>
      <c r="S22">
        <f>COUNTIF(Tumblr!$H$2:$H$200,'Dependencies occurrences'!$A22)</f>
        <v>0</v>
      </c>
      <c r="T22">
        <f>COUNTIF('Yelp Fusion'!$H$2:$H$200,'Dependencies occurrences'!$A22)</f>
        <v>0</v>
      </c>
      <c r="U22">
        <f>COUNTIF('Paypal Invoicing'!$H$2:$H$200,'Dependencies occurrences'!$A22)</f>
        <v>0</v>
      </c>
      <c r="V22">
        <f>COUNTIF(Oodle!$H$2:$H$200,'Dependencies occurrences'!$A22)</f>
        <v>0</v>
      </c>
      <c r="W22">
        <f>COUNTIF(iTunes!$H$2:$H$200,'Dependencies occurrences'!$A22)</f>
        <v>0</v>
      </c>
      <c r="X22">
        <f>COUNTIF(MapLarge!$H$2:$H$200,'Dependencies occurrences'!$A22)</f>
        <v>0</v>
      </c>
      <c r="Y22">
        <f>COUNTIF(PicPlz!$H$2:$H$200,'Dependencies occurrences'!$A22)</f>
        <v>0</v>
      </c>
      <c r="Z22">
        <f>COUNTIF(CrunchBase!$H$2:$H$200,'Dependencies occurrences'!$A22)</f>
        <v>0</v>
      </c>
      <c r="AA22">
        <f>COUNTIF(Stripe!$H$2:$H$196,'Dependencies occurrences'!$A22)</f>
        <v>0</v>
      </c>
      <c r="AB22">
        <f>COUNTIF(Kiva!$H$2:$H$200,'Dependencies occurrences'!$A22)</f>
        <v>0</v>
      </c>
      <c r="AC22">
        <f>COUNTIF(Tropo!$H$2:$H$200,'Dependencies occurrences'!$A22)</f>
        <v>0</v>
      </c>
      <c r="AD22">
        <f>COUNTIF('AT&amp;T In-App Messaging'!$H$2:$H$200,'Dependencies occurrences'!$A22)</f>
        <v>0</v>
      </c>
      <c r="AE22">
        <f>COUNTIF('Nexmo SMS'!$H$2:$H$200,'Dependencies occurrences'!$A22)</f>
        <v>0</v>
      </c>
      <c r="AF22">
        <f>COUNTIF('Amazon S3'!$H$2:$H$199,'Dependencies occurrences'!$A22)</f>
        <v>0</v>
      </c>
      <c r="AG22">
        <f>COUNTIF(Heroku!$H$2:$H$200,'Dependencies occurrences'!$A22)</f>
        <v>0</v>
      </c>
      <c r="AH22">
        <f>COUNTIF('Google Drive'!$H$2:$H$200,'Dependencies occurrences'!$A22)</f>
        <v>0</v>
      </c>
      <c r="AI22">
        <f>COUNTIF('Google Fusion Tables'!$H$2:$H$200,'Dependencies occurrences'!$A22)</f>
        <v>0</v>
      </c>
      <c r="AJ22">
        <f>COUNTIF(Pryv!$H$2:$H$200,'Dependencies occurrences'!$A22)</f>
        <v>0</v>
      </c>
      <c r="AK22">
        <f>COUNTIF(Github!$H$2:$H$200,'Dependencies occurrences'!$A22)</f>
        <v>0</v>
      </c>
      <c r="AL22">
        <f>COUNTIF('Bing Web Search'!$H$2:$H$200,'Dependencies occurrences'!$A22)</f>
        <v>0</v>
      </c>
      <c r="AM22">
        <f>COUNTIF(Indeed!$H$2:$H$200,'Dependencies occurrences'!$A22)</f>
        <v>0</v>
      </c>
      <c r="AN22">
        <f>COUNTIF('Google Custom Search'!$H$2:$H$200,'Dependencies occurrences'!$A22)</f>
        <v>0</v>
      </c>
      <c r="AO22">
        <f>COUNTIF(Coinbase!$H$2:$H$200,'Dependencies occurrences'!$A22)</f>
        <v>0</v>
      </c>
      <c r="AP22">
        <f>COUNTIF('QuickBooks Payments'!$H$2:$H$200,'Dependencies occurrences'!$A22)</f>
        <v>0</v>
      </c>
      <c r="AQ22">
        <f>COUNTIF('Forte (Payments Gateway)'!$H$2:$H$199,'Dependencies occurrences'!$A22)</f>
        <v>0</v>
      </c>
    </row>
    <row r="23" ht="15.75" customHeight="1" spans="1:43">
      <c r="A23" s="1" t="str">
        <f>'Dependency types'!A$23</f>
        <v>p1 =&gt; XOR(p2=A, AND(p3=B, OR(p4, p5)))</v>
      </c>
      <c r="B23">
        <v>5</v>
      </c>
      <c r="C23">
        <f t="shared" si="0"/>
        <v>1</v>
      </c>
      <c r="D23">
        <f>COUNTIF('Google Maps Places'!$H$2:$H$200,'Dependencies occurrences'!$A23)</f>
        <v>0</v>
      </c>
      <c r="E23">
        <f>COUNTIF('Twitter Search Tweets'!$H$2:$H$200,'Dependencies occurrences'!$A23)</f>
        <v>0</v>
      </c>
      <c r="F23">
        <f>COUNTIF(Youtube!$H$2:$H$200,'Dependencies occurrences'!$A23)</f>
        <v>0</v>
      </c>
      <c r="G23">
        <f>COUNTIF(Flickr!$H$2:$H$200,'Dependencies occurrences'!$A23)</f>
        <v>0</v>
      </c>
      <c r="H23">
        <f>COUNTIF('Twilio SMS'!$H$2:$H$200,'Dependencies occurrences'!$A23)</f>
        <v>0</v>
      </c>
      <c r="I23">
        <f>COUNTIF(Last.fm!$H$2:$H$200,'Dependencies occurrences'!$A23)</f>
        <v>0</v>
      </c>
      <c r="J23">
        <f>COUNTIF('Microsoft Bing Maps'!$H$2:$H$200,'Dependencies occurrences'!$A23)</f>
        <v>0</v>
      </c>
      <c r="K23">
        <f>COUNTIF('Google App Engine Admin'!$H$2:$H$200,'Dependencies occurrences'!$A23)</f>
        <v>0</v>
      </c>
      <c r="L23">
        <f>COUNTIF(Foursquare!$H$2:$H$200,'Dependencies occurrences'!$A23)</f>
        <v>1</v>
      </c>
      <c r="M23">
        <f>COUNTIF('DocuSign eSignature'!$H$2:$H$200,'Dependencies occurrences'!$A23)</f>
        <v>0</v>
      </c>
      <c r="N23">
        <f>COUNTIF(GeoNames!$H$2:$H$200,'Dependencies occurrences'!$A23)</f>
        <v>0</v>
      </c>
      <c r="O23">
        <f>COUNTIF('Google Geocoding'!$H$2:$H$200,'Dependencies occurrences'!$A23)</f>
        <v>0</v>
      </c>
      <c r="P23">
        <f>COUNTIF(OpenStreetMap!$H$2:$H$200,'Dependencies occurrences'!$A23)</f>
        <v>0</v>
      </c>
      <c r="Q23">
        <f>COUNTIF(SoundCloud!$H$2:$H$200,'Dependencies occurrences'!$A23)</f>
        <v>0</v>
      </c>
      <c r="R23">
        <f>COUNTIF(NationBuilder!$H$2:$H$199,'Dependencies occurrences'!$A23)</f>
        <v>0</v>
      </c>
      <c r="S23">
        <f>COUNTIF(Tumblr!$H$2:$H$200,'Dependencies occurrences'!$A23)</f>
        <v>0</v>
      </c>
      <c r="T23">
        <f>COUNTIF('Yelp Fusion'!$H$2:$H$200,'Dependencies occurrences'!$A23)</f>
        <v>0</v>
      </c>
      <c r="U23">
        <f>COUNTIF('Paypal Invoicing'!$H$2:$H$200,'Dependencies occurrences'!$A23)</f>
        <v>0</v>
      </c>
      <c r="V23">
        <f>COUNTIF(Oodle!$H$2:$H$200,'Dependencies occurrences'!$A23)</f>
        <v>0</v>
      </c>
      <c r="W23">
        <f>COUNTIF(iTunes!$H$2:$H$200,'Dependencies occurrences'!$A23)</f>
        <v>0</v>
      </c>
      <c r="X23">
        <f>COUNTIF(MapLarge!$H$2:$H$200,'Dependencies occurrences'!$A23)</f>
        <v>0</v>
      </c>
      <c r="Y23">
        <f>COUNTIF(PicPlz!$H$2:$H$200,'Dependencies occurrences'!$A23)</f>
        <v>0</v>
      </c>
      <c r="Z23">
        <f>COUNTIF(CrunchBase!$H$2:$H$200,'Dependencies occurrences'!$A23)</f>
        <v>0</v>
      </c>
      <c r="AA23">
        <f>COUNTIF(Stripe!$H$2:$H$196,'Dependencies occurrences'!$A23)</f>
        <v>0</v>
      </c>
      <c r="AB23">
        <f>COUNTIF(Kiva!$H$2:$H$200,'Dependencies occurrences'!$A23)</f>
        <v>0</v>
      </c>
      <c r="AC23">
        <f>COUNTIF(Tropo!$H$2:$H$200,'Dependencies occurrences'!$A23)</f>
        <v>0</v>
      </c>
      <c r="AD23">
        <f>COUNTIF('AT&amp;T In-App Messaging'!$H$2:$H$200,'Dependencies occurrences'!$A23)</f>
        <v>0</v>
      </c>
      <c r="AE23">
        <f>COUNTIF('Nexmo SMS'!$H$2:$H$200,'Dependencies occurrences'!$A23)</f>
        <v>0</v>
      </c>
      <c r="AF23">
        <f>COUNTIF('Amazon S3'!$H$2:$H$199,'Dependencies occurrences'!$A23)</f>
        <v>0</v>
      </c>
      <c r="AG23">
        <f>COUNTIF(Heroku!$H$2:$H$200,'Dependencies occurrences'!$A23)</f>
        <v>0</v>
      </c>
      <c r="AH23">
        <f>COUNTIF('Google Drive'!$H$2:$H$200,'Dependencies occurrences'!$A23)</f>
        <v>0</v>
      </c>
      <c r="AI23">
        <f>COUNTIF('Google Fusion Tables'!$H$2:$H$200,'Dependencies occurrences'!$A23)</f>
        <v>0</v>
      </c>
      <c r="AJ23">
        <f>COUNTIF(Pryv!$H$2:$H$200,'Dependencies occurrences'!$A23)</f>
        <v>0</v>
      </c>
      <c r="AK23">
        <f>COUNTIF(Github!$H$2:$H$200,'Dependencies occurrences'!$A23)</f>
        <v>0</v>
      </c>
      <c r="AL23">
        <f>COUNTIF('Bing Web Search'!$H$2:$H$200,'Dependencies occurrences'!$A23)</f>
        <v>0</v>
      </c>
      <c r="AM23">
        <f>COUNTIF(Indeed!$H$2:$H$200,'Dependencies occurrences'!$A23)</f>
        <v>0</v>
      </c>
      <c r="AN23">
        <f>COUNTIF('Google Custom Search'!$H$2:$H$200,'Dependencies occurrences'!$A23)</f>
        <v>0</v>
      </c>
      <c r="AO23">
        <f>COUNTIF(Coinbase!$H$2:$H$200,'Dependencies occurrences'!$A23)</f>
        <v>0</v>
      </c>
      <c r="AP23">
        <f>COUNTIF('QuickBooks Payments'!$H$2:$H$200,'Dependencies occurrences'!$A23)</f>
        <v>0</v>
      </c>
      <c r="AQ23">
        <f>COUNTIF('Forte (Payments Gateway)'!$H$2:$H$199,'Dependencies occurrences'!$A23)</f>
        <v>0</v>
      </c>
    </row>
    <row r="24" ht="15.75" customHeight="1" spans="1:43">
      <c r="A24" s="1" t="str">
        <f>'Dependency types'!A$24</f>
        <v>XOR(p1, p2, AND(p3, p4))</v>
      </c>
      <c r="B24">
        <v>4</v>
      </c>
      <c r="C24">
        <f t="shared" si="0"/>
        <v>1</v>
      </c>
      <c r="D24">
        <f>COUNTIF('Google Maps Places'!$H$2:$H$200,'Dependencies occurrences'!$A24)</f>
        <v>0</v>
      </c>
      <c r="E24">
        <f>COUNTIF('Twitter Search Tweets'!$H$2:$H$200,'Dependencies occurrences'!$A24)</f>
        <v>0</v>
      </c>
      <c r="F24">
        <f>COUNTIF(Youtube!$H$2:$H$200,'Dependencies occurrences'!$A24)</f>
        <v>0</v>
      </c>
      <c r="G24">
        <f>COUNTIF(Flickr!$H$2:$H$200,'Dependencies occurrences'!$A24)</f>
        <v>0</v>
      </c>
      <c r="H24">
        <f>COUNTIF('Twilio SMS'!$H$2:$H$200,'Dependencies occurrences'!$A24)</f>
        <v>0</v>
      </c>
      <c r="I24">
        <f>COUNTIF(Last.fm!$H$2:$H$200,'Dependencies occurrences'!$A24)</f>
        <v>0</v>
      </c>
      <c r="J24">
        <f>COUNTIF('Microsoft Bing Maps'!$H$2:$H$200,'Dependencies occurrences'!$A24)</f>
        <v>0</v>
      </c>
      <c r="K24">
        <f>COUNTIF('Google App Engine Admin'!$H$2:$H$200,'Dependencies occurrences'!$A24)</f>
        <v>0</v>
      </c>
      <c r="L24">
        <f>COUNTIF(Foursquare!$H$2:$H$200,'Dependencies occurrences'!$A24)</f>
        <v>1</v>
      </c>
      <c r="M24">
        <f>COUNTIF('DocuSign eSignature'!$H$2:$H$200,'Dependencies occurrences'!$A24)</f>
        <v>0</v>
      </c>
      <c r="N24">
        <f>COUNTIF(GeoNames!$H$2:$H$200,'Dependencies occurrences'!$A24)</f>
        <v>0</v>
      </c>
      <c r="O24">
        <f>COUNTIF('Google Geocoding'!$H$2:$H$200,'Dependencies occurrences'!$A24)</f>
        <v>0</v>
      </c>
      <c r="P24">
        <f>COUNTIF(OpenStreetMap!$H$2:$H$200,'Dependencies occurrences'!$A24)</f>
        <v>0</v>
      </c>
      <c r="Q24">
        <f>COUNTIF(SoundCloud!$H$2:$H$200,'Dependencies occurrences'!$A24)</f>
        <v>0</v>
      </c>
      <c r="R24">
        <f>COUNTIF(NationBuilder!$H$2:$H$199,'Dependencies occurrences'!$A24)</f>
        <v>0</v>
      </c>
      <c r="S24">
        <f>COUNTIF(Tumblr!$H$2:$H$200,'Dependencies occurrences'!$A24)</f>
        <v>0</v>
      </c>
      <c r="T24">
        <f>COUNTIF('Yelp Fusion'!$H$2:$H$200,'Dependencies occurrences'!$A24)</f>
        <v>0</v>
      </c>
      <c r="U24">
        <f>COUNTIF('Paypal Invoicing'!$H$2:$H$200,'Dependencies occurrences'!$A24)</f>
        <v>0</v>
      </c>
      <c r="V24">
        <f>COUNTIF(Oodle!$H$2:$H$200,'Dependencies occurrences'!$A24)</f>
        <v>0</v>
      </c>
      <c r="W24">
        <f>COUNTIF(iTunes!$H$2:$H$200,'Dependencies occurrences'!$A24)</f>
        <v>0</v>
      </c>
      <c r="X24">
        <f>COUNTIF(MapLarge!$H$2:$H$200,'Dependencies occurrences'!$A24)</f>
        <v>0</v>
      </c>
      <c r="Y24">
        <f>COUNTIF(PicPlz!$H$2:$H$200,'Dependencies occurrences'!$A24)</f>
        <v>0</v>
      </c>
      <c r="Z24">
        <f>COUNTIF(CrunchBase!$H$2:$H$200,'Dependencies occurrences'!$A24)</f>
        <v>0</v>
      </c>
      <c r="AA24">
        <f>COUNTIF(Stripe!$H$2:$H$196,'Dependencies occurrences'!$A24)</f>
        <v>0</v>
      </c>
      <c r="AB24">
        <f>COUNTIF(Kiva!$H$2:$H$200,'Dependencies occurrences'!$A24)</f>
        <v>0</v>
      </c>
      <c r="AC24">
        <f>COUNTIF(Tropo!$H$2:$H$200,'Dependencies occurrences'!$A24)</f>
        <v>0</v>
      </c>
      <c r="AD24">
        <f>COUNTIF('AT&amp;T In-App Messaging'!$H$2:$H$200,'Dependencies occurrences'!$A24)</f>
        <v>0</v>
      </c>
      <c r="AE24">
        <f>COUNTIF('Nexmo SMS'!$H$2:$H$200,'Dependencies occurrences'!$A24)</f>
        <v>0</v>
      </c>
      <c r="AF24">
        <f>COUNTIF('Amazon S3'!$H$2:$H$199,'Dependencies occurrences'!$A24)</f>
        <v>0</v>
      </c>
      <c r="AG24">
        <f>COUNTIF(Heroku!$H$2:$H$200,'Dependencies occurrences'!$A24)</f>
        <v>0</v>
      </c>
      <c r="AH24">
        <f>COUNTIF('Google Drive'!$H$2:$H$200,'Dependencies occurrences'!$A24)</f>
        <v>0</v>
      </c>
      <c r="AI24">
        <f>COUNTIF('Google Fusion Tables'!$H$2:$H$200,'Dependencies occurrences'!$A24)</f>
        <v>0</v>
      </c>
      <c r="AJ24">
        <f>COUNTIF(Pryv!$H$2:$H$200,'Dependencies occurrences'!$A24)</f>
        <v>0</v>
      </c>
      <c r="AK24">
        <f>COUNTIF(Github!$H$2:$H$200,'Dependencies occurrences'!$A24)</f>
        <v>0</v>
      </c>
      <c r="AL24">
        <f>COUNTIF('Bing Web Search'!$H$2:$H$200,'Dependencies occurrences'!$A24)</f>
        <v>0</v>
      </c>
      <c r="AM24">
        <f>COUNTIF(Indeed!$H$2:$H$200,'Dependencies occurrences'!$A24)</f>
        <v>0</v>
      </c>
      <c r="AN24">
        <f>COUNTIF('Google Custom Search'!$H$2:$H$200,'Dependencies occurrences'!$A24)</f>
        <v>0</v>
      </c>
      <c r="AO24">
        <f>COUNTIF(Coinbase!$H$2:$H$200,'Dependencies occurrences'!$A24)</f>
        <v>0</v>
      </c>
      <c r="AP24">
        <f>COUNTIF('QuickBooks Payments'!$H$2:$H$200,'Dependencies occurrences'!$A24)</f>
        <v>0</v>
      </c>
      <c r="AQ24">
        <f>COUNTIF('Forte (Payments Gateway)'!$H$2:$H$199,'Dependencies occurrences'!$A24)</f>
        <v>0</v>
      </c>
    </row>
    <row r="25" ht="15.75" customHeight="1" spans="1:43">
      <c r="A25" s="1" t="str">
        <f>'Dependency types'!A$25</f>
        <v>XOR(p1, AND(p2, p3))</v>
      </c>
      <c r="B25">
        <v>3</v>
      </c>
      <c r="C25">
        <f t="shared" si="0"/>
        <v>9</v>
      </c>
      <c r="D25">
        <f>COUNTIF('Google Maps Places'!$H$2:$H$200,'Dependencies occurrences'!$A25)</f>
        <v>0</v>
      </c>
      <c r="E25">
        <f>COUNTIF('Twitter Search Tweets'!$H$2:$H$200,'Dependencies occurrences'!$A25)</f>
        <v>0</v>
      </c>
      <c r="F25">
        <f>COUNTIF(Youtube!$H$2:$H$200,'Dependencies occurrences'!$A25)</f>
        <v>0</v>
      </c>
      <c r="G25">
        <f>COUNTIF(Flickr!$H$2:$H$200,'Dependencies occurrences'!$A25)</f>
        <v>0</v>
      </c>
      <c r="H25">
        <f>COUNTIF('Twilio SMS'!$H$2:$H$200,'Dependencies occurrences'!$A25)</f>
        <v>0</v>
      </c>
      <c r="I25">
        <f>COUNTIF(Last.fm!$H$2:$H$200,'Dependencies occurrences'!$A25)</f>
        <v>0</v>
      </c>
      <c r="J25">
        <f>COUNTIF('Microsoft Bing Maps'!$H$2:$H$200,'Dependencies occurrences'!$A25)</f>
        <v>0</v>
      </c>
      <c r="K25">
        <f>COUNTIF('Google App Engine Admin'!$H$2:$H$200,'Dependencies occurrences'!$A25)</f>
        <v>0</v>
      </c>
      <c r="L25">
        <f>COUNTIF(Foursquare!$H$2:$H$200,'Dependencies occurrences'!$A25)</f>
        <v>0</v>
      </c>
      <c r="M25">
        <f>COUNTIF('DocuSign eSignature'!$H$2:$H$200,'Dependencies occurrences'!$A25)</f>
        <v>2</v>
      </c>
      <c r="N25">
        <f>COUNTIF(GeoNames!$H$2:$H$200,'Dependencies occurrences'!$A25)</f>
        <v>2</v>
      </c>
      <c r="O25">
        <f>COUNTIF('Google Geocoding'!$H$2:$H$200,'Dependencies occurrences'!$A25)</f>
        <v>0</v>
      </c>
      <c r="P25">
        <f>COUNTIF(OpenStreetMap!$H$2:$H$200,'Dependencies occurrences'!$A25)</f>
        <v>0</v>
      </c>
      <c r="Q25">
        <f>COUNTIF(SoundCloud!$H$2:$H$200,'Dependencies occurrences'!$A25)</f>
        <v>0</v>
      </c>
      <c r="R25">
        <f>COUNTIF(NationBuilder!$H$2:$H$199,'Dependencies occurrences'!$A25)</f>
        <v>0</v>
      </c>
      <c r="S25">
        <f>COUNTIF(Tumblr!$H$2:$H$200,'Dependencies occurrences'!$A25)</f>
        <v>0</v>
      </c>
      <c r="T25">
        <f>COUNTIF('Yelp Fusion'!$H$2:$H$200,'Dependencies occurrences'!$A25)</f>
        <v>3</v>
      </c>
      <c r="U25">
        <f>COUNTIF('Paypal Invoicing'!$H$2:$H$200,'Dependencies occurrences'!$A25)</f>
        <v>0</v>
      </c>
      <c r="V25">
        <f>COUNTIF(Oodle!$H$2:$H$200,'Dependencies occurrences'!$A25)</f>
        <v>0</v>
      </c>
      <c r="W25">
        <f>COUNTIF(iTunes!$H$2:$H$200,'Dependencies occurrences'!$A25)</f>
        <v>0</v>
      </c>
      <c r="X25">
        <f>COUNTIF(MapLarge!$H$2:$H$200,'Dependencies occurrences'!$A25)</f>
        <v>0</v>
      </c>
      <c r="Y25">
        <f>COUNTIF(PicPlz!$H$2:$H$200,'Dependencies occurrences'!$A25)</f>
        <v>0</v>
      </c>
      <c r="Z25">
        <f>COUNTIF(CrunchBase!$H$2:$H$200,'Dependencies occurrences'!$A25)</f>
        <v>0</v>
      </c>
      <c r="AA25">
        <f>COUNTIF(Stripe!$H$2:$H$196,'Dependencies occurrences'!$A25)</f>
        <v>0</v>
      </c>
      <c r="AB25">
        <f>COUNTIF(Kiva!$H$2:$H$200,'Dependencies occurrences'!$A25)</f>
        <v>0</v>
      </c>
      <c r="AC25">
        <f>COUNTIF(Tropo!$H$2:$H$200,'Dependencies occurrences'!$A25)</f>
        <v>0</v>
      </c>
      <c r="AD25">
        <f>COUNTIF('AT&amp;T In-App Messaging'!$H$2:$H$200,'Dependencies occurrences'!$A25)</f>
        <v>0</v>
      </c>
      <c r="AE25">
        <f>COUNTIF('Nexmo SMS'!$H$2:$H$200,'Dependencies occurrences'!$A25)</f>
        <v>0</v>
      </c>
      <c r="AF25">
        <f>COUNTIF('Amazon S3'!$H$2:$H$199,'Dependencies occurrences'!$A25)</f>
        <v>0</v>
      </c>
      <c r="AG25">
        <f>COUNTIF(Heroku!$H$2:$H$200,'Dependencies occurrences'!$A25)</f>
        <v>0</v>
      </c>
      <c r="AH25">
        <f>COUNTIF('Google Drive'!$H$2:$H$200,'Dependencies occurrences'!$A25)</f>
        <v>0</v>
      </c>
      <c r="AI25">
        <f>COUNTIF('Google Fusion Tables'!$H$2:$H$200,'Dependencies occurrences'!$A25)</f>
        <v>0</v>
      </c>
      <c r="AJ25">
        <f>COUNTIF(Pryv!$H$2:$H$200,'Dependencies occurrences'!$A25)</f>
        <v>0</v>
      </c>
      <c r="AK25">
        <f>COUNTIF(Github!$H$2:$H$200,'Dependencies occurrences'!$A25)</f>
        <v>2</v>
      </c>
      <c r="AL25">
        <f>COUNTIF('Bing Web Search'!$H$2:$H$200,'Dependencies occurrences'!$A25)</f>
        <v>0</v>
      </c>
      <c r="AM25">
        <f>COUNTIF(Indeed!$H$2:$H$200,'Dependencies occurrences'!$A25)</f>
        <v>0</v>
      </c>
      <c r="AN25">
        <f>COUNTIF('Google Custom Search'!$H$2:$H$200,'Dependencies occurrences'!$A25)</f>
        <v>0</v>
      </c>
      <c r="AO25">
        <f>COUNTIF(Coinbase!$H$2:$H$200,'Dependencies occurrences'!$A25)</f>
        <v>0</v>
      </c>
      <c r="AP25">
        <f>COUNTIF('QuickBooks Payments'!$H$2:$H$200,'Dependencies occurrences'!$A25)</f>
        <v>0</v>
      </c>
      <c r="AQ25">
        <f>COUNTIF('Forte (Payments Gateway)'!$H$2:$H$199,'Dependencies occurrences'!$A25)</f>
        <v>0</v>
      </c>
    </row>
    <row r="26" ht="15.75" customHeight="1" spans="1:43">
      <c r="A26" s="1" t="str">
        <f>'Dependency types'!A$26</f>
        <v>XOR(AND(p1, p2), AND(p3, p4))</v>
      </c>
      <c r="B26">
        <v>4</v>
      </c>
      <c r="C26">
        <f t="shared" si="0"/>
        <v>1</v>
      </c>
      <c r="D26">
        <f>COUNTIF('Google Maps Places'!$H$2:$H$200,'Dependencies occurrences'!$A26)</f>
        <v>0</v>
      </c>
      <c r="E26">
        <f>COUNTIF('Twitter Search Tweets'!$H$2:$H$200,'Dependencies occurrences'!$A26)</f>
        <v>0</v>
      </c>
      <c r="F26">
        <f>COUNTIF(Youtube!$H$2:$H$200,'Dependencies occurrences'!$A26)</f>
        <v>0</v>
      </c>
      <c r="G26">
        <f>COUNTIF(Flickr!$H$2:$H$200,'Dependencies occurrences'!$A26)</f>
        <v>0</v>
      </c>
      <c r="H26">
        <f>COUNTIF('Twilio SMS'!$H$2:$H$200,'Dependencies occurrences'!$A26)</f>
        <v>0</v>
      </c>
      <c r="I26">
        <f>COUNTIF(Last.fm!$H$2:$H$200,'Dependencies occurrences'!$A26)</f>
        <v>0</v>
      </c>
      <c r="J26">
        <f>COUNTIF('Microsoft Bing Maps'!$H$2:$H$200,'Dependencies occurrences'!$A26)</f>
        <v>0</v>
      </c>
      <c r="K26">
        <f>COUNTIF('Google App Engine Admin'!$H$2:$H$200,'Dependencies occurrences'!$A26)</f>
        <v>0</v>
      </c>
      <c r="L26">
        <f>COUNTIF(Foursquare!$H$2:$H$200,'Dependencies occurrences'!$A26)</f>
        <v>0</v>
      </c>
      <c r="M26">
        <f>COUNTIF('DocuSign eSignature'!$H$2:$H$200,'Dependencies occurrences'!$A26)</f>
        <v>0</v>
      </c>
      <c r="N26">
        <f>COUNTIF(GeoNames!$H$2:$H$200,'Dependencies occurrences'!$A26)</f>
        <v>1</v>
      </c>
      <c r="O26">
        <f>COUNTIF('Google Geocoding'!$H$2:$H$200,'Dependencies occurrences'!$A26)</f>
        <v>0</v>
      </c>
      <c r="P26">
        <f>COUNTIF(OpenStreetMap!$H$2:$H$200,'Dependencies occurrences'!$A26)</f>
        <v>0</v>
      </c>
      <c r="Q26">
        <f>COUNTIF(SoundCloud!$H$2:$H$200,'Dependencies occurrences'!$A26)</f>
        <v>0</v>
      </c>
      <c r="R26">
        <f>COUNTIF(NationBuilder!$H$2:$H$199,'Dependencies occurrences'!$A26)</f>
        <v>0</v>
      </c>
      <c r="S26">
        <f>COUNTIF(Tumblr!$H$2:$H$200,'Dependencies occurrences'!$A26)</f>
        <v>0</v>
      </c>
      <c r="T26">
        <f>COUNTIF('Yelp Fusion'!$H$2:$H$200,'Dependencies occurrences'!$A26)</f>
        <v>0</v>
      </c>
      <c r="U26">
        <f>COUNTIF('Paypal Invoicing'!$H$2:$H$200,'Dependencies occurrences'!$A26)</f>
        <v>0</v>
      </c>
      <c r="V26">
        <f>COUNTIF(Oodle!$H$2:$H$200,'Dependencies occurrences'!$A26)</f>
        <v>0</v>
      </c>
      <c r="W26">
        <f>COUNTIF(iTunes!$H$2:$H$200,'Dependencies occurrences'!$A26)</f>
        <v>0</v>
      </c>
      <c r="X26">
        <f>COUNTIF(MapLarge!$H$2:$H$200,'Dependencies occurrences'!$A26)</f>
        <v>0</v>
      </c>
      <c r="Y26">
        <f>COUNTIF(PicPlz!$H$2:$H$200,'Dependencies occurrences'!$A26)</f>
        <v>0</v>
      </c>
      <c r="Z26">
        <f>COUNTIF(CrunchBase!$H$2:$H$200,'Dependencies occurrences'!$A26)</f>
        <v>0</v>
      </c>
      <c r="AA26">
        <f>COUNTIF(Stripe!$H$2:$H$196,'Dependencies occurrences'!$A26)</f>
        <v>0</v>
      </c>
      <c r="AB26">
        <f>COUNTIF(Kiva!$H$2:$H$200,'Dependencies occurrences'!$A26)</f>
        <v>0</v>
      </c>
      <c r="AC26">
        <f>COUNTIF(Tropo!$H$2:$H$200,'Dependencies occurrences'!$A26)</f>
        <v>0</v>
      </c>
      <c r="AD26">
        <f>COUNTIF('AT&amp;T In-App Messaging'!$H$2:$H$200,'Dependencies occurrences'!$A26)</f>
        <v>0</v>
      </c>
      <c r="AE26">
        <f>COUNTIF('Nexmo SMS'!$H$2:$H$200,'Dependencies occurrences'!$A26)</f>
        <v>0</v>
      </c>
      <c r="AF26">
        <f>COUNTIF('Amazon S3'!$H$2:$H$199,'Dependencies occurrences'!$A26)</f>
        <v>0</v>
      </c>
      <c r="AG26">
        <f>COUNTIF(Heroku!$H$2:$H$200,'Dependencies occurrences'!$A26)</f>
        <v>0</v>
      </c>
      <c r="AH26">
        <f>COUNTIF('Google Drive'!$H$2:$H$200,'Dependencies occurrences'!$A26)</f>
        <v>0</v>
      </c>
      <c r="AI26">
        <f>COUNTIF('Google Fusion Tables'!$H$2:$H$200,'Dependencies occurrences'!$A26)</f>
        <v>0</v>
      </c>
      <c r="AJ26">
        <f>COUNTIF(Pryv!$H$2:$H$200,'Dependencies occurrences'!$A26)</f>
        <v>0</v>
      </c>
      <c r="AK26">
        <f>COUNTIF(Github!$H$2:$H$200,'Dependencies occurrences'!$A26)</f>
        <v>0</v>
      </c>
      <c r="AL26">
        <f>COUNTIF('Bing Web Search'!$H$2:$H$200,'Dependencies occurrences'!$A26)</f>
        <v>0</v>
      </c>
      <c r="AM26">
        <f>COUNTIF(Indeed!$H$2:$H$200,'Dependencies occurrences'!$A26)</f>
        <v>0</v>
      </c>
      <c r="AN26">
        <f>COUNTIF('Google Custom Search'!$H$2:$H$200,'Dependencies occurrences'!$A26)</f>
        <v>0</v>
      </c>
      <c r="AO26">
        <f>COUNTIF(Coinbase!$H$2:$H$200,'Dependencies occurrences'!$A26)</f>
        <v>0</v>
      </c>
      <c r="AP26">
        <f>COUNTIF('QuickBooks Payments'!$H$2:$H$200,'Dependencies occurrences'!$A26)</f>
        <v>0</v>
      </c>
      <c r="AQ26">
        <f>COUNTIF('Forte (Payments Gateway)'!$H$2:$H$199,'Dependencies occurrences'!$A26)</f>
        <v>0</v>
      </c>
    </row>
    <row r="27" ht="15.75" customHeight="1" spans="1:43">
      <c r="A27" s="1" t="str">
        <f>'Dependency types'!A$27</f>
        <v>XOR(p1, p2, OR(p3, p4))</v>
      </c>
      <c r="B27">
        <v>4</v>
      </c>
      <c r="C27">
        <f t="shared" si="0"/>
        <v>1</v>
      </c>
      <c r="D27">
        <f>COUNTIF('Google Maps Places'!$H$2:$H$200,'Dependencies occurrences'!$A27)</f>
        <v>0</v>
      </c>
      <c r="E27">
        <f>COUNTIF('Twitter Search Tweets'!$H$2:$H$200,'Dependencies occurrences'!$A27)</f>
        <v>0</v>
      </c>
      <c r="F27">
        <f>COUNTIF(Youtube!$H$2:$H$200,'Dependencies occurrences'!$A27)</f>
        <v>0</v>
      </c>
      <c r="G27">
        <f>COUNTIF(Flickr!$H$2:$H$200,'Dependencies occurrences'!$A27)</f>
        <v>0</v>
      </c>
      <c r="H27">
        <f>COUNTIF('Twilio SMS'!$H$2:$H$200,'Dependencies occurrences'!$A27)</f>
        <v>0</v>
      </c>
      <c r="I27">
        <f>COUNTIF(Last.fm!$H$2:$H$200,'Dependencies occurrences'!$A27)</f>
        <v>0</v>
      </c>
      <c r="J27">
        <f>COUNTIF('Microsoft Bing Maps'!$H$2:$H$200,'Dependencies occurrences'!$A27)</f>
        <v>0</v>
      </c>
      <c r="K27">
        <f>COUNTIF('Google App Engine Admin'!$H$2:$H$200,'Dependencies occurrences'!$A27)</f>
        <v>0</v>
      </c>
      <c r="L27">
        <f>COUNTIF(Foursquare!$H$2:$H$200,'Dependencies occurrences'!$A27)</f>
        <v>0</v>
      </c>
      <c r="M27">
        <f>COUNTIF('DocuSign eSignature'!$H$2:$H$200,'Dependencies occurrences'!$A27)</f>
        <v>0</v>
      </c>
      <c r="N27">
        <f>COUNTIF(GeoNames!$H$2:$H$200,'Dependencies occurrences'!$A27)</f>
        <v>0</v>
      </c>
      <c r="O27">
        <f>COUNTIF('Google Geocoding'!$H$2:$H$200,'Dependencies occurrences'!$A27)</f>
        <v>1</v>
      </c>
      <c r="P27">
        <f>COUNTIF(OpenStreetMap!$H$2:$H$200,'Dependencies occurrences'!$A27)</f>
        <v>0</v>
      </c>
      <c r="Q27">
        <f>COUNTIF(SoundCloud!$H$2:$H$200,'Dependencies occurrences'!$A27)</f>
        <v>0</v>
      </c>
      <c r="R27">
        <f>COUNTIF(NationBuilder!$H$2:$H$199,'Dependencies occurrences'!$A27)</f>
        <v>0</v>
      </c>
      <c r="S27">
        <f>COUNTIF(Tumblr!$H$2:$H$200,'Dependencies occurrences'!$A27)</f>
        <v>0</v>
      </c>
      <c r="T27">
        <f>COUNTIF('Yelp Fusion'!$H$2:$H$200,'Dependencies occurrences'!$A27)</f>
        <v>0</v>
      </c>
      <c r="U27">
        <f>COUNTIF('Paypal Invoicing'!$H$2:$H$200,'Dependencies occurrences'!$A27)</f>
        <v>0</v>
      </c>
      <c r="V27">
        <f>COUNTIF(Oodle!$H$2:$H$200,'Dependencies occurrences'!$A27)</f>
        <v>0</v>
      </c>
      <c r="W27">
        <f>COUNTIF(iTunes!$H$2:$H$200,'Dependencies occurrences'!$A27)</f>
        <v>0</v>
      </c>
      <c r="X27">
        <f>COUNTIF(MapLarge!$H$2:$H$200,'Dependencies occurrences'!$A27)</f>
        <v>0</v>
      </c>
      <c r="Y27">
        <f>COUNTIF(PicPlz!$H$2:$H$200,'Dependencies occurrences'!$A27)</f>
        <v>0</v>
      </c>
      <c r="Z27">
        <f>COUNTIF(CrunchBase!$H$2:$H$200,'Dependencies occurrences'!$A27)</f>
        <v>0</v>
      </c>
      <c r="AA27">
        <f>COUNTIF(Stripe!$H$2:$H$196,'Dependencies occurrences'!$A27)</f>
        <v>0</v>
      </c>
      <c r="AB27">
        <f>COUNTIF(Kiva!$H$2:$H$200,'Dependencies occurrences'!$A27)</f>
        <v>0</v>
      </c>
      <c r="AC27">
        <f>COUNTIF(Tropo!$H$2:$H$200,'Dependencies occurrences'!$A27)</f>
        <v>0</v>
      </c>
      <c r="AD27">
        <f>COUNTIF('AT&amp;T In-App Messaging'!$H$2:$H$200,'Dependencies occurrences'!$A27)</f>
        <v>0</v>
      </c>
      <c r="AE27">
        <f>COUNTIF('Nexmo SMS'!$H$2:$H$200,'Dependencies occurrences'!$A27)</f>
        <v>0</v>
      </c>
      <c r="AF27">
        <f>COUNTIF('Amazon S3'!$H$2:$H$199,'Dependencies occurrences'!$A27)</f>
        <v>0</v>
      </c>
      <c r="AG27">
        <f>COUNTIF(Heroku!$H$2:$H$200,'Dependencies occurrences'!$A27)</f>
        <v>0</v>
      </c>
      <c r="AH27">
        <f>COUNTIF('Google Drive'!$H$2:$H$200,'Dependencies occurrences'!$A27)</f>
        <v>0</v>
      </c>
      <c r="AI27">
        <f>COUNTIF('Google Fusion Tables'!$H$2:$H$200,'Dependencies occurrences'!$A27)</f>
        <v>0</v>
      </c>
      <c r="AJ27">
        <f>COUNTIF(Pryv!$H$2:$H$200,'Dependencies occurrences'!$A27)</f>
        <v>0</v>
      </c>
      <c r="AK27">
        <f>COUNTIF(Github!$H$2:$H$200,'Dependencies occurrences'!$A27)</f>
        <v>0</v>
      </c>
      <c r="AL27">
        <f>COUNTIF('Bing Web Search'!$H$2:$H$200,'Dependencies occurrences'!$A27)</f>
        <v>0</v>
      </c>
      <c r="AM27">
        <f>COUNTIF(Indeed!$H$2:$H$200,'Dependencies occurrences'!$A27)</f>
        <v>0</v>
      </c>
      <c r="AN27">
        <f>COUNTIF('Google Custom Search'!$H$2:$H$200,'Dependencies occurrences'!$A27)</f>
        <v>0</v>
      </c>
      <c r="AO27">
        <f>COUNTIF(Coinbase!$H$2:$H$200,'Dependencies occurrences'!$A27)</f>
        <v>0</v>
      </c>
      <c r="AP27">
        <f>COUNTIF('QuickBooks Payments'!$H$2:$H$200,'Dependencies occurrences'!$A27)</f>
        <v>0</v>
      </c>
      <c r="AQ27">
        <f>COUNTIF('Forte (Payments Gateway)'!$H$2:$H$199,'Dependencies occurrences'!$A27)</f>
        <v>0</v>
      </c>
    </row>
    <row r="28" ht="15.75" customHeight="1" spans="1:43">
      <c r="A28" s="1" t="str">
        <f>'Dependency types'!A$28</f>
        <v>p1 =&gt; !OR(p2, p3)</v>
      </c>
      <c r="B28">
        <v>3</v>
      </c>
      <c r="C28">
        <f t="shared" si="0"/>
        <v>5</v>
      </c>
      <c r="D28">
        <f>COUNTIF('Google Maps Places'!$H$2:$H$200,'Dependencies occurrences'!$A28)</f>
        <v>0</v>
      </c>
      <c r="E28">
        <f>COUNTIF('Twitter Search Tweets'!$H$2:$H$200,'Dependencies occurrences'!$A28)</f>
        <v>0</v>
      </c>
      <c r="F28">
        <f>COUNTIF(Youtube!$H$2:$H$200,'Dependencies occurrences'!$A28)</f>
        <v>0</v>
      </c>
      <c r="G28">
        <f>COUNTIF(Flickr!$H$2:$H$200,'Dependencies occurrences'!$A28)</f>
        <v>0</v>
      </c>
      <c r="H28">
        <f>COUNTIF('Twilio SMS'!$H$2:$H$200,'Dependencies occurrences'!$A28)</f>
        <v>0</v>
      </c>
      <c r="I28">
        <f>COUNTIF(Last.fm!$H$2:$H$200,'Dependencies occurrences'!$A28)</f>
        <v>0</v>
      </c>
      <c r="J28">
        <f>COUNTIF('Microsoft Bing Maps'!$H$2:$H$200,'Dependencies occurrences'!$A28)</f>
        <v>0</v>
      </c>
      <c r="K28">
        <f>COUNTIF('Google App Engine Admin'!$H$2:$H$200,'Dependencies occurrences'!$A28)</f>
        <v>0</v>
      </c>
      <c r="L28">
        <f>COUNTIF(Foursquare!$H$2:$H$200,'Dependencies occurrences'!$A28)</f>
        <v>0</v>
      </c>
      <c r="M28">
        <f>COUNTIF('DocuSign eSignature'!$H$2:$H$200,'Dependencies occurrences'!$A28)</f>
        <v>0</v>
      </c>
      <c r="N28">
        <f>COUNTIF(GeoNames!$H$2:$H$200,'Dependencies occurrences'!$A28)</f>
        <v>0</v>
      </c>
      <c r="O28">
        <f>COUNTIF('Google Geocoding'!$H$2:$H$200,'Dependencies occurrences'!$A28)</f>
        <v>4</v>
      </c>
      <c r="P28">
        <f>COUNTIF(OpenStreetMap!$H$2:$H$200,'Dependencies occurrences'!$A28)</f>
        <v>0</v>
      </c>
      <c r="Q28">
        <f>COUNTIF(SoundCloud!$H$2:$H$200,'Dependencies occurrences'!$A28)</f>
        <v>0</v>
      </c>
      <c r="R28">
        <f>COUNTIF(NationBuilder!$H$2:$H$199,'Dependencies occurrences'!$A28)</f>
        <v>0</v>
      </c>
      <c r="S28">
        <f>COUNTIF(Tumblr!$H$2:$H$200,'Dependencies occurrences'!$A28)</f>
        <v>0</v>
      </c>
      <c r="T28">
        <f>COUNTIF('Yelp Fusion'!$H$2:$H$200,'Dependencies occurrences'!$A28)</f>
        <v>0</v>
      </c>
      <c r="U28">
        <f>COUNTIF('Paypal Invoicing'!$H$2:$H$200,'Dependencies occurrences'!$A28)</f>
        <v>0</v>
      </c>
      <c r="V28">
        <f>COUNTIF(Oodle!$H$2:$H$200,'Dependencies occurrences'!$A28)</f>
        <v>0</v>
      </c>
      <c r="W28">
        <f>COUNTIF(iTunes!$H$2:$H$200,'Dependencies occurrences'!$A28)</f>
        <v>0</v>
      </c>
      <c r="X28">
        <f>COUNTIF(MapLarge!$H$2:$H$200,'Dependencies occurrences'!$A28)</f>
        <v>0</v>
      </c>
      <c r="Y28">
        <f>COUNTIF(PicPlz!$H$2:$H$200,'Dependencies occurrences'!$A28)</f>
        <v>0</v>
      </c>
      <c r="Z28">
        <f>COUNTIF(CrunchBase!$H$2:$H$200,'Dependencies occurrences'!$A28)</f>
        <v>0</v>
      </c>
      <c r="AA28">
        <f>COUNTIF(Stripe!$H$2:$H$196,'Dependencies occurrences'!$A28)</f>
        <v>0</v>
      </c>
      <c r="AB28">
        <f>COUNTIF(Kiva!$H$2:$H$200,'Dependencies occurrences'!$A28)</f>
        <v>0</v>
      </c>
      <c r="AC28">
        <f>COUNTIF(Tropo!$H$2:$H$200,'Dependencies occurrences'!$A28)</f>
        <v>0</v>
      </c>
      <c r="AD28">
        <f>COUNTIF('AT&amp;T In-App Messaging'!$H$2:$H$200,'Dependencies occurrences'!$A28)</f>
        <v>0</v>
      </c>
      <c r="AE28">
        <f>COUNTIF('Nexmo SMS'!$H$2:$H$200,'Dependencies occurrences'!$A28)</f>
        <v>0</v>
      </c>
      <c r="AF28">
        <f>COUNTIF('Amazon S3'!$H$2:$H$199,'Dependencies occurrences'!$A28)</f>
        <v>0</v>
      </c>
      <c r="AG28">
        <f>COUNTIF(Heroku!$H$2:$H$200,'Dependencies occurrences'!$A28)</f>
        <v>0</v>
      </c>
      <c r="AH28">
        <f>COUNTIF('Google Drive'!$H$2:$H$200,'Dependencies occurrences'!$A28)</f>
        <v>1</v>
      </c>
      <c r="AI28">
        <f>COUNTIF('Google Fusion Tables'!$H$2:$H$200,'Dependencies occurrences'!$A28)</f>
        <v>0</v>
      </c>
      <c r="AJ28">
        <f>COUNTIF(Pryv!$H$2:$H$200,'Dependencies occurrences'!$A28)</f>
        <v>0</v>
      </c>
      <c r="AK28">
        <f>COUNTIF(Github!$H$2:$H$200,'Dependencies occurrences'!$A28)</f>
        <v>0</v>
      </c>
      <c r="AL28">
        <f>COUNTIF('Bing Web Search'!$H$2:$H$200,'Dependencies occurrences'!$A28)</f>
        <v>0</v>
      </c>
      <c r="AM28">
        <f>COUNTIF(Indeed!$H$2:$H$200,'Dependencies occurrences'!$A28)</f>
        <v>0</v>
      </c>
      <c r="AN28">
        <f>COUNTIF('Google Custom Search'!$H$2:$H$200,'Dependencies occurrences'!$A28)</f>
        <v>0</v>
      </c>
      <c r="AO28">
        <f>COUNTIF(Coinbase!$H$2:$H$200,'Dependencies occurrences'!$A28)</f>
        <v>0</v>
      </c>
      <c r="AP28">
        <f>COUNTIF('QuickBooks Payments'!$H$2:$H$200,'Dependencies occurrences'!$A28)</f>
        <v>0</v>
      </c>
      <c r="AQ28">
        <f>COUNTIF('Forte (Payments Gateway)'!$H$2:$H$199,'Dependencies occurrences'!$A28)</f>
        <v>0</v>
      </c>
    </row>
    <row r="29" ht="15.75" customHeight="1" spans="1:43">
      <c r="A29" s="1" t="str">
        <f>'Dependency types'!A$29</f>
        <v>!p1 =&gt; OR(p2, AND(p3, p4))</v>
      </c>
      <c r="B29">
        <v>4</v>
      </c>
      <c r="C29">
        <f t="shared" si="0"/>
        <v>1</v>
      </c>
      <c r="D29">
        <f>COUNTIF('Google Maps Places'!$H$2:$H$200,'Dependencies occurrences'!$A29)</f>
        <v>0</v>
      </c>
      <c r="E29">
        <f>COUNTIF('Twitter Search Tweets'!$H$2:$H$200,'Dependencies occurrences'!$A29)</f>
        <v>0</v>
      </c>
      <c r="F29">
        <f>COUNTIF(Youtube!$H$2:$H$200,'Dependencies occurrences'!$A29)</f>
        <v>0</v>
      </c>
      <c r="G29">
        <f>COUNTIF(Flickr!$H$2:$H$200,'Dependencies occurrences'!$A29)</f>
        <v>0</v>
      </c>
      <c r="H29">
        <f>COUNTIF('Twilio SMS'!$H$2:$H$200,'Dependencies occurrences'!$A29)</f>
        <v>0</v>
      </c>
      <c r="I29">
        <f>COUNTIF(Last.fm!$H$2:$H$200,'Dependencies occurrences'!$A29)</f>
        <v>0</v>
      </c>
      <c r="J29">
        <f>COUNTIF('Microsoft Bing Maps'!$H$2:$H$200,'Dependencies occurrences'!$A29)</f>
        <v>0</v>
      </c>
      <c r="K29">
        <f>COUNTIF('Google App Engine Admin'!$H$2:$H$200,'Dependencies occurrences'!$A29)</f>
        <v>0</v>
      </c>
      <c r="L29">
        <f>COUNTIF(Foursquare!$H$2:$H$200,'Dependencies occurrences'!$A29)</f>
        <v>0</v>
      </c>
      <c r="M29">
        <f>COUNTIF('DocuSign eSignature'!$H$2:$H$200,'Dependencies occurrences'!$A29)</f>
        <v>0</v>
      </c>
      <c r="N29">
        <f>COUNTIF(GeoNames!$H$2:$H$200,'Dependencies occurrences'!$A29)</f>
        <v>0</v>
      </c>
      <c r="O29">
        <f>COUNTIF('Google Geocoding'!$H$2:$H$200,'Dependencies occurrences'!$A29)</f>
        <v>0</v>
      </c>
      <c r="P29">
        <f>COUNTIF(OpenStreetMap!$H$2:$H$200,'Dependencies occurrences'!$A29)</f>
        <v>0</v>
      </c>
      <c r="Q29">
        <f>COUNTIF(SoundCloud!$H$2:$H$200,'Dependencies occurrences'!$A29)</f>
        <v>0</v>
      </c>
      <c r="R29">
        <f>COUNTIF(NationBuilder!$H$2:$H$199,'Dependencies occurrences'!$A29)</f>
        <v>1</v>
      </c>
      <c r="S29">
        <f>COUNTIF(Tumblr!$H$2:$H$200,'Dependencies occurrences'!$A29)</f>
        <v>0</v>
      </c>
      <c r="T29">
        <f>COUNTIF('Yelp Fusion'!$H$2:$H$200,'Dependencies occurrences'!$A29)</f>
        <v>0</v>
      </c>
      <c r="U29">
        <f>COUNTIF('Paypal Invoicing'!$H$2:$H$200,'Dependencies occurrences'!$A29)</f>
        <v>0</v>
      </c>
      <c r="V29">
        <f>COUNTIF(Oodle!$H$2:$H$200,'Dependencies occurrences'!$A29)</f>
        <v>0</v>
      </c>
      <c r="W29">
        <f>COUNTIF(iTunes!$H$2:$H$200,'Dependencies occurrences'!$A29)</f>
        <v>0</v>
      </c>
      <c r="X29">
        <f>COUNTIF(MapLarge!$H$2:$H$200,'Dependencies occurrences'!$A29)</f>
        <v>0</v>
      </c>
      <c r="Y29">
        <f>COUNTIF(PicPlz!$H$2:$H$200,'Dependencies occurrences'!$A29)</f>
        <v>0</v>
      </c>
      <c r="Z29">
        <f>COUNTIF(CrunchBase!$H$2:$H$200,'Dependencies occurrences'!$A29)</f>
        <v>0</v>
      </c>
      <c r="AA29">
        <f>COUNTIF(Stripe!$H$2:$H$196,'Dependencies occurrences'!$A29)</f>
        <v>0</v>
      </c>
      <c r="AB29">
        <f>COUNTIF(Kiva!$H$2:$H$200,'Dependencies occurrences'!$A29)</f>
        <v>0</v>
      </c>
      <c r="AC29">
        <f>COUNTIF(Tropo!$H$2:$H$200,'Dependencies occurrences'!$A29)</f>
        <v>0</v>
      </c>
      <c r="AD29">
        <f>COUNTIF('AT&amp;T In-App Messaging'!$H$2:$H$200,'Dependencies occurrences'!$A29)</f>
        <v>0</v>
      </c>
      <c r="AE29">
        <f>COUNTIF('Nexmo SMS'!$H$2:$H$200,'Dependencies occurrences'!$A29)</f>
        <v>0</v>
      </c>
      <c r="AF29">
        <f>COUNTIF('Amazon S3'!$H$2:$H$199,'Dependencies occurrences'!$A29)</f>
        <v>0</v>
      </c>
      <c r="AG29">
        <f>COUNTIF(Heroku!$H$2:$H$200,'Dependencies occurrences'!$A29)</f>
        <v>0</v>
      </c>
      <c r="AH29">
        <f>COUNTIF('Google Drive'!$H$2:$H$200,'Dependencies occurrences'!$A29)</f>
        <v>0</v>
      </c>
      <c r="AI29">
        <f>COUNTIF('Google Fusion Tables'!$H$2:$H$200,'Dependencies occurrences'!$A29)</f>
        <v>0</v>
      </c>
      <c r="AJ29">
        <f>COUNTIF(Pryv!$H$2:$H$200,'Dependencies occurrences'!$A29)</f>
        <v>0</v>
      </c>
      <c r="AK29">
        <f>COUNTIF(Github!$H$2:$H$200,'Dependencies occurrences'!$A29)</f>
        <v>0</v>
      </c>
      <c r="AL29">
        <f>COUNTIF('Bing Web Search'!$H$2:$H$200,'Dependencies occurrences'!$A29)</f>
        <v>0</v>
      </c>
      <c r="AM29">
        <f>COUNTIF(Indeed!$H$2:$H$200,'Dependencies occurrences'!$A29)</f>
        <v>0</v>
      </c>
      <c r="AN29">
        <f>COUNTIF('Google Custom Search'!$H$2:$H$200,'Dependencies occurrences'!$A29)</f>
        <v>0</v>
      </c>
      <c r="AO29">
        <f>COUNTIF(Coinbase!$H$2:$H$200,'Dependencies occurrences'!$A29)</f>
        <v>0</v>
      </c>
      <c r="AP29">
        <f>COUNTIF('QuickBooks Payments'!$H$2:$H$200,'Dependencies occurrences'!$A29)</f>
        <v>0</v>
      </c>
      <c r="AQ29">
        <f>COUNTIF('Forte (Payments Gateway)'!$H$2:$H$199,'Dependencies occurrences'!$A29)</f>
        <v>0</v>
      </c>
    </row>
    <row r="30" ht="15.75" customHeight="1" spans="1:43">
      <c r="A30" s="1" t="str">
        <f>'Dependency types'!A$30</f>
        <v>XOR(p1, p2, ..., p10)</v>
      </c>
      <c r="B30">
        <v>10</v>
      </c>
      <c r="C30">
        <f t="shared" si="0"/>
        <v>1</v>
      </c>
      <c r="D30">
        <f>COUNTIF('Google Maps Places'!$H$2:$H$200,'Dependencies occurrences'!$A30)</f>
        <v>0</v>
      </c>
      <c r="E30">
        <f>COUNTIF('Twitter Search Tweets'!$H$2:$H$200,'Dependencies occurrences'!$A30)</f>
        <v>0</v>
      </c>
      <c r="F30">
        <f>COUNTIF(Youtube!$H$2:$H$200,'Dependencies occurrences'!$A30)</f>
        <v>0</v>
      </c>
      <c r="G30">
        <f>COUNTIF(Flickr!$H$2:$H$200,'Dependencies occurrences'!$A30)</f>
        <v>0</v>
      </c>
      <c r="H30">
        <f>COUNTIF('Twilio SMS'!$H$2:$H$200,'Dependencies occurrences'!$A30)</f>
        <v>0</v>
      </c>
      <c r="I30">
        <f>COUNTIF(Last.fm!$H$2:$H$200,'Dependencies occurrences'!$A30)</f>
        <v>0</v>
      </c>
      <c r="J30">
        <f>COUNTIF('Microsoft Bing Maps'!$H$2:$H$200,'Dependencies occurrences'!$A30)</f>
        <v>0</v>
      </c>
      <c r="K30">
        <f>COUNTIF('Google App Engine Admin'!$H$2:$H$200,'Dependencies occurrences'!$A30)</f>
        <v>0</v>
      </c>
      <c r="L30">
        <f>COUNTIF(Foursquare!$H$2:$H$200,'Dependencies occurrences'!$A30)</f>
        <v>0</v>
      </c>
      <c r="M30">
        <f>COUNTIF('DocuSign eSignature'!$H$2:$H$200,'Dependencies occurrences'!$A30)</f>
        <v>0</v>
      </c>
      <c r="N30">
        <f>COUNTIF(GeoNames!$H$2:$H$200,'Dependencies occurrences'!$A30)</f>
        <v>0</v>
      </c>
      <c r="O30">
        <f>COUNTIF('Google Geocoding'!$H$2:$H$200,'Dependencies occurrences'!$A30)</f>
        <v>0</v>
      </c>
      <c r="P30">
        <f>COUNTIF(OpenStreetMap!$H$2:$H$200,'Dependencies occurrences'!$A30)</f>
        <v>0</v>
      </c>
      <c r="Q30">
        <f>COUNTIF(SoundCloud!$H$2:$H$200,'Dependencies occurrences'!$A30)</f>
        <v>0</v>
      </c>
      <c r="R30">
        <f>COUNTIF(NationBuilder!$H$2:$H$199,'Dependencies occurrences'!$A30)</f>
        <v>1</v>
      </c>
      <c r="S30">
        <f>COUNTIF(Tumblr!$H$2:$H$200,'Dependencies occurrences'!$A30)</f>
        <v>0</v>
      </c>
      <c r="T30">
        <f>COUNTIF('Yelp Fusion'!$H$2:$H$200,'Dependencies occurrences'!$A30)</f>
        <v>0</v>
      </c>
      <c r="U30">
        <f>COUNTIF('Paypal Invoicing'!$H$2:$H$200,'Dependencies occurrences'!$A30)</f>
        <v>0</v>
      </c>
      <c r="V30">
        <f>COUNTIF(Oodle!$H$2:$H$200,'Dependencies occurrences'!$A30)</f>
        <v>0</v>
      </c>
      <c r="W30">
        <f>COUNTIF(iTunes!$H$2:$H$200,'Dependencies occurrences'!$A30)</f>
        <v>0</v>
      </c>
      <c r="X30">
        <f>COUNTIF(MapLarge!$H$2:$H$200,'Dependencies occurrences'!$A30)</f>
        <v>0</v>
      </c>
      <c r="Y30">
        <f>COUNTIF(PicPlz!$H$2:$H$200,'Dependencies occurrences'!$A30)</f>
        <v>0</v>
      </c>
      <c r="Z30">
        <f>COUNTIF(CrunchBase!$H$2:$H$200,'Dependencies occurrences'!$A30)</f>
        <v>0</v>
      </c>
      <c r="AA30">
        <f>COUNTIF(Stripe!$H$2:$H$196,'Dependencies occurrences'!$A30)</f>
        <v>0</v>
      </c>
      <c r="AB30">
        <f>COUNTIF(Kiva!$H$2:$H$200,'Dependencies occurrences'!$A30)</f>
        <v>0</v>
      </c>
      <c r="AC30">
        <f>COUNTIF(Tropo!$H$2:$H$200,'Dependencies occurrences'!$A30)</f>
        <v>0</v>
      </c>
      <c r="AD30">
        <f>COUNTIF('AT&amp;T In-App Messaging'!$H$2:$H$200,'Dependencies occurrences'!$A30)</f>
        <v>0</v>
      </c>
      <c r="AE30">
        <f>COUNTIF('Nexmo SMS'!$H$2:$H$200,'Dependencies occurrences'!$A30)</f>
        <v>0</v>
      </c>
      <c r="AF30">
        <f>COUNTIF('Amazon S3'!$H$2:$H$199,'Dependencies occurrences'!$A30)</f>
        <v>0</v>
      </c>
      <c r="AG30">
        <f>COUNTIF(Heroku!$H$2:$H$200,'Dependencies occurrences'!$A30)</f>
        <v>0</v>
      </c>
      <c r="AH30">
        <f>COUNTIF('Google Drive'!$H$2:$H$200,'Dependencies occurrences'!$A30)</f>
        <v>0</v>
      </c>
      <c r="AI30">
        <f>COUNTIF('Google Fusion Tables'!$H$2:$H$200,'Dependencies occurrences'!$A30)</f>
        <v>0</v>
      </c>
      <c r="AJ30">
        <f>COUNTIF(Pryv!$H$2:$H$200,'Dependencies occurrences'!$A30)</f>
        <v>0</v>
      </c>
      <c r="AK30">
        <f>COUNTIF(Github!$H$2:$H$200,'Dependencies occurrences'!$A30)</f>
        <v>0</v>
      </c>
      <c r="AL30">
        <f>COUNTIF('Bing Web Search'!$H$2:$H$200,'Dependencies occurrences'!$A30)</f>
        <v>0</v>
      </c>
      <c r="AM30">
        <f>COUNTIF(Indeed!$H$2:$H$200,'Dependencies occurrences'!$A30)</f>
        <v>0</v>
      </c>
      <c r="AN30">
        <f>COUNTIF('Google Custom Search'!$H$2:$H$200,'Dependencies occurrences'!$A30)</f>
        <v>0</v>
      </c>
      <c r="AO30">
        <f>COUNTIF(Coinbase!$H$2:$H$200,'Dependencies occurrences'!$A30)</f>
        <v>0</v>
      </c>
      <c r="AP30">
        <f>COUNTIF('QuickBooks Payments'!$H$2:$H$200,'Dependencies occurrences'!$A30)</f>
        <v>0</v>
      </c>
      <c r="AQ30">
        <f>COUNTIF('Forte (Payments Gateway)'!$H$2:$H$199,'Dependencies occurrences'!$A30)</f>
        <v>0</v>
      </c>
    </row>
    <row r="31" ht="15.75" customHeight="1" spans="1:43">
      <c r="A31" s="1" t="str">
        <f>'Dependency types'!A$31</f>
        <v>NAND(p1, p2, p3)</v>
      </c>
      <c r="B31">
        <v>3</v>
      </c>
      <c r="C31">
        <f t="shared" si="0"/>
        <v>4</v>
      </c>
      <c r="D31">
        <f>COUNTIF('Google Maps Places'!$H$2:$H$200,'Dependencies occurrences'!$A31)</f>
        <v>0</v>
      </c>
      <c r="E31">
        <f>COUNTIF('Twitter Search Tweets'!$H$2:$H$200,'Dependencies occurrences'!$A31)</f>
        <v>0</v>
      </c>
      <c r="F31">
        <f>COUNTIF(Youtube!$H$2:$H$200,'Dependencies occurrences'!$A31)</f>
        <v>0</v>
      </c>
      <c r="G31">
        <f>COUNTIF(Flickr!$H$2:$H$200,'Dependencies occurrences'!$A31)</f>
        <v>0</v>
      </c>
      <c r="H31">
        <f>COUNTIF('Twilio SMS'!$H$2:$H$200,'Dependencies occurrences'!$A31)</f>
        <v>0</v>
      </c>
      <c r="I31">
        <f>COUNTIF(Last.fm!$H$2:$H$200,'Dependencies occurrences'!$A31)</f>
        <v>0</v>
      </c>
      <c r="J31">
        <f>COUNTIF('Microsoft Bing Maps'!$H$2:$H$200,'Dependencies occurrences'!$A31)</f>
        <v>0</v>
      </c>
      <c r="K31">
        <f>COUNTIF('Google App Engine Admin'!$H$2:$H$200,'Dependencies occurrences'!$A31)</f>
        <v>0</v>
      </c>
      <c r="L31">
        <f>COUNTIF(Foursquare!$H$2:$H$200,'Dependencies occurrences'!$A31)</f>
        <v>0</v>
      </c>
      <c r="M31">
        <f>COUNTIF('DocuSign eSignature'!$H$2:$H$200,'Dependencies occurrences'!$A31)</f>
        <v>0</v>
      </c>
      <c r="N31">
        <f>COUNTIF(GeoNames!$H$2:$H$200,'Dependencies occurrences'!$A31)</f>
        <v>0</v>
      </c>
      <c r="O31">
        <f>COUNTIF('Google Geocoding'!$H$2:$H$200,'Dependencies occurrences'!$A31)</f>
        <v>0</v>
      </c>
      <c r="P31">
        <f>COUNTIF(OpenStreetMap!$H$2:$H$200,'Dependencies occurrences'!$A31)</f>
        <v>0</v>
      </c>
      <c r="Q31">
        <f>COUNTIF(SoundCloud!$H$2:$H$200,'Dependencies occurrences'!$A31)</f>
        <v>0</v>
      </c>
      <c r="R31">
        <f>COUNTIF(NationBuilder!$H$2:$H$199,'Dependencies occurrences'!$A31)</f>
        <v>0</v>
      </c>
      <c r="S31">
        <f>COUNTIF(Tumblr!$H$2:$H$200,'Dependencies occurrences'!$A31)</f>
        <v>2</v>
      </c>
      <c r="T31">
        <f>COUNTIF('Yelp Fusion'!$H$2:$H$200,'Dependencies occurrences'!$A31)</f>
        <v>0</v>
      </c>
      <c r="U31">
        <f>COUNTIF('Paypal Invoicing'!$H$2:$H$200,'Dependencies occurrences'!$A31)</f>
        <v>0</v>
      </c>
      <c r="V31">
        <f>COUNTIF(Oodle!$H$2:$H$200,'Dependencies occurrences'!$A31)</f>
        <v>0</v>
      </c>
      <c r="W31">
        <f>COUNTIF(iTunes!$H$2:$H$200,'Dependencies occurrences'!$A31)</f>
        <v>0</v>
      </c>
      <c r="X31">
        <f>COUNTIF(MapLarge!$H$2:$H$200,'Dependencies occurrences'!$A31)</f>
        <v>0</v>
      </c>
      <c r="Y31">
        <f>COUNTIF(PicPlz!$H$2:$H$200,'Dependencies occurrences'!$A31)</f>
        <v>0</v>
      </c>
      <c r="Z31">
        <f>COUNTIF(CrunchBase!$H$2:$H$200,'Dependencies occurrences'!$A31)</f>
        <v>2</v>
      </c>
      <c r="AA31">
        <f>COUNTIF(Stripe!$H$2:$H$196,'Dependencies occurrences'!$A31)</f>
        <v>0</v>
      </c>
      <c r="AB31">
        <f>COUNTIF(Kiva!$H$2:$H$200,'Dependencies occurrences'!$A31)</f>
        <v>0</v>
      </c>
      <c r="AC31">
        <f>COUNTIF(Tropo!$H$2:$H$200,'Dependencies occurrences'!$A31)</f>
        <v>0</v>
      </c>
      <c r="AD31">
        <f>COUNTIF('AT&amp;T In-App Messaging'!$H$2:$H$200,'Dependencies occurrences'!$A31)</f>
        <v>0</v>
      </c>
      <c r="AE31">
        <f>COUNTIF('Nexmo SMS'!$H$2:$H$200,'Dependencies occurrences'!$A31)</f>
        <v>0</v>
      </c>
      <c r="AF31">
        <f>COUNTIF('Amazon S3'!$H$2:$H$199,'Dependencies occurrences'!$A31)</f>
        <v>0</v>
      </c>
      <c r="AG31">
        <f>COUNTIF(Heroku!$H$2:$H$200,'Dependencies occurrences'!$A31)</f>
        <v>0</v>
      </c>
      <c r="AH31">
        <f>COUNTIF('Google Drive'!$H$2:$H$200,'Dependencies occurrences'!$A31)</f>
        <v>0</v>
      </c>
      <c r="AI31">
        <f>COUNTIF('Google Fusion Tables'!$H$2:$H$200,'Dependencies occurrences'!$A31)</f>
        <v>0</v>
      </c>
      <c r="AJ31">
        <f>COUNTIF(Pryv!$H$2:$H$200,'Dependencies occurrences'!$A31)</f>
        <v>0</v>
      </c>
      <c r="AK31">
        <f>COUNTIF(Github!$H$2:$H$200,'Dependencies occurrences'!$A31)</f>
        <v>0</v>
      </c>
      <c r="AL31">
        <f>COUNTIF('Bing Web Search'!$H$2:$H$200,'Dependencies occurrences'!$A31)</f>
        <v>0</v>
      </c>
      <c r="AM31">
        <f>COUNTIF(Indeed!$H$2:$H$200,'Dependencies occurrences'!$A31)</f>
        <v>0</v>
      </c>
      <c r="AN31">
        <f>COUNTIF('Google Custom Search'!$H$2:$H$200,'Dependencies occurrences'!$A31)</f>
        <v>0</v>
      </c>
      <c r="AO31">
        <f>COUNTIF(Coinbase!$H$2:$H$200,'Dependencies occurrences'!$A31)</f>
        <v>0</v>
      </c>
      <c r="AP31">
        <f>COUNTIF('QuickBooks Payments'!$H$2:$H$200,'Dependencies occurrences'!$A31)</f>
        <v>0</v>
      </c>
      <c r="AQ31">
        <f>COUNTIF('Forte (Payments Gateway)'!$H$2:$H$199,'Dependencies occurrences'!$A31)</f>
        <v>0</v>
      </c>
    </row>
    <row r="32" ht="15.75" customHeight="1" spans="1:43">
      <c r="A32" s="1" t="str">
        <f>'Dependency types'!A$32</f>
        <v>p1=A =&gt; XOR(p2, p3, p4)</v>
      </c>
      <c r="B32">
        <v>4</v>
      </c>
      <c r="C32">
        <f t="shared" si="0"/>
        <v>3</v>
      </c>
      <c r="D32">
        <f>COUNTIF('Google Maps Places'!$H$2:$H$200,'Dependencies occurrences'!$A32)</f>
        <v>0</v>
      </c>
      <c r="E32">
        <f>COUNTIF('Twitter Search Tweets'!$H$2:$H$200,'Dependencies occurrences'!$A32)</f>
        <v>0</v>
      </c>
      <c r="F32">
        <f>COUNTIF(Youtube!$H$2:$H$200,'Dependencies occurrences'!$A32)</f>
        <v>0</v>
      </c>
      <c r="G32">
        <f>COUNTIF(Flickr!$H$2:$H$200,'Dependencies occurrences'!$A32)</f>
        <v>0</v>
      </c>
      <c r="H32">
        <f>COUNTIF('Twilio SMS'!$H$2:$H$200,'Dependencies occurrences'!$A32)</f>
        <v>0</v>
      </c>
      <c r="I32">
        <f>COUNTIF(Last.fm!$H$2:$H$200,'Dependencies occurrences'!$A32)</f>
        <v>0</v>
      </c>
      <c r="J32">
        <f>COUNTIF('Microsoft Bing Maps'!$H$2:$H$200,'Dependencies occurrences'!$A32)</f>
        <v>0</v>
      </c>
      <c r="K32">
        <f>COUNTIF('Google App Engine Admin'!$H$2:$H$200,'Dependencies occurrences'!$A32)</f>
        <v>0</v>
      </c>
      <c r="L32">
        <f>COUNTIF(Foursquare!$H$2:$H$200,'Dependencies occurrences'!$A32)</f>
        <v>0</v>
      </c>
      <c r="M32">
        <f>COUNTIF('DocuSign eSignature'!$H$2:$H$200,'Dependencies occurrences'!$A32)</f>
        <v>0</v>
      </c>
      <c r="N32">
        <f>COUNTIF(GeoNames!$H$2:$H$200,'Dependencies occurrences'!$A32)</f>
        <v>0</v>
      </c>
      <c r="O32">
        <f>COUNTIF('Google Geocoding'!$H$2:$H$200,'Dependencies occurrences'!$A32)</f>
        <v>0</v>
      </c>
      <c r="P32">
        <f>COUNTIF(OpenStreetMap!$H$2:$H$200,'Dependencies occurrences'!$A32)</f>
        <v>0</v>
      </c>
      <c r="Q32">
        <f>COUNTIF(SoundCloud!$H$2:$H$200,'Dependencies occurrences'!$A32)</f>
        <v>0</v>
      </c>
      <c r="R32">
        <f>COUNTIF(NationBuilder!$H$2:$H$199,'Dependencies occurrences'!$A32)</f>
        <v>0</v>
      </c>
      <c r="S32">
        <f>COUNTIF(Tumblr!$H$2:$H$200,'Dependencies occurrences'!$A32)</f>
        <v>3</v>
      </c>
      <c r="T32">
        <f>COUNTIF('Yelp Fusion'!$H$2:$H$200,'Dependencies occurrences'!$A32)</f>
        <v>0</v>
      </c>
      <c r="U32">
        <f>COUNTIF('Paypal Invoicing'!$H$2:$H$200,'Dependencies occurrences'!$A32)</f>
        <v>0</v>
      </c>
      <c r="V32">
        <f>COUNTIF(Oodle!$H$2:$H$200,'Dependencies occurrences'!$A32)</f>
        <v>0</v>
      </c>
      <c r="W32">
        <f>COUNTIF(iTunes!$H$2:$H$200,'Dependencies occurrences'!$A32)</f>
        <v>0</v>
      </c>
      <c r="X32">
        <f>COUNTIF(MapLarge!$H$2:$H$200,'Dependencies occurrences'!$A32)</f>
        <v>0</v>
      </c>
      <c r="Y32">
        <f>COUNTIF(PicPlz!$H$2:$H$200,'Dependencies occurrences'!$A32)</f>
        <v>0</v>
      </c>
      <c r="Z32">
        <f>COUNTIF(CrunchBase!$H$2:$H$200,'Dependencies occurrences'!$A32)</f>
        <v>0</v>
      </c>
      <c r="AA32">
        <f>COUNTIF(Stripe!$H$2:$H$196,'Dependencies occurrences'!$A32)</f>
        <v>0</v>
      </c>
      <c r="AB32">
        <f>COUNTIF(Kiva!$H$2:$H$200,'Dependencies occurrences'!$A32)</f>
        <v>0</v>
      </c>
      <c r="AC32">
        <f>COUNTIF(Tropo!$H$2:$H$200,'Dependencies occurrences'!$A32)</f>
        <v>0</v>
      </c>
      <c r="AD32">
        <f>COUNTIF('AT&amp;T In-App Messaging'!$H$2:$H$200,'Dependencies occurrences'!$A32)</f>
        <v>0</v>
      </c>
      <c r="AE32">
        <f>COUNTIF('Nexmo SMS'!$H$2:$H$200,'Dependencies occurrences'!$A32)</f>
        <v>0</v>
      </c>
      <c r="AF32">
        <f>COUNTIF('Amazon S3'!$H$2:$H$199,'Dependencies occurrences'!$A32)</f>
        <v>0</v>
      </c>
      <c r="AG32">
        <f>COUNTIF(Heroku!$H$2:$H$200,'Dependencies occurrences'!$A32)</f>
        <v>0</v>
      </c>
      <c r="AH32">
        <f>COUNTIF('Google Drive'!$H$2:$H$200,'Dependencies occurrences'!$A32)</f>
        <v>0</v>
      </c>
      <c r="AI32">
        <f>COUNTIF('Google Fusion Tables'!$H$2:$H$200,'Dependencies occurrences'!$A32)</f>
        <v>0</v>
      </c>
      <c r="AJ32">
        <f>COUNTIF(Pryv!$H$2:$H$200,'Dependencies occurrences'!$A32)</f>
        <v>0</v>
      </c>
      <c r="AK32">
        <f>COUNTIF(Github!$H$2:$H$200,'Dependencies occurrences'!$A32)</f>
        <v>0</v>
      </c>
      <c r="AL32">
        <f>COUNTIF('Bing Web Search'!$H$2:$H$200,'Dependencies occurrences'!$A32)</f>
        <v>0</v>
      </c>
      <c r="AM32">
        <f>COUNTIF(Indeed!$H$2:$H$200,'Dependencies occurrences'!$A32)</f>
        <v>0</v>
      </c>
      <c r="AN32">
        <f>COUNTIF('Google Custom Search'!$H$2:$H$200,'Dependencies occurrences'!$A32)</f>
        <v>0</v>
      </c>
      <c r="AO32">
        <f>COUNTIF(Coinbase!$H$2:$H$200,'Dependencies occurrences'!$A32)</f>
        <v>0</v>
      </c>
      <c r="AP32">
        <f>COUNTIF('QuickBooks Payments'!$H$2:$H$200,'Dependencies occurrences'!$A32)</f>
        <v>0</v>
      </c>
      <c r="AQ32">
        <f>COUNTIF('Forte (Payments Gateway)'!$H$2:$H$199,'Dependencies occurrences'!$A32)</f>
        <v>0</v>
      </c>
    </row>
    <row r="33" ht="15.75" customHeight="1" spans="1:43">
      <c r="A33" s="1" t="str">
        <f>'Dependency types'!A$33</f>
        <v>p1=A =&gt; XOR(p2, p3)</v>
      </c>
      <c r="B33">
        <v>3</v>
      </c>
      <c r="C33">
        <f t="shared" si="0"/>
        <v>6</v>
      </c>
      <c r="D33">
        <f>COUNTIF('Google Maps Places'!$H$2:$H$200,'Dependencies occurrences'!$A33)</f>
        <v>0</v>
      </c>
      <c r="E33">
        <f>COUNTIF('Twitter Search Tweets'!$H$2:$H$200,'Dependencies occurrences'!$A33)</f>
        <v>0</v>
      </c>
      <c r="F33">
        <f>COUNTIF(Youtube!$H$2:$H$200,'Dependencies occurrences'!$A33)</f>
        <v>0</v>
      </c>
      <c r="G33">
        <f>COUNTIF(Flickr!$H$2:$H$200,'Dependencies occurrences'!$A33)</f>
        <v>0</v>
      </c>
      <c r="H33">
        <f>COUNTIF('Twilio SMS'!$H$2:$H$200,'Dependencies occurrences'!$A33)</f>
        <v>0</v>
      </c>
      <c r="I33">
        <f>COUNTIF(Last.fm!$H$2:$H$200,'Dependencies occurrences'!$A33)</f>
        <v>0</v>
      </c>
      <c r="J33">
        <f>COUNTIF('Microsoft Bing Maps'!$H$2:$H$200,'Dependencies occurrences'!$A33)</f>
        <v>0</v>
      </c>
      <c r="K33">
        <f>COUNTIF('Google App Engine Admin'!$H$2:$H$200,'Dependencies occurrences'!$A33)</f>
        <v>0</v>
      </c>
      <c r="L33">
        <f>COUNTIF(Foursquare!$H$2:$H$200,'Dependencies occurrences'!$A33)</f>
        <v>0</v>
      </c>
      <c r="M33">
        <f>COUNTIF('DocuSign eSignature'!$H$2:$H$200,'Dependencies occurrences'!$A33)</f>
        <v>0</v>
      </c>
      <c r="N33">
        <f>COUNTIF(GeoNames!$H$2:$H$200,'Dependencies occurrences'!$A33)</f>
        <v>0</v>
      </c>
      <c r="O33">
        <f>COUNTIF('Google Geocoding'!$H$2:$H$200,'Dependencies occurrences'!$A33)</f>
        <v>0</v>
      </c>
      <c r="P33">
        <f>COUNTIF(OpenStreetMap!$H$2:$H$200,'Dependencies occurrences'!$A33)</f>
        <v>0</v>
      </c>
      <c r="Q33">
        <f>COUNTIF(SoundCloud!$H$2:$H$200,'Dependencies occurrences'!$A33)</f>
        <v>0</v>
      </c>
      <c r="R33">
        <f>COUNTIF(NationBuilder!$H$2:$H$199,'Dependencies occurrences'!$A33)</f>
        <v>0</v>
      </c>
      <c r="S33">
        <f>COUNTIF(Tumblr!$H$2:$H$200,'Dependencies occurrences'!$A33)</f>
        <v>6</v>
      </c>
      <c r="T33">
        <f>COUNTIF('Yelp Fusion'!$H$2:$H$200,'Dependencies occurrences'!$A33)</f>
        <v>0</v>
      </c>
      <c r="U33">
        <f>COUNTIF('Paypal Invoicing'!$H$2:$H$200,'Dependencies occurrences'!$A33)</f>
        <v>0</v>
      </c>
      <c r="V33">
        <f>COUNTIF(Oodle!$H$2:$H$200,'Dependencies occurrences'!$A33)</f>
        <v>0</v>
      </c>
      <c r="W33">
        <f>COUNTIF(iTunes!$H$2:$H$200,'Dependencies occurrences'!$A33)</f>
        <v>0</v>
      </c>
      <c r="X33">
        <f>COUNTIF(MapLarge!$H$2:$H$200,'Dependencies occurrences'!$A33)</f>
        <v>0</v>
      </c>
      <c r="Y33">
        <f>COUNTIF(PicPlz!$H$2:$H$200,'Dependencies occurrences'!$A33)</f>
        <v>0</v>
      </c>
      <c r="Z33">
        <f>COUNTIF(CrunchBase!$H$2:$H$200,'Dependencies occurrences'!$A33)</f>
        <v>0</v>
      </c>
      <c r="AA33">
        <f>COUNTIF(Stripe!$H$2:$H$196,'Dependencies occurrences'!$A33)</f>
        <v>0</v>
      </c>
      <c r="AB33">
        <f>COUNTIF(Kiva!$H$2:$H$200,'Dependencies occurrences'!$A33)</f>
        <v>0</v>
      </c>
      <c r="AC33">
        <f>COUNTIF(Tropo!$H$2:$H$200,'Dependencies occurrences'!$A33)</f>
        <v>0</v>
      </c>
      <c r="AD33">
        <f>COUNTIF('AT&amp;T In-App Messaging'!$H$2:$H$200,'Dependencies occurrences'!$A33)</f>
        <v>0</v>
      </c>
      <c r="AE33">
        <f>COUNTIF('Nexmo SMS'!$H$2:$H$200,'Dependencies occurrences'!$A33)</f>
        <v>0</v>
      </c>
      <c r="AF33">
        <f>COUNTIF('Amazon S3'!$H$2:$H$199,'Dependencies occurrences'!$A33)</f>
        <v>0</v>
      </c>
      <c r="AG33">
        <f>COUNTIF(Heroku!$H$2:$H$200,'Dependencies occurrences'!$A33)</f>
        <v>0</v>
      </c>
      <c r="AH33">
        <f>COUNTIF('Google Drive'!$H$2:$H$200,'Dependencies occurrences'!$A33)</f>
        <v>0</v>
      </c>
      <c r="AI33">
        <f>COUNTIF('Google Fusion Tables'!$H$2:$H$200,'Dependencies occurrences'!$A33)</f>
        <v>0</v>
      </c>
      <c r="AJ33">
        <f>COUNTIF(Pryv!$H$2:$H$200,'Dependencies occurrences'!$A33)</f>
        <v>0</v>
      </c>
      <c r="AK33">
        <f>COUNTIF(Github!$H$2:$H$200,'Dependencies occurrences'!$A33)</f>
        <v>0</v>
      </c>
      <c r="AL33">
        <f>COUNTIF('Bing Web Search'!$H$2:$H$200,'Dependencies occurrences'!$A33)</f>
        <v>0</v>
      </c>
      <c r="AM33">
        <f>COUNTIF(Indeed!$H$2:$H$200,'Dependencies occurrences'!$A33)</f>
        <v>0</v>
      </c>
      <c r="AN33">
        <f>COUNTIF('Google Custom Search'!$H$2:$H$200,'Dependencies occurrences'!$A33)</f>
        <v>0</v>
      </c>
      <c r="AO33">
        <f>COUNTIF(Coinbase!$H$2:$H$200,'Dependencies occurrences'!$A33)</f>
        <v>0</v>
      </c>
      <c r="AP33">
        <f>COUNTIF('QuickBooks Payments'!$H$2:$H$200,'Dependencies occurrences'!$A33)</f>
        <v>0</v>
      </c>
      <c r="AQ33">
        <f>COUNTIF('Forte (Payments Gateway)'!$H$2:$H$199,'Dependencies occurrences'!$A33)</f>
        <v>0</v>
      </c>
    </row>
    <row r="34" ht="15.75" customHeight="1" spans="1:43">
      <c r="A34" s="1" t="str">
        <f>'Dependency types'!A$34</f>
        <v>p1=A =&gt; OR(p2, p3)</v>
      </c>
      <c r="B34">
        <v>3</v>
      </c>
      <c r="C34">
        <f t="shared" si="0"/>
        <v>1</v>
      </c>
      <c r="D34">
        <f>COUNTIF('Google Maps Places'!$H$2:$H$200,'Dependencies occurrences'!$A34)</f>
        <v>0</v>
      </c>
      <c r="E34">
        <f>COUNTIF('Twitter Search Tweets'!$H$2:$H$200,'Dependencies occurrences'!$A34)</f>
        <v>0</v>
      </c>
      <c r="F34">
        <f>COUNTIF(Youtube!$H$2:$H$200,'Dependencies occurrences'!$A34)</f>
        <v>0</v>
      </c>
      <c r="G34">
        <f>COUNTIF(Flickr!$H$2:$H$200,'Dependencies occurrences'!$A34)</f>
        <v>0</v>
      </c>
      <c r="H34">
        <f>COUNTIF('Twilio SMS'!$H$2:$H$200,'Dependencies occurrences'!$A34)</f>
        <v>0</v>
      </c>
      <c r="I34">
        <f>COUNTIF(Last.fm!$H$2:$H$200,'Dependencies occurrences'!$A34)</f>
        <v>0</v>
      </c>
      <c r="J34">
        <f>COUNTIF('Microsoft Bing Maps'!$H$2:$H$200,'Dependencies occurrences'!$A34)</f>
        <v>0</v>
      </c>
      <c r="K34">
        <f>COUNTIF('Google App Engine Admin'!$H$2:$H$200,'Dependencies occurrences'!$A34)</f>
        <v>0</v>
      </c>
      <c r="L34">
        <f>COUNTIF(Foursquare!$H$2:$H$200,'Dependencies occurrences'!$A34)</f>
        <v>0</v>
      </c>
      <c r="M34">
        <f>COUNTIF('DocuSign eSignature'!$H$2:$H$200,'Dependencies occurrences'!$A34)</f>
        <v>0</v>
      </c>
      <c r="N34">
        <f>COUNTIF(GeoNames!$H$2:$H$200,'Dependencies occurrences'!$A34)</f>
        <v>0</v>
      </c>
      <c r="O34">
        <f>COUNTIF('Google Geocoding'!$H$2:$H$200,'Dependencies occurrences'!$A34)</f>
        <v>0</v>
      </c>
      <c r="P34">
        <f>COUNTIF(OpenStreetMap!$H$2:$H$200,'Dependencies occurrences'!$A34)</f>
        <v>0</v>
      </c>
      <c r="Q34">
        <f>COUNTIF(SoundCloud!$H$2:$H$200,'Dependencies occurrences'!$A34)</f>
        <v>0</v>
      </c>
      <c r="R34">
        <f>COUNTIF(NationBuilder!$H$2:$H$199,'Dependencies occurrences'!$A34)</f>
        <v>0</v>
      </c>
      <c r="S34">
        <f>COUNTIF(Tumblr!$H$2:$H$200,'Dependencies occurrences'!$A34)</f>
        <v>0</v>
      </c>
      <c r="T34">
        <f>COUNTIF('Yelp Fusion'!$H$2:$H$200,'Dependencies occurrences'!$A34)</f>
        <v>0</v>
      </c>
      <c r="U34">
        <f>COUNTIF('Paypal Invoicing'!$H$2:$H$200,'Dependencies occurrences'!$A34)</f>
        <v>0</v>
      </c>
      <c r="V34">
        <f>COUNTIF(Oodle!$H$2:$H$200,'Dependencies occurrences'!$A34)</f>
        <v>0</v>
      </c>
      <c r="W34">
        <f>COUNTIF(iTunes!$H$2:$H$200,'Dependencies occurrences'!$A34)</f>
        <v>0</v>
      </c>
      <c r="X34">
        <f>COUNTIF(MapLarge!$H$2:$H$200,'Dependencies occurrences'!$A34)</f>
        <v>0</v>
      </c>
      <c r="Y34">
        <f>COUNTIF(PicPlz!$H$2:$H$200,'Dependencies occurrences'!$A34)</f>
        <v>0</v>
      </c>
      <c r="Z34">
        <f>COUNTIF(CrunchBase!$H$2:$H$200,'Dependencies occurrences'!$A34)</f>
        <v>0</v>
      </c>
      <c r="AA34">
        <f>COUNTIF(Stripe!$H$2:$H$196,'Dependencies occurrences'!$A34)</f>
        <v>0</v>
      </c>
      <c r="AB34">
        <f>COUNTIF(Kiva!$H$2:$H$200,'Dependencies occurrences'!$A34)</f>
        <v>0</v>
      </c>
      <c r="AC34">
        <f>COUNTIF(Tropo!$H$2:$H$200,'Dependencies occurrences'!$A34)</f>
        <v>1</v>
      </c>
      <c r="AD34">
        <f>COUNTIF('AT&amp;T In-App Messaging'!$H$2:$H$200,'Dependencies occurrences'!$A34)</f>
        <v>0</v>
      </c>
      <c r="AE34">
        <f>COUNTIF('Nexmo SMS'!$H$2:$H$200,'Dependencies occurrences'!$A34)</f>
        <v>0</v>
      </c>
      <c r="AF34">
        <f>COUNTIF('Amazon S3'!$H$2:$H$199,'Dependencies occurrences'!$A34)</f>
        <v>0</v>
      </c>
      <c r="AG34">
        <f>COUNTIF(Heroku!$H$2:$H$200,'Dependencies occurrences'!$A34)</f>
        <v>0</v>
      </c>
      <c r="AH34">
        <f>COUNTIF('Google Drive'!$H$2:$H$200,'Dependencies occurrences'!$A34)</f>
        <v>0</v>
      </c>
      <c r="AI34">
        <f>COUNTIF('Google Fusion Tables'!$H$2:$H$200,'Dependencies occurrences'!$A34)</f>
        <v>0</v>
      </c>
      <c r="AJ34">
        <f>COUNTIF(Pryv!$H$2:$H$200,'Dependencies occurrences'!$A34)</f>
        <v>0</v>
      </c>
      <c r="AK34">
        <f>COUNTIF(Github!$H$2:$H$200,'Dependencies occurrences'!$A34)</f>
        <v>0</v>
      </c>
      <c r="AL34">
        <f>COUNTIF('Bing Web Search'!$H$2:$H$200,'Dependencies occurrences'!$A34)</f>
        <v>0</v>
      </c>
      <c r="AM34">
        <f>COUNTIF(Indeed!$H$2:$H$200,'Dependencies occurrences'!$A34)</f>
        <v>0</v>
      </c>
      <c r="AN34">
        <f>COUNTIF('Google Custom Search'!$H$2:$H$200,'Dependencies occurrences'!$A34)</f>
        <v>0</v>
      </c>
      <c r="AO34">
        <f>COUNTIF(Coinbase!$H$2:$H$200,'Dependencies occurrences'!$A34)</f>
        <v>0</v>
      </c>
      <c r="AP34">
        <f>COUNTIF('QuickBooks Payments'!$H$2:$H$200,'Dependencies occurrences'!$A34)</f>
        <v>0</v>
      </c>
      <c r="AQ34">
        <f>COUNTIF('Forte (Payments Gateway)'!$H$2:$H$199,'Dependencies occurrences'!$A34)</f>
        <v>0</v>
      </c>
    </row>
    <row r="35" ht="15.75" customHeight="1" spans="1:43">
      <c r="A35" s="1" t="str">
        <f>'Dependency types'!A$35</f>
        <v>p1 = p2</v>
      </c>
      <c r="B35">
        <v>2</v>
      </c>
      <c r="C35">
        <f t="shared" si="0"/>
        <v>3</v>
      </c>
      <c r="D35">
        <f>COUNTIF('Google Maps Places'!$H$2:$H$200,'Dependencies occurrences'!$A35)</f>
        <v>0</v>
      </c>
      <c r="E35">
        <f>COUNTIF('Twitter Search Tweets'!$H$2:$H$200,'Dependencies occurrences'!$A35)</f>
        <v>0</v>
      </c>
      <c r="F35">
        <f>COUNTIF(Youtube!$H$2:$H$200,'Dependencies occurrences'!$A35)</f>
        <v>0</v>
      </c>
      <c r="G35">
        <f>COUNTIF(Flickr!$H$2:$H$200,'Dependencies occurrences'!$A35)</f>
        <v>0</v>
      </c>
      <c r="H35">
        <f>COUNTIF('Twilio SMS'!$H$2:$H$200,'Dependencies occurrences'!$A35)</f>
        <v>0</v>
      </c>
      <c r="I35">
        <f>COUNTIF(Last.fm!$H$2:$H$200,'Dependencies occurrences'!$A35)</f>
        <v>0</v>
      </c>
      <c r="J35">
        <f>COUNTIF('Microsoft Bing Maps'!$H$2:$H$200,'Dependencies occurrences'!$A35)</f>
        <v>0</v>
      </c>
      <c r="K35">
        <f>COUNTIF('Google App Engine Admin'!$H$2:$H$200,'Dependencies occurrences'!$A35)</f>
        <v>0</v>
      </c>
      <c r="L35">
        <f>COUNTIF(Foursquare!$H$2:$H$200,'Dependencies occurrences'!$A35)</f>
        <v>0</v>
      </c>
      <c r="M35">
        <f>COUNTIF('DocuSign eSignature'!$H$2:$H$200,'Dependencies occurrences'!$A35)</f>
        <v>0</v>
      </c>
      <c r="N35">
        <f>COUNTIF(GeoNames!$H$2:$H$200,'Dependencies occurrences'!$A35)</f>
        <v>0</v>
      </c>
      <c r="O35">
        <f>COUNTIF('Google Geocoding'!$H$2:$H$200,'Dependencies occurrences'!$A35)</f>
        <v>0</v>
      </c>
      <c r="P35">
        <f>COUNTIF(OpenStreetMap!$H$2:$H$200,'Dependencies occurrences'!$A35)</f>
        <v>0</v>
      </c>
      <c r="Q35">
        <f>COUNTIF(SoundCloud!$H$2:$H$200,'Dependencies occurrences'!$A35)</f>
        <v>0</v>
      </c>
      <c r="R35">
        <f>COUNTIF(NationBuilder!$H$2:$H$199,'Dependencies occurrences'!$A35)</f>
        <v>0</v>
      </c>
      <c r="S35">
        <f>COUNTIF(Tumblr!$H$2:$H$200,'Dependencies occurrences'!$A35)</f>
        <v>0</v>
      </c>
      <c r="T35">
        <f>COUNTIF('Yelp Fusion'!$H$2:$H$200,'Dependencies occurrences'!$A35)</f>
        <v>0</v>
      </c>
      <c r="U35">
        <f>COUNTIF('Paypal Invoicing'!$H$2:$H$200,'Dependencies occurrences'!$A35)</f>
        <v>0</v>
      </c>
      <c r="V35">
        <f>COUNTIF(Oodle!$H$2:$H$200,'Dependencies occurrences'!$A35)</f>
        <v>0</v>
      </c>
      <c r="W35">
        <f>COUNTIF(iTunes!$H$2:$H$200,'Dependencies occurrences'!$A35)</f>
        <v>0</v>
      </c>
      <c r="X35">
        <f>COUNTIF(MapLarge!$H$2:$H$200,'Dependencies occurrences'!$A35)</f>
        <v>0</v>
      </c>
      <c r="Y35">
        <f>COUNTIF(PicPlz!$H$2:$H$200,'Dependencies occurrences'!$A35)</f>
        <v>0</v>
      </c>
      <c r="Z35">
        <f>COUNTIF(CrunchBase!$H$2:$H$200,'Dependencies occurrences'!$A35)</f>
        <v>0</v>
      </c>
      <c r="AA35">
        <f>COUNTIF(Stripe!$H$2:$H$196,'Dependencies occurrences'!$A35)</f>
        <v>1</v>
      </c>
      <c r="AB35">
        <f>COUNTIF(Kiva!$H$2:$H$200,'Dependencies occurrences'!$A35)</f>
        <v>0</v>
      </c>
      <c r="AC35">
        <f>COUNTIF(Tropo!$H$2:$H$200,'Dependencies occurrences'!$A35)</f>
        <v>0</v>
      </c>
      <c r="AD35">
        <f>COUNTIF('AT&amp;T In-App Messaging'!$H$2:$H$200,'Dependencies occurrences'!$A35)</f>
        <v>0</v>
      </c>
      <c r="AE35">
        <f>COUNTIF('Nexmo SMS'!$H$2:$H$200,'Dependencies occurrences'!$A35)</f>
        <v>0</v>
      </c>
      <c r="AF35">
        <f>COUNTIF('Amazon S3'!$H$2:$H$199,'Dependencies occurrences'!$A35)</f>
        <v>2</v>
      </c>
      <c r="AG35">
        <f>COUNTIF(Heroku!$H$2:$H$200,'Dependencies occurrences'!$A35)</f>
        <v>0</v>
      </c>
      <c r="AH35">
        <f>COUNTIF('Google Drive'!$H$2:$H$200,'Dependencies occurrences'!$A35)</f>
        <v>0</v>
      </c>
      <c r="AI35">
        <f>COUNTIF('Google Fusion Tables'!$H$2:$H$200,'Dependencies occurrences'!$A35)</f>
        <v>0</v>
      </c>
      <c r="AJ35">
        <f>COUNTIF(Pryv!$H$2:$H$200,'Dependencies occurrences'!$A35)</f>
        <v>0</v>
      </c>
      <c r="AK35">
        <f>COUNTIF(Github!$H$2:$H$200,'Dependencies occurrences'!$A35)</f>
        <v>0</v>
      </c>
      <c r="AL35">
        <f>COUNTIF('Bing Web Search'!$H$2:$H$200,'Dependencies occurrences'!$A35)</f>
        <v>0</v>
      </c>
      <c r="AM35">
        <f>COUNTIF(Indeed!$H$2:$H$200,'Dependencies occurrences'!$A35)</f>
        <v>0</v>
      </c>
      <c r="AN35">
        <f>COUNTIF('Google Custom Search'!$H$2:$H$200,'Dependencies occurrences'!$A35)</f>
        <v>0</v>
      </c>
      <c r="AO35">
        <f>COUNTIF(Coinbase!$H$2:$H$200,'Dependencies occurrences'!$A35)</f>
        <v>0</v>
      </c>
      <c r="AP35">
        <f>COUNTIF('QuickBooks Payments'!$H$2:$H$200,'Dependencies occurrences'!$A35)</f>
        <v>0</v>
      </c>
      <c r="AQ35">
        <f>COUNTIF('Forte (Payments Gateway)'!$H$2:$H$199,'Dependencies occurrences'!$A35)</f>
        <v>0</v>
      </c>
    </row>
    <row r="36" ht="15.75" customHeight="1" spans="1:43">
      <c r="A36" s="1" t="str">
        <f>'Dependency types'!A$36</f>
        <v>p1=A &lt;=&gt; p2=B</v>
      </c>
      <c r="B36">
        <v>2</v>
      </c>
      <c r="C36">
        <f t="shared" si="0"/>
        <v>2</v>
      </c>
      <c r="D36">
        <f>COUNTIF('Google Maps Places'!$H$2:$H$200,'Dependencies occurrences'!$A36)</f>
        <v>0</v>
      </c>
      <c r="E36">
        <f>COUNTIF('Twitter Search Tweets'!$H$2:$H$200,'Dependencies occurrences'!$A36)</f>
        <v>0</v>
      </c>
      <c r="F36">
        <f>COUNTIF(Youtube!$H$2:$H$200,'Dependencies occurrences'!$A36)</f>
        <v>0</v>
      </c>
      <c r="G36">
        <f>COUNTIF(Flickr!$H$2:$H$200,'Dependencies occurrences'!$A36)</f>
        <v>0</v>
      </c>
      <c r="H36">
        <f>COUNTIF('Twilio SMS'!$H$2:$H$200,'Dependencies occurrences'!$A36)</f>
        <v>0</v>
      </c>
      <c r="I36">
        <f>COUNTIF(Last.fm!$H$2:$H$200,'Dependencies occurrences'!$A36)</f>
        <v>0</v>
      </c>
      <c r="J36">
        <f>COUNTIF('Microsoft Bing Maps'!$H$2:$H$200,'Dependencies occurrences'!$A36)</f>
        <v>0</v>
      </c>
      <c r="K36">
        <f>COUNTIF('Google App Engine Admin'!$H$2:$H$200,'Dependencies occurrences'!$A36)</f>
        <v>0</v>
      </c>
      <c r="L36">
        <f>COUNTIF(Foursquare!$H$2:$H$200,'Dependencies occurrences'!$A36)</f>
        <v>0</v>
      </c>
      <c r="M36">
        <f>COUNTIF('DocuSign eSignature'!$H$2:$H$200,'Dependencies occurrences'!$A36)</f>
        <v>0</v>
      </c>
      <c r="N36">
        <f>COUNTIF(GeoNames!$H$2:$H$200,'Dependencies occurrences'!$A36)</f>
        <v>0</v>
      </c>
      <c r="O36">
        <f>COUNTIF('Google Geocoding'!$H$2:$H$200,'Dependencies occurrences'!$A36)</f>
        <v>0</v>
      </c>
      <c r="P36">
        <f>COUNTIF(OpenStreetMap!$H$2:$H$200,'Dependencies occurrences'!$A36)</f>
        <v>0</v>
      </c>
      <c r="Q36">
        <f>COUNTIF(SoundCloud!$H$2:$H$200,'Dependencies occurrences'!$A36)</f>
        <v>0</v>
      </c>
      <c r="R36">
        <f>COUNTIF(NationBuilder!$H$2:$H$199,'Dependencies occurrences'!$A36)</f>
        <v>0</v>
      </c>
      <c r="S36">
        <f>COUNTIF(Tumblr!$H$2:$H$200,'Dependencies occurrences'!$A36)</f>
        <v>0</v>
      </c>
      <c r="T36">
        <f>COUNTIF('Yelp Fusion'!$H$2:$H$200,'Dependencies occurrences'!$A36)</f>
        <v>0</v>
      </c>
      <c r="U36">
        <f>COUNTIF('Paypal Invoicing'!$H$2:$H$200,'Dependencies occurrences'!$A36)</f>
        <v>0</v>
      </c>
      <c r="V36">
        <f>COUNTIF(Oodle!$H$2:$H$200,'Dependencies occurrences'!$A36)</f>
        <v>0</v>
      </c>
      <c r="W36">
        <f>COUNTIF(iTunes!$H$2:$H$200,'Dependencies occurrences'!$A36)</f>
        <v>0</v>
      </c>
      <c r="X36">
        <f>COUNTIF(MapLarge!$H$2:$H$200,'Dependencies occurrences'!$A36)</f>
        <v>0</v>
      </c>
      <c r="Y36">
        <f>COUNTIF(PicPlz!$H$2:$H$200,'Dependencies occurrences'!$A36)</f>
        <v>0</v>
      </c>
      <c r="Z36">
        <f>COUNTIF(CrunchBase!$H$2:$H$200,'Dependencies occurrences'!$A36)</f>
        <v>0</v>
      </c>
      <c r="AA36">
        <f>COUNTIF(Stripe!$H$2:$H$196,'Dependencies occurrences'!$A36)</f>
        <v>0</v>
      </c>
      <c r="AB36">
        <f>COUNTIF(Kiva!$H$2:$H$200,'Dependencies occurrences'!$A36)</f>
        <v>0</v>
      </c>
      <c r="AC36">
        <f>COUNTIF(Tropo!$H$2:$H$200,'Dependencies occurrences'!$A36)</f>
        <v>0</v>
      </c>
      <c r="AD36">
        <f>COUNTIF('AT&amp;T In-App Messaging'!$H$2:$H$200,'Dependencies occurrences'!$A36)</f>
        <v>0</v>
      </c>
      <c r="AE36">
        <f>COUNTIF('Nexmo SMS'!$H$2:$H$200,'Dependencies occurrences'!$A36)</f>
        <v>0</v>
      </c>
      <c r="AF36">
        <f>COUNTIF('Amazon S3'!$H$2:$H$199,'Dependencies occurrences'!$A36)</f>
        <v>0</v>
      </c>
      <c r="AG36">
        <f>COUNTIF(Heroku!$H$2:$H$200,'Dependencies occurrences'!$A36)</f>
        <v>0</v>
      </c>
      <c r="AH36">
        <f>COUNTIF('Google Drive'!$H$2:$H$200,'Dependencies occurrences'!$A36)</f>
        <v>2</v>
      </c>
      <c r="AI36">
        <f>COUNTIF('Google Fusion Tables'!$H$2:$H$200,'Dependencies occurrences'!$A36)</f>
        <v>0</v>
      </c>
      <c r="AJ36">
        <f>COUNTIF(Pryv!$H$2:$H$200,'Dependencies occurrences'!$A36)</f>
        <v>0</v>
      </c>
      <c r="AK36">
        <f>COUNTIF(Github!$H$2:$H$200,'Dependencies occurrences'!$A36)</f>
        <v>0</v>
      </c>
      <c r="AL36">
        <f>COUNTIF('Bing Web Search'!$H$2:$H$200,'Dependencies occurrences'!$A36)</f>
        <v>0</v>
      </c>
      <c r="AM36">
        <f>COUNTIF(Indeed!$H$2:$H$200,'Dependencies occurrences'!$A36)</f>
        <v>0</v>
      </c>
      <c r="AN36">
        <f>COUNTIF('Google Custom Search'!$H$2:$H$200,'Dependencies occurrences'!$A36)</f>
        <v>0</v>
      </c>
      <c r="AO36">
        <f>COUNTIF(Coinbase!$H$2:$H$200,'Dependencies occurrences'!$A36)</f>
        <v>0</v>
      </c>
      <c r="AP36">
        <f>COUNTIF('QuickBooks Payments'!$H$2:$H$200,'Dependencies occurrences'!$A36)</f>
        <v>0</v>
      </c>
      <c r="AQ36">
        <f>COUNTIF('Forte (Payments Gateway)'!$H$2:$H$199,'Dependencies occurrences'!$A36)</f>
        <v>0</v>
      </c>
    </row>
    <row r="37" ht="15.75" customHeight="1" spans="1:43">
      <c r="A37" s="1" t="str">
        <f>'Dependency types'!A$37</f>
        <v>p1 =&gt; OR(p2=A, p3)</v>
      </c>
      <c r="B37">
        <v>3</v>
      </c>
      <c r="C37">
        <f t="shared" si="0"/>
        <v>2</v>
      </c>
      <c r="D37">
        <f>COUNTIF('Google Maps Places'!$H$2:$H$200,'Dependencies occurrences'!$A37)</f>
        <v>0</v>
      </c>
      <c r="E37">
        <f>COUNTIF('Twitter Search Tweets'!$H$2:$H$200,'Dependencies occurrences'!$A37)</f>
        <v>0</v>
      </c>
      <c r="F37">
        <f>COUNTIF(Youtube!$H$2:$H$200,'Dependencies occurrences'!$A37)</f>
        <v>0</v>
      </c>
      <c r="G37">
        <f>COUNTIF(Flickr!$H$2:$H$200,'Dependencies occurrences'!$A37)</f>
        <v>0</v>
      </c>
      <c r="H37">
        <f>COUNTIF('Twilio SMS'!$H$2:$H$200,'Dependencies occurrences'!$A37)</f>
        <v>0</v>
      </c>
      <c r="I37">
        <f>COUNTIF(Last.fm!$H$2:$H$200,'Dependencies occurrences'!$A37)</f>
        <v>0</v>
      </c>
      <c r="J37">
        <f>COUNTIF('Microsoft Bing Maps'!$H$2:$H$200,'Dependencies occurrences'!$A37)</f>
        <v>0</v>
      </c>
      <c r="K37">
        <f>COUNTIF('Google App Engine Admin'!$H$2:$H$200,'Dependencies occurrences'!$A37)</f>
        <v>0</v>
      </c>
      <c r="L37">
        <f>COUNTIF(Foursquare!$H$2:$H$200,'Dependencies occurrences'!$A37)</f>
        <v>0</v>
      </c>
      <c r="M37">
        <f>COUNTIF('DocuSign eSignature'!$H$2:$H$200,'Dependencies occurrences'!$A37)</f>
        <v>0</v>
      </c>
      <c r="N37">
        <f>COUNTIF(GeoNames!$H$2:$H$200,'Dependencies occurrences'!$A37)</f>
        <v>0</v>
      </c>
      <c r="O37">
        <f>COUNTIF('Google Geocoding'!$H$2:$H$200,'Dependencies occurrences'!$A37)</f>
        <v>0</v>
      </c>
      <c r="P37">
        <f>COUNTIF(OpenStreetMap!$H$2:$H$200,'Dependencies occurrences'!$A37)</f>
        <v>0</v>
      </c>
      <c r="Q37">
        <f>COUNTIF(SoundCloud!$H$2:$H$200,'Dependencies occurrences'!$A37)</f>
        <v>0</v>
      </c>
      <c r="R37">
        <f>COUNTIF(NationBuilder!$H$2:$H$199,'Dependencies occurrences'!$A37)</f>
        <v>0</v>
      </c>
      <c r="S37">
        <f>COUNTIF(Tumblr!$H$2:$H$200,'Dependencies occurrences'!$A37)</f>
        <v>0</v>
      </c>
      <c r="T37">
        <f>COUNTIF('Yelp Fusion'!$H$2:$H$200,'Dependencies occurrences'!$A37)</f>
        <v>0</v>
      </c>
      <c r="U37">
        <f>COUNTIF('Paypal Invoicing'!$H$2:$H$200,'Dependencies occurrences'!$A37)</f>
        <v>0</v>
      </c>
      <c r="V37">
        <f>COUNTIF(Oodle!$H$2:$H$200,'Dependencies occurrences'!$A37)</f>
        <v>0</v>
      </c>
      <c r="W37">
        <f>COUNTIF(iTunes!$H$2:$H$200,'Dependencies occurrences'!$A37)</f>
        <v>0</v>
      </c>
      <c r="X37">
        <f>COUNTIF(MapLarge!$H$2:$H$200,'Dependencies occurrences'!$A37)</f>
        <v>0</v>
      </c>
      <c r="Y37">
        <f>COUNTIF(PicPlz!$H$2:$H$200,'Dependencies occurrences'!$A37)</f>
        <v>0</v>
      </c>
      <c r="Z37">
        <f>COUNTIF(CrunchBase!$H$2:$H$200,'Dependencies occurrences'!$A37)</f>
        <v>0</v>
      </c>
      <c r="AA37">
        <f>COUNTIF(Stripe!$H$2:$H$196,'Dependencies occurrences'!$A37)</f>
        <v>0</v>
      </c>
      <c r="AB37">
        <f>COUNTIF(Kiva!$H$2:$H$200,'Dependencies occurrences'!$A37)</f>
        <v>0</v>
      </c>
      <c r="AC37">
        <f>COUNTIF(Tropo!$H$2:$H$200,'Dependencies occurrences'!$A37)</f>
        <v>0</v>
      </c>
      <c r="AD37">
        <f>COUNTIF('AT&amp;T In-App Messaging'!$H$2:$H$200,'Dependencies occurrences'!$A37)</f>
        <v>0</v>
      </c>
      <c r="AE37">
        <f>COUNTIF('Nexmo SMS'!$H$2:$H$200,'Dependencies occurrences'!$A37)</f>
        <v>0</v>
      </c>
      <c r="AF37">
        <f>COUNTIF('Amazon S3'!$H$2:$H$199,'Dependencies occurrences'!$A37)</f>
        <v>0</v>
      </c>
      <c r="AG37">
        <f>COUNTIF(Heroku!$H$2:$H$200,'Dependencies occurrences'!$A37)</f>
        <v>0</v>
      </c>
      <c r="AH37">
        <f>COUNTIF('Google Drive'!$H$2:$H$200,'Dependencies occurrences'!$A37)</f>
        <v>0</v>
      </c>
      <c r="AI37">
        <f>COUNTIF('Google Fusion Tables'!$H$2:$H$200,'Dependencies occurrences'!$A37)</f>
        <v>0</v>
      </c>
      <c r="AJ37">
        <f>COUNTIF(Pryv!$H$2:$H$200,'Dependencies occurrences'!$A37)</f>
        <v>0</v>
      </c>
      <c r="AK37">
        <f>COUNTIF(Github!$H$2:$H$200,'Dependencies occurrences'!$A37)</f>
        <v>2</v>
      </c>
      <c r="AL37">
        <f>COUNTIF('Bing Web Search'!$H$2:$H$200,'Dependencies occurrences'!$A37)</f>
        <v>0</v>
      </c>
      <c r="AM37">
        <f>COUNTIF(Indeed!$H$2:$H$200,'Dependencies occurrences'!$A37)</f>
        <v>0</v>
      </c>
      <c r="AN37">
        <f>COUNTIF('Google Custom Search'!$H$2:$H$200,'Dependencies occurrences'!$A37)</f>
        <v>0</v>
      </c>
      <c r="AO37">
        <f>COUNTIF(Coinbase!$H$2:$H$200,'Dependencies occurrences'!$A37)</f>
        <v>0</v>
      </c>
      <c r="AP37">
        <f>COUNTIF('QuickBooks Payments'!$H$2:$H$200,'Dependencies occurrences'!$A37)</f>
        <v>0</v>
      </c>
      <c r="AQ37">
        <f>COUNTIF('Forte (Payments Gateway)'!$H$2:$H$199,'Dependencies occurrences'!$A37)</f>
        <v>0</v>
      </c>
    </row>
    <row r="38" ht="15.75" customHeight="1" spans="1:43">
      <c r="A38" s="1" t="str">
        <f>'Dependency types'!A$38</f>
        <v>p1 =&gt; AND(p2=A, p3&gt;B, p4=C)</v>
      </c>
      <c r="B38">
        <v>4</v>
      </c>
      <c r="C38">
        <f t="shared" si="0"/>
        <v>1</v>
      </c>
      <c r="D38">
        <f>COUNTIF('Google Maps Places'!$H$2:$H$200,'Dependencies occurrences'!$A38)</f>
        <v>0</v>
      </c>
      <c r="E38">
        <f>COUNTIF('Twitter Search Tweets'!$H$2:$H$200,'Dependencies occurrences'!$A38)</f>
        <v>0</v>
      </c>
      <c r="F38">
        <f>COUNTIF(Youtube!$H$2:$H$200,'Dependencies occurrences'!$A38)</f>
        <v>0</v>
      </c>
      <c r="G38">
        <f>COUNTIF(Flickr!$H$2:$H$200,'Dependencies occurrences'!$A38)</f>
        <v>0</v>
      </c>
      <c r="H38">
        <f>COUNTIF('Twilio SMS'!$H$2:$H$200,'Dependencies occurrences'!$A38)</f>
        <v>0</v>
      </c>
      <c r="I38">
        <f>COUNTIF(Last.fm!$H$2:$H$200,'Dependencies occurrences'!$A38)</f>
        <v>0</v>
      </c>
      <c r="J38">
        <f>COUNTIF('Microsoft Bing Maps'!$H$2:$H$200,'Dependencies occurrences'!$A38)</f>
        <v>0</v>
      </c>
      <c r="K38">
        <f>COUNTIF('Google App Engine Admin'!$H$2:$H$200,'Dependencies occurrences'!$A38)</f>
        <v>0</v>
      </c>
      <c r="L38">
        <f>COUNTIF(Foursquare!$H$2:$H$200,'Dependencies occurrences'!$A38)</f>
        <v>0</v>
      </c>
      <c r="M38">
        <f>COUNTIF('DocuSign eSignature'!$H$2:$H$200,'Dependencies occurrences'!$A38)</f>
        <v>0</v>
      </c>
      <c r="N38">
        <f>COUNTIF(GeoNames!$H$2:$H$200,'Dependencies occurrences'!$A38)</f>
        <v>0</v>
      </c>
      <c r="O38">
        <f>COUNTIF('Google Geocoding'!$H$2:$H$200,'Dependencies occurrences'!$A38)</f>
        <v>0</v>
      </c>
      <c r="P38">
        <f>COUNTIF(OpenStreetMap!$H$2:$H$200,'Dependencies occurrences'!$A38)</f>
        <v>0</v>
      </c>
      <c r="Q38">
        <f>COUNTIF(SoundCloud!$H$2:$H$200,'Dependencies occurrences'!$A38)</f>
        <v>0</v>
      </c>
      <c r="R38">
        <f>COUNTIF(NationBuilder!$H$2:$H$199,'Dependencies occurrences'!$A38)</f>
        <v>0</v>
      </c>
      <c r="S38">
        <f>COUNTIF(Tumblr!$H$2:$H$200,'Dependencies occurrences'!$A38)</f>
        <v>0</v>
      </c>
      <c r="T38">
        <f>COUNTIF('Yelp Fusion'!$H$2:$H$200,'Dependencies occurrences'!$A38)</f>
        <v>0</v>
      </c>
      <c r="U38">
        <f>COUNTIF('Paypal Invoicing'!$H$2:$H$200,'Dependencies occurrences'!$A38)</f>
        <v>0</v>
      </c>
      <c r="V38">
        <f>COUNTIF(Oodle!$H$2:$H$200,'Dependencies occurrences'!$A38)</f>
        <v>0</v>
      </c>
      <c r="W38">
        <f>COUNTIF(iTunes!$H$2:$H$200,'Dependencies occurrences'!$A38)</f>
        <v>0</v>
      </c>
      <c r="X38">
        <f>COUNTIF(MapLarge!$H$2:$H$200,'Dependencies occurrences'!$A38)</f>
        <v>0</v>
      </c>
      <c r="Y38">
        <f>COUNTIF(PicPlz!$H$2:$H$200,'Dependencies occurrences'!$A38)</f>
        <v>0</v>
      </c>
      <c r="Z38">
        <f>COUNTIF(CrunchBase!$H$2:$H$200,'Dependencies occurrences'!$A38)</f>
        <v>0</v>
      </c>
      <c r="AA38">
        <f>COUNTIF(Stripe!$H$2:$H$196,'Dependencies occurrences'!$A38)</f>
        <v>0</v>
      </c>
      <c r="AB38">
        <f>COUNTIF(Kiva!$H$2:$H$200,'Dependencies occurrences'!$A38)</f>
        <v>0</v>
      </c>
      <c r="AC38">
        <f>COUNTIF(Tropo!$H$2:$H$200,'Dependencies occurrences'!$A38)</f>
        <v>0</v>
      </c>
      <c r="AD38">
        <f>COUNTIF('AT&amp;T In-App Messaging'!$H$2:$H$200,'Dependencies occurrences'!$A38)</f>
        <v>0</v>
      </c>
      <c r="AE38">
        <f>COUNTIF('Nexmo SMS'!$H$2:$H$200,'Dependencies occurrences'!$A38)</f>
        <v>0</v>
      </c>
      <c r="AF38">
        <f>COUNTIF('Amazon S3'!$H$2:$H$199,'Dependencies occurrences'!$A38)</f>
        <v>0</v>
      </c>
      <c r="AG38">
        <f>COUNTIF(Heroku!$H$2:$H$200,'Dependencies occurrences'!$A38)</f>
        <v>0</v>
      </c>
      <c r="AH38">
        <f>COUNTIF('Google Drive'!$H$2:$H$200,'Dependencies occurrences'!$A38)</f>
        <v>0</v>
      </c>
      <c r="AI38">
        <f>COUNTIF('Google Fusion Tables'!$H$2:$H$200,'Dependencies occurrences'!$A38)</f>
        <v>0</v>
      </c>
      <c r="AJ38">
        <f>COUNTIF(Pryv!$H$2:$H$200,'Dependencies occurrences'!$A38)</f>
        <v>0</v>
      </c>
      <c r="AK38">
        <f>COUNTIF(Github!$H$2:$H$200,'Dependencies occurrences'!$A38)</f>
        <v>0</v>
      </c>
      <c r="AL38">
        <f>COUNTIF('Bing Web Search'!$H$2:$H$200,'Dependencies occurrences'!$A38)</f>
        <v>0</v>
      </c>
      <c r="AM38">
        <f>COUNTIF(Indeed!$H$2:$H$200,'Dependencies occurrences'!$A38)</f>
        <v>0</v>
      </c>
      <c r="AN38">
        <f>COUNTIF('Google Custom Search'!$H$2:$H$200,'Dependencies occurrences'!$A38)</f>
        <v>0</v>
      </c>
      <c r="AO38">
        <f>COUNTIF(Coinbase!$H$2:$H$200,'Dependencies occurrences'!$A38)</f>
        <v>1</v>
      </c>
      <c r="AP38">
        <f>COUNTIF('QuickBooks Payments'!$H$2:$H$200,'Dependencies occurrences'!$A38)</f>
        <v>0</v>
      </c>
      <c r="AQ38">
        <f>COUNTIF('Forte (Payments Gateway)'!$H$2:$H$199,'Dependencies occurrences'!$A38)</f>
        <v>0</v>
      </c>
    </row>
    <row r="39" ht="15.75" customHeight="1" spans="1:43">
      <c r="A39" s="1" t="str">
        <f>'Dependency types'!A$39</f>
        <v>OR(p1, p2, p3)</v>
      </c>
      <c r="B39">
        <v>3</v>
      </c>
      <c r="C39">
        <f t="shared" si="0"/>
        <v>2</v>
      </c>
      <c r="D39">
        <f>COUNTIF('Google Maps Places'!$H$2:$H$200,'Dependencies occurrences'!$A39)</f>
        <v>0</v>
      </c>
      <c r="E39">
        <f>COUNTIF('Twitter Search Tweets'!$H$2:$H$200,'Dependencies occurrences'!$A39)</f>
        <v>0</v>
      </c>
      <c r="F39">
        <f>COUNTIF(Youtube!$H$2:$H$200,'Dependencies occurrences'!$A39)</f>
        <v>0</v>
      </c>
      <c r="G39">
        <f>COUNTIF(Flickr!$H$2:$H$200,'Dependencies occurrences'!$A39)</f>
        <v>0</v>
      </c>
      <c r="H39">
        <f>COUNTIF('Twilio SMS'!$H$2:$H$200,'Dependencies occurrences'!$A39)</f>
        <v>0</v>
      </c>
      <c r="I39">
        <f>COUNTIF(Last.fm!$H$2:$H$200,'Dependencies occurrences'!$A39)</f>
        <v>0</v>
      </c>
      <c r="J39">
        <f>COUNTIF('Microsoft Bing Maps'!$H$2:$H$200,'Dependencies occurrences'!$A39)</f>
        <v>0</v>
      </c>
      <c r="K39">
        <f>COUNTIF('Google App Engine Admin'!$H$2:$H$200,'Dependencies occurrences'!$A39)</f>
        <v>0</v>
      </c>
      <c r="L39">
        <f>COUNTIF(Foursquare!$H$2:$H$200,'Dependencies occurrences'!$A39)</f>
        <v>0</v>
      </c>
      <c r="M39">
        <f>COUNTIF('DocuSign eSignature'!$H$2:$H$200,'Dependencies occurrences'!$A39)</f>
        <v>0</v>
      </c>
      <c r="N39">
        <f>COUNTIF(GeoNames!$H$2:$H$200,'Dependencies occurrences'!$A39)</f>
        <v>0</v>
      </c>
      <c r="O39">
        <f>COUNTIF('Google Geocoding'!$H$2:$H$200,'Dependencies occurrences'!$A39)</f>
        <v>0</v>
      </c>
      <c r="P39">
        <f>COUNTIF(OpenStreetMap!$H$2:$H$200,'Dependencies occurrences'!$A39)</f>
        <v>0</v>
      </c>
      <c r="Q39">
        <f>COUNTIF(SoundCloud!$H$2:$H$200,'Dependencies occurrences'!$A39)</f>
        <v>0</v>
      </c>
      <c r="R39">
        <f>COUNTIF(NationBuilder!$H$2:$H$199,'Dependencies occurrences'!$A39)</f>
        <v>0</v>
      </c>
      <c r="S39">
        <f>COUNTIF(Tumblr!$H$2:$H$200,'Dependencies occurrences'!$A39)</f>
        <v>0</v>
      </c>
      <c r="T39">
        <f>COUNTIF('Yelp Fusion'!$H$2:$H$200,'Dependencies occurrences'!$A39)</f>
        <v>0</v>
      </c>
      <c r="U39">
        <f>COUNTIF('Paypal Invoicing'!$H$2:$H$200,'Dependencies occurrences'!$A39)</f>
        <v>0</v>
      </c>
      <c r="V39">
        <f>COUNTIF(Oodle!$H$2:$H$200,'Dependencies occurrences'!$A39)</f>
        <v>0</v>
      </c>
      <c r="W39">
        <f>COUNTIF(iTunes!$H$2:$H$200,'Dependencies occurrences'!$A39)</f>
        <v>0</v>
      </c>
      <c r="X39">
        <f>COUNTIF(MapLarge!$H$2:$H$200,'Dependencies occurrences'!$A39)</f>
        <v>0</v>
      </c>
      <c r="Y39">
        <f>COUNTIF(PicPlz!$H$2:$H$200,'Dependencies occurrences'!$A39)</f>
        <v>0</v>
      </c>
      <c r="Z39">
        <f>COUNTIF(CrunchBase!$H$2:$H$200,'Dependencies occurrences'!$A39)</f>
        <v>0</v>
      </c>
      <c r="AA39">
        <f>COUNTIF(Stripe!$H$2:$H$196,'Dependencies occurrences'!$A39)</f>
        <v>0</v>
      </c>
      <c r="AB39">
        <f>COUNTIF(Kiva!$H$2:$H$200,'Dependencies occurrences'!$A39)</f>
        <v>0</v>
      </c>
      <c r="AC39">
        <f>COUNTIF(Tropo!$H$2:$H$200,'Dependencies occurrences'!$A39)</f>
        <v>0</v>
      </c>
      <c r="AD39">
        <f>COUNTIF('AT&amp;T In-App Messaging'!$H$2:$H$200,'Dependencies occurrences'!$A39)</f>
        <v>0</v>
      </c>
      <c r="AE39">
        <f>COUNTIF('Nexmo SMS'!$H$2:$H$200,'Dependencies occurrences'!$A39)</f>
        <v>0</v>
      </c>
      <c r="AF39">
        <f>COUNTIF('Amazon S3'!$H$2:$H$199,'Dependencies occurrences'!$A39)</f>
        <v>1</v>
      </c>
      <c r="AG39">
        <f>COUNTIF(Heroku!$H$2:$H$200,'Dependencies occurrences'!$A39)</f>
        <v>0</v>
      </c>
      <c r="AH39">
        <f>COUNTIF('Google Drive'!$H$2:$H$200,'Dependencies occurrences'!$A39)</f>
        <v>0</v>
      </c>
      <c r="AI39">
        <f>COUNTIF('Google Fusion Tables'!$H$2:$H$200,'Dependencies occurrences'!$A39)</f>
        <v>0</v>
      </c>
      <c r="AJ39">
        <f>COUNTIF(Pryv!$H$2:$H$200,'Dependencies occurrences'!$A39)</f>
        <v>0</v>
      </c>
      <c r="AK39">
        <f>COUNTIF(Github!$H$2:$H$200,'Dependencies occurrences'!$A39)</f>
        <v>0</v>
      </c>
      <c r="AL39">
        <f>COUNTIF('Bing Web Search'!$H$2:$H$200,'Dependencies occurrences'!$A39)</f>
        <v>0</v>
      </c>
      <c r="AM39">
        <f>COUNTIF(Indeed!$H$2:$H$200,'Dependencies occurrences'!$A39)</f>
        <v>0</v>
      </c>
      <c r="AN39">
        <f>COUNTIF('Google Custom Search'!$H$2:$H$200,'Dependencies occurrences'!$A39)</f>
        <v>0</v>
      </c>
      <c r="AO39">
        <f>COUNTIF(Coinbase!$H$2:$H$200,'Dependencies occurrences'!$A39)</f>
        <v>0</v>
      </c>
      <c r="AP39">
        <f>COUNTIF('QuickBooks Payments'!$H$2:$H$200,'Dependencies occurrences'!$A39)</f>
        <v>0</v>
      </c>
      <c r="AQ39">
        <f>COUNTIF('Forte (Payments Gateway)'!$H$2:$H$199,'Dependencies occurrences'!$A39)</f>
        <v>1</v>
      </c>
    </row>
    <row r="40" ht="15.75" customHeight="1" spans="1:43">
      <c r="A40" s="1" t="str">
        <f>'Dependency types'!A$40</f>
        <v>XNOR(p1, p2, p3)</v>
      </c>
      <c r="B40">
        <v>3</v>
      </c>
      <c r="C40">
        <f t="shared" si="0"/>
        <v>1</v>
      </c>
      <c r="D40">
        <f>COUNTIF('Google Maps Places'!$H$2:$H$200,'Dependencies occurrences'!$A40)</f>
        <v>0</v>
      </c>
      <c r="E40">
        <f>COUNTIF('Twitter Search Tweets'!$H$2:$H$200,'Dependencies occurrences'!$A40)</f>
        <v>0</v>
      </c>
      <c r="F40">
        <f>COUNTIF(Youtube!$H$2:$H$200,'Dependencies occurrences'!$A40)</f>
        <v>0</v>
      </c>
      <c r="G40">
        <f>COUNTIF(Flickr!$H$2:$H$200,'Dependencies occurrences'!$A40)</f>
        <v>0</v>
      </c>
      <c r="H40">
        <f>COUNTIF('Twilio SMS'!$H$2:$H$200,'Dependencies occurrences'!$A40)</f>
        <v>0</v>
      </c>
      <c r="I40">
        <f>COUNTIF(Last.fm!$H$2:$H$200,'Dependencies occurrences'!$A40)</f>
        <v>0</v>
      </c>
      <c r="J40">
        <f>COUNTIF('Microsoft Bing Maps'!$H$2:$H$200,'Dependencies occurrences'!$A40)</f>
        <v>0</v>
      </c>
      <c r="K40">
        <f>COUNTIF('Google App Engine Admin'!$H$2:$H$200,'Dependencies occurrences'!$A40)</f>
        <v>0</v>
      </c>
      <c r="L40">
        <f>COUNTIF(Foursquare!$H$2:$H$200,'Dependencies occurrences'!$A40)</f>
        <v>0</v>
      </c>
      <c r="M40">
        <f>COUNTIF('DocuSign eSignature'!$H$2:$H$200,'Dependencies occurrences'!$A40)</f>
        <v>0</v>
      </c>
      <c r="N40">
        <f>COUNTIF(GeoNames!$H$2:$H$200,'Dependencies occurrences'!$A40)</f>
        <v>0</v>
      </c>
      <c r="O40">
        <f>COUNTIF('Google Geocoding'!$H$2:$H$200,'Dependencies occurrences'!$A40)</f>
        <v>0</v>
      </c>
      <c r="P40">
        <f>COUNTIF(OpenStreetMap!$H$2:$H$200,'Dependencies occurrences'!$A40)</f>
        <v>0</v>
      </c>
      <c r="Q40">
        <f>COUNTIF(SoundCloud!$H$2:$H$200,'Dependencies occurrences'!$A40)</f>
        <v>0</v>
      </c>
      <c r="R40">
        <f>COUNTIF(NationBuilder!$H$2:$H$199,'Dependencies occurrences'!$A40)</f>
        <v>0</v>
      </c>
      <c r="S40">
        <f>COUNTIF(Tumblr!$H$2:$H$200,'Dependencies occurrences'!$A40)</f>
        <v>0</v>
      </c>
      <c r="T40">
        <f>COUNTIF('Yelp Fusion'!$H$2:$H$200,'Dependencies occurrences'!$A40)</f>
        <v>0</v>
      </c>
      <c r="U40">
        <f>COUNTIF('Paypal Invoicing'!$H$2:$H$200,'Dependencies occurrences'!$A40)</f>
        <v>0</v>
      </c>
      <c r="V40">
        <f>COUNTIF(Oodle!$H$2:$H$200,'Dependencies occurrences'!$A40)</f>
        <v>0</v>
      </c>
      <c r="W40">
        <f>COUNTIF(iTunes!$H$2:$H$200,'Dependencies occurrences'!$A40)</f>
        <v>0</v>
      </c>
      <c r="X40">
        <f>COUNTIF(MapLarge!$H$2:$H$200,'Dependencies occurrences'!$A40)</f>
        <v>0</v>
      </c>
      <c r="Y40">
        <f>COUNTIF(PicPlz!$H$2:$H$200,'Dependencies occurrences'!$A40)</f>
        <v>0</v>
      </c>
      <c r="Z40">
        <f>COUNTIF(CrunchBase!$H$2:$H$200,'Dependencies occurrences'!$A40)</f>
        <v>0</v>
      </c>
      <c r="AA40">
        <f>COUNTIF(Stripe!$H$2:$H$196,'Dependencies occurrences'!$A40)</f>
        <v>0</v>
      </c>
      <c r="AB40">
        <f>COUNTIF(Kiva!$H$2:$H$200,'Dependencies occurrences'!$A40)</f>
        <v>0</v>
      </c>
      <c r="AC40">
        <f>COUNTIF(Tropo!$H$2:$H$200,'Dependencies occurrences'!$A40)</f>
        <v>0</v>
      </c>
      <c r="AD40">
        <f>COUNTIF('AT&amp;T In-App Messaging'!$H$2:$H$200,'Dependencies occurrences'!$A40)</f>
        <v>0</v>
      </c>
      <c r="AE40">
        <f>COUNTIF('Nexmo SMS'!$H$2:$H$200,'Dependencies occurrences'!$A40)</f>
        <v>0</v>
      </c>
      <c r="AF40">
        <f>COUNTIF('Amazon S3'!$H$2:$H$199,'Dependencies occurrences'!$A40)</f>
        <v>0</v>
      </c>
      <c r="AG40">
        <f>COUNTIF(Heroku!$H$2:$H$200,'Dependencies occurrences'!$A40)</f>
        <v>0</v>
      </c>
      <c r="AH40">
        <f>COUNTIF('Google Drive'!$H$2:$H$200,'Dependencies occurrences'!$A40)</f>
        <v>0</v>
      </c>
      <c r="AI40">
        <f>COUNTIF('Google Fusion Tables'!$H$2:$H$200,'Dependencies occurrences'!$A40)</f>
        <v>0</v>
      </c>
      <c r="AJ40">
        <f>COUNTIF(Pryv!$H$2:$H$200,'Dependencies occurrences'!$A40)</f>
        <v>0</v>
      </c>
      <c r="AK40">
        <f>COUNTIF(Github!$H$2:$H$200,'Dependencies occurrences'!$A40)</f>
        <v>0</v>
      </c>
      <c r="AL40">
        <f>COUNTIF('Bing Web Search'!$H$2:$H$200,'Dependencies occurrences'!$A40)</f>
        <v>0</v>
      </c>
      <c r="AM40">
        <f>COUNTIF(Indeed!$H$2:$H$200,'Dependencies occurrences'!$A40)</f>
        <v>0</v>
      </c>
      <c r="AN40">
        <f>COUNTIF('Google Custom Search'!$H$2:$H$200,'Dependencies occurrences'!$A40)</f>
        <v>0</v>
      </c>
      <c r="AO40">
        <f>COUNTIF(Coinbase!$H$2:$H$200,'Dependencies occurrences'!$A40)</f>
        <v>0</v>
      </c>
      <c r="AP40">
        <f>COUNTIF('QuickBooks Payments'!$H$2:$H$200,'Dependencies occurrences'!$A40)</f>
        <v>0</v>
      </c>
      <c r="AQ40">
        <f>COUNTIF('Forte (Payments Gateway)'!$H$2:$H$199,'Dependencies occurrences'!$A40)</f>
        <v>1</v>
      </c>
    </row>
    <row r="41" ht="15.75" customHeight="1" spans="1:43">
      <c r="A41" s="1" t="str">
        <f>'Dependency types'!A$41</f>
        <v>SUM(p1, p2, p3, p4)=A</v>
      </c>
      <c r="B41">
        <v>4</v>
      </c>
      <c r="C41">
        <f t="shared" si="0"/>
        <v>1</v>
      </c>
      <c r="D41">
        <f>COUNTIF('Google Maps Places'!$H$2:$H$200,'Dependencies occurrences'!$A41)</f>
        <v>0</v>
      </c>
      <c r="E41">
        <f>COUNTIF('Twitter Search Tweets'!$H$2:$H$200,'Dependencies occurrences'!$A41)</f>
        <v>0</v>
      </c>
      <c r="F41">
        <f>COUNTIF(Youtube!$H$2:$H$200,'Dependencies occurrences'!$A41)</f>
        <v>0</v>
      </c>
      <c r="G41">
        <f>COUNTIF(Flickr!$H$2:$H$200,'Dependencies occurrences'!$A41)</f>
        <v>0</v>
      </c>
      <c r="H41">
        <f>COUNTIF('Twilio SMS'!$H$2:$H$200,'Dependencies occurrences'!$A41)</f>
        <v>0</v>
      </c>
      <c r="I41">
        <f>COUNTIF(Last.fm!$H$2:$H$200,'Dependencies occurrences'!$A41)</f>
        <v>0</v>
      </c>
      <c r="J41">
        <f>COUNTIF('Microsoft Bing Maps'!$H$2:$H$200,'Dependencies occurrences'!$A41)</f>
        <v>0</v>
      </c>
      <c r="K41">
        <f>COUNTIF('Google App Engine Admin'!$H$2:$H$200,'Dependencies occurrences'!$A41)</f>
        <v>0</v>
      </c>
      <c r="L41">
        <f>COUNTIF(Foursquare!$H$2:$H$200,'Dependencies occurrences'!$A41)</f>
        <v>0</v>
      </c>
      <c r="M41">
        <f>COUNTIF('DocuSign eSignature'!$H$2:$H$200,'Dependencies occurrences'!$A41)</f>
        <v>0</v>
      </c>
      <c r="N41">
        <f>COUNTIF(GeoNames!$H$2:$H$200,'Dependencies occurrences'!$A41)</f>
        <v>0</v>
      </c>
      <c r="O41">
        <f>COUNTIF('Google Geocoding'!$H$2:$H$200,'Dependencies occurrences'!$A41)</f>
        <v>0</v>
      </c>
      <c r="P41">
        <f>COUNTIF(OpenStreetMap!$H$2:$H$200,'Dependencies occurrences'!$A41)</f>
        <v>0</v>
      </c>
      <c r="Q41">
        <f>COUNTIF(SoundCloud!$H$2:$H$200,'Dependencies occurrences'!$A41)</f>
        <v>0</v>
      </c>
      <c r="R41">
        <f>COUNTIF(NationBuilder!$H$2:$H$199,'Dependencies occurrences'!$A41)</f>
        <v>0</v>
      </c>
      <c r="S41">
        <f>COUNTIF(Tumblr!$H$2:$H$200,'Dependencies occurrences'!$A41)</f>
        <v>0</v>
      </c>
      <c r="T41">
        <f>COUNTIF('Yelp Fusion'!$H$2:$H$200,'Dependencies occurrences'!$A41)</f>
        <v>0</v>
      </c>
      <c r="U41">
        <f>COUNTIF('Paypal Invoicing'!$H$2:$H$200,'Dependencies occurrences'!$A41)</f>
        <v>0</v>
      </c>
      <c r="V41">
        <f>COUNTIF(Oodle!$H$2:$H$200,'Dependencies occurrences'!$A41)</f>
        <v>0</v>
      </c>
      <c r="W41">
        <f>COUNTIF(iTunes!$H$2:$H$200,'Dependencies occurrences'!$A41)</f>
        <v>0</v>
      </c>
      <c r="X41">
        <f>COUNTIF(MapLarge!$H$2:$H$200,'Dependencies occurrences'!$A41)</f>
        <v>0</v>
      </c>
      <c r="Y41">
        <f>COUNTIF(PicPlz!$H$2:$H$200,'Dependencies occurrences'!$A41)</f>
        <v>0</v>
      </c>
      <c r="Z41">
        <f>COUNTIF(CrunchBase!$H$2:$H$200,'Dependencies occurrences'!$A41)</f>
        <v>0</v>
      </c>
      <c r="AA41">
        <f>COUNTIF(Stripe!$H$2:$H$196,'Dependencies occurrences'!$A41)</f>
        <v>0</v>
      </c>
      <c r="AB41">
        <f>COUNTIF(Kiva!$H$2:$H$200,'Dependencies occurrences'!$A41)</f>
        <v>0</v>
      </c>
      <c r="AC41">
        <f>COUNTIF(Tropo!$H$2:$H$200,'Dependencies occurrences'!$A41)</f>
        <v>0</v>
      </c>
      <c r="AD41">
        <f>COUNTIF('AT&amp;T In-App Messaging'!$H$2:$H$200,'Dependencies occurrences'!$A41)</f>
        <v>0</v>
      </c>
      <c r="AE41">
        <f>COUNTIF('Nexmo SMS'!$H$2:$H$200,'Dependencies occurrences'!$A41)</f>
        <v>0</v>
      </c>
      <c r="AF41">
        <f>COUNTIF('Amazon S3'!$H$2:$H$199,'Dependencies occurrences'!$A41)</f>
        <v>0</v>
      </c>
      <c r="AG41">
        <f>COUNTIF(Heroku!$H$2:$H$200,'Dependencies occurrences'!$A41)</f>
        <v>0</v>
      </c>
      <c r="AH41">
        <f>COUNTIF('Google Drive'!$H$2:$H$200,'Dependencies occurrences'!$A41)</f>
        <v>0</v>
      </c>
      <c r="AI41">
        <f>COUNTIF('Google Fusion Tables'!$H$2:$H$200,'Dependencies occurrences'!$A41)</f>
        <v>0</v>
      </c>
      <c r="AJ41">
        <f>COUNTIF(Pryv!$H$2:$H$200,'Dependencies occurrences'!$A41)</f>
        <v>0</v>
      </c>
      <c r="AK41">
        <f>COUNTIF(Github!$H$2:$H$200,'Dependencies occurrences'!$A41)</f>
        <v>0</v>
      </c>
      <c r="AL41">
        <f>COUNTIF('Bing Web Search'!$H$2:$H$200,'Dependencies occurrences'!$A41)</f>
        <v>0</v>
      </c>
      <c r="AM41">
        <f>COUNTIF(Indeed!$H$2:$H$200,'Dependencies occurrences'!$A41)</f>
        <v>0</v>
      </c>
      <c r="AN41">
        <f>COUNTIF('Google Custom Search'!$H$2:$H$200,'Dependencies occurrences'!$A41)</f>
        <v>0</v>
      </c>
      <c r="AO41">
        <f>COUNTIF(Coinbase!$H$2:$H$200,'Dependencies occurrences'!$A41)</f>
        <v>0</v>
      </c>
      <c r="AP41">
        <f>COUNTIF('QuickBooks Payments'!$H$2:$H$200,'Dependencies occurrences'!$A41)</f>
        <v>0</v>
      </c>
      <c r="AQ41">
        <f>COUNTIF('Forte (Payments Gateway)'!$H$2:$H$199,'Dependencies occurrences'!$A41)</f>
        <v>1</v>
      </c>
    </row>
    <row r="42" ht="15.75" customHeight="1" spans="1:43">
      <c r="A42" s="1" t="str">
        <f>'Dependency types'!A$42</f>
        <v>!p1 =&gt; p2=A</v>
      </c>
      <c r="B42">
        <v>2</v>
      </c>
      <c r="C42">
        <f t="shared" si="0"/>
        <v>6</v>
      </c>
      <c r="D42">
        <f>COUNTIF('Google Maps Places'!$H$2:$H$200,'Dependencies occurrences'!$A42)</f>
        <v>0</v>
      </c>
      <c r="E42">
        <f>COUNTIF('Twitter Search Tweets'!$H$2:$H$200,'Dependencies occurrences'!$A42)</f>
        <v>0</v>
      </c>
      <c r="F42">
        <f>COUNTIF(Youtube!$H$2:$H$200,'Dependencies occurrences'!$A42)</f>
        <v>0</v>
      </c>
      <c r="G42">
        <f>COUNTIF(Flickr!$H$2:$H$200,'Dependencies occurrences'!$A42)</f>
        <v>0</v>
      </c>
      <c r="H42">
        <f>COUNTIF('Twilio SMS'!$H$2:$H$200,'Dependencies occurrences'!$A42)</f>
        <v>0</v>
      </c>
      <c r="I42">
        <f>COUNTIF(Last.fm!$H$2:$H$200,'Dependencies occurrences'!$A42)</f>
        <v>0</v>
      </c>
      <c r="J42">
        <f>COUNTIF('Microsoft Bing Maps'!$H$2:$H$200,'Dependencies occurrences'!$A42)</f>
        <v>0</v>
      </c>
      <c r="K42">
        <f>COUNTIF('Google App Engine Admin'!$H$2:$H$200,'Dependencies occurrences'!$A42)</f>
        <v>0</v>
      </c>
      <c r="L42">
        <f>COUNTIF(Foursquare!$H$2:$H$200,'Dependencies occurrences'!$A42)</f>
        <v>0</v>
      </c>
      <c r="M42">
        <f>COUNTIF('DocuSign eSignature'!$H$2:$H$200,'Dependencies occurrences'!$A42)</f>
        <v>0</v>
      </c>
      <c r="N42">
        <f>COUNTIF(GeoNames!$H$2:$H$200,'Dependencies occurrences'!$A42)</f>
        <v>0</v>
      </c>
      <c r="O42">
        <f>COUNTIF('Google Geocoding'!$H$2:$H$200,'Dependencies occurrences'!$A42)</f>
        <v>0</v>
      </c>
      <c r="P42">
        <f>COUNTIF(OpenStreetMap!$H$2:$H$200,'Dependencies occurrences'!$A42)</f>
        <v>0</v>
      </c>
      <c r="Q42">
        <f>COUNTIF(SoundCloud!$H$2:$H$200,'Dependencies occurrences'!$A42)</f>
        <v>0</v>
      </c>
      <c r="R42">
        <f>COUNTIF(NationBuilder!$H$2:$H$199,'Dependencies occurrences'!$A42)</f>
        <v>0</v>
      </c>
      <c r="S42">
        <f>COUNTIF(Tumblr!$H$2:$H$200,'Dependencies occurrences'!$A42)</f>
        <v>0</v>
      </c>
      <c r="T42">
        <f>COUNTIF('Yelp Fusion'!$H$2:$H$200,'Dependencies occurrences'!$A42)</f>
        <v>0</v>
      </c>
      <c r="U42">
        <f>COUNTIF('Paypal Invoicing'!$H$2:$H$200,'Dependencies occurrences'!$A42)</f>
        <v>0</v>
      </c>
      <c r="V42">
        <f>COUNTIF(Oodle!$H$2:$H$200,'Dependencies occurrences'!$A42)</f>
        <v>0</v>
      </c>
      <c r="W42">
        <f>COUNTIF(iTunes!$H$2:$H$200,'Dependencies occurrences'!$A42)</f>
        <v>0</v>
      </c>
      <c r="X42">
        <f>COUNTIF(MapLarge!$H$2:$H$200,'Dependencies occurrences'!$A42)</f>
        <v>0</v>
      </c>
      <c r="Y42">
        <f>COUNTIF(PicPlz!$H$2:$H$200,'Dependencies occurrences'!$A42)</f>
        <v>0</v>
      </c>
      <c r="Z42">
        <f>COUNTIF(CrunchBase!$H$2:$H$200,'Dependencies occurrences'!$A42)</f>
        <v>0</v>
      </c>
      <c r="AA42">
        <f>COUNTIF(Stripe!$H$2:$H$196,'Dependencies occurrences'!$A42)</f>
        <v>0</v>
      </c>
      <c r="AB42">
        <f>COUNTIF(Kiva!$H$2:$H$200,'Dependencies occurrences'!$A42)</f>
        <v>0</v>
      </c>
      <c r="AC42">
        <f>COUNTIF(Tropo!$H$2:$H$200,'Dependencies occurrences'!$A42)</f>
        <v>0</v>
      </c>
      <c r="AD42">
        <f>COUNTIF('AT&amp;T In-App Messaging'!$H$2:$H$200,'Dependencies occurrences'!$A42)</f>
        <v>0</v>
      </c>
      <c r="AE42">
        <f>COUNTIF('Nexmo SMS'!$H$2:$H$200,'Dependencies occurrences'!$A42)</f>
        <v>0</v>
      </c>
      <c r="AF42">
        <f>COUNTIF('Amazon S3'!$H$2:$H$199,'Dependencies occurrences'!$A42)</f>
        <v>0</v>
      </c>
      <c r="AG42">
        <f>COUNTIF(Heroku!$H$2:$H$200,'Dependencies occurrences'!$A42)</f>
        <v>0</v>
      </c>
      <c r="AH42">
        <f>COUNTIF('Google Drive'!$H$2:$H$200,'Dependencies occurrences'!$A42)</f>
        <v>0</v>
      </c>
      <c r="AI42">
        <f>COUNTIF('Google Fusion Tables'!$H$2:$H$200,'Dependencies occurrences'!$A42)</f>
        <v>0</v>
      </c>
      <c r="AJ42">
        <f>COUNTIF(Pryv!$H$2:$H$200,'Dependencies occurrences'!$A42)</f>
        <v>0</v>
      </c>
      <c r="AK42">
        <f>COUNTIF(Github!$H$2:$H$200,'Dependencies occurrences'!$A42)</f>
        <v>0</v>
      </c>
      <c r="AL42">
        <f>COUNTIF('Bing Web Search'!$H$2:$H$200,'Dependencies occurrences'!$A42)</f>
        <v>0</v>
      </c>
      <c r="AM42">
        <f>COUNTIF(Indeed!$H$2:$H$200,'Dependencies occurrences'!$A42)</f>
        <v>0</v>
      </c>
      <c r="AN42">
        <f>COUNTIF('Google Custom Search'!$H$2:$H$200,'Dependencies occurrences'!$A42)</f>
        <v>0</v>
      </c>
      <c r="AO42">
        <f>COUNTIF(Coinbase!$H$2:$H$200,'Dependencies occurrences'!$A42)</f>
        <v>0</v>
      </c>
      <c r="AP42">
        <f>COUNTIF('QuickBooks Payments'!$H$2:$H$200,'Dependencies occurrences'!$A42)</f>
        <v>0</v>
      </c>
      <c r="AQ42">
        <f>COUNTIF('Forte (Payments Gateway)'!$H$2:$H$199,'Dependencies occurrences'!$A42)</f>
        <v>6</v>
      </c>
    </row>
    <row r="43" ht="15.75" customHeight="1" spans="1:43">
      <c r="A43" s="1" t="str">
        <f>'Dependency types'!A$43</f>
        <v>p1 =&gt; XOR(p2, p3)</v>
      </c>
      <c r="B43">
        <v>3</v>
      </c>
      <c r="C43">
        <f t="shared" si="0"/>
        <v>12</v>
      </c>
      <c r="D43">
        <f>COUNTIF('Google Maps Places'!$H$2:$H$200,'Dependencies occurrences'!$A43)</f>
        <v>0</v>
      </c>
      <c r="E43">
        <f>COUNTIF('Twitter Search Tweets'!$H$2:$H$200,'Dependencies occurrences'!$A43)</f>
        <v>0</v>
      </c>
      <c r="F43">
        <f>COUNTIF(Youtube!$H$2:$H$200,'Dependencies occurrences'!$A43)</f>
        <v>0</v>
      </c>
      <c r="G43">
        <f>COUNTIF(Flickr!$H$2:$H$200,'Dependencies occurrences'!$A43)</f>
        <v>0</v>
      </c>
      <c r="H43">
        <f>COUNTIF('Twilio SMS'!$H$2:$H$200,'Dependencies occurrences'!$A43)</f>
        <v>0</v>
      </c>
      <c r="I43">
        <f>COUNTIF(Last.fm!$H$2:$H$200,'Dependencies occurrences'!$A43)</f>
        <v>0</v>
      </c>
      <c r="J43">
        <f>COUNTIF('Microsoft Bing Maps'!$H$2:$H$200,'Dependencies occurrences'!$A43)</f>
        <v>0</v>
      </c>
      <c r="K43">
        <f>COUNTIF('Google App Engine Admin'!$H$2:$H$200,'Dependencies occurrences'!$A43)</f>
        <v>0</v>
      </c>
      <c r="L43">
        <f>COUNTIF(Foursquare!$H$2:$H$200,'Dependencies occurrences'!$A43)</f>
        <v>0</v>
      </c>
      <c r="M43">
        <f>COUNTIF('DocuSign eSignature'!$H$2:$H$200,'Dependencies occurrences'!$A43)</f>
        <v>0</v>
      </c>
      <c r="N43">
        <f>COUNTIF(GeoNames!$H$2:$H$200,'Dependencies occurrences'!$A43)</f>
        <v>0</v>
      </c>
      <c r="O43">
        <f>COUNTIF('Google Geocoding'!$H$2:$H$200,'Dependencies occurrences'!$A43)</f>
        <v>0</v>
      </c>
      <c r="P43">
        <f>COUNTIF(OpenStreetMap!$H$2:$H$200,'Dependencies occurrences'!$A43)</f>
        <v>0</v>
      </c>
      <c r="Q43">
        <f>COUNTIF(SoundCloud!$H$2:$H$200,'Dependencies occurrences'!$A43)</f>
        <v>0</v>
      </c>
      <c r="R43">
        <f>COUNTIF(NationBuilder!$H$2:$H$199,'Dependencies occurrences'!$A43)</f>
        <v>0</v>
      </c>
      <c r="S43">
        <f>COUNTIF(Tumblr!$H$2:$H$200,'Dependencies occurrences'!$A43)</f>
        <v>0</v>
      </c>
      <c r="T43">
        <f>COUNTIF('Yelp Fusion'!$H$2:$H$200,'Dependencies occurrences'!$A43)</f>
        <v>0</v>
      </c>
      <c r="U43">
        <f>COUNTIF('Paypal Invoicing'!$H$2:$H$200,'Dependencies occurrences'!$A43)</f>
        <v>0</v>
      </c>
      <c r="V43">
        <f>COUNTIF(Oodle!$H$2:$H$200,'Dependencies occurrences'!$A43)</f>
        <v>0</v>
      </c>
      <c r="W43">
        <f>COUNTIF(iTunes!$H$2:$H$200,'Dependencies occurrences'!$A43)</f>
        <v>0</v>
      </c>
      <c r="X43">
        <f>COUNTIF(MapLarge!$H$2:$H$200,'Dependencies occurrences'!$A43)</f>
        <v>0</v>
      </c>
      <c r="Y43">
        <f>COUNTIF(PicPlz!$H$2:$H$200,'Dependencies occurrences'!$A43)</f>
        <v>0</v>
      </c>
      <c r="Z43">
        <f>COUNTIF(CrunchBase!$H$2:$H$200,'Dependencies occurrences'!$A43)</f>
        <v>0</v>
      </c>
      <c r="AA43">
        <f>COUNTIF(Stripe!$H$2:$H$196,'Dependencies occurrences'!$A43)</f>
        <v>12</v>
      </c>
      <c r="AB43">
        <f>COUNTIF(Kiva!$H$2:$H$200,'Dependencies occurrences'!$A43)</f>
        <v>0</v>
      </c>
      <c r="AC43">
        <f>COUNTIF(Tropo!$H$2:$H$200,'Dependencies occurrences'!$A43)</f>
        <v>0</v>
      </c>
      <c r="AD43">
        <f>COUNTIF('AT&amp;T In-App Messaging'!$H$2:$H$200,'Dependencies occurrences'!$A43)</f>
        <v>0</v>
      </c>
      <c r="AE43">
        <f>COUNTIF('Nexmo SMS'!$H$2:$H$200,'Dependencies occurrences'!$A43)</f>
        <v>0</v>
      </c>
      <c r="AF43">
        <f>COUNTIF('Amazon S3'!$H$2:$H$199,'Dependencies occurrences'!$A43)</f>
        <v>0</v>
      </c>
      <c r="AG43">
        <f>COUNTIF(Heroku!$H$2:$H$200,'Dependencies occurrences'!$A43)</f>
        <v>0</v>
      </c>
      <c r="AH43">
        <f>COUNTIF('Google Drive'!$H$2:$H$200,'Dependencies occurrences'!$A43)</f>
        <v>0</v>
      </c>
      <c r="AI43">
        <f>COUNTIF('Google Fusion Tables'!$H$2:$H$200,'Dependencies occurrences'!$A43)</f>
        <v>0</v>
      </c>
      <c r="AJ43">
        <f>COUNTIF(Pryv!$H$2:$H$200,'Dependencies occurrences'!$A43)</f>
        <v>0</v>
      </c>
      <c r="AK43">
        <f>COUNTIF(Github!$H$2:$H$200,'Dependencies occurrences'!$A43)</f>
        <v>0</v>
      </c>
      <c r="AL43">
        <f>COUNTIF('Bing Web Search'!$H$2:$H$200,'Dependencies occurrences'!$A43)</f>
        <v>0</v>
      </c>
      <c r="AM43">
        <f>COUNTIF(Indeed!$H$2:$H$200,'Dependencies occurrences'!$A43)</f>
        <v>0</v>
      </c>
      <c r="AN43">
        <f>COUNTIF('Google Custom Search'!$H$2:$H$200,'Dependencies occurrences'!$A43)</f>
        <v>0</v>
      </c>
      <c r="AO43">
        <f>COUNTIF(Coinbase!$H$2:$H$200,'Dependencies occurrences'!$A43)</f>
        <v>0</v>
      </c>
      <c r="AP43">
        <f>COUNTIF('QuickBooks Payments'!$H$2:$H$200,'Dependencies occurrences'!$A43)</f>
        <v>0</v>
      </c>
      <c r="AQ43">
        <f>COUNTIF('Forte (Payments Gateway)'!$H$2:$H$199,'Dependencies occurrences'!$A43)</f>
        <v>0</v>
      </c>
    </row>
    <row r="44" ht="15.75" customHeight="1" spans="1:43">
      <c r="A44" s="1" t="str">
        <f>'Dependency types'!A$44</f>
        <v>p1 =&gt; OR(p2, ..., p6)</v>
      </c>
      <c r="B44">
        <v>6</v>
      </c>
      <c r="C44">
        <f t="shared" si="0"/>
        <v>1</v>
      </c>
      <c r="D44">
        <f>COUNTIF('Google Maps Places'!$H$2:$H$200,'Dependencies occurrences'!$A44)</f>
        <v>0</v>
      </c>
      <c r="E44">
        <f>COUNTIF('Twitter Search Tweets'!$H$2:$H$200,'Dependencies occurrences'!$A44)</f>
        <v>0</v>
      </c>
      <c r="F44">
        <f>COUNTIF(Youtube!$H$2:$H$200,'Dependencies occurrences'!$A44)</f>
        <v>0</v>
      </c>
      <c r="G44">
        <f>COUNTIF(Flickr!$H$2:$H$200,'Dependencies occurrences'!$A44)</f>
        <v>0</v>
      </c>
      <c r="H44">
        <f>COUNTIF('Twilio SMS'!$H$2:$H$200,'Dependencies occurrences'!$A44)</f>
        <v>0</v>
      </c>
      <c r="I44">
        <f>COUNTIF(Last.fm!$H$2:$H$200,'Dependencies occurrences'!$A44)</f>
        <v>0</v>
      </c>
      <c r="J44">
        <f>COUNTIF('Microsoft Bing Maps'!$H$2:$H$200,'Dependencies occurrences'!$A44)</f>
        <v>0</v>
      </c>
      <c r="K44">
        <f>COUNTIF('Google App Engine Admin'!$H$2:$H$200,'Dependencies occurrences'!$A44)</f>
        <v>0</v>
      </c>
      <c r="L44">
        <f>COUNTIF(Foursquare!$H$2:$H$200,'Dependencies occurrences'!$A44)</f>
        <v>0</v>
      </c>
      <c r="M44">
        <f>COUNTIF('DocuSign eSignature'!$H$2:$H$200,'Dependencies occurrences'!$A44)</f>
        <v>0</v>
      </c>
      <c r="N44">
        <f>COUNTIF(GeoNames!$H$2:$H$200,'Dependencies occurrences'!$A44)</f>
        <v>0</v>
      </c>
      <c r="O44">
        <f>COUNTIF('Google Geocoding'!$H$2:$H$200,'Dependencies occurrences'!$A44)</f>
        <v>0</v>
      </c>
      <c r="P44">
        <f>COUNTIF(OpenStreetMap!$H$2:$H$200,'Dependencies occurrences'!$A44)</f>
        <v>0</v>
      </c>
      <c r="Q44">
        <f>COUNTIF(SoundCloud!$H$2:$H$200,'Dependencies occurrences'!$A44)</f>
        <v>0</v>
      </c>
      <c r="R44">
        <f>COUNTIF(NationBuilder!$H$2:$H$199,'Dependencies occurrences'!$A44)</f>
        <v>0</v>
      </c>
      <c r="S44">
        <f>COUNTIF(Tumblr!$H$2:$H$200,'Dependencies occurrences'!$A44)</f>
        <v>0</v>
      </c>
      <c r="T44">
        <f>COUNTIF('Yelp Fusion'!$H$2:$H$200,'Dependencies occurrences'!$A44)</f>
        <v>0</v>
      </c>
      <c r="U44">
        <f>COUNTIF('Paypal Invoicing'!$H$2:$H$200,'Dependencies occurrences'!$A44)</f>
        <v>0</v>
      </c>
      <c r="V44">
        <f>COUNTIF(Oodle!$H$2:$H$200,'Dependencies occurrences'!$A44)</f>
        <v>0</v>
      </c>
      <c r="W44">
        <f>COUNTIF(iTunes!$H$2:$H$200,'Dependencies occurrences'!$A44)</f>
        <v>0</v>
      </c>
      <c r="X44">
        <f>COUNTIF(MapLarge!$H$2:$H$200,'Dependencies occurrences'!$A44)</f>
        <v>0</v>
      </c>
      <c r="Y44">
        <f>COUNTIF(PicPlz!$H$2:$H$200,'Dependencies occurrences'!$A44)</f>
        <v>0</v>
      </c>
      <c r="Z44">
        <f>COUNTIF(CrunchBase!$H$2:$H$200,'Dependencies occurrences'!$A44)</f>
        <v>0</v>
      </c>
      <c r="AA44">
        <f>COUNTIF(Stripe!$H$2:$H$196,'Dependencies occurrences'!$A44)</f>
        <v>0</v>
      </c>
      <c r="AB44">
        <f>COUNTIF(Kiva!$H$2:$H$200,'Dependencies occurrences'!$A44)</f>
        <v>0</v>
      </c>
      <c r="AC44">
        <f>COUNTIF(Tropo!$H$2:$H$200,'Dependencies occurrences'!$A44)</f>
        <v>0</v>
      </c>
      <c r="AD44">
        <f>COUNTIF('AT&amp;T In-App Messaging'!$H$2:$H$200,'Dependencies occurrences'!$A44)</f>
        <v>0</v>
      </c>
      <c r="AE44">
        <f>COUNTIF('Nexmo SMS'!$H$2:$H$200,'Dependencies occurrences'!$A44)</f>
        <v>0</v>
      </c>
      <c r="AF44">
        <f>COUNTIF('Amazon S3'!$H$2:$H$199,'Dependencies occurrences'!$A44)</f>
        <v>1</v>
      </c>
      <c r="AG44">
        <f>COUNTIF(Heroku!$H$2:$H$200,'Dependencies occurrences'!$A44)</f>
        <v>0</v>
      </c>
      <c r="AH44">
        <f>COUNTIF('Google Drive'!$H$2:$H$200,'Dependencies occurrences'!$A44)</f>
        <v>0</v>
      </c>
      <c r="AI44">
        <f>COUNTIF('Google Fusion Tables'!$H$2:$H$200,'Dependencies occurrences'!$A44)</f>
        <v>0</v>
      </c>
      <c r="AJ44">
        <f>COUNTIF(Pryv!$H$2:$H$200,'Dependencies occurrences'!$A44)</f>
        <v>0</v>
      </c>
      <c r="AK44">
        <f>COUNTIF(Github!$H$2:$H$200,'Dependencies occurrences'!$A44)</f>
        <v>0</v>
      </c>
      <c r="AL44">
        <f>COUNTIF('Bing Web Search'!$H$2:$H$200,'Dependencies occurrences'!$A44)</f>
        <v>0</v>
      </c>
      <c r="AM44">
        <f>COUNTIF(Indeed!$H$2:$H$200,'Dependencies occurrences'!$A44)</f>
        <v>0</v>
      </c>
      <c r="AN44">
        <f>COUNTIF('Google Custom Search'!$H$2:$H$200,'Dependencies occurrences'!$A44)</f>
        <v>0</v>
      </c>
      <c r="AO44">
        <f>COUNTIF(Coinbase!$H$2:$H$200,'Dependencies occurrences'!$A44)</f>
        <v>0</v>
      </c>
      <c r="AP44">
        <f>COUNTIF('QuickBooks Payments'!$H$2:$H$200,'Dependencies occurrences'!$A44)</f>
        <v>0</v>
      </c>
      <c r="AQ44">
        <f>COUNTIF('Forte (Payments Gateway)'!$H$2:$H$199,'Dependencies occurrences'!$A44)</f>
        <v>0</v>
      </c>
    </row>
    <row r="45" ht="15.75" customHeight="1" spans="1:43">
      <c r="A45" s="1" t="str">
        <f>'Dependency types'!A$45</f>
        <v>!p1 =&gt; !OR(p2, p3)</v>
      </c>
      <c r="B45">
        <v>3</v>
      </c>
      <c r="C45">
        <f t="shared" si="0"/>
        <v>1</v>
      </c>
      <c r="D45">
        <f>COUNTIF('Google Maps Places'!$H$2:$H$200,'Dependencies occurrences'!$A45)</f>
        <v>0</v>
      </c>
      <c r="E45">
        <f>COUNTIF('Twitter Search Tweets'!$H$2:$H$200,'Dependencies occurrences'!$A45)</f>
        <v>0</v>
      </c>
      <c r="F45">
        <f>COUNTIF(Youtube!$H$2:$H$200,'Dependencies occurrences'!$A45)</f>
        <v>0</v>
      </c>
      <c r="G45">
        <f>COUNTIF(Flickr!$H$2:$H$200,'Dependencies occurrences'!$A45)</f>
        <v>0</v>
      </c>
      <c r="H45">
        <f>COUNTIF('Twilio SMS'!$H$2:$H$200,'Dependencies occurrences'!$A45)</f>
        <v>0</v>
      </c>
      <c r="I45">
        <f>COUNTIF(Last.fm!$H$2:$H$200,'Dependencies occurrences'!$A45)</f>
        <v>0</v>
      </c>
      <c r="J45">
        <f>COUNTIF('Microsoft Bing Maps'!$H$2:$H$200,'Dependencies occurrences'!$A45)</f>
        <v>0</v>
      </c>
      <c r="K45">
        <f>COUNTIF('Google App Engine Admin'!$H$2:$H$200,'Dependencies occurrences'!$A45)</f>
        <v>0</v>
      </c>
      <c r="L45">
        <f>COUNTIF(Foursquare!$H$2:$H$200,'Dependencies occurrences'!$A45)</f>
        <v>0</v>
      </c>
      <c r="M45">
        <f>COUNTIF('DocuSign eSignature'!$H$2:$H$200,'Dependencies occurrences'!$A45)</f>
        <v>0</v>
      </c>
      <c r="N45">
        <f>COUNTIF(GeoNames!$H$2:$H$200,'Dependencies occurrences'!$A45)</f>
        <v>0</v>
      </c>
      <c r="O45">
        <f>COUNTIF('Google Geocoding'!$H$2:$H$200,'Dependencies occurrences'!$A45)</f>
        <v>0</v>
      </c>
      <c r="P45">
        <f>COUNTIF(OpenStreetMap!$H$2:$H$200,'Dependencies occurrences'!$A45)</f>
        <v>0</v>
      </c>
      <c r="Q45">
        <f>COUNTIF(SoundCloud!$H$2:$H$200,'Dependencies occurrences'!$A45)</f>
        <v>0</v>
      </c>
      <c r="R45">
        <f>COUNTIF(NationBuilder!$H$2:$H$199,'Dependencies occurrences'!$A45)</f>
        <v>0</v>
      </c>
      <c r="S45">
        <f>COUNTIF(Tumblr!$H$2:$H$200,'Dependencies occurrences'!$A45)</f>
        <v>0</v>
      </c>
      <c r="T45">
        <f>COUNTIF('Yelp Fusion'!$H$2:$H$200,'Dependencies occurrences'!$A45)</f>
        <v>0</v>
      </c>
      <c r="U45">
        <f>COUNTIF('Paypal Invoicing'!$H$2:$H$200,'Dependencies occurrences'!$A45)</f>
        <v>0</v>
      </c>
      <c r="V45">
        <f>COUNTIF(Oodle!$H$2:$H$200,'Dependencies occurrences'!$A45)</f>
        <v>0</v>
      </c>
      <c r="W45">
        <f>COUNTIF(iTunes!$H$2:$H$200,'Dependencies occurrences'!$A45)</f>
        <v>0</v>
      </c>
      <c r="X45">
        <f>COUNTIF(MapLarge!$H$2:$H$200,'Dependencies occurrences'!$A45)</f>
        <v>0</v>
      </c>
      <c r="Y45">
        <f>COUNTIF(PicPlz!$H$2:$H$200,'Dependencies occurrences'!$A45)</f>
        <v>0</v>
      </c>
      <c r="Z45">
        <f>COUNTIF(CrunchBase!$H$2:$H$200,'Dependencies occurrences'!$A45)</f>
        <v>0</v>
      </c>
      <c r="AA45">
        <f>COUNTIF(Stripe!$H$2:$H$196,'Dependencies occurrences'!$A45)</f>
        <v>0</v>
      </c>
      <c r="AB45">
        <f>COUNTIF(Kiva!$H$2:$H$200,'Dependencies occurrences'!$A45)</f>
        <v>0</v>
      </c>
      <c r="AC45">
        <f>COUNTIF(Tropo!$H$2:$H$200,'Dependencies occurrences'!$A45)</f>
        <v>0</v>
      </c>
      <c r="AD45">
        <f>COUNTIF('AT&amp;T In-App Messaging'!$H$2:$H$200,'Dependencies occurrences'!$A45)</f>
        <v>0</v>
      </c>
      <c r="AE45">
        <f>COUNTIF('Nexmo SMS'!$H$2:$H$200,'Dependencies occurrences'!$A45)</f>
        <v>0</v>
      </c>
      <c r="AF45">
        <f>COUNTIF('Amazon S3'!$H$2:$H$199,'Dependencies occurrences'!$A45)</f>
        <v>1</v>
      </c>
      <c r="AG45">
        <f>COUNTIF(Heroku!$H$2:$H$200,'Dependencies occurrences'!$A45)</f>
        <v>0</v>
      </c>
      <c r="AH45">
        <f>COUNTIF('Google Drive'!$H$2:$H$200,'Dependencies occurrences'!$A45)</f>
        <v>0</v>
      </c>
      <c r="AI45">
        <f>COUNTIF('Google Fusion Tables'!$H$2:$H$200,'Dependencies occurrences'!$A45)</f>
        <v>0</v>
      </c>
      <c r="AJ45">
        <f>COUNTIF(Pryv!$H$2:$H$200,'Dependencies occurrences'!$A45)</f>
        <v>0</v>
      </c>
      <c r="AK45">
        <f>COUNTIF(Github!$H$2:$H$200,'Dependencies occurrences'!$A45)</f>
        <v>0</v>
      </c>
      <c r="AL45">
        <f>COUNTIF('Bing Web Search'!$H$2:$H$200,'Dependencies occurrences'!$A45)</f>
        <v>0</v>
      </c>
      <c r="AM45">
        <f>COUNTIF(Indeed!$H$2:$H$200,'Dependencies occurrences'!$A45)</f>
        <v>0</v>
      </c>
      <c r="AN45">
        <f>COUNTIF('Google Custom Search'!$H$2:$H$200,'Dependencies occurrences'!$A45)</f>
        <v>0</v>
      </c>
      <c r="AO45">
        <f>COUNTIF(Coinbase!$H$2:$H$200,'Dependencies occurrences'!$A45)</f>
        <v>0</v>
      </c>
      <c r="AP45">
        <f>COUNTIF('QuickBooks Payments'!$H$2:$H$200,'Dependencies occurrences'!$A45)</f>
        <v>0</v>
      </c>
      <c r="AQ45">
        <f>COUNTIF('Forte (Payments Gateway)'!$H$2:$H$199,'Dependencies occurrences'!$A45)</f>
        <v>0</v>
      </c>
    </row>
    <row r="46" ht="15.75" customHeight="1" spans="1:43">
      <c r="A46" s="1" t="str">
        <f>'Dependency types'!A$46</f>
        <v>!p1 =&gt; !OR(p2, p3, p4)</v>
      </c>
      <c r="B46">
        <v>4</v>
      </c>
      <c r="C46">
        <f t="shared" si="0"/>
        <v>1</v>
      </c>
      <c r="D46">
        <f>COUNTIF('Google Maps Places'!$H$2:$H$200,'Dependencies occurrences'!$A46)</f>
        <v>0</v>
      </c>
      <c r="E46">
        <f>COUNTIF('Twitter Search Tweets'!$H$2:$H$200,'Dependencies occurrences'!$A46)</f>
        <v>0</v>
      </c>
      <c r="F46">
        <f>COUNTIF(Youtube!$H$2:$H$200,'Dependencies occurrences'!$A46)</f>
        <v>0</v>
      </c>
      <c r="G46">
        <f>COUNTIF(Flickr!$H$2:$H$200,'Dependencies occurrences'!$A46)</f>
        <v>0</v>
      </c>
      <c r="H46">
        <f>COUNTIF('Twilio SMS'!$H$2:$H$200,'Dependencies occurrences'!$A46)</f>
        <v>0</v>
      </c>
      <c r="I46">
        <f>COUNTIF(Last.fm!$H$2:$H$200,'Dependencies occurrences'!$A46)</f>
        <v>0</v>
      </c>
      <c r="J46">
        <f>COUNTIF('Microsoft Bing Maps'!$H$2:$H$200,'Dependencies occurrences'!$A46)</f>
        <v>0</v>
      </c>
      <c r="K46">
        <f>COUNTIF('Google App Engine Admin'!$H$2:$H$200,'Dependencies occurrences'!$A46)</f>
        <v>0</v>
      </c>
      <c r="L46">
        <f>COUNTIF(Foursquare!$H$2:$H$200,'Dependencies occurrences'!$A46)</f>
        <v>0</v>
      </c>
      <c r="M46">
        <f>COUNTIF('DocuSign eSignature'!$H$2:$H$200,'Dependencies occurrences'!$A46)</f>
        <v>0</v>
      </c>
      <c r="N46">
        <f>COUNTIF(GeoNames!$H$2:$H$200,'Dependencies occurrences'!$A46)</f>
        <v>0</v>
      </c>
      <c r="O46">
        <f>COUNTIF('Google Geocoding'!$H$2:$H$200,'Dependencies occurrences'!$A46)</f>
        <v>0</v>
      </c>
      <c r="P46">
        <f>COUNTIF(OpenStreetMap!$H$2:$H$200,'Dependencies occurrences'!$A46)</f>
        <v>0</v>
      </c>
      <c r="Q46">
        <f>COUNTIF(SoundCloud!$H$2:$H$200,'Dependencies occurrences'!$A46)</f>
        <v>0</v>
      </c>
      <c r="R46">
        <f>COUNTIF(NationBuilder!$H$2:$H$199,'Dependencies occurrences'!$A46)</f>
        <v>0</v>
      </c>
      <c r="S46">
        <f>COUNTIF(Tumblr!$H$2:$H$200,'Dependencies occurrences'!$A46)</f>
        <v>0</v>
      </c>
      <c r="T46">
        <f>COUNTIF('Yelp Fusion'!$H$2:$H$200,'Dependencies occurrences'!$A46)</f>
        <v>0</v>
      </c>
      <c r="U46">
        <f>COUNTIF('Paypal Invoicing'!$H$2:$H$200,'Dependencies occurrences'!$A46)</f>
        <v>0</v>
      </c>
      <c r="V46">
        <f>COUNTIF(Oodle!$H$2:$H$200,'Dependencies occurrences'!$A46)</f>
        <v>0</v>
      </c>
      <c r="W46">
        <f>COUNTIF(iTunes!$H$2:$H$200,'Dependencies occurrences'!$A46)</f>
        <v>0</v>
      </c>
      <c r="X46">
        <f>COUNTIF(MapLarge!$H$2:$H$200,'Dependencies occurrences'!$A46)</f>
        <v>0</v>
      </c>
      <c r="Y46">
        <f>COUNTIF(PicPlz!$H$2:$H$200,'Dependencies occurrences'!$A46)</f>
        <v>0</v>
      </c>
      <c r="Z46">
        <f>COUNTIF(CrunchBase!$H$2:$H$200,'Dependencies occurrences'!$A46)</f>
        <v>0</v>
      </c>
      <c r="AA46">
        <f>COUNTIF(Stripe!$H$2:$H$196,'Dependencies occurrences'!$A46)</f>
        <v>0</v>
      </c>
      <c r="AB46">
        <f>COUNTIF(Kiva!$H$2:$H$200,'Dependencies occurrences'!$A46)</f>
        <v>0</v>
      </c>
      <c r="AC46">
        <f>COUNTIF(Tropo!$H$2:$H$200,'Dependencies occurrences'!$A46)</f>
        <v>0</v>
      </c>
      <c r="AD46">
        <f>COUNTIF('AT&amp;T In-App Messaging'!$H$2:$H$200,'Dependencies occurrences'!$A46)</f>
        <v>0</v>
      </c>
      <c r="AE46">
        <f>COUNTIF('Nexmo SMS'!$H$2:$H$200,'Dependencies occurrences'!$A46)</f>
        <v>0</v>
      </c>
      <c r="AF46">
        <f>COUNTIF('Amazon S3'!$H$2:$H$199,'Dependencies occurrences'!$A46)</f>
        <v>1</v>
      </c>
      <c r="AG46">
        <f>COUNTIF(Heroku!$H$2:$H$200,'Dependencies occurrences'!$A46)</f>
        <v>0</v>
      </c>
      <c r="AH46">
        <f>COUNTIF('Google Drive'!$H$2:$H$200,'Dependencies occurrences'!$A46)</f>
        <v>0</v>
      </c>
      <c r="AI46">
        <f>COUNTIF('Google Fusion Tables'!$H$2:$H$200,'Dependencies occurrences'!$A46)</f>
        <v>0</v>
      </c>
      <c r="AJ46">
        <f>COUNTIF(Pryv!$H$2:$H$200,'Dependencies occurrences'!$A46)</f>
        <v>0</v>
      </c>
      <c r="AK46">
        <f>COUNTIF(Github!$H$2:$H$200,'Dependencies occurrences'!$A46)</f>
        <v>0</v>
      </c>
      <c r="AL46">
        <f>COUNTIF('Bing Web Search'!$H$2:$H$200,'Dependencies occurrences'!$A46)</f>
        <v>0</v>
      </c>
      <c r="AM46">
        <f>COUNTIF(Indeed!$H$2:$H$200,'Dependencies occurrences'!$A46)</f>
        <v>0</v>
      </c>
      <c r="AN46">
        <f>COUNTIF('Google Custom Search'!$H$2:$H$200,'Dependencies occurrences'!$A46)</f>
        <v>0</v>
      </c>
      <c r="AO46">
        <f>COUNTIF(Coinbase!$H$2:$H$200,'Dependencies occurrences'!$A46)</f>
        <v>0</v>
      </c>
      <c r="AP46">
        <f>COUNTIF('QuickBooks Payments'!$H$2:$H$200,'Dependencies occurrences'!$A46)</f>
        <v>0</v>
      </c>
      <c r="AQ46">
        <f>COUNTIF('Forte (Payments Gateway)'!$H$2:$H$199,'Dependencies occurrences'!$A46)</f>
        <v>0</v>
      </c>
    </row>
    <row r="47" ht="15.75" customHeight="1" spans="1:43">
      <c r="A47" s="1" t="str">
        <f>'Dependency types'!A$47</f>
        <v>p1 &lt;=&gt; OR(p2, p3)</v>
      </c>
      <c r="B47">
        <v>3</v>
      </c>
      <c r="C47">
        <f t="shared" si="0"/>
        <v>2</v>
      </c>
      <c r="D47">
        <f>COUNTIF('Google Maps Places'!$H$2:$H$200,'Dependencies occurrences'!$A47)</f>
        <v>0</v>
      </c>
      <c r="E47">
        <f>COUNTIF('Twitter Search Tweets'!$H$2:$H$200,'Dependencies occurrences'!$A47)</f>
        <v>0</v>
      </c>
      <c r="F47">
        <f>COUNTIF(Youtube!$H$2:$H$200,'Dependencies occurrences'!$A47)</f>
        <v>0</v>
      </c>
      <c r="G47">
        <f>COUNTIF(Flickr!$H$2:$H$200,'Dependencies occurrences'!$A47)</f>
        <v>0</v>
      </c>
      <c r="H47">
        <f>COUNTIF('Twilio SMS'!$H$2:$H$200,'Dependencies occurrences'!$A47)</f>
        <v>0</v>
      </c>
      <c r="I47">
        <f>COUNTIF(Last.fm!$H$2:$H$200,'Dependencies occurrences'!$A47)</f>
        <v>0</v>
      </c>
      <c r="J47">
        <f>COUNTIF('Microsoft Bing Maps'!$H$2:$H$200,'Dependencies occurrences'!$A47)</f>
        <v>0</v>
      </c>
      <c r="K47">
        <f>COUNTIF('Google App Engine Admin'!$H$2:$H$200,'Dependencies occurrences'!$A47)</f>
        <v>0</v>
      </c>
      <c r="L47">
        <f>COUNTIF(Foursquare!$H$2:$H$200,'Dependencies occurrences'!$A47)</f>
        <v>0</v>
      </c>
      <c r="M47">
        <f>COUNTIF('DocuSign eSignature'!$H$2:$H$200,'Dependencies occurrences'!$A47)</f>
        <v>0</v>
      </c>
      <c r="N47">
        <f>COUNTIF(GeoNames!$H$2:$H$200,'Dependencies occurrences'!$A47)</f>
        <v>0</v>
      </c>
      <c r="O47">
        <f>COUNTIF('Google Geocoding'!$H$2:$H$200,'Dependencies occurrences'!$A47)</f>
        <v>0</v>
      </c>
      <c r="P47">
        <f>COUNTIF(OpenStreetMap!$H$2:$H$200,'Dependencies occurrences'!$A47)</f>
        <v>0</v>
      </c>
      <c r="Q47">
        <f>COUNTIF(SoundCloud!$H$2:$H$200,'Dependencies occurrences'!$A47)</f>
        <v>0</v>
      </c>
      <c r="R47">
        <f>COUNTIF(NationBuilder!$H$2:$H$199,'Dependencies occurrences'!$A47)</f>
        <v>0</v>
      </c>
      <c r="S47">
        <f>COUNTIF(Tumblr!$H$2:$H$200,'Dependencies occurrences'!$A47)</f>
        <v>0</v>
      </c>
      <c r="T47">
        <f>COUNTIF('Yelp Fusion'!$H$2:$H$200,'Dependencies occurrences'!$A47)</f>
        <v>0</v>
      </c>
      <c r="U47">
        <f>COUNTIF('Paypal Invoicing'!$H$2:$H$200,'Dependencies occurrences'!$A47)</f>
        <v>0</v>
      </c>
      <c r="V47">
        <f>COUNTIF(Oodle!$H$2:$H$200,'Dependencies occurrences'!$A47)</f>
        <v>0</v>
      </c>
      <c r="W47">
        <f>COUNTIF(iTunes!$H$2:$H$200,'Dependencies occurrences'!$A47)</f>
        <v>0</v>
      </c>
      <c r="X47">
        <f>COUNTIF(MapLarge!$H$2:$H$200,'Dependencies occurrences'!$A47)</f>
        <v>0</v>
      </c>
      <c r="Y47">
        <f>COUNTIF(PicPlz!$H$2:$H$200,'Dependencies occurrences'!$A47)</f>
        <v>0</v>
      </c>
      <c r="Z47">
        <f>COUNTIF(CrunchBase!$H$2:$H$200,'Dependencies occurrences'!$A47)</f>
        <v>0</v>
      </c>
      <c r="AA47">
        <f>COUNTIF(Stripe!$H$2:$H$196,'Dependencies occurrences'!$A47)</f>
        <v>0</v>
      </c>
      <c r="AB47">
        <f>COUNTIF(Kiva!$H$2:$H$200,'Dependencies occurrences'!$A47)</f>
        <v>0</v>
      </c>
      <c r="AC47">
        <f>COUNTIF(Tropo!$H$2:$H$200,'Dependencies occurrences'!$A47)</f>
        <v>0</v>
      </c>
      <c r="AD47">
        <f>COUNTIF('AT&amp;T In-App Messaging'!$H$2:$H$200,'Dependencies occurrences'!$A47)</f>
        <v>0</v>
      </c>
      <c r="AE47">
        <f>COUNTIF('Nexmo SMS'!$H$2:$H$200,'Dependencies occurrences'!$A47)</f>
        <v>0</v>
      </c>
      <c r="AF47">
        <f>COUNTIF('Amazon S3'!$H$2:$H$199,'Dependencies occurrences'!$A47)</f>
        <v>2</v>
      </c>
      <c r="AG47">
        <f>COUNTIF(Heroku!$H$2:$H$200,'Dependencies occurrences'!$A47)</f>
        <v>0</v>
      </c>
      <c r="AH47">
        <f>COUNTIF('Google Drive'!$H$2:$H$200,'Dependencies occurrences'!$A47)</f>
        <v>0</v>
      </c>
      <c r="AI47">
        <f>COUNTIF('Google Fusion Tables'!$H$2:$H$200,'Dependencies occurrences'!$A47)</f>
        <v>0</v>
      </c>
      <c r="AJ47">
        <f>COUNTIF(Pryv!$H$2:$H$200,'Dependencies occurrences'!$A47)</f>
        <v>0</v>
      </c>
      <c r="AK47">
        <f>COUNTIF(Github!$H$2:$H$200,'Dependencies occurrences'!$A47)</f>
        <v>0</v>
      </c>
      <c r="AL47">
        <f>COUNTIF('Bing Web Search'!$H$2:$H$200,'Dependencies occurrences'!$A47)</f>
        <v>0</v>
      </c>
      <c r="AM47">
        <f>COUNTIF(Indeed!$H$2:$H$200,'Dependencies occurrences'!$A47)</f>
        <v>0</v>
      </c>
      <c r="AN47">
        <f>COUNTIF('Google Custom Search'!$H$2:$H$200,'Dependencies occurrences'!$A47)</f>
        <v>0</v>
      </c>
      <c r="AO47">
        <f>COUNTIF(Coinbase!$H$2:$H$200,'Dependencies occurrences'!$A47)</f>
        <v>0</v>
      </c>
      <c r="AP47">
        <f>COUNTIF('QuickBooks Payments'!$H$2:$H$200,'Dependencies occurrences'!$A47)</f>
        <v>0</v>
      </c>
      <c r="AQ47">
        <f>COUNTIF('Forte (Payments Gateway)'!$H$2:$H$199,'Dependencies occurrences'!$A47)</f>
        <v>0</v>
      </c>
    </row>
    <row r="48" ht="15.75" customHeight="1" spans="1:43">
      <c r="A48" s="1" t="str">
        <f>'Dependency types'!A$48</f>
        <v>p1!=A =&gt; NAND(p2, p3)</v>
      </c>
      <c r="B48">
        <v>3</v>
      </c>
      <c r="C48">
        <f t="shared" si="0"/>
        <v>1</v>
      </c>
      <c r="D48">
        <f>COUNTIF('Google Maps Places'!$H$2:$H$200,'Dependencies occurrences'!$A48)</f>
        <v>0</v>
      </c>
      <c r="E48">
        <f>COUNTIF('Twitter Search Tweets'!$H$2:$H$200,'Dependencies occurrences'!$A48)</f>
        <v>0</v>
      </c>
      <c r="F48">
        <f>COUNTIF(Youtube!$H$2:$H$200,'Dependencies occurrences'!$A48)</f>
        <v>0</v>
      </c>
      <c r="G48">
        <f>COUNTIF(Flickr!$H$2:$H$200,'Dependencies occurrences'!$A48)</f>
        <v>0</v>
      </c>
      <c r="H48">
        <f>COUNTIF('Twilio SMS'!$H$2:$H$200,'Dependencies occurrences'!$A48)</f>
        <v>0</v>
      </c>
      <c r="I48">
        <f>COUNTIF(Last.fm!$H$2:$H$200,'Dependencies occurrences'!$A48)</f>
        <v>0</v>
      </c>
      <c r="J48">
        <f>COUNTIF('Microsoft Bing Maps'!$H$2:$H$200,'Dependencies occurrences'!$A48)</f>
        <v>0</v>
      </c>
      <c r="K48">
        <f>COUNTIF('Google App Engine Admin'!$H$2:$H$200,'Dependencies occurrences'!$A48)</f>
        <v>0</v>
      </c>
      <c r="L48">
        <f>COUNTIF(Foursquare!$H$2:$H$200,'Dependencies occurrences'!$A48)</f>
        <v>0</v>
      </c>
      <c r="M48">
        <f>COUNTIF('DocuSign eSignature'!$H$2:$H$200,'Dependencies occurrences'!$A48)</f>
        <v>0</v>
      </c>
      <c r="N48">
        <f>COUNTIF(GeoNames!$H$2:$H$200,'Dependencies occurrences'!$A48)</f>
        <v>0</v>
      </c>
      <c r="O48">
        <f>COUNTIF('Google Geocoding'!$H$2:$H$200,'Dependencies occurrences'!$A48)</f>
        <v>0</v>
      </c>
      <c r="P48">
        <f>COUNTIF(OpenStreetMap!$H$2:$H$200,'Dependencies occurrences'!$A48)</f>
        <v>0</v>
      </c>
      <c r="Q48">
        <f>COUNTIF(SoundCloud!$H$2:$H$200,'Dependencies occurrences'!$A48)</f>
        <v>0</v>
      </c>
      <c r="R48">
        <f>COUNTIF(NationBuilder!$H$2:$H$199,'Dependencies occurrences'!$A48)</f>
        <v>0</v>
      </c>
      <c r="S48">
        <f>COUNTIF(Tumblr!$H$2:$H$200,'Dependencies occurrences'!$A48)</f>
        <v>0</v>
      </c>
      <c r="T48">
        <f>COUNTIF('Yelp Fusion'!$H$2:$H$200,'Dependencies occurrences'!$A48)</f>
        <v>0</v>
      </c>
      <c r="U48">
        <f>COUNTIF('Paypal Invoicing'!$H$2:$H$200,'Dependencies occurrences'!$A48)</f>
        <v>0</v>
      </c>
      <c r="V48">
        <f>COUNTIF(Oodle!$H$2:$H$200,'Dependencies occurrences'!$A48)</f>
        <v>0</v>
      </c>
      <c r="W48">
        <f>COUNTIF(iTunes!$H$2:$H$200,'Dependencies occurrences'!$A48)</f>
        <v>0</v>
      </c>
      <c r="X48">
        <f>COUNTIF(MapLarge!$H$2:$H$200,'Dependencies occurrences'!$A48)</f>
        <v>0</v>
      </c>
      <c r="Y48">
        <f>COUNTIF(PicPlz!$H$2:$H$200,'Dependencies occurrences'!$A48)</f>
        <v>0</v>
      </c>
      <c r="Z48">
        <f>COUNTIF(CrunchBase!$H$2:$H$200,'Dependencies occurrences'!$A48)</f>
        <v>0</v>
      </c>
      <c r="AA48">
        <f>COUNTIF(Stripe!$H$2:$H$196,'Dependencies occurrences'!$A48)</f>
        <v>0</v>
      </c>
      <c r="AB48">
        <f>COUNTIF(Kiva!$H$2:$H$200,'Dependencies occurrences'!$A48)</f>
        <v>0</v>
      </c>
      <c r="AC48">
        <f>COUNTIF(Tropo!$H$2:$H$200,'Dependencies occurrences'!$A48)</f>
        <v>0</v>
      </c>
      <c r="AD48">
        <f>COUNTIF('AT&amp;T In-App Messaging'!$H$2:$H$200,'Dependencies occurrences'!$A48)</f>
        <v>0</v>
      </c>
      <c r="AE48">
        <f>COUNTIF('Nexmo SMS'!$H$2:$H$200,'Dependencies occurrences'!$A48)</f>
        <v>0</v>
      </c>
      <c r="AF48">
        <f>COUNTIF('Amazon S3'!$H$2:$H$199,'Dependencies occurrences'!$A48)</f>
        <v>1</v>
      </c>
      <c r="AG48">
        <f>COUNTIF(Heroku!$H$2:$H$200,'Dependencies occurrences'!$A48)</f>
        <v>0</v>
      </c>
      <c r="AH48">
        <f>COUNTIF('Google Drive'!$H$2:$H$200,'Dependencies occurrences'!$A48)</f>
        <v>0</v>
      </c>
      <c r="AI48">
        <f>COUNTIF('Google Fusion Tables'!$H$2:$H$200,'Dependencies occurrences'!$A48)</f>
        <v>0</v>
      </c>
      <c r="AJ48">
        <f>COUNTIF(Pryv!$H$2:$H$200,'Dependencies occurrences'!$A48)</f>
        <v>0</v>
      </c>
      <c r="AK48">
        <f>COUNTIF(Github!$H$2:$H$200,'Dependencies occurrences'!$A48)</f>
        <v>0</v>
      </c>
      <c r="AL48">
        <f>COUNTIF('Bing Web Search'!$H$2:$H$200,'Dependencies occurrences'!$A48)</f>
        <v>0</v>
      </c>
      <c r="AM48">
        <f>COUNTIF(Indeed!$H$2:$H$200,'Dependencies occurrences'!$A48)</f>
        <v>0</v>
      </c>
      <c r="AN48">
        <f>COUNTIF('Google Custom Search'!$H$2:$H$200,'Dependencies occurrences'!$A48)</f>
        <v>0</v>
      </c>
      <c r="AO48">
        <f>COUNTIF(Coinbase!$H$2:$H$200,'Dependencies occurrences'!$A48)</f>
        <v>0</v>
      </c>
      <c r="AP48">
        <f>COUNTIF('QuickBooks Payments'!$H$2:$H$200,'Dependencies occurrences'!$A48)</f>
        <v>0</v>
      </c>
      <c r="AQ48">
        <f>COUNTIF('Forte (Payments Gateway)'!$H$2:$H$199,'Dependencies occurrences'!$A48)</f>
        <v>0</v>
      </c>
    </row>
    <row r="49" ht="15.75" customHeight="1" spans="1:43">
      <c r="A49" s="1" t="str">
        <f>'Dependency types'!A$49</f>
        <v>p1 =&gt; !OR(p2, p3, p4)</v>
      </c>
      <c r="B49">
        <v>4</v>
      </c>
      <c r="C49">
        <f t="shared" si="0"/>
        <v>2</v>
      </c>
      <c r="D49">
        <f>COUNTIF('Google Maps Places'!$H$2:$H$200,'Dependencies occurrences'!$A49)</f>
        <v>0</v>
      </c>
      <c r="E49">
        <f>COUNTIF('Twitter Search Tweets'!$H$2:$H$200,'Dependencies occurrences'!$A49)</f>
        <v>0</v>
      </c>
      <c r="F49">
        <f>COUNTIF(Youtube!$H$2:$H$200,'Dependencies occurrences'!$A49)</f>
        <v>0</v>
      </c>
      <c r="G49">
        <f>COUNTIF(Flickr!$H$2:$H$200,'Dependencies occurrences'!$A49)</f>
        <v>0</v>
      </c>
      <c r="H49">
        <f>COUNTIF('Twilio SMS'!$H$2:$H$200,'Dependencies occurrences'!$A49)</f>
        <v>0</v>
      </c>
      <c r="I49">
        <f>COUNTIF(Last.fm!$H$2:$H$200,'Dependencies occurrences'!$A49)</f>
        <v>0</v>
      </c>
      <c r="J49">
        <f>COUNTIF('Microsoft Bing Maps'!$H$2:$H$200,'Dependencies occurrences'!$A49)</f>
        <v>0</v>
      </c>
      <c r="K49">
        <f>COUNTIF('Google App Engine Admin'!$H$2:$H$200,'Dependencies occurrences'!$A49)</f>
        <v>0</v>
      </c>
      <c r="L49">
        <f>COUNTIF(Foursquare!$H$2:$H$200,'Dependencies occurrences'!$A49)</f>
        <v>0</v>
      </c>
      <c r="M49">
        <f>COUNTIF('DocuSign eSignature'!$H$2:$H$200,'Dependencies occurrences'!$A49)</f>
        <v>0</v>
      </c>
      <c r="N49">
        <f>COUNTIF(GeoNames!$H$2:$H$200,'Dependencies occurrences'!$A49)</f>
        <v>0</v>
      </c>
      <c r="O49">
        <f>COUNTIF('Google Geocoding'!$H$2:$H$200,'Dependencies occurrences'!$A49)</f>
        <v>0</v>
      </c>
      <c r="P49">
        <f>COUNTIF(OpenStreetMap!$H$2:$H$200,'Dependencies occurrences'!$A49)</f>
        <v>0</v>
      </c>
      <c r="Q49">
        <f>COUNTIF(SoundCloud!$H$2:$H$200,'Dependencies occurrences'!$A49)</f>
        <v>0</v>
      </c>
      <c r="R49">
        <f>COUNTIF(NationBuilder!$H$2:$H$199,'Dependencies occurrences'!$A49)</f>
        <v>0</v>
      </c>
      <c r="S49">
        <f>COUNTIF(Tumblr!$H$2:$H$200,'Dependencies occurrences'!$A49)</f>
        <v>0</v>
      </c>
      <c r="T49">
        <f>COUNTIF('Yelp Fusion'!$H$2:$H$200,'Dependencies occurrences'!$A49)</f>
        <v>0</v>
      </c>
      <c r="U49">
        <f>COUNTIF('Paypal Invoicing'!$H$2:$H$200,'Dependencies occurrences'!$A49)</f>
        <v>0</v>
      </c>
      <c r="V49">
        <f>COUNTIF(Oodle!$H$2:$H$200,'Dependencies occurrences'!$A49)</f>
        <v>0</v>
      </c>
      <c r="W49">
        <f>COUNTIF(iTunes!$H$2:$H$200,'Dependencies occurrences'!$A49)</f>
        <v>0</v>
      </c>
      <c r="X49">
        <f>COUNTIF(MapLarge!$H$2:$H$200,'Dependencies occurrences'!$A49)</f>
        <v>0</v>
      </c>
      <c r="Y49">
        <f>COUNTIF(PicPlz!$H$2:$H$200,'Dependencies occurrences'!$A49)</f>
        <v>0</v>
      </c>
      <c r="Z49">
        <f>COUNTIF(CrunchBase!$H$2:$H$200,'Dependencies occurrences'!$A49)</f>
        <v>0</v>
      </c>
      <c r="AA49">
        <f>COUNTIF(Stripe!$H$2:$H$196,'Dependencies occurrences'!$A49)</f>
        <v>0</v>
      </c>
      <c r="AB49">
        <f>COUNTIF(Kiva!$H$2:$H$200,'Dependencies occurrences'!$A49)</f>
        <v>0</v>
      </c>
      <c r="AC49">
        <f>COUNTIF(Tropo!$H$2:$H$200,'Dependencies occurrences'!$A49)</f>
        <v>0</v>
      </c>
      <c r="AD49">
        <f>COUNTIF('AT&amp;T In-App Messaging'!$H$2:$H$200,'Dependencies occurrences'!$A49)</f>
        <v>0</v>
      </c>
      <c r="AE49">
        <f>COUNTIF('Nexmo SMS'!$H$2:$H$200,'Dependencies occurrences'!$A49)</f>
        <v>0</v>
      </c>
      <c r="AF49">
        <f>COUNTIF('Amazon S3'!$H$2:$H$199,'Dependencies occurrences'!$A49)</f>
        <v>0</v>
      </c>
      <c r="AG49">
        <f>COUNTIF(Heroku!$H$2:$H$200,'Dependencies occurrences'!$A49)</f>
        <v>0</v>
      </c>
      <c r="AH49">
        <f>COUNTIF('Google Drive'!$H$2:$H$200,'Dependencies occurrences'!$A49)</f>
        <v>2</v>
      </c>
      <c r="AI49">
        <f>COUNTIF('Google Fusion Tables'!$H$2:$H$200,'Dependencies occurrences'!$A49)</f>
        <v>0</v>
      </c>
      <c r="AJ49">
        <f>COUNTIF(Pryv!$H$2:$H$200,'Dependencies occurrences'!$A49)</f>
        <v>0</v>
      </c>
      <c r="AK49">
        <f>COUNTIF(Github!$H$2:$H$200,'Dependencies occurrences'!$A49)</f>
        <v>0</v>
      </c>
      <c r="AL49">
        <f>COUNTIF('Bing Web Search'!$H$2:$H$200,'Dependencies occurrences'!$A49)</f>
        <v>0</v>
      </c>
      <c r="AM49">
        <f>COUNTIF(Indeed!$H$2:$H$200,'Dependencies occurrences'!$A49)</f>
        <v>0</v>
      </c>
      <c r="AN49">
        <f>COUNTIF('Google Custom Search'!$H$2:$H$200,'Dependencies occurrences'!$A49)</f>
        <v>0</v>
      </c>
      <c r="AO49">
        <f>COUNTIF(Coinbase!$H$2:$H$200,'Dependencies occurrences'!$A49)</f>
        <v>0</v>
      </c>
      <c r="AP49">
        <f>COUNTIF('QuickBooks Payments'!$H$2:$H$200,'Dependencies occurrences'!$A49)</f>
        <v>0</v>
      </c>
      <c r="AQ49">
        <f>COUNTIF('Forte (Payments Gateway)'!$H$2:$H$199,'Dependencies occurrences'!$A49)</f>
        <v>0</v>
      </c>
    </row>
    <row r="50" ht="15.75" customHeight="1"/>
    <row r="51" ht="15.75" customHeight="1" spans="1:43">
      <c r="A51" s="1" t="s">
        <v>290</v>
      </c>
      <c r="C51" s="1">
        <f t="shared" ref="C51:AQ51" si="1">SUM(C$2:C$49)</f>
        <v>633</v>
      </c>
      <c r="D51" s="1">
        <f t="shared" si="1"/>
        <v>8</v>
      </c>
      <c r="E51" s="1">
        <f t="shared" si="1"/>
        <v>3</v>
      </c>
      <c r="F51" s="1">
        <f t="shared" si="1"/>
        <v>82</v>
      </c>
      <c r="G51" s="1">
        <f t="shared" si="1"/>
        <v>56</v>
      </c>
      <c r="H51" s="1">
        <f t="shared" si="1"/>
        <v>3</v>
      </c>
      <c r="I51" s="1">
        <f t="shared" si="1"/>
        <v>25</v>
      </c>
      <c r="J51" s="1">
        <f t="shared" si="1"/>
        <v>26</v>
      </c>
      <c r="K51" s="1">
        <f t="shared" si="1"/>
        <v>0</v>
      </c>
      <c r="L51" s="1">
        <f t="shared" si="1"/>
        <v>37</v>
      </c>
      <c r="M51" s="1">
        <f t="shared" si="1"/>
        <v>17</v>
      </c>
      <c r="N51" s="1">
        <f t="shared" si="1"/>
        <v>19</v>
      </c>
      <c r="O51" s="1">
        <f t="shared" si="1"/>
        <v>6</v>
      </c>
      <c r="P51" s="1">
        <f t="shared" si="1"/>
        <v>3</v>
      </c>
      <c r="Q51" s="1">
        <f t="shared" si="1"/>
        <v>3</v>
      </c>
      <c r="R51" s="1">
        <f t="shared" si="1"/>
        <v>6</v>
      </c>
      <c r="S51" s="1">
        <f t="shared" si="1"/>
        <v>59</v>
      </c>
      <c r="T51" s="1">
        <f t="shared" si="1"/>
        <v>7</v>
      </c>
      <c r="U51" s="1">
        <f t="shared" si="1"/>
        <v>11</v>
      </c>
      <c r="V51" s="1">
        <f t="shared" si="1"/>
        <v>1</v>
      </c>
      <c r="W51" s="1">
        <f t="shared" si="1"/>
        <v>19</v>
      </c>
      <c r="X51" s="1">
        <f t="shared" si="1"/>
        <v>0</v>
      </c>
      <c r="Y51" s="1">
        <f t="shared" si="1"/>
        <v>18</v>
      </c>
      <c r="Z51" s="1">
        <f t="shared" si="1"/>
        <v>14</v>
      </c>
      <c r="AA51" s="1">
        <f t="shared" si="1"/>
        <v>60</v>
      </c>
      <c r="AB51" s="1">
        <f t="shared" si="1"/>
        <v>0</v>
      </c>
      <c r="AC51" s="1">
        <f t="shared" si="1"/>
        <v>2</v>
      </c>
      <c r="AD51" s="1">
        <f t="shared" si="1"/>
        <v>1</v>
      </c>
      <c r="AE51" s="1">
        <f t="shared" si="1"/>
        <v>1</v>
      </c>
      <c r="AF51" s="1">
        <f t="shared" si="1"/>
        <v>41</v>
      </c>
      <c r="AG51" s="1">
        <f t="shared" si="1"/>
        <v>0</v>
      </c>
      <c r="AH51" s="1">
        <f t="shared" si="1"/>
        <v>14</v>
      </c>
      <c r="AI51" s="1">
        <f t="shared" si="1"/>
        <v>3</v>
      </c>
      <c r="AJ51" s="1">
        <f t="shared" si="1"/>
        <v>6</v>
      </c>
      <c r="AK51" s="1">
        <f t="shared" si="1"/>
        <v>24</v>
      </c>
      <c r="AL51" s="1">
        <f t="shared" si="1"/>
        <v>6</v>
      </c>
      <c r="AM51" s="1">
        <f t="shared" si="1"/>
        <v>0</v>
      </c>
      <c r="AN51" s="1">
        <f t="shared" si="1"/>
        <v>0</v>
      </c>
      <c r="AO51" s="1">
        <f t="shared" si="1"/>
        <v>12</v>
      </c>
      <c r="AP51" s="1">
        <f t="shared" si="1"/>
        <v>5</v>
      </c>
      <c r="AQ51" s="1">
        <f t="shared" si="1"/>
        <v>35</v>
      </c>
    </row>
    <row r="52" ht="15.75" customHeight="1" spans="1:43">
      <c r="A52" s="1" t="s">
        <v>357</v>
      </c>
      <c r="B52" s="1">
        <v>2</v>
      </c>
      <c r="D52">
        <f t="shared" ref="D52:AQ52" si="2">SUMIF($B$2:$B$49,$B52,D$2:D$49)</f>
        <v>6</v>
      </c>
      <c r="E52">
        <f t="shared" si="2"/>
        <v>3</v>
      </c>
      <c r="F52">
        <f t="shared" si="2"/>
        <v>74</v>
      </c>
      <c r="G52">
        <f t="shared" si="2"/>
        <v>56</v>
      </c>
      <c r="H52">
        <f t="shared" si="2"/>
        <v>3</v>
      </c>
      <c r="I52">
        <f t="shared" si="2"/>
        <v>25</v>
      </c>
      <c r="J52">
        <f t="shared" si="2"/>
        <v>22</v>
      </c>
      <c r="K52">
        <f t="shared" si="2"/>
        <v>0</v>
      </c>
      <c r="L52">
        <f t="shared" si="2"/>
        <v>33</v>
      </c>
      <c r="M52">
        <f t="shared" si="2"/>
        <v>14</v>
      </c>
      <c r="N52">
        <f t="shared" si="2"/>
        <v>14</v>
      </c>
      <c r="O52">
        <f t="shared" si="2"/>
        <v>0</v>
      </c>
      <c r="P52">
        <f t="shared" si="2"/>
        <v>3</v>
      </c>
      <c r="Q52">
        <f t="shared" si="2"/>
        <v>3</v>
      </c>
      <c r="R52">
        <f t="shared" si="2"/>
        <v>4</v>
      </c>
      <c r="S52">
        <f t="shared" si="2"/>
        <v>48</v>
      </c>
      <c r="T52">
        <f t="shared" si="2"/>
        <v>4</v>
      </c>
      <c r="U52">
        <f t="shared" si="2"/>
        <v>11</v>
      </c>
      <c r="V52">
        <f t="shared" si="2"/>
        <v>1</v>
      </c>
      <c r="W52">
        <f t="shared" si="2"/>
        <v>19</v>
      </c>
      <c r="X52">
        <f t="shared" si="2"/>
        <v>0</v>
      </c>
      <c r="Y52">
        <f t="shared" si="2"/>
        <v>14</v>
      </c>
      <c r="Z52">
        <f t="shared" si="2"/>
        <v>12</v>
      </c>
      <c r="AA52">
        <f t="shared" si="2"/>
        <v>48</v>
      </c>
      <c r="AB52">
        <f t="shared" si="2"/>
        <v>0</v>
      </c>
      <c r="AC52">
        <f t="shared" si="2"/>
        <v>1</v>
      </c>
      <c r="AD52">
        <f t="shared" si="2"/>
        <v>1</v>
      </c>
      <c r="AE52">
        <f t="shared" si="2"/>
        <v>1</v>
      </c>
      <c r="AF52">
        <f t="shared" si="2"/>
        <v>34</v>
      </c>
      <c r="AG52">
        <f t="shared" si="2"/>
        <v>0</v>
      </c>
      <c r="AH52">
        <f t="shared" si="2"/>
        <v>11</v>
      </c>
      <c r="AI52">
        <f t="shared" si="2"/>
        <v>3</v>
      </c>
      <c r="AJ52">
        <f t="shared" si="2"/>
        <v>6</v>
      </c>
      <c r="AK52">
        <f t="shared" si="2"/>
        <v>20</v>
      </c>
      <c r="AL52">
        <f t="shared" si="2"/>
        <v>6</v>
      </c>
      <c r="AM52">
        <f t="shared" si="2"/>
        <v>0</v>
      </c>
      <c r="AN52">
        <f t="shared" si="2"/>
        <v>0</v>
      </c>
      <c r="AO52">
        <f t="shared" si="2"/>
        <v>11</v>
      </c>
      <c r="AP52">
        <f t="shared" si="2"/>
        <v>3</v>
      </c>
      <c r="AQ52">
        <f t="shared" si="2"/>
        <v>32</v>
      </c>
    </row>
    <row r="53" ht="15.75" customHeight="1" spans="2:43">
      <c r="B53" s="1">
        <v>3</v>
      </c>
      <c r="D53">
        <f t="shared" ref="D53:AQ53" si="3">SUMIF($B$2:$B$49,$B53,D$2:D$49)</f>
        <v>1</v>
      </c>
      <c r="E53">
        <f t="shared" si="3"/>
        <v>0</v>
      </c>
      <c r="F53">
        <f t="shared" si="3"/>
        <v>4</v>
      </c>
      <c r="G53">
        <f t="shared" si="3"/>
        <v>0</v>
      </c>
      <c r="H53">
        <f t="shared" si="3"/>
        <v>0</v>
      </c>
      <c r="I53">
        <f t="shared" si="3"/>
        <v>0</v>
      </c>
      <c r="J53">
        <f t="shared" si="3"/>
        <v>4</v>
      </c>
      <c r="K53">
        <f t="shared" si="3"/>
        <v>0</v>
      </c>
      <c r="L53">
        <f t="shared" si="3"/>
        <v>0</v>
      </c>
      <c r="M53">
        <f t="shared" si="3"/>
        <v>3</v>
      </c>
      <c r="N53">
        <f t="shared" si="3"/>
        <v>4</v>
      </c>
      <c r="O53">
        <f t="shared" si="3"/>
        <v>5</v>
      </c>
      <c r="P53">
        <f t="shared" si="3"/>
        <v>0</v>
      </c>
      <c r="Q53">
        <f t="shared" si="3"/>
        <v>0</v>
      </c>
      <c r="R53">
        <f t="shared" si="3"/>
        <v>0</v>
      </c>
      <c r="S53">
        <f t="shared" si="3"/>
        <v>8</v>
      </c>
      <c r="T53">
        <f t="shared" si="3"/>
        <v>3</v>
      </c>
      <c r="U53">
        <f t="shared" si="3"/>
        <v>0</v>
      </c>
      <c r="V53">
        <f t="shared" si="3"/>
        <v>0</v>
      </c>
      <c r="W53">
        <f t="shared" si="3"/>
        <v>0</v>
      </c>
      <c r="X53">
        <f t="shared" si="3"/>
        <v>0</v>
      </c>
      <c r="Y53">
        <f t="shared" si="3"/>
        <v>3</v>
      </c>
      <c r="Z53">
        <f t="shared" si="3"/>
        <v>2</v>
      </c>
      <c r="AA53">
        <f t="shared" si="3"/>
        <v>12</v>
      </c>
      <c r="AB53">
        <f t="shared" si="3"/>
        <v>0</v>
      </c>
      <c r="AC53">
        <f t="shared" si="3"/>
        <v>1</v>
      </c>
      <c r="AD53">
        <f t="shared" si="3"/>
        <v>0</v>
      </c>
      <c r="AE53">
        <f t="shared" si="3"/>
        <v>0</v>
      </c>
      <c r="AF53">
        <f t="shared" si="3"/>
        <v>5</v>
      </c>
      <c r="AG53">
        <f t="shared" si="3"/>
        <v>0</v>
      </c>
      <c r="AH53">
        <f t="shared" si="3"/>
        <v>1</v>
      </c>
      <c r="AI53">
        <f t="shared" si="3"/>
        <v>0</v>
      </c>
      <c r="AJ53">
        <f t="shared" si="3"/>
        <v>0</v>
      </c>
      <c r="AK53">
        <f t="shared" si="3"/>
        <v>4</v>
      </c>
      <c r="AL53">
        <f t="shared" si="3"/>
        <v>0</v>
      </c>
      <c r="AM53">
        <f t="shared" si="3"/>
        <v>0</v>
      </c>
      <c r="AN53">
        <f t="shared" si="3"/>
        <v>0</v>
      </c>
      <c r="AO53">
        <f t="shared" si="3"/>
        <v>0</v>
      </c>
      <c r="AP53">
        <f t="shared" si="3"/>
        <v>2</v>
      </c>
      <c r="AQ53">
        <f t="shared" si="3"/>
        <v>2</v>
      </c>
    </row>
    <row r="54" ht="15.75" customHeight="1" spans="2:43">
      <c r="B54" s="1">
        <v>4</v>
      </c>
      <c r="D54">
        <f t="shared" ref="D54:AQ54" si="4">SUMIF($B$2:$B$49,$B54,D$2:D$49)</f>
        <v>1</v>
      </c>
      <c r="E54">
        <f t="shared" si="4"/>
        <v>0</v>
      </c>
      <c r="F54">
        <f t="shared" si="4"/>
        <v>2</v>
      </c>
      <c r="G54">
        <f t="shared" si="4"/>
        <v>0</v>
      </c>
      <c r="H54">
        <f t="shared" si="4"/>
        <v>0</v>
      </c>
      <c r="I54">
        <f t="shared" si="4"/>
        <v>0</v>
      </c>
      <c r="J54">
        <f t="shared" si="4"/>
        <v>0</v>
      </c>
      <c r="K54">
        <f t="shared" si="4"/>
        <v>0</v>
      </c>
      <c r="L54">
        <f t="shared" si="4"/>
        <v>2</v>
      </c>
      <c r="M54">
        <f t="shared" si="4"/>
        <v>0</v>
      </c>
      <c r="N54">
        <f t="shared" si="4"/>
        <v>1</v>
      </c>
      <c r="O54">
        <f t="shared" si="4"/>
        <v>1</v>
      </c>
      <c r="P54">
        <f t="shared" si="4"/>
        <v>0</v>
      </c>
      <c r="Q54">
        <f t="shared" si="4"/>
        <v>0</v>
      </c>
      <c r="R54">
        <f t="shared" si="4"/>
        <v>1</v>
      </c>
      <c r="S54">
        <f t="shared" si="4"/>
        <v>3</v>
      </c>
      <c r="T54">
        <f t="shared" si="4"/>
        <v>0</v>
      </c>
      <c r="U54">
        <f t="shared" si="4"/>
        <v>0</v>
      </c>
      <c r="V54">
        <f t="shared" si="4"/>
        <v>0</v>
      </c>
      <c r="W54">
        <f t="shared" si="4"/>
        <v>0</v>
      </c>
      <c r="X54">
        <f t="shared" si="4"/>
        <v>0</v>
      </c>
      <c r="Y54">
        <f t="shared" si="4"/>
        <v>1</v>
      </c>
      <c r="Z54">
        <f t="shared" si="4"/>
        <v>0</v>
      </c>
      <c r="AA54">
        <f t="shared" si="4"/>
        <v>0</v>
      </c>
      <c r="AB54">
        <f t="shared" si="4"/>
        <v>0</v>
      </c>
      <c r="AC54">
        <f t="shared" si="4"/>
        <v>0</v>
      </c>
      <c r="AD54">
        <f t="shared" si="4"/>
        <v>0</v>
      </c>
      <c r="AE54">
        <f t="shared" si="4"/>
        <v>0</v>
      </c>
      <c r="AF54">
        <f t="shared" si="4"/>
        <v>1</v>
      </c>
      <c r="AG54">
        <f t="shared" si="4"/>
        <v>0</v>
      </c>
      <c r="AH54">
        <f t="shared" si="4"/>
        <v>2</v>
      </c>
      <c r="AI54">
        <f t="shared" si="4"/>
        <v>0</v>
      </c>
      <c r="AJ54">
        <f t="shared" si="4"/>
        <v>0</v>
      </c>
      <c r="AK54">
        <f t="shared" si="4"/>
        <v>0</v>
      </c>
      <c r="AL54">
        <f t="shared" si="4"/>
        <v>0</v>
      </c>
      <c r="AM54">
        <f t="shared" si="4"/>
        <v>0</v>
      </c>
      <c r="AN54">
        <f t="shared" si="4"/>
        <v>0</v>
      </c>
      <c r="AO54">
        <f t="shared" si="4"/>
        <v>1</v>
      </c>
      <c r="AP54">
        <f t="shared" si="4"/>
        <v>0</v>
      </c>
      <c r="AQ54">
        <f t="shared" si="4"/>
        <v>1</v>
      </c>
    </row>
    <row r="55" ht="15.75" customHeight="1" spans="2:43">
      <c r="B55" s="1">
        <v>5</v>
      </c>
      <c r="D55">
        <f t="shared" ref="D55:AQ55" si="5">SUMIF($B$2:$B$49,$B55,D$2:D$49)</f>
        <v>0</v>
      </c>
      <c r="E55">
        <f t="shared" si="5"/>
        <v>0</v>
      </c>
      <c r="F55">
        <f t="shared" si="5"/>
        <v>1</v>
      </c>
      <c r="G55">
        <f t="shared" si="5"/>
        <v>0</v>
      </c>
      <c r="H55">
        <f t="shared" si="5"/>
        <v>0</v>
      </c>
      <c r="I55">
        <f t="shared" si="5"/>
        <v>0</v>
      </c>
      <c r="J55">
        <f t="shared" si="5"/>
        <v>0</v>
      </c>
      <c r="K55">
        <f t="shared" si="5"/>
        <v>0</v>
      </c>
      <c r="L55">
        <f t="shared" si="5"/>
        <v>2</v>
      </c>
      <c r="M55">
        <f t="shared" si="5"/>
        <v>0</v>
      </c>
      <c r="N55">
        <f t="shared" si="5"/>
        <v>0</v>
      </c>
      <c r="O55">
        <f t="shared" si="5"/>
        <v>0</v>
      </c>
      <c r="P55">
        <f t="shared" si="5"/>
        <v>0</v>
      </c>
      <c r="Q55">
        <f t="shared" si="5"/>
        <v>0</v>
      </c>
      <c r="R55">
        <f t="shared" si="5"/>
        <v>0</v>
      </c>
      <c r="S55">
        <f t="shared" si="5"/>
        <v>0</v>
      </c>
      <c r="T55">
        <f t="shared" si="5"/>
        <v>0</v>
      </c>
      <c r="U55">
        <f t="shared" si="5"/>
        <v>0</v>
      </c>
      <c r="V55">
        <f t="shared" si="5"/>
        <v>0</v>
      </c>
      <c r="W55">
        <f t="shared" si="5"/>
        <v>0</v>
      </c>
      <c r="X55">
        <f t="shared" si="5"/>
        <v>0</v>
      </c>
      <c r="Y55">
        <f t="shared" si="5"/>
        <v>0</v>
      </c>
      <c r="Z55">
        <f t="shared" si="5"/>
        <v>0</v>
      </c>
      <c r="AA55">
        <f t="shared" si="5"/>
        <v>0</v>
      </c>
      <c r="AB55">
        <f t="shared" si="5"/>
        <v>0</v>
      </c>
      <c r="AC55">
        <f t="shared" si="5"/>
        <v>0</v>
      </c>
      <c r="AD55">
        <f t="shared" si="5"/>
        <v>0</v>
      </c>
      <c r="AE55">
        <f t="shared" si="5"/>
        <v>0</v>
      </c>
      <c r="AF55">
        <f t="shared" si="5"/>
        <v>0</v>
      </c>
      <c r="AG55">
        <f t="shared" si="5"/>
        <v>0</v>
      </c>
      <c r="AH55">
        <f t="shared" si="5"/>
        <v>0</v>
      </c>
      <c r="AI55">
        <f t="shared" si="5"/>
        <v>0</v>
      </c>
      <c r="AJ55">
        <f t="shared" si="5"/>
        <v>0</v>
      </c>
      <c r="AK55">
        <f t="shared" si="5"/>
        <v>0</v>
      </c>
      <c r="AL55">
        <f t="shared" si="5"/>
        <v>0</v>
      </c>
      <c r="AM55">
        <f t="shared" si="5"/>
        <v>0</v>
      </c>
      <c r="AN55">
        <f t="shared" si="5"/>
        <v>0</v>
      </c>
      <c r="AO55">
        <f t="shared" si="5"/>
        <v>0</v>
      </c>
      <c r="AP55">
        <f t="shared" si="5"/>
        <v>0</v>
      </c>
      <c r="AQ55">
        <f t="shared" si="5"/>
        <v>0</v>
      </c>
    </row>
    <row r="56" ht="15.75" customHeight="1" spans="2:43">
      <c r="B56" s="1">
        <v>6</v>
      </c>
      <c r="D56">
        <f t="shared" ref="D56:AQ56" si="6">SUMIF($B$2:$B$49,$B56,D$2:D$49)</f>
        <v>0</v>
      </c>
      <c r="E56">
        <f t="shared" si="6"/>
        <v>0</v>
      </c>
      <c r="F56">
        <f t="shared" si="6"/>
        <v>1</v>
      </c>
      <c r="G56">
        <f t="shared" si="6"/>
        <v>0</v>
      </c>
      <c r="H56">
        <f t="shared" si="6"/>
        <v>0</v>
      </c>
      <c r="I56">
        <f t="shared" si="6"/>
        <v>0</v>
      </c>
      <c r="J56">
        <f t="shared" si="6"/>
        <v>0</v>
      </c>
      <c r="K56">
        <f t="shared" si="6"/>
        <v>0</v>
      </c>
      <c r="L56">
        <f t="shared" si="6"/>
        <v>0</v>
      </c>
      <c r="M56">
        <f t="shared" si="6"/>
        <v>0</v>
      </c>
      <c r="N56">
        <f t="shared" si="6"/>
        <v>0</v>
      </c>
      <c r="O56">
        <f t="shared" si="6"/>
        <v>0</v>
      </c>
      <c r="P56">
        <f t="shared" si="6"/>
        <v>0</v>
      </c>
      <c r="Q56">
        <f t="shared" si="6"/>
        <v>0</v>
      </c>
      <c r="R56">
        <f t="shared" si="6"/>
        <v>0</v>
      </c>
      <c r="S56">
        <f t="shared" si="6"/>
        <v>0</v>
      </c>
      <c r="T56">
        <f t="shared" si="6"/>
        <v>0</v>
      </c>
      <c r="U56">
        <f t="shared" si="6"/>
        <v>0</v>
      </c>
      <c r="V56">
        <f t="shared" si="6"/>
        <v>0</v>
      </c>
      <c r="W56">
        <f t="shared" si="6"/>
        <v>0</v>
      </c>
      <c r="X56">
        <f t="shared" si="6"/>
        <v>0</v>
      </c>
      <c r="Y56">
        <f t="shared" si="6"/>
        <v>0</v>
      </c>
      <c r="Z56">
        <f t="shared" si="6"/>
        <v>0</v>
      </c>
      <c r="AA56">
        <f t="shared" si="6"/>
        <v>0</v>
      </c>
      <c r="AB56">
        <f t="shared" si="6"/>
        <v>0</v>
      </c>
      <c r="AC56">
        <f t="shared" si="6"/>
        <v>0</v>
      </c>
      <c r="AD56">
        <f t="shared" si="6"/>
        <v>0</v>
      </c>
      <c r="AE56">
        <f t="shared" si="6"/>
        <v>0</v>
      </c>
      <c r="AF56">
        <f t="shared" si="6"/>
        <v>1</v>
      </c>
      <c r="AG56">
        <f t="shared" si="6"/>
        <v>0</v>
      </c>
      <c r="AH56">
        <f t="shared" si="6"/>
        <v>0</v>
      </c>
      <c r="AI56">
        <f t="shared" si="6"/>
        <v>0</v>
      </c>
      <c r="AJ56">
        <f t="shared" si="6"/>
        <v>0</v>
      </c>
      <c r="AK56">
        <f t="shared" si="6"/>
        <v>0</v>
      </c>
      <c r="AL56">
        <f t="shared" si="6"/>
        <v>0</v>
      </c>
      <c r="AM56">
        <f t="shared" si="6"/>
        <v>0</v>
      </c>
      <c r="AN56">
        <f t="shared" si="6"/>
        <v>0</v>
      </c>
      <c r="AO56">
        <f t="shared" si="6"/>
        <v>0</v>
      </c>
      <c r="AP56">
        <f t="shared" si="6"/>
        <v>0</v>
      </c>
      <c r="AQ56">
        <f t="shared" si="6"/>
        <v>0</v>
      </c>
    </row>
    <row r="57" ht="15.75" customHeight="1" spans="2:43">
      <c r="B57" s="1">
        <v>7</v>
      </c>
      <c r="D57">
        <f t="shared" ref="D57:AQ57" si="7">SUMIF($B$2:$B$49,$B57,D$2:D$49)</f>
        <v>0</v>
      </c>
      <c r="E57">
        <f t="shared" si="7"/>
        <v>0</v>
      </c>
      <c r="F57">
        <f t="shared" si="7"/>
        <v>0</v>
      </c>
      <c r="G57">
        <f t="shared" si="7"/>
        <v>0</v>
      </c>
      <c r="H57">
        <f t="shared" si="7"/>
        <v>0</v>
      </c>
      <c r="I57">
        <f t="shared" si="7"/>
        <v>0</v>
      </c>
      <c r="J57">
        <f t="shared" si="7"/>
        <v>0</v>
      </c>
      <c r="K57">
        <f t="shared" si="7"/>
        <v>0</v>
      </c>
      <c r="L57">
        <f t="shared" si="7"/>
        <v>0</v>
      </c>
      <c r="M57">
        <f t="shared" si="7"/>
        <v>0</v>
      </c>
      <c r="N57">
        <f t="shared" si="7"/>
        <v>0</v>
      </c>
      <c r="O57">
        <f t="shared" si="7"/>
        <v>0</v>
      </c>
      <c r="P57">
        <f t="shared" si="7"/>
        <v>0</v>
      </c>
      <c r="Q57">
        <f t="shared" si="7"/>
        <v>0</v>
      </c>
      <c r="R57">
        <f t="shared" si="7"/>
        <v>0</v>
      </c>
      <c r="S57">
        <f t="shared" si="7"/>
        <v>0</v>
      </c>
      <c r="T57">
        <f t="shared" si="7"/>
        <v>0</v>
      </c>
      <c r="U57">
        <f t="shared" si="7"/>
        <v>0</v>
      </c>
      <c r="V57">
        <f t="shared" si="7"/>
        <v>0</v>
      </c>
      <c r="W57">
        <f t="shared" si="7"/>
        <v>0</v>
      </c>
      <c r="X57">
        <f t="shared" si="7"/>
        <v>0</v>
      </c>
      <c r="Y57">
        <f t="shared" si="7"/>
        <v>0</v>
      </c>
      <c r="Z57">
        <f t="shared" si="7"/>
        <v>0</v>
      </c>
      <c r="AA57">
        <f t="shared" si="7"/>
        <v>0</v>
      </c>
      <c r="AB57">
        <f t="shared" si="7"/>
        <v>0</v>
      </c>
      <c r="AC57">
        <f t="shared" si="7"/>
        <v>0</v>
      </c>
      <c r="AD57">
        <f t="shared" si="7"/>
        <v>0</v>
      </c>
      <c r="AE57">
        <f t="shared" si="7"/>
        <v>0</v>
      </c>
      <c r="AF57">
        <f t="shared" si="7"/>
        <v>0</v>
      </c>
      <c r="AG57">
        <f t="shared" si="7"/>
        <v>0</v>
      </c>
      <c r="AH57">
        <f t="shared" si="7"/>
        <v>0</v>
      </c>
      <c r="AI57">
        <f t="shared" si="7"/>
        <v>0</v>
      </c>
      <c r="AJ57">
        <f t="shared" si="7"/>
        <v>0</v>
      </c>
      <c r="AK57">
        <f t="shared" si="7"/>
        <v>0</v>
      </c>
      <c r="AL57">
        <f t="shared" si="7"/>
        <v>0</v>
      </c>
      <c r="AM57">
        <f t="shared" si="7"/>
        <v>0</v>
      </c>
      <c r="AN57">
        <f t="shared" si="7"/>
        <v>0</v>
      </c>
      <c r="AO57">
        <f t="shared" si="7"/>
        <v>0</v>
      </c>
      <c r="AP57">
        <f t="shared" si="7"/>
        <v>0</v>
      </c>
      <c r="AQ57">
        <f t="shared" si="7"/>
        <v>0</v>
      </c>
    </row>
    <row r="58" ht="15.75" customHeight="1" spans="2:43">
      <c r="B58" s="1">
        <v>8</v>
      </c>
      <c r="D58">
        <f t="shared" ref="D58:AQ58" si="8">SUMIF($B$2:$B$49,$B58,D$2:D$49)</f>
        <v>0</v>
      </c>
      <c r="E58">
        <f t="shared" si="8"/>
        <v>0</v>
      </c>
      <c r="F58">
        <f t="shared" si="8"/>
        <v>0</v>
      </c>
      <c r="G58">
        <f t="shared" si="8"/>
        <v>0</v>
      </c>
      <c r="H58">
        <f t="shared" si="8"/>
        <v>0</v>
      </c>
      <c r="I58">
        <f t="shared" si="8"/>
        <v>0</v>
      </c>
      <c r="J58">
        <f t="shared" si="8"/>
        <v>0</v>
      </c>
      <c r="K58">
        <f t="shared" si="8"/>
        <v>0</v>
      </c>
      <c r="L58">
        <f t="shared" si="8"/>
        <v>0</v>
      </c>
      <c r="M58">
        <f t="shared" si="8"/>
        <v>0</v>
      </c>
      <c r="N58">
        <f t="shared" si="8"/>
        <v>0</v>
      </c>
      <c r="O58">
        <f t="shared" si="8"/>
        <v>0</v>
      </c>
      <c r="P58">
        <f t="shared" si="8"/>
        <v>0</v>
      </c>
      <c r="Q58">
        <f t="shared" si="8"/>
        <v>0</v>
      </c>
      <c r="R58">
        <f t="shared" si="8"/>
        <v>0</v>
      </c>
      <c r="S58">
        <f t="shared" si="8"/>
        <v>0</v>
      </c>
      <c r="T58">
        <f t="shared" si="8"/>
        <v>0</v>
      </c>
      <c r="U58">
        <f t="shared" si="8"/>
        <v>0</v>
      </c>
      <c r="V58">
        <f t="shared" si="8"/>
        <v>0</v>
      </c>
      <c r="W58">
        <f t="shared" si="8"/>
        <v>0</v>
      </c>
      <c r="X58">
        <f t="shared" si="8"/>
        <v>0</v>
      </c>
      <c r="Y58">
        <f t="shared" si="8"/>
        <v>0</v>
      </c>
      <c r="Z58">
        <f t="shared" si="8"/>
        <v>0</v>
      </c>
      <c r="AA58">
        <f t="shared" si="8"/>
        <v>0</v>
      </c>
      <c r="AB58">
        <f t="shared" si="8"/>
        <v>0</v>
      </c>
      <c r="AC58">
        <f t="shared" si="8"/>
        <v>0</v>
      </c>
      <c r="AD58">
        <f t="shared" si="8"/>
        <v>0</v>
      </c>
      <c r="AE58">
        <f t="shared" si="8"/>
        <v>0</v>
      </c>
      <c r="AF58">
        <f t="shared" si="8"/>
        <v>0</v>
      </c>
      <c r="AG58">
        <f t="shared" si="8"/>
        <v>0</v>
      </c>
      <c r="AH58">
        <f t="shared" si="8"/>
        <v>0</v>
      </c>
      <c r="AI58">
        <f t="shared" si="8"/>
        <v>0</v>
      </c>
      <c r="AJ58">
        <f t="shared" si="8"/>
        <v>0</v>
      </c>
      <c r="AK58">
        <f t="shared" si="8"/>
        <v>0</v>
      </c>
      <c r="AL58">
        <f t="shared" si="8"/>
        <v>0</v>
      </c>
      <c r="AM58">
        <f t="shared" si="8"/>
        <v>0</v>
      </c>
      <c r="AN58">
        <f t="shared" si="8"/>
        <v>0</v>
      </c>
      <c r="AO58">
        <f t="shared" si="8"/>
        <v>0</v>
      </c>
      <c r="AP58">
        <f t="shared" si="8"/>
        <v>0</v>
      </c>
      <c r="AQ58">
        <f t="shared" si="8"/>
        <v>0</v>
      </c>
    </row>
    <row r="59" ht="15.75" customHeight="1" spans="2:43">
      <c r="B59" s="1">
        <v>9</v>
      </c>
      <c r="D59">
        <f t="shared" ref="D59:AQ59" si="9">SUMIF($B$2:$B$49,$B59,D$2:D$49)</f>
        <v>0</v>
      </c>
      <c r="E59">
        <f t="shared" si="9"/>
        <v>0</v>
      </c>
      <c r="F59">
        <f t="shared" si="9"/>
        <v>0</v>
      </c>
      <c r="G59">
        <f t="shared" si="9"/>
        <v>0</v>
      </c>
      <c r="H59">
        <f t="shared" si="9"/>
        <v>0</v>
      </c>
      <c r="I59">
        <f t="shared" si="9"/>
        <v>0</v>
      </c>
      <c r="J59">
        <f t="shared" si="9"/>
        <v>0</v>
      </c>
      <c r="K59">
        <f t="shared" si="9"/>
        <v>0</v>
      </c>
      <c r="L59">
        <f t="shared" si="9"/>
        <v>0</v>
      </c>
      <c r="M59">
        <f t="shared" si="9"/>
        <v>0</v>
      </c>
      <c r="N59">
        <f t="shared" si="9"/>
        <v>0</v>
      </c>
      <c r="O59">
        <f t="shared" si="9"/>
        <v>0</v>
      </c>
      <c r="P59">
        <f t="shared" si="9"/>
        <v>0</v>
      </c>
      <c r="Q59">
        <f t="shared" si="9"/>
        <v>0</v>
      </c>
      <c r="R59">
        <f t="shared" si="9"/>
        <v>0</v>
      </c>
      <c r="S59">
        <f t="shared" si="9"/>
        <v>0</v>
      </c>
      <c r="T59">
        <f t="shared" si="9"/>
        <v>0</v>
      </c>
      <c r="U59">
        <f t="shared" si="9"/>
        <v>0</v>
      </c>
      <c r="V59">
        <f t="shared" si="9"/>
        <v>0</v>
      </c>
      <c r="W59">
        <f t="shared" si="9"/>
        <v>0</v>
      </c>
      <c r="X59">
        <f t="shared" si="9"/>
        <v>0</v>
      </c>
      <c r="Y59">
        <f t="shared" si="9"/>
        <v>0</v>
      </c>
      <c r="Z59">
        <f t="shared" si="9"/>
        <v>0</v>
      </c>
      <c r="AA59">
        <f t="shared" si="9"/>
        <v>0</v>
      </c>
      <c r="AB59">
        <f t="shared" si="9"/>
        <v>0</v>
      </c>
      <c r="AC59">
        <f t="shared" si="9"/>
        <v>0</v>
      </c>
      <c r="AD59">
        <f t="shared" si="9"/>
        <v>0</v>
      </c>
      <c r="AE59">
        <f t="shared" si="9"/>
        <v>0</v>
      </c>
      <c r="AF59">
        <f t="shared" si="9"/>
        <v>0</v>
      </c>
      <c r="AG59">
        <f t="shared" si="9"/>
        <v>0</v>
      </c>
      <c r="AH59">
        <f t="shared" si="9"/>
        <v>0</v>
      </c>
      <c r="AI59">
        <f t="shared" si="9"/>
        <v>0</v>
      </c>
      <c r="AJ59">
        <f t="shared" si="9"/>
        <v>0</v>
      </c>
      <c r="AK59">
        <f t="shared" si="9"/>
        <v>0</v>
      </c>
      <c r="AL59">
        <f t="shared" si="9"/>
        <v>0</v>
      </c>
      <c r="AM59">
        <f t="shared" si="9"/>
        <v>0</v>
      </c>
      <c r="AN59">
        <f t="shared" si="9"/>
        <v>0</v>
      </c>
      <c r="AO59">
        <f t="shared" si="9"/>
        <v>0</v>
      </c>
      <c r="AP59">
        <f t="shared" si="9"/>
        <v>0</v>
      </c>
      <c r="AQ59">
        <f t="shared" si="9"/>
        <v>0</v>
      </c>
    </row>
    <row r="60" ht="15.75" customHeight="1" spans="2:43">
      <c r="B60" s="1">
        <v>10</v>
      </c>
      <c r="D60">
        <f t="shared" ref="D60:AQ60" si="10">SUMIF($B$2:$B$49,$B60,D$2:D$49)</f>
        <v>0</v>
      </c>
      <c r="E60">
        <f t="shared" si="10"/>
        <v>0</v>
      </c>
      <c r="F60">
        <f t="shared" si="10"/>
        <v>0</v>
      </c>
      <c r="G60">
        <f t="shared" si="10"/>
        <v>0</v>
      </c>
      <c r="H60">
        <f t="shared" si="10"/>
        <v>0</v>
      </c>
      <c r="I60">
        <f t="shared" si="10"/>
        <v>0</v>
      </c>
      <c r="J60">
        <f t="shared" si="10"/>
        <v>0</v>
      </c>
      <c r="K60">
        <f t="shared" si="10"/>
        <v>0</v>
      </c>
      <c r="L60">
        <f t="shared" si="10"/>
        <v>0</v>
      </c>
      <c r="M60">
        <f t="shared" si="10"/>
        <v>0</v>
      </c>
      <c r="N60">
        <f t="shared" si="10"/>
        <v>0</v>
      </c>
      <c r="O60">
        <f t="shared" si="10"/>
        <v>0</v>
      </c>
      <c r="P60">
        <f t="shared" si="10"/>
        <v>0</v>
      </c>
      <c r="Q60">
        <f t="shared" si="10"/>
        <v>0</v>
      </c>
      <c r="R60">
        <f t="shared" si="10"/>
        <v>1</v>
      </c>
      <c r="S60">
        <f t="shared" si="10"/>
        <v>0</v>
      </c>
      <c r="T60">
        <f t="shared" si="10"/>
        <v>0</v>
      </c>
      <c r="U60">
        <f t="shared" si="10"/>
        <v>0</v>
      </c>
      <c r="V60">
        <f t="shared" si="10"/>
        <v>0</v>
      </c>
      <c r="W60">
        <f t="shared" si="10"/>
        <v>0</v>
      </c>
      <c r="X60">
        <f t="shared" si="10"/>
        <v>0</v>
      </c>
      <c r="Y60">
        <f t="shared" si="10"/>
        <v>0</v>
      </c>
      <c r="Z60">
        <f t="shared" si="10"/>
        <v>0</v>
      </c>
      <c r="AA60">
        <f t="shared" si="10"/>
        <v>0</v>
      </c>
      <c r="AB60">
        <f t="shared" si="10"/>
        <v>0</v>
      </c>
      <c r="AC60">
        <f t="shared" si="10"/>
        <v>0</v>
      </c>
      <c r="AD60">
        <f t="shared" si="10"/>
        <v>0</v>
      </c>
      <c r="AE60">
        <f t="shared" si="10"/>
        <v>0</v>
      </c>
      <c r="AF60">
        <f t="shared" si="10"/>
        <v>0</v>
      </c>
      <c r="AG60">
        <f t="shared" si="10"/>
        <v>0</v>
      </c>
      <c r="AH60">
        <f t="shared" si="10"/>
        <v>0</v>
      </c>
      <c r="AI60">
        <f t="shared" si="10"/>
        <v>0</v>
      </c>
      <c r="AJ60">
        <f t="shared" si="10"/>
        <v>0</v>
      </c>
      <c r="AK60">
        <f t="shared" si="10"/>
        <v>0</v>
      </c>
      <c r="AL60">
        <f t="shared" si="10"/>
        <v>0</v>
      </c>
      <c r="AM60">
        <f t="shared" si="10"/>
        <v>0</v>
      </c>
      <c r="AN60">
        <f t="shared" si="10"/>
        <v>0</v>
      </c>
      <c r="AO60">
        <f t="shared" si="10"/>
        <v>0</v>
      </c>
      <c r="AP60">
        <f t="shared" si="10"/>
        <v>0</v>
      </c>
      <c r="AQ60">
        <f t="shared" si="10"/>
        <v>0</v>
      </c>
    </row>
    <row r="61" ht="15.75" customHeight="1"/>
    <row r="62" ht="15.75" customHeight="1"/>
    <row r="63" ht="15.75" customHeight="1"/>
    <row r="64" ht="15.75" customHeight="1"/>
    <row r="65" ht="15.75" customHeight="1"/>
    <row r="66" ht="15.75" customHeight="1" spans="1:3">
      <c r="A66" s="1" t="s">
        <v>357</v>
      </c>
      <c r="B66" s="1" t="s">
        <v>358</v>
      </c>
      <c r="C66" s="1" t="s">
        <v>277</v>
      </c>
    </row>
    <row r="67" ht="15.75" customHeight="1" spans="1:3">
      <c r="A67" s="1">
        <v>2</v>
      </c>
      <c r="B67">
        <f t="shared" ref="B67:B75" si="11">COUNTIF($B$2:$B$49,$A67)</f>
        <v>14</v>
      </c>
      <c r="C67">
        <f t="shared" ref="C67:C75" si="12">SUMIF($B$2:$B$49,$A67,$C$2:$C$49)</f>
        <v>546</v>
      </c>
    </row>
    <row r="68" ht="15.75" customHeight="1" spans="1:3">
      <c r="A68" s="1">
        <v>3</v>
      </c>
      <c r="B68">
        <f t="shared" si="11"/>
        <v>16</v>
      </c>
      <c r="C68">
        <f t="shared" si="12"/>
        <v>64</v>
      </c>
    </row>
    <row r="69" ht="15.75" customHeight="1" spans="1:3">
      <c r="A69" s="1">
        <v>4</v>
      </c>
      <c r="B69">
        <f t="shared" si="11"/>
        <v>12</v>
      </c>
      <c r="C69">
        <f t="shared" si="12"/>
        <v>17</v>
      </c>
    </row>
    <row r="70" ht="15.75" customHeight="1" spans="1:3">
      <c r="A70" s="1">
        <v>5</v>
      </c>
      <c r="B70">
        <f t="shared" si="11"/>
        <v>3</v>
      </c>
      <c r="C70">
        <f t="shared" si="12"/>
        <v>3</v>
      </c>
    </row>
    <row r="71" ht="15.75" customHeight="1" spans="1:3">
      <c r="A71" s="1">
        <v>6</v>
      </c>
      <c r="B71">
        <f t="shared" si="11"/>
        <v>2</v>
      </c>
      <c r="C71">
        <f t="shared" si="12"/>
        <v>2</v>
      </c>
    </row>
    <row r="72" ht="15.75" customHeight="1" spans="1:3">
      <c r="A72" s="1">
        <v>7</v>
      </c>
      <c r="B72">
        <f t="shared" si="11"/>
        <v>0</v>
      </c>
      <c r="C72">
        <f t="shared" si="12"/>
        <v>0</v>
      </c>
    </row>
    <row r="73" ht="15.75" customHeight="1" spans="1:3">
      <c r="A73" s="1">
        <v>8</v>
      </c>
      <c r="B73">
        <f t="shared" si="11"/>
        <v>0</v>
      </c>
      <c r="C73">
        <f t="shared" si="12"/>
        <v>0</v>
      </c>
    </row>
    <row r="74" ht="15.75" customHeight="1" spans="1:3">
      <c r="A74" s="1">
        <v>9</v>
      </c>
      <c r="B74">
        <f t="shared" si="11"/>
        <v>0</v>
      </c>
      <c r="C74">
        <f t="shared" si="12"/>
        <v>0</v>
      </c>
    </row>
    <row r="75" ht="15.75" customHeight="1" spans="1:3">
      <c r="A75" s="1">
        <v>10</v>
      </c>
      <c r="B75">
        <f t="shared" si="11"/>
        <v>1</v>
      </c>
      <c r="C75">
        <f t="shared" si="12"/>
        <v>1</v>
      </c>
    </row>
    <row r="76" ht="15.75" customHeight="1"/>
    <row r="77" ht="15.75" customHeight="1" spans="1:3">
      <c r="A77" s="1" t="s">
        <v>359</v>
      </c>
      <c r="C77" s="4">
        <f>(C67*A67+C68*A68+C69*A69+C70*A70+C71*A71+C75*A75)/C51</f>
        <v>2.19431279620853</v>
      </c>
    </row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paperSize="9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1000"/>
  <sheetViews>
    <sheetView workbookViewId="0">
      <selection activeCell="A1" sqref="A1"/>
    </sheetView>
  </sheetViews>
  <sheetFormatPr defaultColWidth="14.4285714285714" defaultRowHeight="15" customHeight="1"/>
  <cols>
    <col min="1" max="1" width="38.7071428571429" customWidth="1"/>
    <col min="2" max="2" width="14.8571428571429" customWidth="1"/>
    <col min="3" max="3" width="13.2928571428571" customWidth="1"/>
    <col min="4" max="4" width="22" customWidth="1"/>
    <col min="5" max="8" width="10.7071428571429" customWidth="1"/>
    <col min="9" max="9" width="20" customWidth="1"/>
    <col min="10" max="10" width="24.4285714285714" customWidth="1"/>
    <col min="11" max="11" width="12.8571428571429" customWidth="1"/>
    <col min="12" max="12" width="20.2928571428571" customWidth="1"/>
    <col min="13" max="13" width="10.7071428571429" customWidth="1"/>
    <col min="14" max="14" width="19.4285714285714" customWidth="1"/>
    <col min="15" max="15" width="16.2928571428571" customWidth="1"/>
    <col min="16" max="16" width="13" customWidth="1"/>
    <col min="17" max="17" width="14.8571428571429" customWidth="1"/>
    <col min="18" max="19" width="10.7071428571429" customWidth="1"/>
    <col min="20" max="20" width="16.1428571428571" customWidth="1"/>
    <col min="21" max="28" width="10.7071428571429" customWidth="1"/>
    <col min="29" max="29" width="23.7071428571429" customWidth="1"/>
    <col min="30" max="32" width="10.7071428571429" customWidth="1"/>
    <col min="33" max="33" width="14.1428571428571" customWidth="1"/>
    <col min="34" max="34" width="21.1428571428571" customWidth="1"/>
    <col min="35" max="36" width="10.7071428571429" customWidth="1"/>
    <col min="37" max="37" width="17.7071428571429" customWidth="1"/>
    <col min="38" max="38" width="10.7071428571429" customWidth="1"/>
    <col min="39" max="39" width="21.4285714285714" customWidth="1"/>
    <col min="40" max="40" width="10.7071428571429" customWidth="1"/>
    <col min="41" max="41" width="21.4285714285714" customWidth="1"/>
    <col min="42" max="42" width="25.2928571428571" customWidth="1"/>
    <col min="43" max="43" width="10.7071428571429" customWidth="1"/>
  </cols>
  <sheetData>
    <row r="1" ht="13.95" spans="1:43">
      <c r="A1" s="1" t="s">
        <v>296</v>
      </c>
      <c r="B1" s="1" t="s">
        <v>357</v>
      </c>
      <c r="C1" s="1" t="s">
        <v>290</v>
      </c>
      <c r="D1" s="1" t="s">
        <v>41</v>
      </c>
      <c r="E1" s="1" t="s">
        <v>47</v>
      </c>
      <c r="F1" s="1" t="s">
        <v>52</v>
      </c>
      <c r="G1" s="1" t="s">
        <v>58</v>
      </c>
      <c r="H1" s="1" t="s">
        <v>62</v>
      </c>
      <c r="I1" s="1" t="s">
        <v>68</v>
      </c>
      <c r="J1" s="1" t="s">
        <v>73</v>
      </c>
      <c r="K1" s="1" t="s">
        <v>77</v>
      </c>
      <c r="L1" s="1" t="s">
        <v>82</v>
      </c>
      <c r="M1" s="1" t="s">
        <v>86</v>
      </c>
      <c r="N1" s="1" t="s">
        <v>91</v>
      </c>
      <c r="O1" s="1" t="s">
        <v>96</v>
      </c>
      <c r="P1" s="1" t="s">
        <v>99</v>
      </c>
      <c r="Q1" s="1" t="s">
        <v>103</v>
      </c>
      <c r="R1" s="1" t="s">
        <v>106</v>
      </c>
      <c r="S1" s="1" t="s">
        <v>109</v>
      </c>
      <c r="T1" s="1" t="s">
        <v>112</v>
      </c>
      <c r="U1" s="1" t="s">
        <v>117</v>
      </c>
      <c r="V1" s="1" t="s">
        <v>122</v>
      </c>
      <c r="W1" s="1" t="s">
        <v>125</v>
      </c>
      <c r="X1" s="1" t="s">
        <v>129</v>
      </c>
      <c r="Y1" s="1" t="s">
        <v>132</v>
      </c>
      <c r="Z1" s="1" t="s">
        <v>135</v>
      </c>
      <c r="AA1" s="1" t="s">
        <v>139</v>
      </c>
      <c r="AB1" s="1" t="s">
        <v>142</v>
      </c>
      <c r="AC1" s="1" t="s">
        <v>145</v>
      </c>
      <c r="AD1" s="1" t="s">
        <v>149</v>
      </c>
      <c r="AE1" s="1" t="s">
        <v>152</v>
      </c>
      <c r="AF1" s="1" t="s">
        <v>156</v>
      </c>
      <c r="AG1" s="1" t="s">
        <v>162</v>
      </c>
      <c r="AH1" s="1" t="s">
        <v>165</v>
      </c>
      <c r="AI1" s="1" t="s">
        <v>168</v>
      </c>
      <c r="AJ1" s="1" t="s">
        <v>172</v>
      </c>
      <c r="AK1" s="1" t="s">
        <v>177</v>
      </c>
      <c r="AL1" s="1" t="s">
        <v>180</v>
      </c>
      <c r="AM1" s="1" t="s">
        <v>185</v>
      </c>
      <c r="AN1" s="1" t="s">
        <v>189</v>
      </c>
      <c r="AO1" s="1" t="s">
        <v>193</v>
      </c>
      <c r="AP1" s="1" t="s">
        <v>196</v>
      </c>
      <c r="AQ1" s="1" t="s">
        <v>200</v>
      </c>
    </row>
    <row r="2" ht="13.95" spans="1:43">
      <c r="A2" s="1" t="str">
        <f>'Dependency types'!A$2</f>
        <v>p1 =&gt; p2!=A</v>
      </c>
      <c r="B2">
        <v>2</v>
      </c>
      <c r="C2">
        <f t="shared" ref="C2:C49" si="0">SUM($D2:$AQ2)</f>
        <v>9</v>
      </c>
      <c r="D2">
        <f>IF(COUNTIF('Google Maps Places'!$H$2:$H$200,'Dep in APIs occurrences'!$A2)&gt;0,1,0)</f>
        <v>1</v>
      </c>
      <c r="E2">
        <f>IF(COUNTIF('Twitter Search Tweets'!$H$2:$H$200,'Dep in APIs occurrences'!$A2)&gt;0,1,0)</f>
        <v>0</v>
      </c>
      <c r="F2">
        <f>IF(COUNTIF(Youtube!$H$2:$H$200,'Dep in APIs occurrences'!$A2)&gt;0,1,0)</f>
        <v>1</v>
      </c>
      <c r="G2">
        <f>IF(COUNTIF(Flickr!$H$2:$H$200,'Dep in APIs occurrences'!$A2)&gt;0,1,0)</f>
        <v>0</v>
      </c>
      <c r="H2">
        <f>IF(COUNTIF('Twilio SMS'!$H$2:$H$200,'Dep in APIs occurrences'!$A2)&gt;0,1,0)</f>
        <v>0</v>
      </c>
      <c r="I2">
        <f>IF(COUNTIF(Last.fm!$H$2:$H$200,'Dep in APIs occurrences'!$A2)&gt;0,1,0)</f>
        <v>0</v>
      </c>
      <c r="J2">
        <f>IF(COUNTIF('Microsoft Bing Maps'!$H$2:$H$200,'Dep in APIs occurrences'!$A2)&gt;0,1,0)</f>
        <v>0</v>
      </c>
      <c r="K2">
        <f>IF(COUNTIF('Google App Engine Admin'!$H$2:$H$200,'Dep in APIs occurrences'!$A2)&gt;0,1,0)</f>
        <v>0</v>
      </c>
      <c r="L2">
        <f>IF(COUNTIF(Foursquare!$H$2:$H$200,'Dep in APIs occurrences'!$A2)&gt;0,1,0)</f>
        <v>1</v>
      </c>
      <c r="M2">
        <f>IF(COUNTIF('DocuSign eSignature'!$H$2:$H$200,'Dep in APIs occurrences'!$A2)&gt;0,1,0)</f>
        <v>0</v>
      </c>
      <c r="N2">
        <f>IF(COUNTIF(GeoNames!$H$2:$H$200,'Dep in APIs occurrences'!$A2)&gt;0,1,0)</f>
        <v>0</v>
      </c>
      <c r="O2">
        <f>IF(COUNTIF('Google Geocoding'!$H$2:$H$200,'Dep in APIs occurrences'!$A2)&gt;0,1,0)</f>
        <v>0</v>
      </c>
      <c r="P2">
        <f>IF(COUNTIF(OpenStreetMap!$H$2:$H$200,'Dep in APIs occurrences'!$A2)&gt;0,1,0)</f>
        <v>0</v>
      </c>
      <c r="Q2">
        <f>IF(COUNTIF(SoundCloud!$H$2:$H$200,'Dep in APIs occurrences'!$A2)&gt;0,1,0)</f>
        <v>0</v>
      </c>
      <c r="R2">
        <f>IF(COUNTIF(NationBuilder!$H$2:$H$199,'Dep in APIs occurrences'!$A2)&gt;0,1,0)</f>
        <v>0</v>
      </c>
      <c r="S2">
        <f>IF(COUNTIF(Tumblr!$H$2:$H$200,'Dep in APIs occurrences'!$A2)&gt;0,1,0)</f>
        <v>0</v>
      </c>
      <c r="T2">
        <f>IF(COUNTIF('Yelp Fusion'!$H$2:$H$200,'Dep in APIs occurrences'!$A2)&gt;0,1,0)</f>
        <v>0</v>
      </c>
      <c r="U2">
        <f>IF(COUNTIF('Paypal Invoicing'!$H$2:$H$200,'Dep in APIs occurrences'!$A2)&gt;0,1,0)</f>
        <v>0</v>
      </c>
      <c r="V2">
        <f>IF(COUNTIF(Oodle!$H$2:$H$200,'Dep in APIs occurrences'!$A2)&gt;0,1,0)</f>
        <v>0</v>
      </c>
      <c r="W2">
        <f>IF(COUNTIF(iTunes!$H$2:$H$200,'Dep in APIs occurrences'!$A2)&gt;0,1,0)</f>
        <v>0</v>
      </c>
      <c r="X2">
        <f>IF(COUNTIF(MapLarge!$H$2:$H$200,'Dep in APIs occurrences'!$A2)&gt;0,1,0)</f>
        <v>0</v>
      </c>
      <c r="Y2">
        <f>IF(COUNTIF(PicPlz!$H$2:$H$200,'Dep in APIs occurrences'!$A2)&gt;0,1,0)</f>
        <v>0</v>
      </c>
      <c r="Z2">
        <f>IF(COUNTIF(CrunchBase!$H$2:$H$200,'Dep in APIs occurrences'!$A2)&gt;0,1,0)</f>
        <v>0</v>
      </c>
      <c r="AA2">
        <f>IF(COUNTIF(Stripe!$H$2:$H$196,'Dep in APIs occurrences'!$A2)&gt;0,1,0)</f>
        <v>1</v>
      </c>
      <c r="AB2">
        <f>IF(COUNTIF(Kiva!$H$2:$H$200,'Dep in APIs occurrences'!$A2)&gt;0,1,0)</f>
        <v>0</v>
      </c>
      <c r="AC2">
        <f>IF(COUNTIF(Tropo!$H$2:$H$200,'Dep in APIs occurrences'!$A2)&gt;0,1,0)</f>
        <v>0</v>
      </c>
      <c r="AD2">
        <f>IF(COUNTIF('AT&amp;T In-App Messaging'!$H$2:$H$200,'Dep in APIs occurrences'!$A2)&gt;0,1,0)</f>
        <v>0</v>
      </c>
      <c r="AE2">
        <f>IF(COUNTIF('Nexmo SMS'!$H$2:$H$200,'Dep in APIs occurrences'!$A2)&gt;0,1,0)</f>
        <v>0</v>
      </c>
      <c r="AF2">
        <f>IF(COUNTIF('Amazon S3'!$H$2:$H$199,'Dep in APIs occurrences'!$A2)&gt;0,1,0)</f>
        <v>0</v>
      </c>
      <c r="AG2">
        <f>IF(COUNTIF(Heroku!$H$2:$H$200,'Dep in APIs occurrences'!$A2)&gt;0,1,0)</f>
        <v>0</v>
      </c>
      <c r="AH2">
        <f>IF(COUNTIF('Google Drive'!$H$2:$H$200,'Dep in APIs occurrences'!$A2)&gt;0,1,0)</f>
        <v>1</v>
      </c>
      <c r="AI2">
        <f>IF(COUNTIF('Google Fusion Tables'!$H$2:$H$200,'Dep in APIs occurrences'!$A2)&gt;0,1,0)</f>
        <v>0</v>
      </c>
      <c r="AJ2">
        <f>IF(COUNTIF(Pryv!$H$2:$H$200,'Dep in APIs occurrences'!$A2)&gt;0,1,0)</f>
        <v>0</v>
      </c>
      <c r="AK2">
        <f>IF(COUNTIF(Github!$H$2:$H$200,'Dep in APIs occurrences'!$A2)&gt;0,1,0)</f>
        <v>1</v>
      </c>
      <c r="AL2">
        <f>IF(COUNTIF('Bing Web Search'!$H$2:$H$200,'Dep in APIs occurrences'!$A2)&gt;0,1,0)</f>
        <v>1</v>
      </c>
      <c r="AM2">
        <f>IF(COUNTIF(Indeed!$H$2:$H$200,'Dep in APIs occurrences'!$A2)&gt;0,1,0)</f>
        <v>0</v>
      </c>
      <c r="AN2">
        <f>IF(COUNTIF('Google Custom Search'!$H$2:$H$200,'Dep in APIs occurrences'!$A2)&gt;0,1,0)</f>
        <v>0</v>
      </c>
      <c r="AO2">
        <f>IF(COUNTIF(Coinbase!$H$2:$H$200,'Dep in APIs occurrences'!$A2)&gt;0,1,0)</f>
        <v>1</v>
      </c>
      <c r="AP2">
        <f>IF(COUNTIF('QuickBooks Payments'!$H$2:$H$200,'Dep in APIs occurrences'!$A2)&gt;0,1,0)</f>
        <v>0</v>
      </c>
      <c r="AQ2">
        <f>IF(COUNTIF('Forte (Payments Gateway)'!$H$2:$H$199,'Dep in APIs occurrences'!$A2)&gt;0,1,0)</f>
        <v>1</v>
      </c>
    </row>
    <row r="3" ht="13.95" spans="1:43">
      <c r="A3" s="1" t="str">
        <f>'Dependency types'!A$3</f>
        <v>p1=A =&gt; OR(p2, p3, p4)</v>
      </c>
      <c r="B3">
        <v>4</v>
      </c>
      <c r="C3">
        <f t="shared" si="0"/>
        <v>1</v>
      </c>
      <c r="D3">
        <f>IF(COUNTIF('Google Maps Places'!$H$2:$H$200,'Dep in APIs occurrences'!$A3)&gt;0,1,0)</f>
        <v>1</v>
      </c>
      <c r="E3">
        <f>IF(COUNTIF('Twitter Search Tweets'!$H$2:$H$200,'Dep in APIs occurrences'!$A3)&gt;0,1,0)</f>
        <v>0</v>
      </c>
      <c r="F3">
        <f>IF(COUNTIF(Youtube!$H$2:$H$200,'Dep in APIs occurrences'!$A3)&gt;0,1,0)</f>
        <v>0</v>
      </c>
      <c r="G3">
        <f>IF(COUNTIF(Flickr!$H$2:$H$200,'Dep in APIs occurrences'!$A3)&gt;0,1,0)</f>
        <v>0</v>
      </c>
      <c r="H3">
        <f>IF(COUNTIF('Twilio SMS'!$H$2:$H$200,'Dep in APIs occurrences'!$A3)&gt;0,1,0)</f>
        <v>0</v>
      </c>
      <c r="I3">
        <f>IF(COUNTIF(Last.fm!$H$2:$H$200,'Dep in APIs occurrences'!$A3)&gt;0,1,0)</f>
        <v>0</v>
      </c>
      <c r="J3">
        <f>IF(COUNTIF('Microsoft Bing Maps'!$H$2:$H$200,'Dep in APIs occurrences'!$A3)&gt;0,1,0)</f>
        <v>0</v>
      </c>
      <c r="K3">
        <f>IF(COUNTIF('Google App Engine Admin'!$H$2:$H$200,'Dep in APIs occurrences'!$A3)&gt;0,1,0)</f>
        <v>0</v>
      </c>
      <c r="L3">
        <f>IF(COUNTIF(Foursquare!$H$2:$H$200,'Dep in APIs occurrences'!$A3)&gt;0,1,0)</f>
        <v>0</v>
      </c>
      <c r="M3">
        <f>IF(COUNTIF('DocuSign eSignature'!$H$2:$H$200,'Dep in APIs occurrences'!$A3)&gt;0,1,0)</f>
        <v>0</v>
      </c>
      <c r="N3">
        <f>IF(COUNTIF(GeoNames!$H$2:$H$200,'Dep in APIs occurrences'!$A3)&gt;0,1,0)</f>
        <v>0</v>
      </c>
      <c r="O3">
        <f>IF(COUNTIF('Google Geocoding'!$H$2:$H$200,'Dep in APIs occurrences'!$A3)&gt;0,1,0)</f>
        <v>0</v>
      </c>
      <c r="P3">
        <f>IF(COUNTIF(OpenStreetMap!$H$2:$H$200,'Dep in APIs occurrences'!$A3)&gt;0,1,0)</f>
        <v>0</v>
      </c>
      <c r="Q3">
        <f>IF(COUNTIF(SoundCloud!$H$2:$H$200,'Dep in APIs occurrences'!$A3)&gt;0,1,0)</f>
        <v>0</v>
      </c>
      <c r="R3">
        <f>IF(COUNTIF(NationBuilder!$H$2:$H$199,'Dep in APIs occurrences'!$A3)&gt;0,1,0)</f>
        <v>0</v>
      </c>
      <c r="S3">
        <f>IF(COUNTIF(Tumblr!$H$2:$H$200,'Dep in APIs occurrences'!$A3)&gt;0,1,0)</f>
        <v>0</v>
      </c>
      <c r="T3">
        <f>IF(COUNTIF('Yelp Fusion'!$H$2:$H$200,'Dep in APIs occurrences'!$A3)&gt;0,1,0)</f>
        <v>0</v>
      </c>
      <c r="U3">
        <f>IF(COUNTIF('Paypal Invoicing'!$H$2:$H$200,'Dep in APIs occurrences'!$A3)&gt;0,1,0)</f>
        <v>0</v>
      </c>
      <c r="V3">
        <f>IF(COUNTIF(Oodle!$H$2:$H$200,'Dep in APIs occurrences'!$A3)&gt;0,1,0)</f>
        <v>0</v>
      </c>
      <c r="W3">
        <f>IF(COUNTIF(iTunes!$H$2:$H$200,'Dep in APIs occurrences'!$A3)&gt;0,1,0)</f>
        <v>0</v>
      </c>
      <c r="X3">
        <f>IF(COUNTIF(MapLarge!$H$2:$H$200,'Dep in APIs occurrences'!$A3)&gt;0,1,0)</f>
        <v>0</v>
      </c>
      <c r="Y3">
        <f>IF(COUNTIF(PicPlz!$H$2:$H$200,'Dep in APIs occurrences'!$A3)&gt;0,1,0)</f>
        <v>0</v>
      </c>
      <c r="Z3">
        <f>IF(COUNTIF(CrunchBase!$H$2:$H$200,'Dep in APIs occurrences'!$A3)&gt;0,1,0)</f>
        <v>0</v>
      </c>
      <c r="AA3">
        <f>IF(COUNTIF(Stripe!$H$2:$H$196,'Dep in APIs occurrences'!$A3)&gt;0,1,0)</f>
        <v>0</v>
      </c>
      <c r="AB3">
        <f>IF(COUNTIF(Kiva!$H$2:$H$200,'Dep in APIs occurrences'!$A3)&gt;0,1,0)</f>
        <v>0</v>
      </c>
      <c r="AC3">
        <f>IF(COUNTIF(Tropo!$H$2:$H$200,'Dep in APIs occurrences'!$A3)&gt;0,1,0)</f>
        <v>0</v>
      </c>
      <c r="AD3">
        <f>IF(COUNTIF('AT&amp;T In-App Messaging'!$H$2:$H$200,'Dep in APIs occurrences'!$A3)&gt;0,1,0)</f>
        <v>0</v>
      </c>
      <c r="AE3">
        <f>IF(COUNTIF('Nexmo SMS'!$H$2:$H$200,'Dep in APIs occurrences'!$A3)&gt;0,1,0)</f>
        <v>0</v>
      </c>
      <c r="AF3">
        <f>IF(COUNTIF('Amazon S3'!$H$2:$H$199,'Dep in APIs occurrences'!$A3)&gt;0,1,0)</f>
        <v>0</v>
      </c>
      <c r="AG3">
        <f>IF(COUNTIF(Heroku!$H$2:$H$200,'Dep in APIs occurrences'!$A3)&gt;0,1,0)</f>
        <v>0</v>
      </c>
      <c r="AH3">
        <f>IF(COUNTIF('Google Drive'!$H$2:$H$200,'Dep in APIs occurrences'!$A3)&gt;0,1,0)</f>
        <v>0</v>
      </c>
      <c r="AI3">
        <f>IF(COUNTIF('Google Fusion Tables'!$H$2:$H$200,'Dep in APIs occurrences'!$A3)&gt;0,1,0)</f>
        <v>0</v>
      </c>
      <c r="AJ3">
        <f>IF(COUNTIF(Pryv!$H$2:$H$200,'Dep in APIs occurrences'!$A3)&gt;0,1,0)</f>
        <v>0</v>
      </c>
      <c r="AK3">
        <f>IF(COUNTIF(Github!$H$2:$H$200,'Dep in APIs occurrences'!$A3)&gt;0,1,0)</f>
        <v>0</v>
      </c>
      <c r="AL3">
        <f>IF(COUNTIF('Bing Web Search'!$H$2:$H$200,'Dep in APIs occurrences'!$A3)&gt;0,1,0)</f>
        <v>0</v>
      </c>
      <c r="AM3">
        <f>IF(COUNTIF(Indeed!$H$2:$H$200,'Dep in APIs occurrences'!$A3)&gt;0,1,0)</f>
        <v>0</v>
      </c>
      <c r="AN3">
        <f>IF(COUNTIF('Google Custom Search'!$H$2:$H$200,'Dep in APIs occurrences'!$A3)&gt;0,1,0)</f>
        <v>0</v>
      </c>
      <c r="AO3">
        <f>IF(COUNTIF(Coinbase!$H$2:$H$200,'Dep in APIs occurrences'!$A3)&gt;0,1,0)</f>
        <v>0</v>
      </c>
      <c r="AP3">
        <f>IF(COUNTIF('QuickBooks Payments'!$H$2:$H$200,'Dep in APIs occurrences'!$A3)&gt;0,1,0)</f>
        <v>0</v>
      </c>
      <c r="AQ3">
        <f>IF(COUNTIF('Forte (Payments Gateway)'!$H$2:$H$199,'Dep in APIs occurrences'!$A3)&gt;0,1,0)</f>
        <v>0</v>
      </c>
    </row>
    <row r="4" ht="13.95" spans="1:43">
      <c r="A4" s="1" t="str">
        <f>'Dependency types'!A$4</f>
        <v>p1 &gt;= p2</v>
      </c>
      <c r="B4">
        <v>2</v>
      </c>
      <c r="C4">
        <f t="shared" si="0"/>
        <v>19</v>
      </c>
      <c r="D4">
        <f>IF(COUNTIF('Google Maps Places'!$H$2:$H$200,'Dep in APIs occurrences'!$A4)&gt;0,1,0)</f>
        <v>1</v>
      </c>
      <c r="E4">
        <f>IF(COUNTIF('Twitter Search Tweets'!$H$2:$H$200,'Dep in APIs occurrences'!$A4)&gt;0,1,0)</f>
        <v>1</v>
      </c>
      <c r="F4">
        <f>IF(COUNTIF(Youtube!$H$2:$H$200,'Dep in APIs occurrences'!$A4)&gt;0,1,0)</f>
        <v>1</v>
      </c>
      <c r="G4">
        <f>IF(COUNTIF(Flickr!$H$2:$H$200,'Dep in APIs occurrences'!$A4)&gt;0,1,0)</f>
        <v>1</v>
      </c>
      <c r="H4">
        <f>IF(COUNTIF('Twilio SMS'!$H$2:$H$200,'Dep in APIs occurrences'!$A4)&gt;0,1,0)</f>
        <v>1</v>
      </c>
      <c r="I4">
        <f>IF(COUNTIF(Last.fm!$H$2:$H$200,'Dep in APIs occurrences'!$A4)&gt;0,1,0)</f>
        <v>1</v>
      </c>
      <c r="J4">
        <f>IF(COUNTIF('Microsoft Bing Maps'!$H$2:$H$200,'Dep in APIs occurrences'!$A4)&gt;0,1,0)</f>
        <v>0</v>
      </c>
      <c r="K4">
        <f>IF(COUNTIF('Google App Engine Admin'!$H$2:$H$200,'Dep in APIs occurrences'!$A4)&gt;0,1,0)</f>
        <v>0</v>
      </c>
      <c r="L4">
        <f>IF(COUNTIF(Foursquare!$H$2:$H$200,'Dep in APIs occurrences'!$A4)&gt;0,1,0)</f>
        <v>1</v>
      </c>
      <c r="M4">
        <f>IF(COUNTIF('DocuSign eSignature'!$H$2:$H$200,'Dep in APIs occurrences'!$A4)&gt;0,1,0)</f>
        <v>1</v>
      </c>
      <c r="N4">
        <f>IF(COUNTIF(GeoNames!$H$2:$H$200,'Dep in APIs occurrences'!$A4)&gt;0,1,0)</f>
        <v>1</v>
      </c>
      <c r="O4">
        <f>IF(COUNTIF('Google Geocoding'!$H$2:$H$200,'Dep in APIs occurrences'!$A4)&gt;0,1,0)</f>
        <v>0</v>
      </c>
      <c r="P4">
        <f>IF(COUNTIF(OpenStreetMap!$H$2:$H$200,'Dep in APIs occurrences'!$A4)&gt;0,1,0)</f>
        <v>1</v>
      </c>
      <c r="Q4">
        <f>IF(COUNTIF(SoundCloud!$H$2:$H$200,'Dep in APIs occurrences'!$A4)&gt;0,1,0)</f>
        <v>1</v>
      </c>
      <c r="R4">
        <f>IF(COUNTIF(NationBuilder!$H$2:$H$199,'Dep in APIs occurrences'!$A4)&gt;0,1,0)</f>
        <v>1</v>
      </c>
      <c r="S4">
        <f>IF(COUNTIF(Tumblr!$H$2:$H$200,'Dep in APIs occurrences'!$A4)&gt;0,1,0)</f>
        <v>0</v>
      </c>
      <c r="T4">
        <f>IF(COUNTIF('Yelp Fusion'!$H$2:$H$200,'Dep in APIs occurrences'!$A4)&gt;0,1,0)</f>
        <v>1</v>
      </c>
      <c r="U4">
        <f>IF(COUNTIF('Paypal Invoicing'!$H$2:$H$200,'Dep in APIs occurrences'!$A4)&gt;0,1,0)</f>
        <v>1</v>
      </c>
      <c r="V4">
        <f>IF(COUNTIF(Oodle!$H$2:$H$200,'Dep in APIs occurrences'!$A4)&gt;0,1,0)</f>
        <v>1</v>
      </c>
      <c r="W4">
        <f>IF(COUNTIF(iTunes!$H$2:$H$200,'Dep in APIs occurrences'!$A4)&gt;0,1,0)</f>
        <v>0</v>
      </c>
      <c r="X4">
        <f>IF(COUNTIF(MapLarge!$H$2:$H$200,'Dep in APIs occurrences'!$A4)&gt;0,1,0)</f>
        <v>0</v>
      </c>
      <c r="Y4">
        <f>IF(COUNTIF(PicPlz!$H$2:$H$200,'Dep in APIs occurrences'!$A4)&gt;0,1,0)</f>
        <v>0</v>
      </c>
      <c r="Z4">
        <f>IF(COUNTIF(CrunchBase!$H$2:$H$200,'Dep in APIs occurrences'!$A4)&gt;0,1,0)</f>
        <v>0</v>
      </c>
      <c r="AA4">
        <f>IF(COUNTIF(Stripe!$H$2:$H$196,'Dep in APIs occurrences'!$A4)&gt;0,1,0)</f>
        <v>1</v>
      </c>
      <c r="AB4">
        <f>IF(COUNTIF(Kiva!$H$2:$H$200,'Dep in APIs occurrences'!$A4)&gt;0,1,0)</f>
        <v>0</v>
      </c>
      <c r="AC4">
        <f>IF(COUNTIF(Tropo!$H$2:$H$200,'Dep in APIs occurrences'!$A4)&gt;0,1,0)</f>
        <v>0</v>
      </c>
      <c r="AD4">
        <f>IF(COUNTIF('AT&amp;T In-App Messaging'!$H$2:$H$200,'Dep in APIs occurrences'!$A4)&gt;0,1,0)</f>
        <v>0</v>
      </c>
      <c r="AE4">
        <f>IF(COUNTIF('Nexmo SMS'!$H$2:$H$200,'Dep in APIs occurrences'!$A4)&gt;0,1,0)</f>
        <v>0</v>
      </c>
      <c r="AF4">
        <f>IF(COUNTIF('Amazon S3'!$H$2:$H$199,'Dep in APIs occurrences'!$A4)&gt;0,1,0)</f>
        <v>0</v>
      </c>
      <c r="AG4">
        <f>IF(COUNTIF(Heroku!$H$2:$H$200,'Dep in APIs occurrences'!$A4)&gt;0,1,0)</f>
        <v>0</v>
      </c>
      <c r="AH4">
        <f>IF(COUNTIF('Google Drive'!$H$2:$H$200,'Dep in APIs occurrences'!$A4)&gt;0,1,0)</f>
        <v>0</v>
      </c>
      <c r="AI4">
        <f>IF(COUNTIF('Google Fusion Tables'!$H$2:$H$200,'Dep in APIs occurrences'!$A4)&gt;0,1,0)</f>
        <v>0</v>
      </c>
      <c r="AJ4">
        <f>IF(COUNTIF(Pryv!$H$2:$H$200,'Dep in APIs occurrences'!$A4)&gt;0,1,0)</f>
        <v>1</v>
      </c>
      <c r="AK4">
        <f>IF(COUNTIF(Github!$H$2:$H$200,'Dep in APIs occurrences'!$A4)&gt;0,1,0)</f>
        <v>1</v>
      </c>
      <c r="AL4">
        <f>IF(COUNTIF('Bing Web Search'!$H$2:$H$200,'Dep in APIs occurrences'!$A4)&gt;0,1,0)</f>
        <v>0</v>
      </c>
      <c r="AM4">
        <f>IF(COUNTIF(Indeed!$H$2:$H$200,'Dep in APIs occurrences'!$A4)&gt;0,1,0)</f>
        <v>0</v>
      </c>
      <c r="AN4">
        <f>IF(COUNTIF('Google Custom Search'!$H$2:$H$200,'Dep in APIs occurrences'!$A4)&gt;0,1,0)</f>
        <v>0</v>
      </c>
      <c r="AO4">
        <f>IF(COUNTIF(Coinbase!$H$2:$H$200,'Dep in APIs occurrences'!$A4)&gt;0,1,0)</f>
        <v>0</v>
      </c>
      <c r="AP4">
        <f>IF(COUNTIF('QuickBooks Payments'!$H$2:$H$200,'Dep in APIs occurrences'!$A4)&gt;0,1,0)</f>
        <v>0</v>
      </c>
      <c r="AQ4">
        <f>IF(COUNTIF('Forte (Payments Gateway)'!$H$2:$H$199,'Dep in APIs occurrences'!$A4)&gt;0,1,0)</f>
        <v>1</v>
      </c>
    </row>
    <row r="5" ht="13.95" spans="1:43">
      <c r="A5" s="1" t="str">
        <f>'Dependency types'!A$5</f>
        <v>XNOR(p1, p2)</v>
      </c>
      <c r="B5">
        <v>2</v>
      </c>
      <c r="C5">
        <f t="shared" si="0"/>
        <v>7</v>
      </c>
      <c r="D5">
        <f>IF(COUNTIF('Google Maps Places'!$H$2:$H$200,'Dep in APIs occurrences'!$A5)&gt;0,1,0)</f>
        <v>1</v>
      </c>
      <c r="E5">
        <f>IF(COUNTIF('Twitter Search Tweets'!$H$2:$H$200,'Dep in APIs occurrences'!$A5)&gt;0,1,0)</f>
        <v>0</v>
      </c>
      <c r="F5">
        <f>IF(COUNTIF(Youtube!$H$2:$H$200,'Dep in APIs occurrences'!$A5)&gt;0,1,0)</f>
        <v>1</v>
      </c>
      <c r="G5">
        <f>IF(COUNTIF(Flickr!$H$2:$H$200,'Dep in APIs occurrences'!$A5)&gt;0,1,0)</f>
        <v>0</v>
      </c>
      <c r="H5">
        <f>IF(COUNTIF('Twilio SMS'!$H$2:$H$200,'Dep in APIs occurrences'!$A5)&gt;0,1,0)</f>
        <v>0</v>
      </c>
      <c r="I5">
        <f>IF(COUNTIF(Last.fm!$H$2:$H$200,'Dep in APIs occurrences'!$A5)&gt;0,1,0)</f>
        <v>0</v>
      </c>
      <c r="J5">
        <f>IF(COUNTIF('Microsoft Bing Maps'!$H$2:$H$200,'Dep in APIs occurrences'!$A5)&gt;0,1,0)</f>
        <v>0</v>
      </c>
      <c r="K5">
        <f>IF(COUNTIF('Google App Engine Admin'!$H$2:$H$200,'Dep in APIs occurrences'!$A5)&gt;0,1,0)</f>
        <v>0</v>
      </c>
      <c r="L5">
        <f>IF(COUNTIF(Foursquare!$H$2:$H$200,'Dep in APIs occurrences'!$A5)&gt;0,1,0)</f>
        <v>1</v>
      </c>
      <c r="M5">
        <f>IF(COUNTIF('DocuSign eSignature'!$H$2:$H$200,'Dep in APIs occurrences'!$A5)&gt;0,1,0)</f>
        <v>0</v>
      </c>
      <c r="N5">
        <f>IF(COUNTIF(GeoNames!$H$2:$H$200,'Dep in APIs occurrences'!$A5)&gt;0,1,0)</f>
        <v>0</v>
      </c>
      <c r="O5">
        <f>IF(COUNTIF('Google Geocoding'!$H$2:$H$200,'Dep in APIs occurrences'!$A5)&gt;0,1,0)</f>
        <v>0</v>
      </c>
      <c r="P5">
        <f>IF(COUNTIF(OpenStreetMap!$H$2:$H$200,'Dep in APIs occurrences'!$A5)&gt;0,1,0)</f>
        <v>0</v>
      </c>
      <c r="Q5">
        <f>IF(COUNTIF(SoundCloud!$H$2:$H$200,'Dep in APIs occurrences'!$A5)&gt;0,1,0)</f>
        <v>0</v>
      </c>
      <c r="R5">
        <f>IF(COUNTIF(NationBuilder!$H$2:$H$199,'Dep in APIs occurrences'!$A5)&gt;0,1,0)</f>
        <v>0</v>
      </c>
      <c r="S5">
        <f>IF(COUNTIF(Tumblr!$H$2:$H$200,'Dep in APIs occurrences'!$A5)&gt;0,1,0)</f>
        <v>0</v>
      </c>
      <c r="T5">
        <f>IF(COUNTIF('Yelp Fusion'!$H$2:$H$200,'Dep in APIs occurrences'!$A5)&gt;0,1,0)</f>
        <v>1</v>
      </c>
      <c r="U5">
        <f>IF(COUNTIF('Paypal Invoicing'!$H$2:$H$200,'Dep in APIs occurrences'!$A5)&gt;0,1,0)</f>
        <v>0</v>
      </c>
      <c r="V5">
        <f>IF(COUNTIF(Oodle!$H$2:$H$200,'Dep in APIs occurrences'!$A5)&gt;0,1,0)</f>
        <v>0</v>
      </c>
      <c r="W5">
        <f>IF(COUNTIF(iTunes!$H$2:$H$200,'Dep in APIs occurrences'!$A5)&gt;0,1,0)</f>
        <v>0</v>
      </c>
      <c r="X5">
        <f>IF(COUNTIF(MapLarge!$H$2:$H$200,'Dep in APIs occurrences'!$A5)&gt;0,1,0)</f>
        <v>0</v>
      </c>
      <c r="Y5">
        <f>IF(COUNTIF(PicPlz!$H$2:$H$200,'Dep in APIs occurrences'!$A5)&gt;0,1,0)</f>
        <v>0</v>
      </c>
      <c r="Z5">
        <f>IF(COUNTIF(CrunchBase!$H$2:$H$200,'Dep in APIs occurrences'!$A5)&gt;0,1,0)</f>
        <v>0</v>
      </c>
      <c r="AA5">
        <f>IF(COUNTIF(Stripe!$H$2:$H$196,'Dep in APIs occurrences'!$A5)&gt;0,1,0)</f>
        <v>0</v>
      </c>
      <c r="AB5">
        <f>IF(COUNTIF(Kiva!$H$2:$H$200,'Dep in APIs occurrences'!$A5)&gt;0,1,0)</f>
        <v>0</v>
      </c>
      <c r="AC5">
        <f>IF(COUNTIF(Tropo!$H$2:$H$200,'Dep in APIs occurrences'!$A5)&gt;0,1,0)</f>
        <v>0</v>
      </c>
      <c r="AD5">
        <f>IF(COUNTIF('AT&amp;T In-App Messaging'!$H$2:$H$200,'Dep in APIs occurrences'!$A5)&gt;0,1,0)</f>
        <v>0</v>
      </c>
      <c r="AE5">
        <f>IF(COUNTIF('Nexmo SMS'!$H$2:$H$200,'Dep in APIs occurrences'!$A5)&gt;0,1,0)</f>
        <v>0</v>
      </c>
      <c r="AF5">
        <f>IF(COUNTIF('Amazon S3'!$H$2:$H$199,'Dep in APIs occurrences'!$A5)&gt;0,1,0)</f>
        <v>1</v>
      </c>
      <c r="AG5">
        <f>IF(COUNTIF(Heroku!$H$2:$H$200,'Dep in APIs occurrences'!$A5)&gt;0,1,0)</f>
        <v>0</v>
      </c>
      <c r="AH5">
        <f>IF(COUNTIF('Google Drive'!$H$2:$H$200,'Dep in APIs occurrences'!$A5)&gt;0,1,0)</f>
        <v>0</v>
      </c>
      <c r="AI5">
        <f>IF(COUNTIF('Google Fusion Tables'!$H$2:$H$200,'Dep in APIs occurrences'!$A5)&gt;0,1,0)</f>
        <v>0</v>
      </c>
      <c r="AJ5">
        <f>IF(COUNTIF(Pryv!$H$2:$H$200,'Dep in APIs occurrences'!$A5)&gt;0,1,0)</f>
        <v>0</v>
      </c>
      <c r="AK5">
        <f>IF(COUNTIF(Github!$H$2:$H$200,'Dep in APIs occurrences'!$A5)&gt;0,1,0)</f>
        <v>1</v>
      </c>
      <c r="AL5">
        <f>IF(COUNTIF('Bing Web Search'!$H$2:$H$200,'Dep in APIs occurrences'!$A5)&gt;0,1,0)</f>
        <v>1</v>
      </c>
      <c r="AM5">
        <f>IF(COUNTIF(Indeed!$H$2:$H$200,'Dep in APIs occurrences'!$A5)&gt;0,1,0)</f>
        <v>0</v>
      </c>
      <c r="AN5">
        <f>IF(COUNTIF('Google Custom Search'!$H$2:$H$200,'Dep in APIs occurrences'!$A5)&gt;0,1,0)</f>
        <v>0</v>
      </c>
      <c r="AO5">
        <f>IF(COUNTIF(Coinbase!$H$2:$H$200,'Dep in APIs occurrences'!$A5)&gt;0,1,0)</f>
        <v>0</v>
      </c>
      <c r="AP5">
        <f>IF(COUNTIF('QuickBooks Payments'!$H$2:$H$200,'Dep in APIs occurrences'!$A5)&gt;0,1,0)</f>
        <v>0</v>
      </c>
      <c r="AQ5">
        <f>IF(COUNTIF('Forte (Payments Gateway)'!$H$2:$H$199,'Dep in APIs occurrences'!$A5)&gt;0,1,0)</f>
        <v>0</v>
      </c>
    </row>
    <row r="6" ht="13.95" spans="1:43">
      <c r="A6" s="1" t="str">
        <f>'Dependency types'!A$6</f>
        <v>OR(p1, p2)</v>
      </c>
      <c r="B6">
        <v>2</v>
      </c>
      <c r="C6">
        <f t="shared" si="0"/>
        <v>7</v>
      </c>
      <c r="D6">
        <f>IF(COUNTIF('Google Maps Places'!$H$2:$H$200,'Dep in APIs occurrences'!$A6)&gt;0,1,0)</f>
        <v>1</v>
      </c>
      <c r="E6">
        <f>IF(COUNTIF('Twitter Search Tweets'!$H$2:$H$200,'Dep in APIs occurrences'!$A6)&gt;0,1,0)</f>
        <v>0</v>
      </c>
      <c r="F6">
        <f>IF(COUNTIF(Youtube!$H$2:$H$200,'Dep in APIs occurrences'!$A6)&gt;0,1,0)</f>
        <v>0</v>
      </c>
      <c r="G6">
        <f>IF(COUNTIF(Flickr!$H$2:$H$200,'Dep in APIs occurrences'!$A6)&gt;0,1,0)</f>
        <v>1</v>
      </c>
      <c r="H6">
        <f>IF(COUNTIF('Twilio SMS'!$H$2:$H$200,'Dep in APIs occurrences'!$A6)&gt;0,1,0)</f>
        <v>0</v>
      </c>
      <c r="I6">
        <f>IF(COUNTIF(Last.fm!$H$2:$H$200,'Dep in APIs occurrences'!$A6)&gt;0,1,0)</f>
        <v>0</v>
      </c>
      <c r="J6">
        <f>IF(COUNTIF('Microsoft Bing Maps'!$H$2:$H$200,'Dep in APIs occurrences'!$A6)&gt;0,1,0)</f>
        <v>0</v>
      </c>
      <c r="K6">
        <f>IF(COUNTIF('Google App Engine Admin'!$H$2:$H$200,'Dep in APIs occurrences'!$A6)&gt;0,1,0)</f>
        <v>0</v>
      </c>
      <c r="L6">
        <f>IF(COUNTIF(Foursquare!$H$2:$H$200,'Dep in APIs occurrences'!$A6)&gt;0,1,0)</f>
        <v>0</v>
      </c>
      <c r="M6">
        <f>IF(COUNTIF('DocuSign eSignature'!$H$2:$H$200,'Dep in APIs occurrences'!$A6)&gt;0,1,0)</f>
        <v>0</v>
      </c>
      <c r="N6">
        <f>IF(COUNTIF(GeoNames!$H$2:$H$200,'Dep in APIs occurrences'!$A6)&gt;0,1,0)</f>
        <v>1</v>
      </c>
      <c r="O6">
        <f>IF(COUNTIF('Google Geocoding'!$H$2:$H$200,'Dep in APIs occurrences'!$A6)&gt;0,1,0)</f>
        <v>0</v>
      </c>
      <c r="P6">
        <f>IF(COUNTIF(OpenStreetMap!$H$2:$H$200,'Dep in APIs occurrences'!$A6)&gt;0,1,0)</f>
        <v>0</v>
      </c>
      <c r="Q6">
        <f>IF(COUNTIF(SoundCloud!$H$2:$H$200,'Dep in APIs occurrences'!$A6)&gt;0,1,0)</f>
        <v>0</v>
      </c>
      <c r="R6">
        <f>IF(COUNTIF(NationBuilder!$H$2:$H$199,'Dep in APIs occurrences'!$A6)&gt;0,1,0)</f>
        <v>1</v>
      </c>
      <c r="S6">
        <f>IF(COUNTIF(Tumblr!$H$2:$H$200,'Dep in APIs occurrences'!$A6)&gt;0,1,0)</f>
        <v>0</v>
      </c>
      <c r="T6">
        <f>IF(COUNTIF('Yelp Fusion'!$H$2:$H$200,'Dep in APIs occurrences'!$A6)&gt;0,1,0)</f>
        <v>0</v>
      </c>
      <c r="U6">
        <f>IF(COUNTIF('Paypal Invoicing'!$H$2:$H$200,'Dep in APIs occurrences'!$A6)&gt;0,1,0)</f>
        <v>0</v>
      </c>
      <c r="V6">
        <f>IF(COUNTIF(Oodle!$H$2:$H$200,'Dep in APIs occurrences'!$A6)&gt;0,1,0)</f>
        <v>0</v>
      </c>
      <c r="W6">
        <f>IF(COUNTIF(iTunes!$H$2:$H$200,'Dep in APIs occurrences'!$A6)&gt;0,1,0)</f>
        <v>0</v>
      </c>
      <c r="X6">
        <f>IF(COUNTIF(MapLarge!$H$2:$H$200,'Dep in APIs occurrences'!$A6)&gt;0,1,0)</f>
        <v>0</v>
      </c>
      <c r="Y6">
        <f>IF(COUNTIF(PicPlz!$H$2:$H$200,'Dep in APIs occurrences'!$A6)&gt;0,1,0)</f>
        <v>0</v>
      </c>
      <c r="Z6">
        <f>IF(COUNTIF(CrunchBase!$H$2:$H$200,'Dep in APIs occurrences'!$A6)&gt;0,1,0)</f>
        <v>0</v>
      </c>
      <c r="AA6">
        <f>IF(COUNTIF(Stripe!$H$2:$H$196,'Dep in APIs occurrences'!$A6)&gt;0,1,0)</f>
        <v>1</v>
      </c>
      <c r="AB6">
        <f>IF(COUNTIF(Kiva!$H$2:$H$200,'Dep in APIs occurrences'!$A6)&gt;0,1,0)</f>
        <v>0</v>
      </c>
      <c r="AC6">
        <f>IF(COUNTIF(Tropo!$H$2:$H$200,'Dep in APIs occurrences'!$A6)&gt;0,1,0)</f>
        <v>1</v>
      </c>
      <c r="AD6">
        <f>IF(COUNTIF('AT&amp;T In-App Messaging'!$H$2:$H$200,'Dep in APIs occurrences'!$A6)&gt;0,1,0)</f>
        <v>1</v>
      </c>
      <c r="AE6">
        <f>IF(COUNTIF('Nexmo SMS'!$H$2:$H$200,'Dep in APIs occurrences'!$A6)&gt;0,1,0)</f>
        <v>0</v>
      </c>
      <c r="AF6">
        <f>IF(COUNTIF('Amazon S3'!$H$2:$H$199,'Dep in APIs occurrences'!$A6)&gt;0,1,0)</f>
        <v>0</v>
      </c>
      <c r="AG6">
        <f>IF(COUNTIF(Heroku!$H$2:$H$200,'Dep in APIs occurrences'!$A6)&gt;0,1,0)</f>
        <v>0</v>
      </c>
      <c r="AH6">
        <f>IF(COUNTIF('Google Drive'!$H$2:$H$200,'Dep in APIs occurrences'!$A6)&gt;0,1,0)</f>
        <v>0</v>
      </c>
      <c r="AI6">
        <f>IF(COUNTIF('Google Fusion Tables'!$H$2:$H$200,'Dep in APIs occurrences'!$A6)&gt;0,1,0)</f>
        <v>0</v>
      </c>
      <c r="AJ6">
        <f>IF(COUNTIF(Pryv!$H$2:$H$200,'Dep in APIs occurrences'!$A6)&gt;0,1,0)</f>
        <v>0</v>
      </c>
      <c r="AK6">
        <f>IF(COUNTIF(Github!$H$2:$H$200,'Dep in APIs occurrences'!$A6)&gt;0,1,0)</f>
        <v>0</v>
      </c>
      <c r="AL6">
        <f>IF(COUNTIF('Bing Web Search'!$H$2:$H$200,'Dep in APIs occurrences'!$A6)&gt;0,1,0)</f>
        <v>0</v>
      </c>
      <c r="AM6">
        <f>IF(COUNTIF(Indeed!$H$2:$H$200,'Dep in APIs occurrences'!$A6)&gt;0,1,0)</f>
        <v>0</v>
      </c>
      <c r="AN6">
        <f>IF(COUNTIF('Google Custom Search'!$H$2:$H$200,'Dep in APIs occurrences'!$A6)&gt;0,1,0)</f>
        <v>0</v>
      </c>
      <c r="AO6">
        <f>IF(COUNTIF(Coinbase!$H$2:$H$200,'Dep in APIs occurrences'!$A6)&gt;0,1,0)</f>
        <v>0</v>
      </c>
      <c r="AP6">
        <f>IF(COUNTIF('QuickBooks Payments'!$H$2:$H$200,'Dep in APIs occurrences'!$A6)&gt;0,1,0)</f>
        <v>0</v>
      </c>
      <c r="AQ6">
        <f>IF(COUNTIF('Forte (Payments Gateway)'!$H$2:$H$199,'Dep in APIs occurrences'!$A6)&gt;0,1,0)</f>
        <v>0</v>
      </c>
    </row>
    <row r="7" ht="13.95" spans="1:43">
      <c r="A7" s="1" t="str">
        <f>'Dependency types'!A$7</f>
        <v>XOR(p1, p2)</v>
      </c>
      <c r="B7">
        <v>2</v>
      </c>
      <c r="C7">
        <f t="shared" si="0"/>
        <v>16</v>
      </c>
      <c r="D7">
        <f>IF(COUNTIF('Google Maps Places'!$H$2:$H$200,'Dep in APIs occurrences'!$A7)&gt;0,1,0)</f>
        <v>1</v>
      </c>
      <c r="E7">
        <f>IF(COUNTIF('Twitter Search Tweets'!$H$2:$H$200,'Dep in APIs occurrences'!$A7)&gt;0,1,0)</f>
        <v>0</v>
      </c>
      <c r="F7">
        <f>IF(COUNTIF(Youtube!$H$2:$H$200,'Dep in APIs occurrences'!$A7)&gt;0,1,0)</f>
        <v>1</v>
      </c>
      <c r="G7">
        <f>IF(COUNTIF(Flickr!$H$2:$H$200,'Dep in APIs occurrences'!$A7)&gt;0,1,0)</f>
        <v>1</v>
      </c>
      <c r="H7">
        <f>IF(COUNTIF('Twilio SMS'!$H$2:$H$200,'Dep in APIs occurrences'!$A7)&gt;0,1,0)</f>
        <v>1</v>
      </c>
      <c r="I7">
        <f>IF(COUNTIF(Last.fm!$H$2:$H$200,'Dep in APIs occurrences'!$A7)&gt;0,1,0)</f>
        <v>1</v>
      </c>
      <c r="J7">
        <f>IF(COUNTIF('Microsoft Bing Maps'!$H$2:$H$200,'Dep in APIs occurrences'!$A7)&gt;0,1,0)</f>
        <v>1</v>
      </c>
      <c r="K7">
        <f>IF(COUNTIF('Google App Engine Admin'!$H$2:$H$200,'Dep in APIs occurrences'!$A7)&gt;0,1,0)</f>
        <v>0</v>
      </c>
      <c r="L7">
        <f>IF(COUNTIF(Foursquare!$H$2:$H$200,'Dep in APIs occurrences'!$A7)&gt;0,1,0)</f>
        <v>1</v>
      </c>
      <c r="M7">
        <f>IF(COUNTIF('DocuSign eSignature'!$H$2:$H$200,'Dep in APIs occurrences'!$A7)&gt;0,1,0)</f>
        <v>0</v>
      </c>
      <c r="N7">
        <f>IF(COUNTIF(GeoNames!$H$2:$H$200,'Dep in APIs occurrences'!$A7)&gt;0,1,0)</f>
        <v>1</v>
      </c>
      <c r="O7">
        <f>IF(COUNTIF('Google Geocoding'!$H$2:$H$200,'Dep in APIs occurrences'!$A7)&gt;0,1,0)</f>
        <v>0</v>
      </c>
      <c r="P7">
        <f>IF(COUNTIF(OpenStreetMap!$H$2:$H$200,'Dep in APIs occurrences'!$A7)&gt;0,1,0)</f>
        <v>0</v>
      </c>
      <c r="Q7">
        <f>IF(COUNTIF(SoundCloud!$H$2:$H$200,'Dep in APIs occurrences'!$A7)&gt;0,1,0)</f>
        <v>0</v>
      </c>
      <c r="R7">
        <f>IF(COUNTIF(NationBuilder!$H$2:$H$199,'Dep in APIs occurrences'!$A7)&gt;0,1,0)</f>
        <v>1</v>
      </c>
      <c r="S7">
        <f>IF(COUNTIF(Tumblr!$H$2:$H$200,'Dep in APIs occurrences'!$A7)&gt;0,1,0)</f>
        <v>0</v>
      </c>
      <c r="T7">
        <f>IF(COUNTIF('Yelp Fusion'!$H$2:$H$200,'Dep in APIs occurrences'!$A7)&gt;0,1,0)</f>
        <v>0</v>
      </c>
      <c r="U7">
        <f>IF(COUNTIF('Paypal Invoicing'!$H$2:$H$200,'Dep in APIs occurrences'!$A7)&gt;0,1,0)</f>
        <v>0</v>
      </c>
      <c r="V7">
        <f>IF(COUNTIF(Oodle!$H$2:$H$200,'Dep in APIs occurrences'!$A7)&gt;0,1,0)</f>
        <v>0</v>
      </c>
      <c r="W7">
        <f>IF(COUNTIF(iTunes!$H$2:$H$200,'Dep in APIs occurrences'!$A7)&gt;0,1,0)</f>
        <v>0</v>
      </c>
      <c r="X7">
        <f>IF(COUNTIF(MapLarge!$H$2:$H$200,'Dep in APIs occurrences'!$A7)&gt;0,1,0)</f>
        <v>0</v>
      </c>
      <c r="Y7">
        <f>IF(COUNTIF(PicPlz!$H$2:$H$200,'Dep in APIs occurrences'!$A7)&gt;0,1,0)</f>
        <v>1</v>
      </c>
      <c r="Z7">
        <f>IF(COUNTIF(CrunchBase!$H$2:$H$200,'Dep in APIs occurrences'!$A7)&gt;0,1,0)</f>
        <v>0</v>
      </c>
      <c r="AA7">
        <f>IF(COUNTIF(Stripe!$H$2:$H$196,'Dep in APIs occurrences'!$A7)&gt;0,1,0)</f>
        <v>0</v>
      </c>
      <c r="AB7">
        <f>IF(COUNTIF(Kiva!$H$2:$H$200,'Dep in APIs occurrences'!$A7)&gt;0,1,0)</f>
        <v>0</v>
      </c>
      <c r="AC7">
        <f>IF(COUNTIF(Tropo!$H$2:$H$200,'Dep in APIs occurrences'!$A7)&gt;0,1,0)</f>
        <v>0</v>
      </c>
      <c r="AD7">
        <f>IF(COUNTIF('AT&amp;T In-App Messaging'!$H$2:$H$200,'Dep in APIs occurrences'!$A7)&gt;0,1,0)</f>
        <v>0</v>
      </c>
      <c r="AE7">
        <f>IF(COUNTIF('Nexmo SMS'!$H$2:$H$200,'Dep in APIs occurrences'!$A7)&gt;0,1,0)</f>
        <v>1</v>
      </c>
      <c r="AF7">
        <f>IF(COUNTIF('Amazon S3'!$H$2:$H$199,'Dep in APIs occurrences'!$A7)&gt;0,1,0)</f>
        <v>0</v>
      </c>
      <c r="AG7">
        <f>IF(COUNTIF(Heroku!$H$2:$H$200,'Dep in APIs occurrences'!$A7)&gt;0,1,0)</f>
        <v>0</v>
      </c>
      <c r="AH7">
        <f>IF(COUNTIF('Google Drive'!$H$2:$H$200,'Dep in APIs occurrences'!$A7)&gt;0,1,0)</f>
        <v>0</v>
      </c>
      <c r="AI7">
        <f>IF(COUNTIF('Google Fusion Tables'!$H$2:$H$200,'Dep in APIs occurrences'!$A7)&gt;0,1,0)</f>
        <v>1</v>
      </c>
      <c r="AJ7">
        <f>IF(COUNTIF(Pryv!$H$2:$H$200,'Dep in APIs occurrences'!$A7)&gt;0,1,0)</f>
        <v>1</v>
      </c>
      <c r="AK7">
        <f>IF(COUNTIF(Github!$H$2:$H$200,'Dep in APIs occurrences'!$A7)&gt;0,1,0)</f>
        <v>1</v>
      </c>
      <c r="AL7">
        <f>IF(COUNTIF('Bing Web Search'!$H$2:$H$200,'Dep in APIs occurrences'!$A7)&gt;0,1,0)</f>
        <v>0</v>
      </c>
      <c r="AM7">
        <f>IF(COUNTIF(Indeed!$H$2:$H$200,'Dep in APIs occurrences'!$A7)&gt;0,1,0)</f>
        <v>0</v>
      </c>
      <c r="AN7">
        <f>IF(COUNTIF('Google Custom Search'!$H$2:$H$200,'Dep in APIs occurrences'!$A7)&gt;0,1,0)</f>
        <v>0</v>
      </c>
      <c r="AO7">
        <f>IF(COUNTIF(Coinbase!$H$2:$H$200,'Dep in APIs occurrences'!$A7)&gt;0,1,0)</f>
        <v>1</v>
      </c>
      <c r="AP7">
        <f>IF(COUNTIF('QuickBooks Payments'!$H$2:$H$200,'Dep in APIs occurrences'!$A7)&gt;0,1,0)</f>
        <v>1</v>
      </c>
      <c r="AQ7">
        <f>IF(COUNTIF('Forte (Payments Gateway)'!$H$2:$H$199,'Dep in APIs occurrences'!$A7)&gt;0,1,0)</f>
        <v>0</v>
      </c>
    </row>
    <row r="8" ht="13.95" spans="1:43">
      <c r="A8" s="1" t="str">
        <f>'Dependency types'!A$8</f>
        <v>p1 =&gt; AND(p2, p3)</v>
      </c>
      <c r="B8">
        <v>3</v>
      </c>
      <c r="C8">
        <f t="shared" si="0"/>
        <v>1</v>
      </c>
      <c r="D8">
        <f>IF(COUNTIF('Google Maps Places'!$H$2:$H$200,'Dep in APIs occurrences'!$A8)&gt;0,1,0)</f>
        <v>1</v>
      </c>
      <c r="E8">
        <f>IF(COUNTIF('Twitter Search Tweets'!$H$2:$H$200,'Dep in APIs occurrences'!$A8)&gt;0,1,0)</f>
        <v>0</v>
      </c>
      <c r="F8">
        <f>IF(COUNTIF(Youtube!$H$2:$H$200,'Dep in APIs occurrences'!$A8)&gt;0,1,0)</f>
        <v>0</v>
      </c>
      <c r="G8">
        <f>IF(COUNTIF(Flickr!$H$2:$H$200,'Dep in APIs occurrences'!$A8)&gt;0,1,0)</f>
        <v>0</v>
      </c>
      <c r="H8">
        <f>IF(COUNTIF('Twilio SMS'!$H$2:$H$200,'Dep in APIs occurrences'!$A8)&gt;0,1,0)</f>
        <v>0</v>
      </c>
      <c r="I8">
        <f>IF(COUNTIF(Last.fm!$H$2:$H$200,'Dep in APIs occurrences'!$A8)&gt;0,1,0)</f>
        <v>0</v>
      </c>
      <c r="J8">
        <f>IF(COUNTIF('Microsoft Bing Maps'!$H$2:$H$200,'Dep in APIs occurrences'!$A8)&gt;0,1,0)</f>
        <v>0</v>
      </c>
      <c r="K8">
        <f>IF(COUNTIF('Google App Engine Admin'!$H$2:$H$200,'Dep in APIs occurrences'!$A8)&gt;0,1,0)</f>
        <v>0</v>
      </c>
      <c r="L8">
        <f>IF(COUNTIF(Foursquare!$H$2:$H$200,'Dep in APIs occurrences'!$A8)&gt;0,1,0)</f>
        <v>0</v>
      </c>
      <c r="M8">
        <f>IF(COUNTIF('DocuSign eSignature'!$H$2:$H$200,'Dep in APIs occurrences'!$A8)&gt;0,1,0)</f>
        <v>0</v>
      </c>
      <c r="N8">
        <f>IF(COUNTIF(GeoNames!$H$2:$H$200,'Dep in APIs occurrences'!$A8)&gt;0,1,0)</f>
        <v>0</v>
      </c>
      <c r="O8">
        <f>IF(COUNTIF('Google Geocoding'!$H$2:$H$200,'Dep in APIs occurrences'!$A8)&gt;0,1,0)</f>
        <v>0</v>
      </c>
      <c r="P8">
        <f>IF(COUNTIF(OpenStreetMap!$H$2:$H$200,'Dep in APIs occurrences'!$A8)&gt;0,1,0)</f>
        <v>0</v>
      </c>
      <c r="Q8">
        <f>IF(COUNTIF(SoundCloud!$H$2:$H$200,'Dep in APIs occurrences'!$A8)&gt;0,1,0)</f>
        <v>0</v>
      </c>
      <c r="R8">
        <f>IF(COUNTIF(NationBuilder!$H$2:$H$199,'Dep in APIs occurrences'!$A8)&gt;0,1,0)</f>
        <v>0</v>
      </c>
      <c r="S8">
        <f>IF(COUNTIF(Tumblr!$H$2:$H$200,'Dep in APIs occurrences'!$A8)&gt;0,1,0)</f>
        <v>0</v>
      </c>
      <c r="T8">
        <f>IF(COUNTIF('Yelp Fusion'!$H$2:$H$200,'Dep in APIs occurrences'!$A8)&gt;0,1,0)</f>
        <v>0</v>
      </c>
      <c r="U8">
        <f>IF(COUNTIF('Paypal Invoicing'!$H$2:$H$200,'Dep in APIs occurrences'!$A8)&gt;0,1,0)</f>
        <v>0</v>
      </c>
      <c r="V8">
        <f>IF(COUNTIF(Oodle!$H$2:$H$200,'Dep in APIs occurrences'!$A8)&gt;0,1,0)</f>
        <v>0</v>
      </c>
      <c r="W8">
        <f>IF(COUNTIF(iTunes!$H$2:$H$200,'Dep in APIs occurrences'!$A8)&gt;0,1,0)</f>
        <v>0</v>
      </c>
      <c r="X8">
        <f>IF(COUNTIF(MapLarge!$H$2:$H$200,'Dep in APIs occurrences'!$A8)&gt;0,1,0)</f>
        <v>0</v>
      </c>
      <c r="Y8">
        <f>IF(COUNTIF(PicPlz!$H$2:$H$200,'Dep in APIs occurrences'!$A8)&gt;0,1,0)</f>
        <v>0</v>
      </c>
      <c r="Z8">
        <f>IF(COUNTIF(CrunchBase!$H$2:$H$200,'Dep in APIs occurrences'!$A8)&gt;0,1,0)</f>
        <v>0</v>
      </c>
      <c r="AA8">
        <f>IF(COUNTIF(Stripe!$H$2:$H$196,'Dep in APIs occurrences'!$A8)&gt;0,1,0)</f>
        <v>0</v>
      </c>
      <c r="AB8">
        <f>IF(COUNTIF(Kiva!$H$2:$H$200,'Dep in APIs occurrences'!$A8)&gt;0,1,0)</f>
        <v>0</v>
      </c>
      <c r="AC8">
        <f>IF(COUNTIF(Tropo!$H$2:$H$200,'Dep in APIs occurrences'!$A8)&gt;0,1,0)</f>
        <v>0</v>
      </c>
      <c r="AD8">
        <f>IF(COUNTIF('AT&amp;T In-App Messaging'!$H$2:$H$200,'Dep in APIs occurrences'!$A8)&gt;0,1,0)</f>
        <v>0</v>
      </c>
      <c r="AE8">
        <f>IF(COUNTIF('Nexmo SMS'!$H$2:$H$200,'Dep in APIs occurrences'!$A8)&gt;0,1,0)</f>
        <v>0</v>
      </c>
      <c r="AF8">
        <f>IF(COUNTIF('Amazon S3'!$H$2:$H$199,'Dep in APIs occurrences'!$A8)&gt;0,1,0)</f>
        <v>0</v>
      </c>
      <c r="AG8">
        <f>IF(COUNTIF(Heroku!$H$2:$H$200,'Dep in APIs occurrences'!$A8)&gt;0,1,0)</f>
        <v>0</v>
      </c>
      <c r="AH8">
        <f>IF(COUNTIF('Google Drive'!$H$2:$H$200,'Dep in APIs occurrences'!$A8)&gt;0,1,0)</f>
        <v>0</v>
      </c>
      <c r="AI8">
        <f>IF(COUNTIF('Google Fusion Tables'!$H$2:$H$200,'Dep in APIs occurrences'!$A8)&gt;0,1,0)</f>
        <v>0</v>
      </c>
      <c r="AJ8">
        <f>IF(COUNTIF(Pryv!$H$2:$H$200,'Dep in APIs occurrences'!$A8)&gt;0,1,0)</f>
        <v>0</v>
      </c>
      <c r="AK8">
        <f>IF(COUNTIF(Github!$H$2:$H$200,'Dep in APIs occurrences'!$A8)&gt;0,1,0)</f>
        <v>0</v>
      </c>
      <c r="AL8">
        <f>IF(COUNTIF('Bing Web Search'!$H$2:$H$200,'Dep in APIs occurrences'!$A8)&gt;0,1,0)</f>
        <v>0</v>
      </c>
      <c r="AM8">
        <f>IF(COUNTIF(Indeed!$H$2:$H$200,'Dep in APIs occurrences'!$A8)&gt;0,1,0)</f>
        <v>0</v>
      </c>
      <c r="AN8">
        <f>IF(COUNTIF('Google Custom Search'!$H$2:$H$200,'Dep in APIs occurrences'!$A8)&gt;0,1,0)</f>
        <v>0</v>
      </c>
      <c r="AO8">
        <f>IF(COUNTIF(Coinbase!$H$2:$H$200,'Dep in APIs occurrences'!$A8)&gt;0,1,0)</f>
        <v>0</v>
      </c>
      <c r="AP8">
        <f>IF(COUNTIF('QuickBooks Payments'!$H$2:$H$200,'Dep in APIs occurrences'!$A8)&gt;0,1,0)</f>
        <v>0</v>
      </c>
      <c r="AQ8">
        <f>IF(COUNTIF('Forte (Payments Gateway)'!$H$2:$H$199,'Dep in APIs occurrences'!$A8)&gt;0,1,0)</f>
        <v>0</v>
      </c>
    </row>
    <row r="9" ht="13.95" spans="1:43">
      <c r="A9" s="1" t="str">
        <f>'Dependency types'!A$9</f>
        <v>XOR(p1, p2, p3)</v>
      </c>
      <c r="B9">
        <v>3</v>
      </c>
      <c r="C9">
        <f t="shared" si="0"/>
        <v>5</v>
      </c>
      <c r="D9">
        <f>IF(COUNTIF('Google Maps Places'!$H$2:$H$200,'Dep in APIs occurrences'!$A9)&gt;0,1,0)</f>
        <v>0</v>
      </c>
      <c r="E9">
        <f>IF(COUNTIF('Twitter Search Tweets'!$H$2:$H$200,'Dep in APIs occurrences'!$A9)&gt;0,1,0)</f>
        <v>0</v>
      </c>
      <c r="F9">
        <f>IF(COUNTIF(Youtube!$H$2:$H$200,'Dep in APIs occurrences'!$A9)&gt;0,1,0)</f>
        <v>1</v>
      </c>
      <c r="G9">
        <f>IF(COUNTIF(Flickr!$H$2:$H$200,'Dep in APIs occurrences'!$A9)&gt;0,1,0)</f>
        <v>0</v>
      </c>
      <c r="H9">
        <f>IF(COUNTIF('Twilio SMS'!$H$2:$H$200,'Dep in APIs occurrences'!$A9)&gt;0,1,0)</f>
        <v>0</v>
      </c>
      <c r="I9">
        <f>IF(COUNTIF(Last.fm!$H$2:$H$200,'Dep in APIs occurrences'!$A9)&gt;0,1,0)</f>
        <v>0</v>
      </c>
      <c r="J9">
        <f>IF(COUNTIF('Microsoft Bing Maps'!$H$2:$H$200,'Dep in APIs occurrences'!$A9)&gt;0,1,0)</f>
        <v>0</v>
      </c>
      <c r="K9">
        <f>IF(COUNTIF('Google App Engine Admin'!$H$2:$H$200,'Dep in APIs occurrences'!$A9)&gt;0,1,0)</f>
        <v>0</v>
      </c>
      <c r="L9">
        <f>IF(COUNTIF(Foursquare!$H$2:$H$200,'Dep in APIs occurrences'!$A9)&gt;0,1,0)</f>
        <v>0</v>
      </c>
      <c r="M9">
        <f>IF(COUNTIF('DocuSign eSignature'!$H$2:$H$200,'Dep in APIs occurrences'!$A9)&gt;0,1,0)</f>
        <v>0</v>
      </c>
      <c r="N9">
        <f>IF(COUNTIF(GeoNames!$H$2:$H$200,'Dep in APIs occurrences'!$A9)&gt;0,1,0)</f>
        <v>1</v>
      </c>
      <c r="O9">
        <f>IF(COUNTIF('Google Geocoding'!$H$2:$H$200,'Dep in APIs occurrences'!$A9)&gt;0,1,0)</f>
        <v>1</v>
      </c>
      <c r="P9">
        <f>IF(COUNTIF(OpenStreetMap!$H$2:$H$200,'Dep in APIs occurrences'!$A9)&gt;0,1,0)</f>
        <v>0</v>
      </c>
      <c r="Q9">
        <f>IF(COUNTIF(SoundCloud!$H$2:$H$200,'Dep in APIs occurrences'!$A9)&gt;0,1,0)</f>
        <v>0</v>
      </c>
      <c r="R9">
        <f>IF(COUNTIF(NationBuilder!$H$2:$H$199,'Dep in APIs occurrences'!$A9)&gt;0,1,0)</f>
        <v>0</v>
      </c>
      <c r="S9">
        <f>IF(COUNTIF(Tumblr!$H$2:$H$200,'Dep in APIs occurrences'!$A9)&gt;0,1,0)</f>
        <v>0</v>
      </c>
      <c r="T9">
        <f>IF(COUNTIF('Yelp Fusion'!$H$2:$H$200,'Dep in APIs occurrences'!$A9)&gt;0,1,0)</f>
        <v>0</v>
      </c>
      <c r="U9">
        <f>IF(COUNTIF('Paypal Invoicing'!$H$2:$H$200,'Dep in APIs occurrences'!$A9)&gt;0,1,0)</f>
        <v>0</v>
      </c>
      <c r="V9">
        <f>IF(COUNTIF(Oodle!$H$2:$H$200,'Dep in APIs occurrences'!$A9)&gt;0,1,0)</f>
        <v>0</v>
      </c>
      <c r="W9">
        <f>IF(COUNTIF(iTunes!$H$2:$H$200,'Dep in APIs occurrences'!$A9)&gt;0,1,0)</f>
        <v>0</v>
      </c>
      <c r="X9">
        <f>IF(COUNTIF(MapLarge!$H$2:$H$200,'Dep in APIs occurrences'!$A9)&gt;0,1,0)</f>
        <v>0</v>
      </c>
      <c r="Y9">
        <f>IF(COUNTIF(PicPlz!$H$2:$H$200,'Dep in APIs occurrences'!$A9)&gt;0,1,0)</f>
        <v>1</v>
      </c>
      <c r="Z9">
        <f>IF(COUNTIF(CrunchBase!$H$2:$H$200,'Dep in APIs occurrences'!$A9)&gt;0,1,0)</f>
        <v>0</v>
      </c>
      <c r="AA9">
        <f>IF(COUNTIF(Stripe!$H$2:$H$196,'Dep in APIs occurrences'!$A9)&gt;0,1,0)</f>
        <v>0</v>
      </c>
      <c r="AB9">
        <f>IF(COUNTIF(Kiva!$H$2:$H$200,'Dep in APIs occurrences'!$A9)&gt;0,1,0)</f>
        <v>0</v>
      </c>
      <c r="AC9">
        <f>IF(COUNTIF(Tropo!$H$2:$H$200,'Dep in APIs occurrences'!$A9)&gt;0,1,0)</f>
        <v>0</v>
      </c>
      <c r="AD9">
        <f>IF(COUNTIF('AT&amp;T In-App Messaging'!$H$2:$H$200,'Dep in APIs occurrences'!$A9)&gt;0,1,0)</f>
        <v>0</v>
      </c>
      <c r="AE9">
        <f>IF(COUNTIF('Nexmo SMS'!$H$2:$H$200,'Dep in APIs occurrences'!$A9)&gt;0,1,0)</f>
        <v>0</v>
      </c>
      <c r="AF9">
        <f>IF(COUNTIF('Amazon S3'!$H$2:$H$199,'Dep in APIs occurrences'!$A9)&gt;0,1,0)</f>
        <v>0</v>
      </c>
      <c r="AG9">
        <f>IF(COUNTIF(Heroku!$H$2:$H$200,'Dep in APIs occurrences'!$A9)&gt;0,1,0)</f>
        <v>0</v>
      </c>
      <c r="AH9">
        <f>IF(COUNTIF('Google Drive'!$H$2:$H$200,'Dep in APIs occurrences'!$A9)&gt;0,1,0)</f>
        <v>0</v>
      </c>
      <c r="AI9">
        <f>IF(COUNTIF('Google Fusion Tables'!$H$2:$H$200,'Dep in APIs occurrences'!$A9)&gt;0,1,0)</f>
        <v>0</v>
      </c>
      <c r="AJ9">
        <f>IF(COUNTIF(Pryv!$H$2:$H$200,'Dep in APIs occurrences'!$A9)&gt;0,1,0)</f>
        <v>0</v>
      </c>
      <c r="AK9">
        <f>IF(COUNTIF(Github!$H$2:$H$200,'Dep in APIs occurrences'!$A9)&gt;0,1,0)</f>
        <v>0</v>
      </c>
      <c r="AL9">
        <f>IF(COUNTIF('Bing Web Search'!$H$2:$H$200,'Dep in APIs occurrences'!$A9)&gt;0,1,0)</f>
        <v>0</v>
      </c>
      <c r="AM9">
        <f>IF(COUNTIF(Indeed!$H$2:$H$200,'Dep in APIs occurrences'!$A9)&gt;0,1,0)</f>
        <v>0</v>
      </c>
      <c r="AN9">
        <f>IF(COUNTIF('Google Custom Search'!$H$2:$H$200,'Dep in APIs occurrences'!$A9)&gt;0,1,0)</f>
        <v>0</v>
      </c>
      <c r="AO9">
        <f>IF(COUNTIF(Coinbase!$H$2:$H$200,'Dep in APIs occurrences'!$A9)&gt;0,1,0)</f>
        <v>0</v>
      </c>
      <c r="AP9">
        <f>IF(COUNTIF('QuickBooks Payments'!$H$2:$H$200,'Dep in APIs occurrences'!$A9)&gt;0,1,0)</f>
        <v>1</v>
      </c>
      <c r="AQ9">
        <f>IF(COUNTIF('Forte (Payments Gateway)'!$H$2:$H$199,'Dep in APIs occurrences'!$A9)&gt;0,1,0)</f>
        <v>0</v>
      </c>
    </row>
    <row r="10" ht="13.95" spans="1:43">
      <c r="A10" s="1" t="str">
        <f>'Dependency types'!A$10</f>
        <v>XOR(p1, p2, p3, p4, p5, p6)</v>
      </c>
      <c r="B10">
        <v>6</v>
      </c>
      <c r="C10">
        <f t="shared" si="0"/>
        <v>1</v>
      </c>
      <c r="D10">
        <f>IF(COUNTIF('Google Maps Places'!$H$2:$H$200,'Dep in APIs occurrences'!$A10)&gt;0,1,0)</f>
        <v>0</v>
      </c>
      <c r="E10">
        <f>IF(COUNTIF('Twitter Search Tweets'!$H$2:$H$200,'Dep in APIs occurrences'!$A10)&gt;0,1,0)</f>
        <v>0</v>
      </c>
      <c r="F10">
        <f>IF(COUNTIF(Youtube!$H$2:$H$200,'Dep in APIs occurrences'!$A10)&gt;0,1,0)</f>
        <v>1</v>
      </c>
      <c r="G10">
        <f>IF(COUNTIF(Flickr!$H$2:$H$200,'Dep in APIs occurrences'!$A10)&gt;0,1,0)</f>
        <v>0</v>
      </c>
      <c r="H10">
        <f>IF(COUNTIF('Twilio SMS'!$H$2:$H$200,'Dep in APIs occurrences'!$A10)&gt;0,1,0)</f>
        <v>0</v>
      </c>
      <c r="I10">
        <f>IF(COUNTIF(Last.fm!$H$2:$H$200,'Dep in APIs occurrences'!$A10)&gt;0,1,0)</f>
        <v>0</v>
      </c>
      <c r="J10">
        <f>IF(COUNTIF('Microsoft Bing Maps'!$H$2:$H$200,'Dep in APIs occurrences'!$A10)&gt;0,1,0)</f>
        <v>0</v>
      </c>
      <c r="K10">
        <f>IF(COUNTIF('Google App Engine Admin'!$H$2:$H$200,'Dep in APIs occurrences'!$A10)&gt;0,1,0)</f>
        <v>0</v>
      </c>
      <c r="L10">
        <f>IF(COUNTIF(Foursquare!$H$2:$H$200,'Dep in APIs occurrences'!$A10)&gt;0,1,0)</f>
        <v>0</v>
      </c>
      <c r="M10">
        <f>IF(COUNTIF('DocuSign eSignature'!$H$2:$H$200,'Dep in APIs occurrences'!$A10)&gt;0,1,0)</f>
        <v>0</v>
      </c>
      <c r="N10">
        <f>IF(COUNTIF(GeoNames!$H$2:$H$200,'Dep in APIs occurrences'!$A10)&gt;0,1,0)</f>
        <v>0</v>
      </c>
      <c r="O10">
        <f>IF(COUNTIF('Google Geocoding'!$H$2:$H$200,'Dep in APIs occurrences'!$A10)&gt;0,1,0)</f>
        <v>0</v>
      </c>
      <c r="P10">
        <f>IF(COUNTIF(OpenStreetMap!$H$2:$H$200,'Dep in APIs occurrences'!$A10)&gt;0,1,0)</f>
        <v>0</v>
      </c>
      <c r="Q10">
        <f>IF(COUNTIF(SoundCloud!$H$2:$H$200,'Dep in APIs occurrences'!$A10)&gt;0,1,0)</f>
        <v>0</v>
      </c>
      <c r="R10">
        <f>IF(COUNTIF(NationBuilder!$H$2:$H$199,'Dep in APIs occurrences'!$A10)&gt;0,1,0)</f>
        <v>0</v>
      </c>
      <c r="S10">
        <f>IF(COUNTIF(Tumblr!$H$2:$H$200,'Dep in APIs occurrences'!$A10)&gt;0,1,0)</f>
        <v>0</v>
      </c>
      <c r="T10">
        <f>IF(COUNTIF('Yelp Fusion'!$H$2:$H$200,'Dep in APIs occurrences'!$A10)&gt;0,1,0)</f>
        <v>0</v>
      </c>
      <c r="U10">
        <f>IF(COUNTIF('Paypal Invoicing'!$H$2:$H$200,'Dep in APIs occurrences'!$A10)&gt;0,1,0)</f>
        <v>0</v>
      </c>
      <c r="V10">
        <f>IF(COUNTIF(Oodle!$H$2:$H$200,'Dep in APIs occurrences'!$A10)&gt;0,1,0)</f>
        <v>0</v>
      </c>
      <c r="W10">
        <f>IF(COUNTIF(iTunes!$H$2:$H$200,'Dep in APIs occurrences'!$A10)&gt;0,1,0)</f>
        <v>0</v>
      </c>
      <c r="X10">
        <f>IF(COUNTIF(MapLarge!$H$2:$H$200,'Dep in APIs occurrences'!$A10)&gt;0,1,0)</f>
        <v>0</v>
      </c>
      <c r="Y10">
        <f>IF(COUNTIF(PicPlz!$H$2:$H$200,'Dep in APIs occurrences'!$A10)&gt;0,1,0)</f>
        <v>0</v>
      </c>
      <c r="Z10">
        <f>IF(COUNTIF(CrunchBase!$H$2:$H$200,'Dep in APIs occurrences'!$A10)&gt;0,1,0)</f>
        <v>0</v>
      </c>
      <c r="AA10">
        <f>IF(COUNTIF(Stripe!$H$2:$H$196,'Dep in APIs occurrences'!$A10)&gt;0,1,0)</f>
        <v>0</v>
      </c>
      <c r="AB10">
        <f>IF(COUNTIF(Kiva!$H$2:$H$200,'Dep in APIs occurrences'!$A10)&gt;0,1,0)</f>
        <v>0</v>
      </c>
      <c r="AC10">
        <f>IF(COUNTIF(Tropo!$H$2:$H$200,'Dep in APIs occurrences'!$A10)&gt;0,1,0)</f>
        <v>0</v>
      </c>
      <c r="AD10">
        <f>IF(COUNTIF('AT&amp;T In-App Messaging'!$H$2:$H$200,'Dep in APIs occurrences'!$A10)&gt;0,1,0)</f>
        <v>0</v>
      </c>
      <c r="AE10">
        <f>IF(COUNTIF('Nexmo SMS'!$H$2:$H$200,'Dep in APIs occurrences'!$A10)&gt;0,1,0)</f>
        <v>0</v>
      </c>
      <c r="AF10">
        <f>IF(COUNTIF('Amazon S3'!$H$2:$H$199,'Dep in APIs occurrences'!$A10)&gt;0,1,0)</f>
        <v>0</v>
      </c>
      <c r="AG10">
        <f>IF(COUNTIF(Heroku!$H$2:$H$200,'Dep in APIs occurrences'!$A10)&gt;0,1,0)</f>
        <v>0</v>
      </c>
      <c r="AH10">
        <f>IF(COUNTIF('Google Drive'!$H$2:$H$200,'Dep in APIs occurrences'!$A10)&gt;0,1,0)</f>
        <v>0</v>
      </c>
      <c r="AI10">
        <f>IF(COUNTIF('Google Fusion Tables'!$H$2:$H$200,'Dep in APIs occurrences'!$A10)&gt;0,1,0)</f>
        <v>0</v>
      </c>
      <c r="AJ10">
        <f>IF(COUNTIF(Pryv!$H$2:$H$200,'Dep in APIs occurrences'!$A10)&gt;0,1,0)</f>
        <v>0</v>
      </c>
      <c r="AK10">
        <f>IF(COUNTIF(Github!$H$2:$H$200,'Dep in APIs occurrences'!$A10)&gt;0,1,0)</f>
        <v>0</v>
      </c>
      <c r="AL10">
        <f>IF(COUNTIF('Bing Web Search'!$H$2:$H$200,'Dep in APIs occurrences'!$A10)&gt;0,1,0)</f>
        <v>0</v>
      </c>
      <c r="AM10">
        <f>IF(COUNTIF(Indeed!$H$2:$H$200,'Dep in APIs occurrences'!$A10)&gt;0,1,0)</f>
        <v>0</v>
      </c>
      <c r="AN10">
        <f>IF(COUNTIF('Google Custom Search'!$H$2:$H$200,'Dep in APIs occurrences'!$A10)&gt;0,1,0)</f>
        <v>0</v>
      </c>
      <c r="AO10">
        <f>IF(COUNTIF(Coinbase!$H$2:$H$200,'Dep in APIs occurrences'!$A10)&gt;0,1,0)</f>
        <v>0</v>
      </c>
      <c r="AP10">
        <f>IF(COUNTIF('QuickBooks Payments'!$H$2:$H$200,'Dep in APIs occurrences'!$A10)&gt;0,1,0)</f>
        <v>0</v>
      </c>
      <c r="AQ10">
        <f>IF(COUNTIF('Forte (Payments Gateway)'!$H$2:$H$199,'Dep in APIs occurrences'!$A10)&gt;0,1,0)</f>
        <v>0</v>
      </c>
    </row>
    <row r="11" ht="13.95" spans="1:43">
      <c r="A11" s="1" t="str">
        <f>'Dependency types'!A$11</f>
        <v>p1=A =&gt; p2</v>
      </c>
      <c r="B11">
        <v>2</v>
      </c>
      <c r="C11">
        <f t="shared" si="0"/>
        <v>9</v>
      </c>
      <c r="D11">
        <f>IF(COUNTIF('Google Maps Places'!$H$2:$H$200,'Dep in APIs occurrences'!$A11)&gt;0,1,0)</f>
        <v>0</v>
      </c>
      <c r="E11">
        <f>IF(COUNTIF('Twitter Search Tweets'!$H$2:$H$200,'Dep in APIs occurrences'!$A11)&gt;0,1,0)</f>
        <v>0</v>
      </c>
      <c r="F11">
        <f>IF(COUNTIF(Youtube!$H$2:$H$200,'Dep in APIs occurrences'!$A11)&gt;0,1,0)</f>
        <v>1</v>
      </c>
      <c r="G11">
        <f>IF(COUNTIF(Flickr!$H$2:$H$200,'Dep in APIs occurrences'!$A11)&gt;0,1,0)</f>
        <v>0</v>
      </c>
      <c r="H11">
        <f>IF(COUNTIF('Twilio SMS'!$H$2:$H$200,'Dep in APIs occurrences'!$A11)&gt;0,1,0)</f>
        <v>0</v>
      </c>
      <c r="I11">
        <f>IF(COUNTIF(Last.fm!$H$2:$H$200,'Dep in APIs occurrences'!$A11)&gt;0,1,0)</f>
        <v>0</v>
      </c>
      <c r="J11">
        <f>IF(COUNTIF('Microsoft Bing Maps'!$H$2:$H$200,'Dep in APIs occurrences'!$A11)&gt;0,1,0)</f>
        <v>1</v>
      </c>
      <c r="K11">
        <f>IF(COUNTIF('Google App Engine Admin'!$H$2:$H$200,'Dep in APIs occurrences'!$A11)&gt;0,1,0)</f>
        <v>0</v>
      </c>
      <c r="L11">
        <f>IF(COUNTIF(Foursquare!$H$2:$H$200,'Dep in APIs occurrences'!$A11)&gt;0,1,0)</f>
        <v>1</v>
      </c>
      <c r="M11">
        <f>IF(COUNTIF('DocuSign eSignature'!$H$2:$H$200,'Dep in APIs occurrences'!$A11)&gt;0,1,0)</f>
        <v>1</v>
      </c>
      <c r="N11">
        <f>IF(COUNTIF(GeoNames!$H$2:$H$200,'Dep in APIs occurrences'!$A11)&gt;0,1,0)</f>
        <v>0</v>
      </c>
      <c r="O11">
        <f>IF(COUNTIF('Google Geocoding'!$H$2:$H$200,'Dep in APIs occurrences'!$A11)&gt;0,1,0)</f>
        <v>0</v>
      </c>
      <c r="P11">
        <f>IF(COUNTIF(OpenStreetMap!$H$2:$H$200,'Dep in APIs occurrences'!$A11)&gt;0,1,0)</f>
        <v>0</v>
      </c>
      <c r="Q11">
        <f>IF(COUNTIF(SoundCloud!$H$2:$H$200,'Dep in APIs occurrences'!$A11)&gt;0,1,0)</f>
        <v>0</v>
      </c>
      <c r="R11">
        <f>IF(COUNTIF(NationBuilder!$H$2:$H$199,'Dep in APIs occurrences'!$A11)&gt;0,1,0)</f>
        <v>0</v>
      </c>
      <c r="S11">
        <f>IF(COUNTIF(Tumblr!$H$2:$H$200,'Dep in APIs occurrences'!$A11)&gt;0,1,0)</f>
        <v>0</v>
      </c>
      <c r="T11">
        <f>IF(COUNTIF('Yelp Fusion'!$H$2:$H$200,'Dep in APIs occurrences'!$A11)&gt;0,1,0)</f>
        <v>0</v>
      </c>
      <c r="U11">
        <f>IF(COUNTIF('Paypal Invoicing'!$H$2:$H$200,'Dep in APIs occurrences'!$A11)&gt;0,1,0)</f>
        <v>0</v>
      </c>
      <c r="V11">
        <f>IF(COUNTIF(Oodle!$H$2:$H$200,'Dep in APIs occurrences'!$A11)&gt;0,1,0)</f>
        <v>0</v>
      </c>
      <c r="W11">
        <f>IF(COUNTIF(iTunes!$H$2:$H$200,'Dep in APIs occurrences'!$A11)&gt;0,1,0)</f>
        <v>0</v>
      </c>
      <c r="X11">
        <f>IF(COUNTIF(MapLarge!$H$2:$H$200,'Dep in APIs occurrences'!$A11)&gt;0,1,0)</f>
        <v>0</v>
      </c>
      <c r="Y11">
        <f>IF(COUNTIF(PicPlz!$H$2:$H$200,'Dep in APIs occurrences'!$A11)&gt;0,1,0)</f>
        <v>0</v>
      </c>
      <c r="Z11">
        <f>IF(COUNTIF(CrunchBase!$H$2:$H$200,'Dep in APIs occurrences'!$A11)&gt;0,1,0)</f>
        <v>0</v>
      </c>
      <c r="AA11">
        <f>IF(COUNTIF(Stripe!$H$2:$H$196,'Dep in APIs occurrences'!$A11)&gt;0,1,0)</f>
        <v>1</v>
      </c>
      <c r="AB11">
        <f>IF(COUNTIF(Kiva!$H$2:$H$200,'Dep in APIs occurrences'!$A11)&gt;0,1,0)</f>
        <v>0</v>
      </c>
      <c r="AC11">
        <f>IF(COUNTIF(Tropo!$H$2:$H$200,'Dep in APIs occurrences'!$A11)&gt;0,1,0)</f>
        <v>0</v>
      </c>
      <c r="AD11">
        <f>IF(COUNTIF('AT&amp;T In-App Messaging'!$H$2:$H$200,'Dep in APIs occurrences'!$A11)&gt;0,1,0)</f>
        <v>0</v>
      </c>
      <c r="AE11">
        <f>IF(COUNTIF('Nexmo SMS'!$H$2:$H$200,'Dep in APIs occurrences'!$A11)&gt;0,1,0)</f>
        <v>0</v>
      </c>
      <c r="AF11">
        <f>IF(COUNTIF('Amazon S3'!$H$2:$H$199,'Dep in APIs occurrences'!$A11)&gt;0,1,0)</f>
        <v>1</v>
      </c>
      <c r="AG11">
        <f>IF(COUNTIF(Heroku!$H$2:$H$200,'Dep in APIs occurrences'!$A11)&gt;0,1,0)</f>
        <v>0</v>
      </c>
      <c r="AH11">
        <f>IF(COUNTIF('Google Drive'!$H$2:$H$200,'Dep in APIs occurrences'!$A11)&gt;0,1,0)</f>
        <v>1</v>
      </c>
      <c r="AI11">
        <f>IF(COUNTIF('Google Fusion Tables'!$H$2:$H$200,'Dep in APIs occurrences'!$A11)&gt;0,1,0)</f>
        <v>0</v>
      </c>
      <c r="AJ11">
        <f>IF(COUNTIF(Pryv!$H$2:$H$200,'Dep in APIs occurrences'!$A11)&gt;0,1,0)</f>
        <v>0</v>
      </c>
      <c r="AK11">
        <f>IF(COUNTIF(Github!$H$2:$H$200,'Dep in APIs occurrences'!$A11)&gt;0,1,0)</f>
        <v>1</v>
      </c>
      <c r="AL11">
        <f>IF(COUNTIF('Bing Web Search'!$H$2:$H$200,'Dep in APIs occurrences'!$A11)&gt;0,1,0)</f>
        <v>0</v>
      </c>
      <c r="AM11">
        <f>IF(COUNTIF(Indeed!$H$2:$H$200,'Dep in APIs occurrences'!$A11)&gt;0,1,0)</f>
        <v>0</v>
      </c>
      <c r="AN11">
        <f>IF(COUNTIF('Google Custom Search'!$H$2:$H$200,'Dep in APIs occurrences'!$A11)&gt;0,1,0)</f>
        <v>0</v>
      </c>
      <c r="AO11">
        <f>IF(COUNTIF(Coinbase!$H$2:$H$200,'Dep in APIs occurrences'!$A11)&gt;0,1,0)</f>
        <v>0</v>
      </c>
      <c r="AP11">
        <f>IF(COUNTIF('QuickBooks Payments'!$H$2:$H$200,'Dep in APIs occurrences'!$A11)&gt;0,1,0)</f>
        <v>0</v>
      </c>
      <c r="AQ11">
        <f>IF(COUNTIF('Forte (Payments Gateway)'!$H$2:$H$199,'Dep in APIs occurrences'!$A11)&gt;0,1,0)</f>
        <v>1</v>
      </c>
    </row>
    <row r="12" ht="13.95" spans="1:43">
      <c r="A12" s="1" t="str">
        <f>'Dependency types'!A$12</f>
        <v>p1=A =&gt; p2=B</v>
      </c>
      <c r="B12">
        <v>2</v>
      </c>
      <c r="C12">
        <f t="shared" si="0"/>
        <v>6</v>
      </c>
      <c r="D12">
        <f>IF(COUNTIF('Google Maps Places'!$H$2:$H$200,'Dep in APIs occurrences'!$A12)&gt;0,1,0)</f>
        <v>0</v>
      </c>
      <c r="E12">
        <f>IF(COUNTIF('Twitter Search Tweets'!$H$2:$H$200,'Dep in APIs occurrences'!$A12)&gt;0,1,0)</f>
        <v>0</v>
      </c>
      <c r="F12">
        <f>IF(COUNTIF(Youtube!$H$2:$H$200,'Dep in APIs occurrences'!$A12)&gt;0,1,0)</f>
        <v>1</v>
      </c>
      <c r="G12">
        <f>IF(COUNTIF(Flickr!$H$2:$H$200,'Dep in APIs occurrences'!$A12)&gt;0,1,0)</f>
        <v>1</v>
      </c>
      <c r="H12">
        <f>IF(COUNTIF('Twilio SMS'!$H$2:$H$200,'Dep in APIs occurrences'!$A12)&gt;0,1,0)</f>
        <v>0</v>
      </c>
      <c r="I12">
        <f>IF(COUNTIF(Last.fm!$H$2:$H$200,'Dep in APIs occurrences'!$A12)&gt;0,1,0)</f>
        <v>0</v>
      </c>
      <c r="J12">
        <f>IF(COUNTIF('Microsoft Bing Maps'!$H$2:$H$200,'Dep in APIs occurrences'!$A12)&gt;0,1,0)</f>
        <v>0</v>
      </c>
      <c r="K12">
        <f>IF(COUNTIF('Google App Engine Admin'!$H$2:$H$200,'Dep in APIs occurrences'!$A12)&gt;0,1,0)</f>
        <v>0</v>
      </c>
      <c r="L12">
        <f>IF(COUNTIF(Foursquare!$H$2:$H$200,'Dep in APIs occurrences'!$A12)&gt;0,1,0)</f>
        <v>0</v>
      </c>
      <c r="M12">
        <f>IF(COUNTIF('DocuSign eSignature'!$H$2:$H$200,'Dep in APIs occurrences'!$A12)&gt;0,1,0)</f>
        <v>0</v>
      </c>
      <c r="N12">
        <f>IF(COUNTIF(GeoNames!$H$2:$H$200,'Dep in APIs occurrences'!$A12)&gt;0,1,0)</f>
        <v>0</v>
      </c>
      <c r="O12">
        <f>IF(COUNTIF('Google Geocoding'!$H$2:$H$200,'Dep in APIs occurrences'!$A12)&gt;0,1,0)</f>
        <v>0</v>
      </c>
      <c r="P12">
        <f>IF(COUNTIF(OpenStreetMap!$H$2:$H$200,'Dep in APIs occurrences'!$A12)&gt;0,1,0)</f>
        <v>0</v>
      </c>
      <c r="Q12">
        <f>IF(COUNTIF(SoundCloud!$H$2:$H$200,'Dep in APIs occurrences'!$A12)&gt;0,1,0)</f>
        <v>0</v>
      </c>
      <c r="R12">
        <f>IF(COUNTIF(NationBuilder!$H$2:$H$199,'Dep in APIs occurrences'!$A12)&gt;0,1,0)</f>
        <v>0</v>
      </c>
      <c r="S12">
        <f>IF(COUNTIF(Tumblr!$H$2:$H$200,'Dep in APIs occurrences'!$A12)&gt;0,1,0)</f>
        <v>0</v>
      </c>
      <c r="T12">
        <f>IF(COUNTIF('Yelp Fusion'!$H$2:$H$200,'Dep in APIs occurrences'!$A12)&gt;0,1,0)</f>
        <v>0</v>
      </c>
      <c r="U12">
        <f>IF(COUNTIF('Paypal Invoicing'!$H$2:$H$200,'Dep in APIs occurrences'!$A12)&gt;0,1,0)</f>
        <v>0</v>
      </c>
      <c r="V12">
        <f>IF(COUNTIF(Oodle!$H$2:$H$200,'Dep in APIs occurrences'!$A12)&gt;0,1,0)</f>
        <v>0</v>
      </c>
      <c r="W12">
        <f>IF(COUNTIF(iTunes!$H$2:$H$200,'Dep in APIs occurrences'!$A12)&gt;0,1,0)</f>
        <v>1</v>
      </c>
      <c r="X12">
        <f>IF(COUNTIF(MapLarge!$H$2:$H$200,'Dep in APIs occurrences'!$A12)&gt;0,1,0)</f>
        <v>0</v>
      </c>
      <c r="Y12">
        <f>IF(COUNTIF(PicPlz!$H$2:$H$200,'Dep in APIs occurrences'!$A12)&gt;0,1,0)</f>
        <v>0</v>
      </c>
      <c r="Z12">
        <f>IF(COUNTIF(CrunchBase!$H$2:$H$200,'Dep in APIs occurrences'!$A12)&gt;0,1,0)</f>
        <v>0</v>
      </c>
      <c r="AA12">
        <f>IF(COUNTIF(Stripe!$H$2:$H$196,'Dep in APIs occurrences'!$A12)&gt;0,1,0)</f>
        <v>0</v>
      </c>
      <c r="AB12">
        <f>IF(COUNTIF(Kiva!$H$2:$H$200,'Dep in APIs occurrences'!$A12)&gt;0,1,0)</f>
        <v>0</v>
      </c>
      <c r="AC12">
        <f>IF(COUNTIF(Tropo!$H$2:$H$200,'Dep in APIs occurrences'!$A12)&gt;0,1,0)</f>
        <v>0</v>
      </c>
      <c r="AD12">
        <f>IF(COUNTIF('AT&amp;T In-App Messaging'!$H$2:$H$200,'Dep in APIs occurrences'!$A12)&gt;0,1,0)</f>
        <v>0</v>
      </c>
      <c r="AE12">
        <f>IF(COUNTIF('Nexmo SMS'!$H$2:$H$200,'Dep in APIs occurrences'!$A12)&gt;0,1,0)</f>
        <v>0</v>
      </c>
      <c r="AF12">
        <f>IF(COUNTIF('Amazon S3'!$H$2:$H$199,'Dep in APIs occurrences'!$A12)&gt;0,1,0)</f>
        <v>0</v>
      </c>
      <c r="AG12">
        <f>IF(COUNTIF(Heroku!$H$2:$H$200,'Dep in APIs occurrences'!$A12)&gt;0,1,0)</f>
        <v>0</v>
      </c>
      <c r="AH12">
        <f>IF(COUNTIF('Google Drive'!$H$2:$H$200,'Dep in APIs occurrences'!$A12)&gt;0,1,0)</f>
        <v>1</v>
      </c>
      <c r="AI12">
        <f>IF(COUNTIF('Google Fusion Tables'!$H$2:$H$200,'Dep in APIs occurrences'!$A12)&gt;0,1,0)</f>
        <v>0</v>
      </c>
      <c r="AJ12">
        <f>IF(COUNTIF(Pryv!$H$2:$H$200,'Dep in APIs occurrences'!$A12)&gt;0,1,0)</f>
        <v>0</v>
      </c>
      <c r="AK12">
        <f>IF(COUNTIF(Github!$H$2:$H$200,'Dep in APIs occurrences'!$A12)&gt;0,1,0)</f>
        <v>1</v>
      </c>
      <c r="AL12">
        <f>IF(COUNTIF('Bing Web Search'!$H$2:$H$200,'Dep in APIs occurrences'!$A12)&gt;0,1,0)</f>
        <v>0</v>
      </c>
      <c r="AM12">
        <f>IF(COUNTIF(Indeed!$H$2:$H$200,'Dep in APIs occurrences'!$A12)&gt;0,1,0)</f>
        <v>0</v>
      </c>
      <c r="AN12">
        <f>IF(COUNTIF('Google Custom Search'!$H$2:$H$200,'Dep in APIs occurrences'!$A12)&gt;0,1,0)</f>
        <v>0</v>
      </c>
      <c r="AO12">
        <f>IF(COUNTIF(Coinbase!$H$2:$H$200,'Dep in APIs occurrences'!$A12)&gt;0,1,0)</f>
        <v>1</v>
      </c>
      <c r="AP12">
        <f>IF(COUNTIF('QuickBooks Payments'!$H$2:$H$200,'Dep in APIs occurrences'!$A12)&gt;0,1,0)</f>
        <v>0</v>
      </c>
      <c r="AQ12">
        <f>IF(COUNTIF('Forte (Payments Gateway)'!$H$2:$H$199,'Dep in APIs occurrences'!$A12)&gt;0,1,0)</f>
        <v>0</v>
      </c>
    </row>
    <row r="13" ht="13.95" spans="1:43">
      <c r="A13" s="1" t="str">
        <f>'Dependency types'!A$13</f>
        <v>XOR(p1, p2, p3, p4)</v>
      </c>
      <c r="B13">
        <v>4</v>
      </c>
      <c r="C13">
        <f t="shared" si="0"/>
        <v>3</v>
      </c>
      <c r="D13">
        <f>IF(COUNTIF('Google Maps Places'!$H$2:$H$200,'Dep in APIs occurrences'!$A13)&gt;0,1,0)</f>
        <v>0</v>
      </c>
      <c r="E13">
        <f>IF(COUNTIF('Twitter Search Tweets'!$H$2:$H$200,'Dep in APIs occurrences'!$A13)&gt;0,1,0)</f>
        <v>0</v>
      </c>
      <c r="F13">
        <f>IF(COUNTIF(Youtube!$H$2:$H$200,'Dep in APIs occurrences'!$A13)&gt;0,1,0)</f>
        <v>1</v>
      </c>
      <c r="G13">
        <f>IF(COUNTIF(Flickr!$H$2:$H$200,'Dep in APIs occurrences'!$A13)&gt;0,1,0)</f>
        <v>0</v>
      </c>
      <c r="H13">
        <f>IF(COUNTIF('Twilio SMS'!$H$2:$H$200,'Dep in APIs occurrences'!$A13)&gt;0,1,0)</f>
        <v>0</v>
      </c>
      <c r="I13">
        <f>IF(COUNTIF(Last.fm!$H$2:$H$200,'Dep in APIs occurrences'!$A13)&gt;0,1,0)</f>
        <v>0</v>
      </c>
      <c r="J13">
        <f>IF(COUNTIF('Microsoft Bing Maps'!$H$2:$H$200,'Dep in APIs occurrences'!$A13)&gt;0,1,0)</f>
        <v>0</v>
      </c>
      <c r="K13">
        <f>IF(COUNTIF('Google App Engine Admin'!$H$2:$H$200,'Dep in APIs occurrences'!$A13)&gt;0,1,0)</f>
        <v>0</v>
      </c>
      <c r="L13">
        <f>IF(COUNTIF(Foursquare!$H$2:$H$200,'Dep in APIs occurrences'!$A13)&gt;0,1,0)</f>
        <v>1</v>
      </c>
      <c r="M13">
        <f>IF(COUNTIF('DocuSign eSignature'!$H$2:$H$200,'Dep in APIs occurrences'!$A13)&gt;0,1,0)</f>
        <v>0</v>
      </c>
      <c r="N13">
        <f>IF(COUNTIF(GeoNames!$H$2:$H$200,'Dep in APIs occurrences'!$A13)&gt;0,1,0)</f>
        <v>0</v>
      </c>
      <c r="O13">
        <f>IF(COUNTIF('Google Geocoding'!$H$2:$H$200,'Dep in APIs occurrences'!$A13)&gt;0,1,0)</f>
        <v>0</v>
      </c>
      <c r="P13">
        <f>IF(COUNTIF(OpenStreetMap!$H$2:$H$200,'Dep in APIs occurrences'!$A13)&gt;0,1,0)</f>
        <v>0</v>
      </c>
      <c r="Q13">
        <f>IF(COUNTIF(SoundCloud!$H$2:$H$200,'Dep in APIs occurrences'!$A13)&gt;0,1,0)</f>
        <v>0</v>
      </c>
      <c r="R13">
        <f>IF(COUNTIF(NationBuilder!$H$2:$H$199,'Dep in APIs occurrences'!$A13)&gt;0,1,0)</f>
        <v>0</v>
      </c>
      <c r="S13">
        <f>IF(COUNTIF(Tumblr!$H$2:$H$200,'Dep in APIs occurrences'!$A13)&gt;0,1,0)</f>
        <v>0</v>
      </c>
      <c r="T13">
        <f>IF(COUNTIF('Yelp Fusion'!$H$2:$H$200,'Dep in APIs occurrences'!$A13)&gt;0,1,0)</f>
        <v>0</v>
      </c>
      <c r="U13">
        <f>IF(COUNTIF('Paypal Invoicing'!$H$2:$H$200,'Dep in APIs occurrences'!$A13)&gt;0,1,0)</f>
        <v>0</v>
      </c>
      <c r="V13">
        <f>IF(COUNTIF(Oodle!$H$2:$H$200,'Dep in APIs occurrences'!$A13)&gt;0,1,0)</f>
        <v>0</v>
      </c>
      <c r="W13">
        <f>IF(COUNTIF(iTunes!$H$2:$H$200,'Dep in APIs occurrences'!$A13)&gt;0,1,0)</f>
        <v>0</v>
      </c>
      <c r="X13">
        <f>IF(COUNTIF(MapLarge!$H$2:$H$200,'Dep in APIs occurrences'!$A13)&gt;0,1,0)</f>
        <v>0</v>
      </c>
      <c r="Y13">
        <f>IF(COUNTIF(PicPlz!$H$2:$H$200,'Dep in APIs occurrences'!$A13)&gt;0,1,0)</f>
        <v>1</v>
      </c>
      <c r="Z13">
        <f>IF(COUNTIF(CrunchBase!$H$2:$H$200,'Dep in APIs occurrences'!$A13)&gt;0,1,0)</f>
        <v>0</v>
      </c>
      <c r="AA13">
        <f>IF(COUNTIF(Stripe!$H$2:$H$196,'Dep in APIs occurrences'!$A13)&gt;0,1,0)</f>
        <v>0</v>
      </c>
      <c r="AB13">
        <f>IF(COUNTIF(Kiva!$H$2:$H$200,'Dep in APIs occurrences'!$A13)&gt;0,1,0)</f>
        <v>0</v>
      </c>
      <c r="AC13">
        <f>IF(COUNTIF(Tropo!$H$2:$H$200,'Dep in APIs occurrences'!$A13)&gt;0,1,0)</f>
        <v>0</v>
      </c>
      <c r="AD13">
        <f>IF(COUNTIF('AT&amp;T In-App Messaging'!$H$2:$H$200,'Dep in APIs occurrences'!$A13)&gt;0,1,0)</f>
        <v>0</v>
      </c>
      <c r="AE13">
        <f>IF(COUNTIF('Nexmo SMS'!$H$2:$H$200,'Dep in APIs occurrences'!$A13)&gt;0,1,0)</f>
        <v>0</v>
      </c>
      <c r="AF13">
        <f>IF(COUNTIF('Amazon S3'!$H$2:$H$199,'Dep in APIs occurrences'!$A13)&gt;0,1,0)</f>
        <v>0</v>
      </c>
      <c r="AG13">
        <f>IF(COUNTIF(Heroku!$H$2:$H$200,'Dep in APIs occurrences'!$A13)&gt;0,1,0)</f>
        <v>0</v>
      </c>
      <c r="AH13">
        <f>IF(COUNTIF('Google Drive'!$H$2:$H$200,'Dep in APIs occurrences'!$A13)&gt;0,1,0)</f>
        <v>0</v>
      </c>
      <c r="AI13">
        <f>IF(COUNTIF('Google Fusion Tables'!$H$2:$H$200,'Dep in APIs occurrences'!$A13)&gt;0,1,0)</f>
        <v>0</v>
      </c>
      <c r="AJ13">
        <f>IF(COUNTIF(Pryv!$H$2:$H$200,'Dep in APIs occurrences'!$A13)&gt;0,1,0)</f>
        <v>0</v>
      </c>
      <c r="AK13">
        <f>IF(COUNTIF(Github!$H$2:$H$200,'Dep in APIs occurrences'!$A13)&gt;0,1,0)</f>
        <v>0</v>
      </c>
      <c r="AL13">
        <f>IF(COUNTIF('Bing Web Search'!$H$2:$H$200,'Dep in APIs occurrences'!$A13)&gt;0,1,0)</f>
        <v>0</v>
      </c>
      <c r="AM13">
        <f>IF(COUNTIF(Indeed!$H$2:$H$200,'Dep in APIs occurrences'!$A13)&gt;0,1,0)</f>
        <v>0</v>
      </c>
      <c r="AN13">
        <f>IF(COUNTIF('Google Custom Search'!$H$2:$H$200,'Dep in APIs occurrences'!$A13)&gt;0,1,0)</f>
        <v>0</v>
      </c>
      <c r="AO13">
        <f>IF(COUNTIF(Coinbase!$H$2:$H$200,'Dep in APIs occurrences'!$A13)&gt;0,1,0)</f>
        <v>0</v>
      </c>
      <c r="AP13">
        <f>IF(COUNTIF('QuickBooks Payments'!$H$2:$H$200,'Dep in APIs occurrences'!$A13)&gt;0,1,0)</f>
        <v>0</v>
      </c>
      <c r="AQ13">
        <f>IF(COUNTIF('Forte (Payments Gateway)'!$H$2:$H$199,'Dep in APIs occurrences'!$A13)&gt;0,1,0)</f>
        <v>0</v>
      </c>
    </row>
    <row r="14" ht="13.95" spans="1:43">
      <c r="A14" s="1" t="str">
        <f>'Dependency types'!A$14</f>
        <v>NAND(p1, p2, p3, p4)</v>
      </c>
      <c r="B14">
        <v>4</v>
      </c>
      <c r="C14">
        <f t="shared" si="0"/>
        <v>1</v>
      </c>
      <c r="D14">
        <f>IF(COUNTIF('Google Maps Places'!$H$2:$H$200,'Dep in APIs occurrences'!$A14)&gt;0,1,0)</f>
        <v>0</v>
      </c>
      <c r="E14">
        <f>IF(COUNTIF('Twitter Search Tweets'!$H$2:$H$200,'Dep in APIs occurrences'!$A14)&gt;0,1,0)</f>
        <v>0</v>
      </c>
      <c r="F14">
        <f>IF(COUNTIF(Youtube!$H$2:$H$200,'Dep in APIs occurrences'!$A14)&gt;0,1,0)</f>
        <v>1</v>
      </c>
      <c r="G14">
        <f>IF(COUNTIF(Flickr!$H$2:$H$200,'Dep in APIs occurrences'!$A14)&gt;0,1,0)</f>
        <v>0</v>
      </c>
      <c r="H14">
        <f>IF(COUNTIF('Twilio SMS'!$H$2:$H$200,'Dep in APIs occurrences'!$A14)&gt;0,1,0)</f>
        <v>0</v>
      </c>
      <c r="I14">
        <f>IF(COUNTIF(Last.fm!$H$2:$H$200,'Dep in APIs occurrences'!$A14)&gt;0,1,0)</f>
        <v>0</v>
      </c>
      <c r="J14">
        <f>IF(COUNTIF('Microsoft Bing Maps'!$H$2:$H$200,'Dep in APIs occurrences'!$A14)&gt;0,1,0)</f>
        <v>0</v>
      </c>
      <c r="K14">
        <f>IF(COUNTIF('Google App Engine Admin'!$H$2:$H$200,'Dep in APIs occurrences'!$A14)&gt;0,1,0)</f>
        <v>0</v>
      </c>
      <c r="L14">
        <f>IF(COUNTIF(Foursquare!$H$2:$H$200,'Dep in APIs occurrences'!$A14)&gt;0,1,0)</f>
        <v>0</v>
      </c>
      <c r="M14">
        <f>IF(COUNTIF('DocuSign eSignature'!$H$2:$H$200,'Dep in APIs occurrences'!$A14)&gt;0,1,0)</f>
        <v>0</v>
      </c>
      <c r="N14">
        <f>IF(COUNTIF(GeoNames!$H$2:$H$200,'Dep in APIs occurrences'!$A14)&gt;0,1,0)</f>
        <v>0</v>
      </c>
      <c r="O14">
        <f>IF(COUNTIF('Google Geocoding'!$H$2:$H$200,'Dep in APIs occurrences'!$A14)&gt;0,1,0)</f>
        <v>0</v>
      </c>
      <c r="P14">
        <f>IF(COUNTIF(OpenStreetMap!$H$2:$H$200,'Dep in APIs occurrences'!$A14)&gt;0,1,0)</f>
        <v>0</v>
      </c>
      <c r="Q14">
        <f>IF(COUNTIF(SoundCloud!$H$2:$H$200,'Dep in APIs occurrences'!$A14)&gt;0,1,0)</f>
        <v>0</v>
      </c>
      <c r="R14">
        <f>IF(COUNTIF(NationBuilder!$H$2:$H$199,'Dep in APIs occurrences'!$A14)&gt;0,1,0)</f>
        <v>0</v>
      </c>
      <c r="S14">
        <f>IF(COUNTIF(Tumblr!$H$2:$H$200,'Dep in APIs occurrences'!$A14)&gt;0,1,0)</f>
        <v>0</v>
      </c>
      <c r="T14">
        <f>IF(COUNTIF('Yelp Fusion'!$H$2:$H$200,'Dep in APIs occurrences'!$A14)&gt;0,1,0)</f>
        <v>0</v>
      </c>
      <c r="U14">
        <f>IF(COUNTIF('Paypal Invoicing'!$H$2:$H$200,'Dep in APIs occurrences'!$A14)&gt;0,1,0)</f>
        <v>0</v>
      </c>
      <c r="V14">
        <f>IF(COUNTIF(Oodle!$H$2:$H$200,'Dep in APIs occurrences'!$A14)&gt;0,1,0)</f>
        <v>0</v>
      </c>
      <c r="W14">
        <f>IF(COUNTIF(iTunes!$H$2:$H$200,'Dep in APIs occurrences'!$A14)&gt;0,1,0)</f>
        <v>0</v>
      </c>
      <c r="X14">
        <f>IF(COUNTIF(MapLarge!$H$2:$H$200,'Dep in APIs occurrences'!$A14)&gt;0,1,0)</f>
        <v>0</v>
      </c>
      <c r="Y14">
        <f>IF(COUNTIF(PicPlz!$H$2:$H$200,'Dep in APIs occurrences'!$A14)&gt;0,1,0)</f>
        <v>0</v>
      </c>
      <c r="Z14">
        <f>IF(COUNTIF(CrunchBase!$H$2:$H$200,'Dep in APIs occurrences'!$A14)&gt;0,1,0)</f>
        <v>0</v>
      </c>
      <c r="AA14">
        <f>IF(COUNTIF(Stripe!$H$2:$H$196,'Dep in APIs occurrences'!$A14)&gt;0,1,0)</f>
        <v>0</v>
      </c>
      <c r="AB14">
        <f>IF(COUNTIF(Kiva!$H$2:$H$200,'Dep in APIs occurrences'!$A14)&gt;0,1,0)</f>
        <v>0</v>
      </c>
      <c r="AC14">
        <f>IF(COUNTIF(Tropo!$H$2:$H$200,'Dep in APIs occurrences'!$A14)&gt;0,1,0)</f>
        <v>0</v>
      </c>
      <c r="AD14">
        <f>IF(COUNTIF('AT&amp;T In-App Messaging'!$H$2:$H$200,'Dep in APIs occurrences'!$A14)&gt;0,1,0)</f>
        <v>0</v>
      </c>
      <c r="AE14">
        <f>IF(COUNTIF('Nexmo SMS'!$H$2:$H$200,'Dep in APIs occurrences'!$A14)&gt;0,1,0)</f>
        <v>0</v>
      </c>
      <c r="AF14">
        <f>IF(COUNTIF('Amazon S3'!$H$2:$H$199,'Dep in APIs occurrences'!$A14)&gt;0,1,0)</f>
        <v>0</v>
      </c>
      <c r="AG14">
        <f>IF(COUNTIF(Heroku!$H$2:$H$200,'Dep in APIs occurrences'!$A14)&gt;0,1,0)</f>
        <v>0</v>
      </c>
      <c r="AH14">
        <f>IF(COUNTIF('Google Drive'!$H$2:$H$200,'Dep in APIs occurrences'!$A14)&gt;0,1,0)</f>
        <v>0</v>
      </c>
      <c r="AI14">
        <f>IF(COUNTIF('Google Fusion Tables'!$H$2:$H$200,'Dep in APIs occurrences'!$A14)&gt;0,1,0)</f>
        <v>0</v>
      </c>
      <c r="AJ14">
        <f>IF(COUNTIF(Pryv!$H$2:$H$200,'Dep in APIs occurrences'!$A14)&gt;0,1,0)</f>
        <v>0</v>
      </c>
      <c r="AK14">
        <f>IF(COUNTIF(Github!$H$2:$H$200,'Dep in APIs occurrences'!$A14)&gt;0,1,0)</f>
        <v>0</v>
      </c>
      <c r="AL14">
        <f>IF(COUNTIF('Bing Web Search'!$H$2:$H$200,'Dep in APIs occurrences'!$A14)&gt;0,1,0)</f>
        <v>0</v>
      </c>
      <c r="AM14">
        <f>IF(COUNTIF(Indeed!$H$2:$H$200,'Dep in APIs occurrences'!$A14)&gt;0,1,0)</f>
        <v>0</v>
      </c>
      <c r="AN14">
        <f>IF(COUNTIF('Google Custom Search'!$H$2:$H$200,'Dep in APIs occurrences'!$A14)&gt;0,1,0)</f>
        <v>0</v>
      </c>
      <c r="AO14">
        <f>IF(COUNTIF(Coinbase!$H$2:$H$200,'Dep in APIs occurrences'!$A14)&gt;0,1,0)</f>
        <v>0</v>
      </c>
      <c r="AP14">
        <f>IF(COUNTIF('QuickBooks Payments'!$H$2:$H$200,'Dep in APIs occurrences'!$A14)&gt;0,1,0)</f>
        <v>0</v>
      </c>
      <c r="AQ14">
        <f>IF(COUNTIF('Forte (Payments Gateway)'!$H$2:$H$199,'Dep in APIs occurrences'!$A14)&gt;0,1,0)</f>
        <v>0</v>
      </c>
    </row>
    <row r="15" ht="13.95" spans="1:43">
      <c r="A15" s="1" t="str">
        <f>'Dependency types'!A$15</f>
        <v>p1 =&gt; p2=A</v>
      </c>
      <c r="B15">
        <v>2</v>
      </c>
      <c r="C15">
        <f t="shared" si="0"/>
        <v>10</v>
      </c>
      <c r="D15">
        <f>IF(COUNTIF('Google Maps Places'!$H$2:$H$200,'Dep in APIs occurrences'!$A15)&gt;0,1,0)</f>
        <v>0</v>
      </c>
      <c r="E15">
        <f>IF(COUNTIF('Twitter Search Tweets'!$H$2:$H$200,'Dep in APIs occurrences'!$A15)&gt;0,1,0)</f>
        <v>0</v>
      </c>
      <c r="F15">
        <f>IF(COUNTIF(Youtube!$H$2:$H$200,'Dep in APIs occurrences'!$A15)&gt;0,1,0)</f>
        <v>1</v>
      </c>
      <c r="G15">
        <f>IF(COUNTIF(Flickr!$H$2:$H$200,'Dep in APIs occurrences'!$A15)&gt;0,1,0)</f>
        <v>1</v>
      </c>
      <c r="H15">
        <f>IF(COUNTIF('Twilio SMS'!$H$2:$H$200,'Dep in APIs occurrences'!$A15)&gt;0,1,0)</f>
        <v>0</v>
      </c>
      <c r="I15">
        <f>IF(COUNTIF(Last.fm!$H$2:$H$200,'Dep in APIs occurrences'!$A15)&gt;0,1,0)</f>
        <v>0</v>
      </c>
      <c r="J15">
        <f>IF(COUNTIF('Microsoft Bing Maps'!$H$2:$H$200,'Dep in APIs occurrences'!$A15)&gt;0,1,0)</f>
        <v>1</v>
      </c>
      <c r="K15">
        <f>IF(COUNTIF('Google App Engine Admin'!$H$2:$H$200,'Dep in APIs occurrences'!$A15)&gt;0,1,0)</f>
        <v>0</v>
      </c>
      <c r="L15">
        <f>IF(COUNTIF(Foursquare!$H$2:$H$200,'Dep in APIs occurrences'!$A15)&gt;0,1,0)</f>
        <v>1</v>
      </c>
      <c r="M15">
        <f>IF(COUNTIF('DocuSign eSignature'!$H$2:$H$200,'Dep in APIs occurrences'!$A15)&gt;0,1,0)</f>
        <v>0</v>
      </c>
      <c r="N15">
        <f>IF(COUNTIF(GeoNames!$H$2:$H$200,'Dep in APIs occurrences'!$A15)&gt;0,1,0)</f>
        <v>0</v>
      </c>
      <c r="O15">
        <f>IF(COUNTIF('Google Geocoding'!$H$2:$H$200,'Dep in APIs occurrences'!$A15)&gt;0,1,0)</f>
        <v>0</v>
      </c>
      <c r="P15">
        <f>IF(COUNTIF(OpenStreetMap!$H$2:$H$200,'Dep in APIs occurrences'!$A15)&gt;0,1,0)</f>
        <v>0</v>
      </c>
      <c r="Q15">
        <f>IF(COUNTIF(SoundCloud!$H$2:$H$200,'Dep in APIs occurrences'!$A15)&gt;0,1,0)</f>
        <v>0</v>
      </c>
      <c r="R15">
        <f>IF(COUNTIF(NationBuilder!$H$2:$H$199,'Dep in APIs occurrences'!$A15)&gt;0,1,0)</f>
        <v>1</v>
      </c>
      <c r="S15">
        <f>IF(COUNTIF(Tumblr!$H$2:$H$200,'Dep in APIs occurrences'!$A15)&gt;0,1,0)</f>
        <v>1</v>
      </c>
      <c r="T15">
        <f>IF(COUNTIF('Yelp Fusion'!$H$2:$H$200,'Dep in APIs occurrences'!$A15)&gt;0,1,0)</f>
        <v>0</v>
      </c>
      <c r="U15">
        <f>IF(COUNTIF('Paypal Invoicing'!$H$2:$H$200,'Dep in APIs occurrences'!$A15)&gt;0,1,0)</f>
        <v>1</v>
      </c>
      <c r="V15">
        <f>IF(COUNTIF(Oodle!$H$2:$H$200,'Dep in APIs occurrences'!$A15)&gt;0,1,0)</f>
        <v>0</v>
      </c>
      <c r="W15">
        <f>IF(COUNTIF(iTunes!$H$2:$H$200,'Dep in APIs occurrences'!$A15)&gt;0,1,0)</f>
        <v>0</v>
      </c>
      <c r="X15">
        <f>IF(COUNTIF(MapLarge!$H$2:$H$200,'Dep in APIs occurrences'!$A15)&gt;0,1,0)</f>
        <v>0</v>
      </c>
      <c r="Y15">
        <f>IF(COUNTIF(PicPlz!$H$2:$H$200,'Dep in APIs occurrences'!$A15)&gt;0,1,0)</f>
        <v>0</v>
      </c>
      <c r="Z15">
        <f>IF(COUNTIF(CrunchBase!$H$2:$H$200,'Dep in APIs occurrences'!$A15)&gt;0,1,0)</f>
        <v>0</v>
      </c>
      <c r="AA15">
        <f>IF(COUNTIF(Stripe!$H$2:$H$196,'Dep in APIs occurrences'!$A15)&gt;0,1,0)</f>
        <v>1</v>
      </c>
      <c r="AB15">
        <f>IF(COUNTIF(Kiva!$H$2:$H$200,'Dep in APIs occurrences'!$A15)&gt;0,1,0)</f>
        <v>0</v>
      </c>
      <c r="AC15">
        <f>IF(COUNTIF(Tropo!$H$2:$H$200,'Dep in APIs occurrences'!$A15)&gt;0,1,0)</f>
        <v>0</v>
      </c>
      <c r="AD15">
        <f>IF(COUNTIF('AT&amp;T In-App Messaging'!$H$2:$H$200,'Dep in APIs occurrences'!$A15)&gt;0,1,0)</f>
        <v>0</v>
      </c>
      <c r="AE15">
        <f>IF(COUNTIF('Nexmo SMS'!$H$2:$H$200,'Dep in APIs occurrences'!$A15)&gt;0,1,0)</f>
        <v>0</v>
      </c>
      <c r="AF15">
        <f>IF(COUNTIF('Amazon S3'!$H$2:$H$199,'Dep in APIs occurrences'!$A15)&gt;0,1,0)</f>
        <v>1</v>
      </c>
      <c r="AG15">
        <f>IF(COUNTIF(Heroku!$H$2:$H$200,'Dep in APIs occurrences'!$A15)&gt;0,1,0)</f>
        <v>0</v>
      </c>
      <c r="AH15">
        <f>IF(COUNTIF('Google Drive'!$H$2:$H$200,'Dep in APIs occurrences'!$A15)&gt;0,1,0)</f>
        <v>0</v>
      </c>
      <c r="AI15">
        <f>IF(COUNTIF('Google Fusion Tables'!$H$2:$H$200,'Dep in APIs occurrences'!$A15)&gt;0,1,0)</f>
        <v>0</v>
      </c>
      <c r="AJ15">
        <f>IF(COUNTIF(Pryv!$H$2:$H$200,'Dep in APIs occurrences'!$A15)&gt;0,1,0)</f>
        <v>0</v>
      </c>
      <c r="AK15">
        <f>IF(COUNTIF(Github!$H$2:$H$200,'Dep in APIs occurrences'!$A15)&gt;0,1,0)</f>
        <v>1</v>
      </c>
      <c r="AL15">
        <f>IF(COUNTIF('Bing Web Search'!$H$2:$H$200,'Dep in APIs occurrences'!$A15)&gt;0,1,0)</f>
        <v>0</v>
      </c>
      <c r="AM15">
        <f>IF(COUNTIF(Indeed!$H$2:$H$200,'Dep in APIs occurrences'!$A15)&gt;0,1,0)</f>
        <v>0</v>
      </c>
      <c r="AN15">
        <f>IF(COUNTIF('Google Custom Search'!$H$2:$H$200,'Dep in APIs occurrences'!$A15)&gt;0,1,0)</f>
        <v>0</v>
      </c>
      <c r="AO15">
        <f>IF(COUNTIF(Coinbase!$H$2:$H$200,'Dep in APIs occurrences'!$A15)&gt;0,1,0)</f>
        <v>0</v>
      </c>
      <c r="AP15">
        <f>IF(COUNTIF('QuickBooks Payments'!$H$2:$H$200,'Dep in APIs occurrences'!$A15)&gt;0,1,0)</f>
        <v>0</v>
      </c>
      <c r="AQ15">
        <f>IF(COUNTIF('Forte (Payments Gateway)'!$H$2:$H$199,'Dep in APIs occurrences'!$A15)&gt;0,1,0)</f>
        <v>0</v>
      </c>
    </row>
    <row r="16" ht="13.95" spans="1:43">
      <c r="A16" s="1" t="str">
        <f>'Dependency types'!A$16</f>
        <v>NAND(p1, p2)</v>
      </c>
      <c r="B16">
        <v>2</v>
      </c>
      <c r="C16">
        <f t="shared" si="0"/>
        <v>13</v>
      </c>
      <c r="D16">
        <f>IF(COUNTIF('Google Maps Places'!$H$2:$H$200,'Dep in APIs occurrences'!$A16)&gt;0,1,0)</f>
        <v>0</v>
      </c>
      <c r="E16">
        <f>IF(COUNTIF('Twitter Search Tweets'!$H$2:$H$200,'Dep in APIs occurrences'!$A16)&gt;0,1,0)</f>
        <v>0</v>
      </c>
      <c r="F16">
        <f>IF(COUNTIF(Youtube!$H$2:$H$200,'Dep in APIs occurrences'!$A16)&gt;0,1,0)</f>
        <v>1</v>
      </c>
      <c r="G16">
        <f>IF(COUNTIF(Flickr!$H$2:$H$200,'Dep in APIs occurrences'!$A16)&gt;0,1,0)</f>
        <v>1</v>
      </c>
      <c r="H16">
        <f>IF(COUNTIF('Twilio SMS'!$H$2:$H$200,'Dep in APIs occurrences'!$A16)&gt;0,1,0)</f>
        <v>0</v>
      </c>
      <c r="I16">
        <f>IF(COUNTIF(Last.fm!$H$2:$H$200,'Dep in APIs occurrences'!$A16)&gt;0,1,0)</f>
        <v>0</v>
      </c>
      <c r="J16">
        <f>IF(COUNTIF('Microsoft Bing Maps'!$H$2:$H$200,'Dep in APIs occurrences'!$A16)&gt;0,1,0)</f>
        <v>1</v>
      </c>
      <c r="K16">
        <f>IF(COUNTIF('Google App Engine Admin'!$H$2:$H$200,'Dep in APIs occurrences'!$A16)&gt;0,1,0)</f>
        <v>0</v>
      </c>
      <c r="L16">
        <f>IF(COUNTIF(Foursquare!$H$2:$H$200,'Dep in APIs occurrences'!$A16)&gt;0,1,0)</f>
        <v>1</v>
      </c>
      <c r="M16">
        <f>IF(COUNTIF('DocuSign eSignature'!$H$2:$H$200,'Dep in APIs occurrences'!$A16)&gt;0,1,0)</f>
        <v>0</v>
      </c>
      <c r="N16">
        <f>IF(COUNTIF(GeoNames!$H$2:$H$200,'Dep in APIs occurrences'!$A16)&gt;0,1,0)</f>
        <v>0</v>
      </c>
      <c r="O16">
        <f>IF(COUNTIF('Google Geocoding'!$H$2:$H$200,'Dep in APIs occurrences'!$A16)&gt;0,1,0)</f>
        <v>0</v>
      </c>
      <c r="P16">
        <f>IF(COUNTIF(OpenStreetMap!$H$2:$H$200,'Dep in APIs occurrences'!$A16)&gt;0,1,0)</f>
        <v>1</v>
      </c>
      <c r="Q16">
        <f>IF(COUNTIF(SoundCloud!$H$2:$H$200,'Dep in APIs occurrences'!$A16)&gt;0,1,0)</f>
        <v>0</v>
      </c>
      <c r="R16">
        <f>IF(COUNTIF(NationBuilder!$H$2:$H$199,'Dep in APIs occurrences'!$A16)&gt;0,1,0)</f>
        <v>0</v>
      </c>
      <c r="S16">
        <f>IF(COUNTIF(Tumblr!$H$2:$H$200,'Dep in APIs occurrences'!$A16)&gt;0,1,0)</f>
        <v>0</v>
      </c>
      <c r="T16">
        <f>IF(COUNTIF('Yelp Fusion'!$H$2:$H$200,'Dep in APIs occurrences'!$A16)&gt;0,1,0)</f>
        <v>1</v>
      </c>
      <c r="U16">
        <f>IF(COUNTIF('Paypal Invoicing'!$H$2:$H$200,'Dep in APIs occurrences'!$A16)&gt;0,1,0)</f>
        <v>1</v>
      </c>
      <c r="V16">
        <f>IF(COUNTIF(Oodle!$H$2:$H$200,'Dep in APIs occurrences'!$A16)&gt;0,1,0)</f>
        <v>0</v>
      </c>
      <c r="W16">
        <f>IF(COUNTIF(iTunes!$H$2:$H$200,'Dep in APIs occurrences'!$A16)&gt;0,1,0)</f>
        <v>0</v>
      </c>
      <c r="X16">
        <f>IF(COUNTIF(MapLarge!$H$2:$H$200,'Dep in APIs occurrences'!$A16)&gt;0,1,0)</f>
        <v>0</v>
      </c>
      <c r="Y16">
        <f>IF(COUNTIF(PicPlz!$H$2:$H$200,'Dep in APIs occurrences'!$A16)&gt;0,1,0)</f>
        <v>1</v>
      </c>
      <c r="Z16">
        <f>IF(COUNTIF(CrunchBase!$H$2:$H$200,'Dep in APIs occurrences'!$A16)&gt;0,1,0)</f>
        <v>1</v>
      </c>
      <c r="AA16">
        <f>IF(COUNTIF(Stripe!$H$2:$H$196,'Dep in APIs occurrences'!$A16)&gt;0,1,0)</f>
        <v>1</v>
      </c>
      <c r="AB16">
        <f>IF(COUNTIF(Kiva!$H$2:$H$200,'Dep in APIs occurrences'!$A16)&gt;0,1,0)</f>
        <v>0</v>
      </c>
      <c r="AC16">
        <f>IF(COUNTIF(Tropo!$H$2:$H$200,'Dep in APIs occurrences'!$A16)&gt;0,1,0)</f>
        <v>0</v>
      </c>
      <c r="AD16">
        <f>IF(COUNTIF('AT&amp;T In-App Messaging'!$H$2:$H$200,'Dep in APIs occurrences'!$A16)&gt;0,1,0)</f>
        <v>0</v>
      </c>
      <c r="AE16">
        <f>IF(COUNTIF('Nexmo SMS'!$H$2:$H$200,'Dep in APIs occurrences'!$A16)&gt;0,1,0)</f>
        <v>0</v>
      </c>
      <c r="AF16">
        <f>IF(COUNTIF('Amazon S3'!$H$2:$H$199,'Dep in APIs occurrences'!$A16)&gt;0,1,0)</f>
        <v>1</v>
      </c>
      <c r="AG16">
        <f>IF(COUNTIF(Heroku!$H$2:$H$200,'Dep in APIs occurrences'!$A16)&gt;0,1,0)</f>
        <v>0</v>
      </c>
      <c r="AH16">
        <f>IF(COUNTIF('Google Drive'!$H$2:$H$200,'Dep in APIs occurrences'!$A16)&gt;0,1,0)</f>
        <v>0</v>
      </c>
      <c r="AI16">
        <f>IF(COUNTIF('Google Fusion Tables'!$H$2:$H$200,'Dep in APIs occurrences'!$A16)&gt;0,1,0)</f>
        <v>0</v>
      </c>
      <c r="AJ16">
        <f>IF(COUNTIF(Pryv!$H$2:$H$200,'Dep in APIs occurrences'!$A16)&gt;0,1,0)</f>
        <v>0</v>
      </c>
      <c r="AK16">
        <f>IF(COUNTIF(Github!$H$2:$H$200,'Dep in APIs occurrences'!$A16)&gt;0,1,0)</f>
        <v>1</v>
      </c>
      <c r="AL16">
        <f>IF(COUNTIF('Bing Web Search'!$H$2:$H$200,'Dep in APIs occurrences'!$A16)&gt;0,1,0)</f>
        <v>1</v>
      </c>
      <c r="AM16">
        <f>IF(COUNTIF(Indeed!$H$2:$H$200,'Dep in APIs occurrences'!$A16)&gt;0,1,0)</f>
        <v>0</v>
      </c>
      <c r="AN16">
        <f>IF(COUNTIF('Google Custom Search'!$H$2:$H$200,'Dep in APIs occurrences'!$A16)&gt;0,1,0)</f>
        <v>0</v>
      </c>
      <c r="AO16">
        <f>IF(COUNTIF(Coinbase!$H$2:$H$200,'Dep in APIs occurrences'!$A16)&gt;0,1,0)</f>
        <v>0</v>
      </c>
      <c r="AP16">
        <f>IF(COUNTIF('QuickBooks Payments'!$H$2:$H$200,'Dep in APIs occurrences'!$A16)&gt;0,1,0)</f>
        <v>0</v>
      </c>
      <c r="AQ16">
        <f>IF(COUNTIF('Forte (Payments Gateway)'!$H$2:$H$199,'Dep in APIs occurrences'!$A16)&gt;0,1,0)</f>
        <v>0</v>
      </c>
    </row>
    <row r="17" ht="13.95" spans="1:43">
      <c r="A17" s="1" t="str">
        <f>'Dependency types'!A$17</f>
        <v>XOR(p1, p2, p3, p4, p5)</v>
      </c>
      <c r="B17">
        <v>5</v>
      </c>
      <c r="C17">
        <f t="shared" si="0"/>
        <v>1</v>
      </c>
      <c r="D17">
        <f>IF(COUNTIF('Google Maps Places'!$H$2:$H$200,'Dep in APIs occurrences'!$A17)&gt;0,1,0)</f>
        <v>0</v>
      </c>
      <c r="E17">
        <f>IF(COUNTIF('Twitter Search Tweets'!$H$2:$H$200,'Dep in APIs occurrences'!$A17)&gt;0,1,0)</f>
        <v>0</v>
      </c>
      <c r="F17">
        <f>IF(COUNTIF(Youtube!$H$2:$H$200,'Dep in APIs occurrences'!$A17)&gt;0,1,0)</f>
        <v>1</v>
      </c>
      <c r="G17">
        <f>IF(COUNTIF(Flickr!$H$2:$H$200,'Dep in APIs occurrences'!$A17)&gt;0,1,0)</f>
        <v>0</v>
      </c>
      <c r="H17">
        <f>IF(COUNTIF('Twilio SMS'!$H$2:$H$200,'Dep in APIs occurrences'!$A17)&gt;0,1,0)</f>
        <v>0</v>
      </c>
      <c r="I17">
        <f>IF(COUNTIF(Last.fm!$H$2:$H$200,'Dep in APIs occurrences'!$A17)&gt;0,1,0)</f>
        <v>0</v>
      </c>
      <c r="J17">
        <f>IF(COUNTIF('Microsoft Bing Maps'!$H$2:$H$200,'Dep in APIs occurrences'!$A17)&gt;0,1,0)</f>
        <v>0</v>
      </c>
      <c r="K17">
        <f>IF(COUNTIF('Google App Engine Admin'!$H$2:$H$200,'Dep in APIs occurrences'!$A17)&gt;0,1,0)</f>
        <v>0</v>
      </c>
      <c r="L17">
        <f>IF(COUNTIF(Foursquare!$H$2:$H$200,'Dep in APIs occurrences'!$A17)&gt;0,1,0)</f>
        <v>0</v>
      </c>
      <c r="M17">
        <f>IF(COUNTIF('DocuSign eSignature'!$H$2:$H$200,'Dep in APIs occurrences'!$A17)&gt;0,1,0)</f>
        <v>0</v>
      </c>
      <c r="N17">
        <f>IF(COUNTIF(GeoNames!$H$2:$H$200,'Dep in APIs occurrences'!$A17)&gt;0,1,0)</f>
        <v>0</v>
      </c>
      <c r="O17">
        <f>IF(COUNTIF('Google Geocoding'!$H$2:$H$200,'Dep in APIs occurrences'!$A17)&gt;0,1,0)</f>
        <v>0</v>
      </c>
      <c r="P17">
        <f>IF(COUNTIF(OpenStreetMap!$H$2:$H$200,'Dep in APIs occurrences'!$A17)&gt;0,1,0)</f>
        <v>0</v>
      </c>
      <c r="Q17">
        <f>IF(COUNTIF(SoundCloud!$H$2:$H$200,'Dep in APIs occurrences'!$A17)&gt;0,1,0)</f>
        <v>0</v>
      </c>
      <c r="R17">
        <f>IF(COUNTIF(NationBuilder!$H$2:$H$199,'Dep in APIs occurrences'!$A17)&gt;0,1,0)</f>
        <v>0</v>
      </c>
      <c r="S17">
        <f>IF(COUNTIF(Tumblr!$H$2:$H$200,'Dep in APIs occurrences'!$A17)&gt;0,1,0)</f>
        <v>0</v>
      </c>
      <c r="T17">
        <f>IF(COUNTIF('Yelp Fusion'!$H$2:$H$200,'Dep in APIs occurrences'!$A17)&gt;0,1,0)</f>
        <v>0</v>
      </c>
      <c r="U17">
        <f>IF(COUNTIF('Paypal Invoicing'!$H$2:$H$200,'Dep in APIs occurrences'!$A17)&gt;0,1,0)</f>
        <v>0</v>
      </c>
      <c r="V17">
        <f>IF(COUNTIF(Oodle!$H$2:$H$200,'Dep in APIs occurrences'!$A17)&gt;0,1,0)</f>
        <v>0</v>
      </c>
      <c r="W17">
        <f>IF(COUNTIF(iTunes!$H$2:$H$200,'Dep in APIs occurrences'!$A17)&gt;0,1,0)</f>
        <v>0</v>
      </c>
      <c r="X17">
        <f>IF(COUNTIF(MapLarge!$H$2:$H$200,'Dep in APIs occurrences'!$A17)&gt;0,1,0)</f>
        <v>0</v>
      </c>
      <c r="Y17">
        <f>IF(COUNTIF(PicPlz!$H$2:$H$200,'Dep in APIs occurrences'!$A17)&gt;0,1,0)</f>
        <v>0</v>
      </c>
      <c r="Z17">
        <f>IF(COUNTIF(CrunchBase!$H$2:$H$200,'Dep in APIs occurrences'!$A17)&gt;0,1,0)</f>
        <v>0</v>
      </c>
      <c r="AA17">
        <f>IF(COUNTIF(Stripe!$H$2:$H$196,'Dep in APIs occurrences'!$A17)&gt;0,1,0)</f>
        <v>0</v>
      </c>
      <c r="AB17">
        <f>IF(COUNTIF(Kiva!$H$2:$H$200,'Dep in APIs occurrences'!$A17)&gt;0,1,0)</f>
        <v>0</v>
      </c>
      <c r="AC17">
        <f>IF(COUNTIF(Tropo!$H$2:$H$200,'Dep in APIs occurrences'!$A17)&gt;0,1,0)</f>
        <v>0</v>
      </c>
      <c r="AD17">
        <f>IF(COUNTIF('AT&amp;T In-App Messaging'!$H$2:$H$200,'Dep in APIs occurrences'!$A17)&gt;0,1,0)</f>
        <v>0</v>
      </c>
      <c r="AE17">
        <f>IF(COUNTIF('Nexmo SMS'!$H$2:$H$200,'Dep in APIs occurrences'!$A17)&gt;0,1,0)</f>
        <v>0</v>
      </c>
      <c r="AF17">
        <f>IF(COUNTIF('Amazon S3'!$H$2:$H$199,'Dep in APIs occurrences'!$A17)&gt;0,1,0)</f>
        <v>0</v>
      </c>
      <c r="AG17">
        <f>IF(COUNTIF(Heroku!$H$2:$H$200,'Dep in APIs occurrences'!$A17)&gt;0,1,0)</f>
        <v>0</v>
      </c>
      <c r="AH17">
        <f>IF(COUNTIF('Google Drive'!$H$2:$H$200,'Dep in APIs occurrences'!$A17)&gt;0,1,0)</f>
        <v>0</v>
      </c>
      <c r="AI17">
        <f>IF(COUNTIF('Google Fusion Tables'!$H$2:$H$200,'Dep in APIs occurrences'!$A17)&gt;0,1,0)</f>
        <v>0</v>
      </c>
      <c r="AJ17">
        <f>IF(COUNTIF(Pryv!$H$2:$H$200,'Dep in APIs occurrences'!$A17)&gt;0,1,0)</f>
        <v>0</v>
      </c>
      <c r="AK17">
        <f>IF(COUNTIF(Github!$H$2:$H$200,'Dep in APIs occurrences'!$A17)&gt;0,1,0)</f>
        <v>0</v>
      </c>
      <c r="AL17">
        <f>IF(COUNTIF('Bing Web Search'!$H$2:$H$200,'Dep in APIs occurrences'!$A17)&gt;0,1,0)</f>
        <v>0</v>
      </c>
      <c r="AM17">
        <f>IF(COUNTIF(Indeed!$H$2:$H$200,'Dep in APIs occurrences'!$A17)&gt;0,1,0)</f>
        <v>0</v>
      </c>
      <c r="AN17">
        <f>IF(COUNTIF('Google Custom Search'!$H$2:$H$200,'Dep in APIs occurrences'!$A17)&gt;0,1,0)</f>
        <v>0</v>
      </c>
      <c r="AO17">
        <f>IF(COUNTIF(Coinbase!$H$2:$H$200,'Dep in APIs occurrences'!$A17)&gt;0,1,0)</f>
        <v>0</v>
      </c>
      <c r="AP17">
        <f>IF(COUNTIF('QuickBooks Payments'!$H$2:$H$200,'Dep in APIs occurrences'!$A17)&gt;0,1,0)</f>
        <v>0</v>
      </c>
      <c r="AQ17">
        <f>IF(COUNTIF('Forte (Payments Gateway)'!$H$2:$H$199,'Dep in APIs occurrences'!$A17)&gt;0,1,0)</f>
        <v>0</v>
      </c>
    </row>
    <row r="18" ht="13.95" spans="1:43">
      <c r="A18" s="1" t="str">
        <f>'Dependency types'!A$18</f>
        <v>p1 =&gt; p2</v>
      </c>
      <c r="B18">
        <v>2</v>
      </c>
      <c r="C18">
        <f t="shared" si="0"/>
        <v>9</v>
      </c>
      <c r="D18">
        <f>IF(COUNTIF('Google Maps Places'!$H$2:$H$200,'Dep in APIs occurrences'!$A18)&gt;0,1,0)</f>
        <v>0</v>
      </c>
      <c r="E18">
        <f>IF(COUNTIF('Twitter Search Tweets'!$H$2:$H$200,'Dep in APIs occurrences'!$A18)&gt;0,1,0)</f>
        <v>0</v>
      </c>
      <c r="F18">
        <f>IF(COUNTIF(Youtube!$H$2:$H$200,'Dep in APIs occurrences'!$A18)&gt;0,1,0)</f>
        <v>0</v>
      </c>
      <c r="G18">
        <f>IF(COUNTIF(Flickr!$H$2:$H$200,'Dep in APIs occurrences'!$A18)&gt;0,1,0)</f>
        <v>1</v>
      </c>
      <c r="H18">
        <f>IF(COUNTIF('Twilio SMS'!$H$2:$H$200,'Dep in APIs occurrences'!$A18)&gt;0,1,0)</f>
        <v>0</v>
      </c>
      <c r="I18">
        <f>IF(COUNTIF(Last.fm!$H$2:$H$200,'Dep in APIs occurrences'!$A18)&gt;0,1,0)</f>
        <v>0</v>
      </c>
      <c r="J18">
        <f>IF(COUNTIF('Microsoft Bing Maps'!$H$2:$H$200,'Dep in APIs occurrences'!$A18)&gt;0,1,0)</f>
        <v>0</v>
      </c>
      <c r="K18">
        <f>IF(COUNTIF('Google App Engine Admin'!$H$2:$H$200,'Dep in APIs occurrences'!$A18)&gt;0,1,0)</f>
        <v>0</v>
      </c>
      <c r="L18">
        <f>IF(COUNTIF(Foursquare!$H$2:$H$200,'Dep in APIs occurrences'!$A18)&gt;0,1,0)</f>
        <v>1</v>
      </c>
      <c r="M18">
        <f>IF(COUNTIF('DocuSign eSignature'!$H$2:$H$200,'Dep in APIs occurrences'!$A18)&gt;0,1,0)</f>
        <v>0</v>
      </c>
      <c r="N18">
        <f>IF(COUNTIF(GeoNames!$H$2:$H$200,'Dep in APIs occurrences'!$A18)&gt;0,1,0)</f>
        <v>0</v>
      </c>
      <c r="O18">
        <f>IF(COUNTIF('Google Geocoding'!$H$2:$H$200,'Dep in APIs occurrences'!$A18)&gt;0,1,0)</f>
        <v>0</v>
      </c>
      <c r="P18">
        <f>IF(COUNTIF(OpenStreetMap!$H$2:$H$200,'Dep in APIs occurrences'!$A18)&gt;0,1,0)</f>
        <v>0</v>
      </c>
      <c r="Q18">
        <f>IF(COUNTIF(SoundCloud!$H$2:$H$200,'Dep in APIs occurrences'!$A18)&gt;0,1,0)</f>
        <v>0</v>
      </c>
      <c r="R18">
        <f>IF(COUNTIF(NationBuilder!$H$2:$H$199,'Dep in APIs occurrences'!$A18)&gt;0,1,0)</f>
        <v>0</v>
      </c>
      <c r="S18">
        <f>IF(COUNTIF(Tumblr!$H$2:$H$200,'Dep in APIs occurrences'!$A18)&gt;0,1,0)</f>
        <v>0</v>
      </c>
      <c r="T18">
        <f>IF(COUNTIF('Yelp Fusion'!$H$2:$H$200,'Dep in APIs occurrences'!$A18)&gt;0,1,0)</f>
        <v>0</v>
      </c>
      <c r="U18">
        <f>IF(COUNTIF('Paypal Invoicing'!$H$2:$H$200,'Dep in APIs occurrences'!$A18)&gt;0,1,0)</f>
        <v>1</v>
      </c>
      <c r="V18">
        <f>IF(COUNTIF(Oodle!$H$2:$H$200,'Dep in APIs occurrences'!$A18)&gt;0,1,0)</f>
        <v>0</v>
      </c>
      <c r="W18">
        <f>IF(COUNTIF(iTunes!$H$2:$H$200,'Dep in APIs occurrences'!$A18)&gt;0,1,0)</f>
        <v>0</v>
      </c>
      <c r="X18">
        <f>IF(COUNTIF(MapLarge!$H$2:$H$200,'Dep in APIs occurrences'!$A18)&gt;0,1,0)</f>
        <v>0</v>
      </c>
      <c r="Y18">
        <f>IF(COUNTIF(PicPlz!$H$2:$H$200,'Dep in APIs occurrences'!$A18)&gt;0,1,0)</f>
        <v>0</v>
      </c>
      <c r="Z18">
        <f>IF(COUNTIF(CrunchBase!$H$2:$H$200,'Dep in APIs occurrences'!$A18)&gt;0,1,0)</f>
        <v>0</v>
      </c>
      <c r="AA18">
        <f>IF(COUNTIF(Stripe!$H$2:$H$196,'Dep in APIs occurrences'!$A18)&gt;0,1,0)</f>
        <v>1</v>
      </c>
      <c r="AB18">
        <f>IF(COUNTIF(Kiva!$H$2:$H$200,'Dep in APIs occurrences'!$A18)&gt;0,1,0)</f>
        <v>0</v>
      </c>
      <c r="AC18">
        <f>IF(COUNTIF(Tropo!$H$2:$H$200,'Dep in APIs occurrences'!$A18)&gt;0,1,0)</f>
        <v>0</v>
      </c>
      <c r="AD18">
        <f>IF(COUNTIF('AT&amp;T In-App Messaging'!$H$2:$H$200,'Dep in APIs occurrences'!$A18)&gt;0,1,0)</f>
        <v>0</v>
      </c>
      <c r="AE18">
        <f>IF(COUNTIF('Nexmo SMS'!$H$2:$H$200,'Dep in APIs occurrences'!$A18)&gt;0,1,0)</f>
        <v>0</v>
      </c>
      <c r="AF18">
        <f>IF(COUNTIF('Amazon S3'!$H$2:$H$199,'Dep in APIs occurrences'!$A18)&gt;0,1,0)</f>
        <v>1</v>
      </c>
      <c r="AG18">
        <f>IF(COUNTIF(Heroku!$H$2:$H$200,'Dep in APIs occurrences'!$A18)&gt;0,1,0)</f>
        <v>0</v>
      </c>
      <c r="AH18">
        <f>IF(COUNTIF('Google Drive'!$H$2:$H$200,'Dep in APIs occurrences'!$A18)&gt;0,1,0)</f>
        <v>1</v>
      </c>
      <c r="AI18">
        <f>IF(COUNTIF('Google Fusion Tables'!$H$2:$H$200,'Dep in APIs occurrences'!$A18)&gt;0,1,0)</f>
        <v>0</v>
      </c>
      <c r="AJ18">
        <f>IF(COUNTIF(Pryv!$H$2:$H$200,'Dep in APIs occurrences'!$A18)&gt;0,1,0)</f>
        <v>1</v>
      </c>
      <c r="AK18">
        <f>IF(COUNTIF(Github!$H$2:$H$200,'Dep in APIs occurrences'!$A18)&gt;0,1,0)</f>
        <v>1</v>
      </c>
      <c r="AL18">
        <f>IF(COUNTIF('Bing Web Search'!$H$2:$H$200,'Dep in APIs occurrences'!$A18)&gt;0,1,0)</f>
        <v>1</v>
      </c>
      <c r="AM18">
        <f>IF(COUNTIF(Indeed!$H$2:$H$200,'Dep in APIs occurrences'!$A18)&gt;0,1,0)</f>
        <v>0</v>
      </c>
      <c r="AN18">
        <f>IF(COUNTIF('Google Custom Search'!$H$2:$H$200,'Dep in APIs occurrences'!$A18)&gt;0,1,0)</f>
        <v>0</v>
      </c>
      <c r="AO18">
        <f>IF(COUNTIF(Coinbase!$H$2:$H$200,'Dep in APIs occurrences'!$A18)&gt;0,1,0)</f>
        <v>0</v>
      </c>
      <c r="AP18">
        <f>IF(COUNTIF('QuickBooks Payments'!$H$2:$H$200,'Dep in APIs occurrences'!$A18)&gt;0,1,0)</f>
        <v>0</v>
      </c>
      <c r="AQ18">
        <f>IF(COUNTIF('Forte (Payments Gateway)'!$H$2:$H$199,'Dep in APIs occurrences'!$A18)&gt;0,1,0)</f>
        <v>0</v>
      </c>
    </row>
    <row r="19" ht="13.95" spans="1:43">
      <c r="A19" s="1" t="str">
        <f>'Dependency types'!A$19</f>
        <v>!p1 =&gt; OR(p2, p3)</v>
      </c>
      <c r="B19">
        <v>3</v>
      </c>
      <c r="C19">
        <f t="shared" si="0"/>
        <v>2</v>
      </c>
      <c r="D19">
        <f>IF(COUNTIF('Google Maps Places'!$H$2:$H$200,'Dep in APIs occurrences'!$A19)&gt;0,1,0)</f>
        <v>0</v>
      </c>
      <c r="E19">
        <f>IF(COUNTIF('Twitter Search Tweets'!$H$2:$H$200,'Dep in APIs occurrences'!$A19)&gt;0,1,0)</f>
        <v>0</v>
      </c>
      <c r="F19">
        <f>IF(COUNTIF(Youtube!$H$2:$H$200,'Dep in APIs occurrences'!$A19)&gt;0,1,0)</f>
        <v>0</v>
      </c>
      <c r="G19">
        <f>IF(COUNTIF(Flickr!$H$2:$H$200,'Dep in APIs occurrences'!$A19)&gt;0,1,0)</f>
        <v>0</v>
      </c>
      <c r="H19">
        <f>IF(COUNTIF('Twilio SMS'!$H$2:$H$200,'Dep in APIs occurrences'!$A19)&gt;0,1,0)</f>
        <v>0</v>
      </c>
      <c r="I19">
        <f>IF(COUNTIF(Last.fm!$H$2:$H$200,'Dep in APIs occurrences'!$A19)&gt;0,1,0)</f>
        <v>0</v>
      </c>
      <c r="J19">
        <f>IF(COUNTIF('Microsoft Bing Maps'!$H$2:$H$200,'Dep in APIs occurrences'!$A19)&gt;0,1,0)</f>
        <v>1</v>
      </c>
      <c r="K19">
        <f>IF(COUNTIF('Google App Engine Admin'!$H$2:$H$200,'Dep in APIs occurrences'!$A19)&gt;0,1,0)</f>
        <v>0</v>
      </c>
      <c r="L19">
        <f>IF(COUNTIF(Foursquare!$H$2:$H$200,'Dep in APIs occurrences'!$A19)&gt;0,1,0)</f>
        <v>0</v>
      </c>
      <c r="M19">
        <f>IF(COUNTIF('DocuSign eSignature'!$H$2:$H$200,'Dep in APIs occurrences'!$A19)&gt;0,1,0)</f>
        <v>1</v>
      </c>
      <c r="N19">
        <f>IF(COUNTIF(GeoNames!$H$2:$H$200,'Dep in APIs occurrences'!$A19)&gt;0,1,0)</f>
        <v>0</v>
      </c>
      <c r="O19">
        <f>IF(COUNTIF('Google Geocoding'!$H$2:$H$200,'Dep in APIs occurrences'!$A19)&gt;0,1,0)</f>
        <v>0</v>
      </c>
      <c r="P19">
        <f>IF(COUNTIF(OpenStreetMap!$H$2:$H$200,'Dep in APIs occurrences'!$A19)&gt;0,1,0)</f>
        <v>0</v>
      </c>
      <c r="Q19">
        <f>IF(COUNTIF(SoundCloud!$H$2:$H$200,'Dep in APIs occurrences'!$A19)&gt;0,1,0)</f>
        <v>0</v>
      </c>
      <c r="R19">
        <f>IF(COUNTIF(NationBuilder!$H$2:$H$199,'Dep in APIs occurrences'!$A19)&gt;0,1,0)</f>
        <v>0</v>
      </c>
      <c r="S19">
        <f>IF(COUNTIF(Tumblr!$H$2:$H$200,'Dep in APIs occurrences'!$A19)&gt;0,1,0)</f>
        <v>0</v>
      </c>
      <c r="T19">
        <f>IF(COUNTIF('Yelp Fusion'!$H$2:$H$200,'Dep in APIs occurrences'!$A19)&gt;0,1,0)</f>
        <v>0</v>
      </c>
      <c r="U19">
        <f>IF(COUNTIF('Paypal Invoicing'!$H$2:$H$200,'Dep in APIs occurrences'!$A19)&gt;0,1,0)</f>
        <v>0</v>
      </c>
      <c r="V19">
        <f>IF(COUNTIF(Oodle!$H$2:$H$200,'Dep in APIs occurrences'!$A19)&gt;0,1,0)</f>
        <v>0</v>
      </c>
      <c r="W19">
        <f>IF(COUNTIF(iTunes!$H$2:$H$200,'Dep in APIs occurrences'!$A19)&gt;0,1,0)</f>
        <v>0</v>
      </c>
      <c r="X19">
        <f>IF(COUNTIF(MapLarge!$H$2:$H$200,'Dep in APIs occurrences'!$A19)&gt;0,1,0)</f>
        <v>0</v>
      </c>
      <c r="Y19">
        <f>IF(COUNTIF(PicPlz!$H$2:$H$200,'Dep in APIs occurrences'!$A19)&gt;0,1,0)</f>
        <v>0</v>
      </c>
      <c r="Z19">
        <f>IF(COUNTIF(CrunchBase!$H$2:$H$200,'Dep in APIs occurrences'!$A19)&gt;0,1,0)</f>
        <v>0</v>
      </c>
      <c r="AA19">
        <f>IF(COUNTIF(Stripe!$H$2:$H$196,'Dep in APIs occurrences'!$A19)&gt;0,1,0)</f>
        <v>0</v>
      </c>
      <c r="AB19">
        <f>IF(COUNTIF(Kiva!$H$2:$H$200,'Dep in APIs occurrences'!$A19)&gt;0,1,0)</f>
        <v>0</v>
      </c>
      <c r="AC19">
        <f>IF(COUNTIF(Tropo!$H$2:$H$200,'Dep in APIs occurrences'!$A19)&gt;0,1,0)</f>
        <v>0</v>
      </c>
      <c r="AD19">
        <f>IF(COUNTIF('AT&amp;T In-App Messaging'!$H$2:$H$200,'Dep in APIs occurrences'!$A19)&gt;0,1,0)</f>
        <v>0</v>
      </c>
      <c r="AE19">
        <f>IF(COUNTIF('Nexmo SMS'!$H$2:$H$200,'Dep in APIs occurrences'!$A19)&gt;0,1,0)</f>
        <v>0</v>
      </c>
      <c r="AF19">
        <f>IF(COUNTIF('Amazon S3'!$H$2:$H$199,'Dep in APIs occurrences'!$A19)&gt;0,1,0)</f>
        <v>0</v>
      </c>
      <c r="AG19">
        <f>IF(COUNTIF(Heroku!$H$2:$H$200,'Dep in APIs occurrences'!$A19)&gt;0,1,0)</f>
        <v>0</v>
      </c>
      <c r="AH19">
        <f>IF(COUNTIF('Google Drive'!$H$2:$H$200,'Dep in APIs occurrences'!$A19)&gt;0,1,0)</f>
        <v>0</v>
      </c>
      <c r="AI19">
        <f>IF(COUNTIF('Google Fusion Tables'!$H$2:$H$200,'Dep in APIs occurrences'!$A19)&gt;0,1,0)</f>
        <v>0</v>
      </c>
      <c r="AJ19">
        <f>IF(COUNTIF(Pryv!$H$2:$H$200,'Dep in APIs occurrences'!$A19)&gt;0,1,0)</f>
        <v>0</v>
      </c>
      <c r="AK19">
        <f>IF(COUNTIF(Github!$H$2:$H$200,'Dep in APIs occurrences'!$A19)&gt;0,1,0)</f>
        <v>0</v>
      </c>
      <c r="AL19">
        <f>IF(COUNTIF('Bing Web Search'!$H$2:$H$200,'Dep in APIs occurrences'!$A19)&gt;0,1,0)</f>
        <v>0</v>
      </c>
      <c r="AM19">
        <f>IF(COUNTIF(Indeed!$H$2:$H$200,'Dep in APIs occurrences'!$A19)&gt;0,1,0)</f>
        <v>0</v>
      </c>
      <c r="AN19">
        <f>IF(COUNTIF('Google Custom Search'!$H$2:$H$200,'Dep in APIs occurrences'!$A19)&gt;0,1,0)</f>
        <v>0</v>
      </c>
      <c r="AO19">
        <f>IF(COUNTIF(Coinbase!$H$2:$H$200,'Dep in APIs occurrences'!$A19)&gt;0,1,0)</f>
        <v>0</v>
      </c>
      <c r="AP19">
        <f>IF(COUNTIF('QuickBooks Payments'!$H$2:$H$200,'Dep in APIs occurrences'!$A19)&gt;0,1,0)</f>
        <v>0</v>
      </c>
      <c r="AQ19">
        <f>IF(COUNTIF('Forte (Payments Gateway)'!$H$2:$H$199,'Dep in APIs occurrences'!$A19)&gt;0,1,0)</f>
        <v>0</v>
      </c>
    </row>
    <row r="20" ht="13.95" spans="1:43">
      <c r="A20" s="1" t="str">
        <f>'Dependency types'!A$20</f>
        <v>p1 &lt;=&gt; p2=A</v>
      </c>
      <c r="B20">
        <v>2</v>
      </c>
      <c r="C20">
        <f t="shared" si="0"/>
        <v>4</v>
      </c>
      <c r="D20">
        <f>IF(COUNTIF('Google Maps Places'!$H$2:$H$200,'Dep in APIs occurrences'!$A20)&gt;0,1,0)</f>
        <v>0</v>
      </c>
      <c r="E20">
        <f>IF(COUNTIF('Twitter Search Tweets'!$H$2:$H$200,'Dep in APIs occurrences'!$A20)&gt;0,1,0)</f>
        <v>0</v>
      </c>
      <c r="F20">
        <f>IF(COUNTIF(Youtube!$H$2:$H$200,'Dep in APIs occurrences'!$A20)&gt;0,1,0)</f>
        <v>0</v>
      </c>
      <c r="G20">
        <f>IF(COUNTIF(Flickr!$H$2:$H$200,'Dep in APIs occurrences'!$A20)&gt;0,1,0)</f>
        <v>0</v>
      </c>
      <c r="H20">
        <f>IF(COUNTIF('Twilio SMS'!$H$2:$H$200,'Dep in APIs occurrences'!$A20)&gt;0,1,0)</f>
        <v>0</v>
      </c>
      <c r="I20">
        <f>IF(COUNTIF(Last.fm!$H$2:$H$200,'Dep in APIs occurrences'!$A20)&gt;0,1,0)</f>
        <v>0</v>
      </c>
      <c r="J20">
        <f>IF(COUNTIF('Microsoft Bing Maps'!$H$2:$H$200,'Dep in APIs occurrences'!$A20)&gt;0,1,0)</f>
        <v>1</v>
      </c>
      <c r="K20">
        <f>IF(COUNTIF('Google App Engine Admin'!$H$2:$H$200,'Dep in APIs occurrences'!$A20)&gt;0,1,0)</f>
        <v>0</v>
      </c>
      <c r="L20">
        <f>IF(COUNTIF(Foursquare!$H$2:$H$200,'Dep in APIs occurrences'!$A20)&gt;0,1,0)</f>
        <v>0</v>
      </c>
      <c r="M20">
        <f>IF(COUNTIF('DocuSign eSignature'!$H$2:$H$200,'Dep in APIs occurrences'!$A20)&gt;0,1,0)</f>
        <v>0</v>
      </c>
      <c r="N20">
        <f>IF(COUNTIF(GeoNames!$H$2:$H$200,'Dep in APIs occurrences'!$A20)&gt;0,1,0)</f>
        <v>0</v>
      </c>
      <c r="O20">
        <f>IF(COUNTIF('Google Geocoding'!$H$2:$H$200,'Dep in APIs occurrences'!$A20)&gt;0,1,0)</f>
        <v>0</v>
      </c>
      <c r="P20">
        <f>IF(COUNTIF(OpenStreetMap!$H$2:$H$200,'Dep in APIs occurrences'!$A20)&gt;0,1,0)</f>
        <v>0</v>
      </c>
      <c r="Q20">
        <f>IF(COUNTIF(SoundCloud!$H$2:$H$200,'Dep in APIs occurrences'!$A20)&gt;0,1,0)</f>
        <v>0</v>
      </c>
      <c r="R20">
        <f>IF(COUNTIF(NationBuilder!$H$2:$H$199,'Dep in APIs occurrences'!$A20)&gt;0,1,0)</f>
        <v>0</v>
      </c>
      <c r="S20">
        <f>IF(COUNTIF(Tumblr!$H$2:$H$200,'Dep in APIs occurrences'!$A20)&gt;0,1,0)</f>
        <v>0</v>
      </c>
      <c r="T20">
        <f>IF(COUNTIF('Yelp Fusion'!$H$2:$H$200,'Dep in APIs occurrences'!$A20)&gt;0,1,0)</f>
        <v>0</v>
      </c>
      <c r="U20">
        <f>IF(COUNTIF('Paypal Invoicing'!$H$2:$H$200,'Dep in APIs occurrences'!$A20)&gt;0,1,0)</f>
        <v>0</v>
      </c>
      <c r="V20">
        <f>IF(COUNTIF(Oodle!$H$2:$H$200,'Dep in APIs occurrences'!$A20)&gt;0,1,0)</f>
        <v>0</v>
      </c>
      <c r="W20">
        <f>IF(COUNTIF(iTunes!$H$2:$H$200,'Dep in APIs occurrences'!$A20)&gt;0,1,0)</f>
        <v>0</v>
      </c>
      <c r="X20">
        <f>IF(COUNTIF(MapLarge!$H$2:$H$200,'Dep in APIs occurrences'!$A20)&gt;0,1,0)</f>
        <v>0</v>
      </c>
      <c r="Y20">
        <f>IF(COUNTIF(PicPlz!$H$2:$H$200,'Dep in APIs occurrences'!$A20)&gt;0,1,0)</f>
        <v>0</v>
      </c>
      <c r="Z20">
        <f>IF(COUNTIF(CrunchBase!$H$2:$H$200,'Dep in APIs occurrences'!$A20)&gt;0,1,0)</f>
        <v>0</v>
      </c>
      <c r="AA20">
        <f>IF(COUNTIF(Stripe!$H$2:$H$196,'Dep in APIs occurrences'!$A20)&gt;0,1,0)</f>
        <v>1</v>
      </c>
      <c r="AB20">
        <f>IF(COUNTIF(Kiva!$H$2:$H$200,'Dep in APIs occurrences'!$A20)&gt;0,1,0)</f>
        <v>0</v>
      </c>
      <c r="AC20">
        <f>IF(COUNTIF(Tropo!$H$2:$H$200,'Dep in APIs occurrences'!$A20)&gt;0,1,0)</f>
        <v>0</v>
      </c>
      <c r="AD20">
        <f>IF(COUNTIF('AT&amp;T In-App Messaging'!$H$2:$H$200,'Dep in APIs occurrences'!$A20)&gt;0,1,0)</f>
        <v>0</v>
      </c>
      <c r="AE20">
        <f>IF(COUNTIF('Nexmo SMS'!$H$2:$H$200,'Dep in APIs occurrences'!$A20)&gt;0,1,0)</f>
        <v>0</v>
      </c>
      <c r="AF20">
        <f>IF(COUNTIF('Amazon S3'!$H$2:$H$199,'Dep in APIs occurrences'!$A20)&gt;0,1,0)</f>
        <v>0</v>
      </c>
      <c r="AG20">
        <f>IF(COUNTIF(Heroku!$H$2:$H$200,'Dep in APIs occurrences'!$A20)&gt;0,1,0)</f>
        <v>0</v>
      </c>
      <c r="AH20">
        <f>IF(COUNTIF('Google Drive'!$H$2:$H$200,'Dep in APIs occurrences'!$A20)&gt;0,1,0)</f>
        <v>1</v>
      </c>
      <c r="AI20">
        <f>IF(COUNTIF('Google Fusion Tables'!$H$2:$H$200,'Dep in APIs occurrences'!$A20)&gt;0,1,0)</f>
        <v>0</v>
      </c>
      <c r="AJ20">
        <f>IF(COUNTIF(Pryv!$H$2:$H$200,'Dep in APIs occurrences'!$A20)&gt;0,1,0)</f>
        <v>0</v>
      </c>
      <c r="AK20">
        <f>IF(COUNTIF(Github!$H$2:$H$200,'Dep in APIs occurrences'!$A20)&gt;0,1,0)</f>
        <v>0</v>
      </c>
      <c r="AL20">
        <f>IF(COUNTIF('Bing Web Search'!$H$2:$H$200,'Dep in APIs occurrences'!$A20)&gt;0,1,0)</f>
        <v>0</v>
      </c>
      <c r="AM20">
        <f>IF(COUNTIF(Indeed!$H$2:$H$200,'Dep in APIs occurrences'!$A20)&gt;0,1,0)</f>
        <v>0</v>
      </c>
      <c r="AN20">
        <f>IF(COUNTIF('Google Custom Search'!$H$2:$H$200,'Dep in APIs occurrences'!$A20)&gt;0,1,0)</f>
        <v>0</v>
      </c>
      <c r="AO20">
        <f>IF(COUNTIF(Coinbase!$H$2:$H$200,'Dep in APIs occurrences'!$A20)&gt;0,1,0)</f>
        <v>1</v>
      </c>
      <c r="AP20">
        <f>IF(COUNTIF('QuickBooks Payments'!$H$2:$H$200,'Dep in APIs occurrences'!$A20)&gt;0,1,0)</f>
        <v>0</v>
      </c>
      <c r="AQ20">
        <f>IF(COUNTIF('Forte (Payments Gateway)'!$H$2:$H$199,'Dep in APIs occurrences'!$A20)&gt;0,1,0)</f>
        <v>0</v>
      </c>
    </row>
    <row r="21" ht="15.75" customHeight="1" spans="1:43">
      <c r="A21" s="1" t="str">
        <f>'Dependency types'!A$21</f>
        <v>p1 =&gt; AND(p2, p3=A)</v>
      </c>
      <c r="B21">
        <v>3</v>
      </c>
      <c r="C21">
        <f t="shared" si="0"/>
        <v>1</v>
      </c>
      <c r="D21">
        <f>IF(COUNTIF('Google Maps Places'!$H$2:$H$200,'Dep in APIs occurrences'!$A21)&gt;0,1,0)</f>
        <v>0</v>
      </c>
      <c r="E21">
        <f>IF(COUNTIF('Twitter Search Tweets'!$H$2:$H$200,'Dep in APIs occurrences'!$A21)&gt;0,1,0)</f>
        <v>0</v>
      </c>
      <c r="F21">
        <f>IF(COUNTIF(Youtube!$H$2:$H$200,'Dep in APIs occurrences'!$A21)&gt;0,1,0)</f>
        <v>0</v>
      </c>
      <c r="G21">
        <f>IF(COUNTIF(Flickr!$H$2:$H$200,'Dep in APIs occurrences'!$A21)&gt;0,1,0)</f>
        <v>0</v>
      </c>
      <c r="H21">
        <f>IF(COUNTIF('Twilio SMS'!$H$2:$H$200,'Dep in APIs occurrences'!$A21)&gt;0,1,0)</f>
        <v>0</v>
      </c>
      <c r="I21">
        <f>IF(COUNTIF(Last.fm!$H$2:$H$200,'Dep in APIs occurrences'!$A21)&gt;0,1,0)</f>
        <v>0</v>
      </c>
      <c r="J21">
        <f>IF(COUNTIF('Microsoft Bing Maps'!$H$2:$H$200,'Dep in APIs occurrences'!$A21)&gt;0,1,0)</f>
        <v>1</v>
      </c>
      <c r="K21">
        <f>IF(COUNTIF('Google App Engine Admin'!$H$2:$H$200,'Dep in APIs occurrences'!$A21)&gt;0,1,0)</f>
        <v>0</v>
      </c>
      <c r="L21">
        <f>IF(COUNTIF(Foursquare!$H$2:$H$200,'Dep in APIs occurrences'!$A21)&gt;0,1,0)</f>
        <v>0</v>
      </c>
      <c r="M21">
        <f>IF(COUNTIF('DocuSign eSignature'!$H$2:$H$200,'Dep in APIs occurrences'!$A21)&gt;0,1,0)</f>
        <v>0</v>
      </c>
      <c r="N21">
        <f>IF(COUNTIF(GeoNames!$H$2:$H$200,'Dep in APIs occurrences'!$A21)&gt;0,1,0)</f>
        <v>0</v>
      </c>
      <c r="O21">
        <f>IF(COUNTIF('Google Geocoding'!$H$2:$H$200,'Dep in APIs occurrences'!$A21)&gt;0,1,0)</f>
        <v>0</v>
      </c>
      <c r="P21">
        <f>IF(COUNTIF(OpenStreetMap!$H$2:$H$200,'Dep in APIs occurrences'!$A21)&gt;0,1,0)</f>
        <v>0</v>
      </c>
      <c r="Q21">
        <f>IF(COUNTIF(SoundCloud!$H$2:$H$200,'Dep in APIs occurrences'!$A21)&gt;0,1,0)</f>
        <v>0</v>
      </c>
      <c r="R21">
        <f>IF(COUNTIF(NationBuilder!$H$2:$H$199,'Dep in APIs occurrences'!$A21)&gt;0,1,0)</f>
        <v>0</v>
      </c>
      <c r="S21">
        <f>IF(COUNTIF(Tumblr!$H$2:$H$200,'Dep in APIs occurrences'!$A21)&gt;0,1,0)</f>
        <v>0</v>
      </c>
      <c r="T21">
        <f>IF(COUNTIF('Yelp Fusion'!$H$2:$H$200,'Dep in APIs occurrences'!$A21)&gt;0,1,0)</f>
        <v>0</v>
      </c>
      <c r="U21">
        <f>IF(COUNTIF('Paypal Invoicing'!$H$2:$H$200,'Dep in APIs occurrences'!$A21)&gt;0,1,0)</f>
        <v>0</v>
      </c>
      <c r="V21">
        <f>IF(COUNTIF(Oodle!$H$2:$H$200,'Dep in APIs occurrences'!$A21)&gt;0,1,0)</f>
        <v>0</v>
      </c>
      <c r="W21">
        <f>IF(COUNTIF(iTunes!$H$2:$H$200,'Dep in APIs occurrences'!$A21)&gt;0,1,0)</f>
        <v>0</v>
      </c>
      <c r="X21">
        <f>IF(COUNTIF(MapLarge!$H$2:$H$200,'Dep in APIs occurrences'!$A21)&gt;0,1,0)</f>
        <v>0</v>
      </c>
      <c r="Y21">
        <f>IF(COUNTIF(PicPlz!$H$2:$H$200,'Dep in APIs occurrences'!$A21)&gt;0,1,0)</f>
        <v>0</v>
      </c>
      <c r="Z21">
        <f>IF(COUNTIF(CrunchBase!$H$2:$H$200,'Dep in APIs occurrences'!$A21)&gt;0,1,0)</f>
        <v>0</v>
      </c>
      <c r="AA21">
        <f>IF(COUNTIF(Stripe!$H$2:$H$196,'Dep in APIs occurrences'!$A21)&gt;0,1,0)</f>
        <v>0</v>
      </c>
      <c r="AB21">
        <f>IF(COUNTIF(Kiva!$H$2:$H$200,'Dep in APIs occurrences'!$A21)&gt;0,1,0)</f>
        <v>0</v>
      </c>
      <c r="AC21">
        <f>IF(COUNTIF(Tropo!$H$2:$H$200,'Dep in APIs occurrences'!$A21)&gt;0,1,0)</f>
        <v>0</v>
      </c>
      <c r="AD21">
        <f>IF(COUNTIF('AT&amp;T In-App Messaging'!$H$2:$H$200,'Dep in APIs occurrences'!$A21)&gt;0,1,0)</f>
        <v>0</v>
      </c>
      <c r="AE21">
        <f>IF(COUNTIF('Nexmo SMS'!$H$2:$H$200,'Dep in APIs occurrences'!$A21)&gt;0,1,0)</f>
        <v>0</v>
      </c>
      <c r="AF21">
        <f>IF(COUNTIF('Amazon S3'!$H$2:$H$199,'Dep in APIs occurrences'!$A21)&gt;0,1,0)</f>
        <v>0</v>
      </c>
      <c r="AG21">
        <f>IF(COUNTIF(Heroku!$H$2:$H$200,'Dep in APIs occurrences'!$A21)&gt;0,1,0)</f>
        <v>0</v>
      </c>
      <c r="AH21">
        <f>IF(COUNTIF('Google Drive'!$H$2:$H$200,'Dep in APIs occurrences'!$A21)&gt;0,1,0)</f>
        <v>0</v>
      </c>
      <c r="AI21">
        <f>IF(COUNTIF('Google Fusion Tables'!$H$2:$H$200,'Dep in APIs occurrences'!$A21)&gt;0,1,0)</f>
        <v>0</v>
      </c>
      <c r="AJ21">
        <f>IF(COUNTIF(Pryv!$H$2:$H$200,'Dep in APIs occurrences'!$A21)&gt;0,1,0)</f>
        <v>0</v>
      </c>
      <c r="AK21">
        <f>IF(COUNTIF(Github!$H$2:$H$200,'Dep in APIs occurrences'!$A21)&gt;0,1,0)</f>
        <v>0</v>
      </c>
      <c r="AL21">
        <f>IF(COUNTIF('Bing Web Search'!$H$2:$H$200,'Dep in APIs occurrences'!$A21)&gt;0,1,0)</f>
        <v>0</v>
      </c>
      <c r="AM21">
        <f>IF(COUNTIF(Indeed!$H$2:$H$200,'Dep in APIs occurrences'!$A21)&gt;0,1,0)</f>
        <v>0</v>
      </c>
      <c r="AN21">
        <f>IF(COUNTIF('Google Custom Search'!$H$2:$H$200,'Dep in APIs occurrences'!$A21)&gt;0,1,0)</f>
        <v>0</v>
      </c>
      <c r="AO21">
        <f>IF(COUNTIF(Coinbase!$H$2:$H$200,'Dep in APIs occurrences'!$A21)&gt;0,1,0)</f>
        <v>0</v>
      </c>
      <c r="AP21">
        <f>IF(COUNTIF('QuickBooks Payments'!$H$2:$H$200,'Dep in APIs occurrences'!$A21)&gt;0,1,0)</f>
        <v>0</v>
      </c>
      <c r="AQ21">
        <f>IF(COUNTIF('Forte (Payments Gateway)'!$H$2:$H$199,'Dep in APIs occurrences'!$A21)&gt;0,1,0)</f>
        <v>0</v>
      </c>
    </row>
    <row r="22" ht="15.75" customHeight="1" spans="1:43">
      <c r="A22" s="1" t="str">
        <f>'Dependency types'!A$22</f>
        <v>p1=A =&gt; XOR(AND(p2, p3), AND(p4, p5))</v>
      </c>
      <c r="B22">
        <v>5</v>
      </c>
      <c r="C22">
        <f t="shared" si="0"/>
        <v>1</v>
      </c>
      <c r="D22">
        <f>IF(COUNTIF('Google Maps Places'!$H$2:$H$200,'Dep in APIs occurrences'!$A22)&gt;0,1,0)</f>
        <v>0</v>
      </c>
      <c r="E22">
        <f>IF(COUNTIF('Twitter Search Tweets'!$H$2:$H$200,'Dep in APIs occurrences'!$A22)&gt;0,1,0)</f>
        <v>0</v>
      </c>
      <c r="F22">
        <f>IF(COUNTIF(Youtube!$H$2:$H$200,'Dep in APIs occurrences'!$A22)&gt;0,1,0)</f>
        <v>0</v>
      </c>
      <c r="G22">
        <f>IF(COUNTIF(Flickr!$H$2:$H$200,'Dep in APIs occurrences'!$A22)&gt;0,1,0)</f>
        <v>0</v>
      </c>
      <c r="H22">
        <f>IF(COUNTIF('Twilio SMS'!$H$2:$H$200,'Dep in APIs occurrences'!$A22)&gt;0,1,0)</f>
        <v>0</v>
      </c>
      <c r="I22">
        <f>IF(COUNTIF(Last.fm!$H$2:$H$200,'Dep in APIs occurrences'!$A22)&gt;0,1,0)</f>
        <v>0</v>
      </c>
      <c r="J22">
        <f>IF(COUNTIF('Microsoft Bing Maps'!$H$2:$H$200,'Dep in APIs occurrences'!$A22)&gt;0,1,0)</f>
        <v>0</v>
      </c>
      <c r="K22">
        <f>IF(COUNTIF('Google App Engine Admin'!$H$2:$H$200,'Dep in APIs occurrences'!$A22)&gt;0,1,0)</f>
        <v>0</v>
      </c>
      <c r="L22">
        <f>IF(COUNTIF(Foursquare!$H$2:$H$200,'Dep in APIs occurrences'!$A22)&gt;0,1,0)</f>
        <v>1</v>
      </c>
      <c r="M22">
        <f>IF(COUNTIF('DocuSign eSignature'!$H$2:$H$200,'Dep in APIs occurrences'!$A22)&gt;0,1,0)</f>
        <v>0</v>
      </c>
      <c r="N22">
        <f>IF(COUNTIF(GeoNames!$H$2:$H$200,'Dep in APIs occurrences'!$A22)&gt;0,1,0)</f>
        <v>0</v>
      </c>
      <c r="O22">
        <f>IF(COUNTIF('Google Geocoding'!$H$2:$H$200,'Dep in APIs occurrences'!$A22)&gt;0,1,0)</f>
        <v>0</v>
      </c>
      <c r="P22">
        <f>IF(COUNTIF(OpenStreetMap!$H$2:$H$200,'Dep in APIs occurrences'!$A22)&gt;0,1,0)</f>
        <v>0</v>
      </c>
      <c r="Q22">
        <f>IF(COUNTIF(SoundCloud!$H$2:$H$200,'Dep in APIs occurrences'!$A22)&gt;0,1,0)</f>
        <v>0</v>
      </c>
      <c r="R22">
        <f>IF(COUNTIF(NationBuilder!$H$2:$H$199,'Dep in APIs occurrences'!$A22)&gt;0,1,0)</f>
        <v>0</v>
      </c>
      <c r="S22">
        <f>IF(COUNTIF(Tumblr!$H$2:$H$200,'Dep in APIs occurrences'!$A22)&gt;0,1,0)</f>
        <v>0</v>
      </c>
      <c r="T22">
        <f>IF(COUNTIF('Yelp Fusion'!$H$2:$H$200,'Dep in APIs occurrences'!$A22)&gt;0,1,0)</f>
        <v>0</v>
      </c>
      <c r="U22">
        <f>IF(COUNTIF('Paypal Invoicing'!$H$2:$H$200,'Dep in APIs occurrences'!$A22)&gt;0,1,0)</f>
        <v>0</v>
      </c>
      <c r="V22">
        <f>IF(COUNTIF(Oodle!$H$2:$H$200,'Dep in APIs occurrences'!$A22)&gt;0,1,0)</f>
        <v>0</v>
      </c>
      <c r="W22">
        <f>IF(COUNTIF(iTunes!$H$2:$H$200,'Dep in APIs occurrences'!$A22)&gt;0,1,0)</f>
        <v>0</v>
      </c>
      <c r="X22">
        <f>IF(COUNTIF(MapLarge!$H$2:$H$200,'Dep in APIs occurrences'!$A22)&gt;0,1,0)</f>
        <v>0</v>
      </c>
      <c r="Y22">
        <f>IF(COUNTIF(PicPlz!$H$2:$H$200,'Dep in APIs occurrences'!$A22)&gt;0,1,0)</f>
        <v>0</v>
      </c>
      <c r="Z22">
        <f>IF(COUNTIF(CrunchBase!$H$2:$H$200,'Dep in APIs occurrences'!$A22)&gt;0,1,0)</f>
        <v>0</v>
      </c>
      <c r="AA22">
        <f>IF(COUNTIF(Stripe!$H$2:$H$196,'Dep in APIs occurrences'!$A22)&gt;0,1,0)</f>
        <v>0</v>
      </c>
      <c r="AB22">
        <f>IF(COUNTIF(Kiva!$H$2:$H$200,'Dep in APIs occurrences'!$A22)&gt;0,1,0)</f>
        <v>0</v>
      </c>
      <c r="AC22">
        <f>IF(COUNTIF(Tropo!$H$2:$H$200,'Dep in APIs occurrences'!$A22)&gt;0,1,0)</f>
        <v>0</v>
      </c>
      <c r="AD22">
        <f>IF(COUNTIF('AT&amp;T In-App Messaging'!$H$2:$H$200,'Dep in APIs occurrences'!$A22)&gt;0,1,0)</f>
        <v>0</v>
      </c>
      <c r="AE22">
        <f>IF(COUNTIF('Nexmo SMS'!$H$2:$H$200,'Dep in APIs occurrences'!$A22)&gt;0,1,0)</f>
        <v>0</v>
      </c>
      <c r="AF22">
        <f>IF(COUNTIF('Amazon S3'!$H$2:$H$199,'Dep in APIs occurrences'!$A22)&gt;0,1,0)</f>
        <v>0</v>
      </c>
      <c r="AG22">
        <f>IF(COUNTIF(Heroku!$H$2:$H$200,'Dep in APIs occurrences'!$A22)&gt;0,1,0)</f>
        <v>0</v>
      </c>
      <c r="AH22">
        <f>IF(COUNTIF('Google Drive'!$H$2:$H$200,'Dep in APIs occurrences'!$A22)&gt;0,1,0)</f>
        <v>0</v>
      </c>
      <c r="AI22">
        <f>IF(COUNTIF('Google Fusion Tables'!$H$2:$H$200,'Dep in APIs occurrences'!$A22)&gt;0,1,0)</f>
        <v>0</v>
      </c>
      <c r="AJ22">
        <f>IF(COUNTIF(Pryv!$H$2:$H$200,'Dep in APIs occurrences'!$A22)&gt;0,1,0)</f>
        <v>0</v>
      </c>
      <c r="AK22">
        <f>IF(COUNTIF(Github!$H$2:$H$200,'Dep in APIs occurrences'!$A22)&gt;0,1,0)</f>
        <v>0</v>
      </c>
      <c r="AL22">
        <f>IF(COUNTIF('Bing Web Search'!$H$2:$H$200,'Dep in APIs occurrences'!$A22)&gt;0,1,0)</f>
        <v>0</v>
      </c>
      <c r="AM22">
        <f>IF(COUNTIF(Indeed!$H$2:$H$200,'Dep in APIs occurrences'!$A22)&gt;0,1,0)</f>
        <v>0</v>
      </c>
      <c r="AN22">
        <f>IF(COUNTIF('Google Custom Search'!$H$2:$H$200,'Dep in APIs occurrences'!$A22)&gt;0,1,0)</f>
        <v>0</v>
      </c>
      <c r="AO22">
        <f>IF(COUNTIF(Coinbase!$H$2:$H$200,'Dep in APIs occurrences'!$A22)&gt;0,1,0)</f>
        <v>0</v>
      </c>
      <c r="AP22">
        <f>IF(COUNTIF('QuickBooks Payments'!$H$2:$H$200,'Dep in APIs occurrences'!$A22)&gt;0,1,0)</f>
        <v>0</v>
      </c>
      <c r="AQ22">
        <f>IF(COUNTIF('Forte (Payments Gateway)'!$H$2:$H$199,'Dep in APIs occurrences'!$A22)&gt;0,1,0)</f>
        <v>0</v>
      </c>
    </row>
    <row r="23" ht="15.75" customHeight="1" spans="1:43">
      <c r="A23" s="1" t="str">
        <f>'Dependency types'!A$23</f>
        <v>p1 =&gt; XOR(p2=A, AND(p3=B, OR(p4, p5)))</v>
      </c>
      <c r="B23">
        <v>5</v>
      </c>
      <c r="C23">
        <f t="shared" si="0"/>
        <v>1</v>
      </c>
      <c r="D23">
        <f>IF(COUNTIF('Google Maps Places'!$H$2:$H$200,'Dep in APIs occurrences'!$A23)&gt;0,1,0)</f>
        <v>0</v>
      </c>
      <c r="E23">
        <f>IF(COUNTIF('Twitter Search Tweets'!$H$2:$H$200,'Dep in APIs occurrences'!$A23)&gt;0,1,0)</f>
        <v>0</v>
      </c>
      <c r="F23">
        <f>IF(COUNTIF(Youtube!$H$2:$H$200,'Dep in APIs occurrences'!$A23)&gt;0,1,0)</f>
        <v>0</v>
      </c>
      <c r="G23">
        <f>IF(COUNTIF(Flickr!$H$2:$H$200,'Dep in APIs occurrences'!$A23)&gt;0,1,0)</f>
        <v>0</v>
      </c>
      <c r="H23">
        <f>IF(COUNTIF('Twilio SMS'!$H$2:$H$200,'Dep in APIs occurrences'!$A23)&gt;0,1,0)</f>
        <v>0</v>
      </c>
      <c r="I23">
        <f>IF(COUNTIF(Last.fm!$H$2:$H$200,'Dep in APIs occurrences'!$A23)&gt;0,1,0)</f>
        <v>0</v>
      </c>
      <c r="J23">
        <f>IF(COUNTIF('Microsoft Bing Maps'!$H$2:$H$200,'Dep in APIs occurrences'!$A23)&gt;0,1,0)</f>
        <v>0</v>
      </c>
      <c r="K23">
        <f>IF(COUNTIF('Google App Engine Admin'!$H$2:$H$200,'Dep in APIs occurrences'!$A23)&gt;0,1,0)</f>
        <v>0</v>
      </c>
      <c r="L23">
        <f>IF(COUNTIF(Foursquare!$H$2:$H$200,'Dep in APIs occurrences'!$A23)&gt;0,1,0)</f>
        <v>1</v>
      </c>
      <c r="M23">
        <f>IF(COUNTIF('DocuSign eSignature'!$H$2:$H$200,'Dep in APIs occurrences'!$A23)&gt;0,1,0)</f>
        <v>0</v>
      </c>
      <c r="N23">
        <f>IF(COUNTIF(GeoNames!$H$2:$H$200,'Dep in APIs occurrences'!$A23)&gt;0,1,0)</f>
        <v>0</v>
      </c>
      <c r="O23">
        <f>IF(COUNTIF('Google Geocoding'!$H$2:$H$200,'Dep in APIs occurrences'!$A23)&gt;0,1,0)</f>
        <v>0</v>
      </c>
      <c r="P23">
        <f>IF(COUNTIF(OpenStreetMap!$H$2:$H$200,'Dep in APIs occurrences'!$A23)&gt;0,1,0)</f>
        <v>0</v>
      </c>
      <c r="Q23">
        <f>IF(COUNTIF(SoundCloud!$H$2:$H$200,'Dep in APIs occurrences'!$A23)&gt;0,1,0)</f>
        <v>0</v>
      </c>
      <c r="R23">
        <f>IF(COUNTIF(NationBuilder!$H$2:$H$199,'Dep in APIs occurrences'!$A23)&gt;0,1,0)</f>
        <v>0</v>
      </c>
      <c r="S23">
        <f>IF(COUNTIF(Tumblr!$H$2:$H$200,'Dep in APIs occurrences'!$A23)&gt;0,1,0)</f>
        <v>0</v>
      </c>
      <c r="T23">
        <f>IF(COUNTIF('Yelp Fusion'!$H$2:$H$200,'Dep in APIs occurrences'!$A23)&gt;0,1,0)</f>
        <v>0</v>
      </c>
      <c r="U23">
        <f>IF(COUNTIF('Paypal Invoicing'!$H$2:$H$200,'Dep in APIs occurrences'!$A23)&gt;0,1,0)</f>
        <v>0</v>
      </c>
      <c r="V23">
        <f>IF(COUNTIF(Oodle!$H$2:$H$200,'Dep in APIs occurrences'!$A23)&gt;0,1,0)</f>
        <v>0</v>
      </c>
      <c r="W23">
        <f>IF(COUNTIF(iTunes!$H$2:$H$200,'Dep in APIs occurrences'!$A23)&gt;0,1,0)</f>
        <v>0</v>
      </c>
      <c r="X23">
        <f>IF(COUNTIF(MapLarge!$H$2:$H$200,'Dep in APIs occurrences'!$A23)&gt;0,1,0)</f>
        <v>0</v>
      </c>
      <c r="Y23">
        <f>IF(COUNTIF(PicPlz!$H$2:$H$200,'Dep in APIs occurrences'!$A23)&gt;0,1,0)</f>
        <v>0</v>
      </c>
      <c r="Z23">
        <f>IF(COUNTIF(CrunchBase!$H$2:$H$200,'Dep in APIs occurrences'!$A23)&gt;0,1,0)</f>
        <v>0</v>
      </c>
      <c r="AA23">
        <f>IF(COUNTIF(Stripe!$H$2:$H$196,'Dep in APIs occurrences'!$A23)&gt;0,1,0)</f>
        <v>0</v>
      </c>
      <c r="AB23">
        <f>IF(COUNTIF(Kiva!$H$2:$H$200,'Dep in APIs occurrences'!$A23)&gt;0,1,0)</f>
        <v>0</v>
      </c>
      <c r="AC23">
        <f>IF(COUNTIF(Tropo!$H$2:$H$200,'Dep in APIs occurrences'!$A23)&gt;0,1,0)</f>
        <v>0</v>
      </c>
      <c r="AD23">
        <f>IF(COUNTIF('AT&amp;T In-App Messaging'!$H$2:$H$200,'Dep in APIs occurrences'!$A23)&gt;0,1,0)</f>
        <v>0</v>
      </c>
      <c r="AE23">
        <f>IF(COUNTIF('Nexmo SMS'!$H$2:$H$200,'Dep in APIs occurrences'!$A23)&gt;0,1,0)</f>
        <v>0</v>
      </c>
      <c r="AF23">
        <f>IF(COUNTIF('Amazon S3'!$H$2:$H$199,'Dep in APIs occurrences'!$A23)&gt;0,1,0)</f>
        <v>0</v>
      </c>
      <c r="AG23">
        <f>IF(COUNTIF(Heroku!$H$2:$H$200,'Dep in APIs occurrences'!$A23)&gt;0,1,0)</f>
        <v>0</v>
      </c>
      <c r="AH23">
        <f>IF(COUNTIF('Google Drive'!$H$2:$H$200,'Dep in APIs occurrences'!$A23)&gt;0,1,0)</f>
        <v>0</v>
      </c>
      <c r="AI23">
        <f>IF(COUNTIF('Google Fusion Tables'!$H$2:$H$200,'Dep in APIs occurrences'!$A23)&gt;0,1,0)</f>
        <v>0</v>
      </c>
      <c r="AJ23">
        <f>IF(COUNTIF(Pryv!$H$2:$H$200,'Dep in APIs occurrences'!$A23)&gt;0,1,0)</f>
        <v>0</v>
      </c>
      <c r="AK23">
        <f>IF(COUNTIF(Github!$H$2:$H$200,'Dep in APIs occurrences'!$A23)&gt;0,1,0)</f>
        <v>0</v>
      </c>
      <c r="AL23">
        <f>IF(COUNTIF('Bing Web Search'!$H$2:$H$200,'Dep in APIs occurrences'!$A23)&gt;0,1,0)</f>
        <v>0</v>
      </c>
      <c r="AM23">
        <f>IF(COUNTIF(Indeed!$H$2:$H$200,'Dep in APIs occurrences'!$A23)&gt;0,1,0)</f>
        <v>0</v>
      </c>
      <c r="AN23">
        <f>IF(COUNTIF('Google Custom Search'!$H$2:$H$200,'Dep in APIs occurrences'!$A23)&gt;0,1,0)</f>
        <v>0</v>
      </c>
      <c r="AO23">
        <f>IF(COUNTIF(Coinbase!$H$2:$H$200,'Dep in APIs occurrences'!$A23)&gt;0,1,0)</f>
        <v>0</v>
      </c>
      <c r="AP23">
        <f>IF(COUNTIF('QuickBooks Payments'!$H$2:$H$200,'Dep in APIs occurrences'!$A23)&gt;0,1,0)</f>
        <v>0</v>
      </c>
      <c r="AQ23">
        <f>IF(COUNTIF('Forte (Payments Gateway)'!$H$2:$H$199,'Dep in APIs occurrences'!$A23)&gt;0,1,0)</f>
        <v>0</v>
      </c>
    </row>
    <row r="24" ht="15.75" customHeight="1" spans="1:43">
      <c r="A24" s="1" t="str">
        <f>'Dependency types'!A$24</f>
        <v>XOR(p1, p2, AND(p3, p4))</v>
      </c>
      <c r="B24">
        <v>4</v>
      </c>
      <c r="C24">
        <f t="shared" si="0"/>
        <v>1</v>
      </c>
      <c r="D24">
        <f>IF(COUNTIF('Google Maps Places'!$H$2:$H$200,'Dep in APIs occurrences'!$A24)&gt;0,1,0)</f>
        <v>0</v>
      </c>
      <c r="E24">
        <f>IF(COUNTIF('Twitter Search Tweets'!$H$2:$H$200,'Dep in APIs occurrences'!$A24)&gt;0,1,0)</f>
        <v>0</v>
      </c>
      <c r="F24">
        <f>IF(COUNTIF(Youtube!$H$2:$H$200,'Dep in APIs occurrences'!$A24)&gt;0,1,0)</f>
        <v>0</v>
      </c>
      <c r="G24">
        <f>IF(COUNTIF(Flickr!$H$2:$H$200,'Dep in APIs occurrences'!$A24)&gt;0,1,0)</f>
        <v>0</v>
      </c>
      <c r="H24">
        <f>IF(COUNTIF('Twilio SMS'!$H$2:$H$200,'Dep in APIs occurrences'!$A24)&gt;0,1,0)</f>
        <v>0</v>
      </c>
      <c r="I24">
        <f>IF(COUNTIF(Last.fm!$H$2:$H$200,'Dep in APIs occurrences'!$A24)&gt;0,1,0)</f>
        <v>0</v>
      </c>
      <c r="J24">
        <f>IF(COUNTIF('Microsoft Bing Maps'!$H$2:$H$200,'Dep in APIs occurrences'!$A24)&gt;0,1,0)</f>
        <v>0</v>
      </c>
      <c r="K24">
        <f>IF(COUNTIF('Google App Engine Admin'!$H$2:$H$200,'Dep in APIs occurrences'!$A24)&gt;0,1,0)</f>
        <v>0</v>
      </c>
      <c r="L24">
        <f>IF(COUNTIF(Foursquare!$H$2:$H$200,'Dep in APIs occurrences'!$A24)&gt;0,1,0)</f>
        <v>1</v>
      </c>
      <c r="M24">
        <f>IF(COUNTIF('DocuSign eSignature'!$H$2:$H$200,'Dep in APIs occurrences'!$A24)&gt;0,1,0)</f>
        <v>0</v>
      </c>
      <c r="N24">
        <f>IF(COUNTIF(GeoNames!$H$2:$H$200,'Dep in APIs occurrences'!$A24)&gt;0,1,0)</f>
        <v>0</v>
      </c>
      <c r="O24">
        <f>IF(COUNTIF('Google Geocoding'!$H$2:$H$200,'Dep in APIs occurrences'!$A24)&gt;0,1,0)</f>
        <v>0</v>
      </c>
      <c r="P24">
        <f>IF(COUNTIF(OpenStreetMap!$H$2:$H$200,'Dep in APIs occurrences'!$A24)&gt;0,1,0)</f>
        <v>0</v>
      </c>
      <c r="Q24">
        <f>IF(COUNTIF(SoundCloud!$H$2:$H$200,'Dep in APIs occurrences'!$A24)&gt;0,1,0)</f>
        <v>0</v>
      </c>
      <c r="R24">
        <f>IF(COUNTIF(NationBuilder!$H$2:$H$199,'Dep in APIs occurrences'!$A24)&gt;0,1,0)</f>
        <v>0</v>
      </c>
      <c r="S24">
        <f>IF(COUNTIF(Tumblr!$H$2:$H$200,'Dep in APIs occurrences'!$A24)&gt;0,1,0)</f>
        <v>0</v>
      </c>
      <c r="T24">
        <f>IF(COUNTIF('Yelp Fusion'!$H$2:$H$200,'Dep in APIs occurrences'!$A24)&gt;0,1,0)</f>
        <v>0</v>
      </c>
      <c r="U24">
        <f>IF(COUNTIF('Paypal Invoicing'!$H$2:$H$200,'Dep in APIs occurrences'!$A24)&gt;0,1,0)</f>
        <v>0</v>
      </c>
      <c r="V24">
        <f>IF(COUNTIF(Oodle!$H$2:$H$200,'Dep in APIs occurrences'!$A24)&gt;0,1,0)</f>
        <v>0</v>
      </c>
      <c r="W24">
        <f>IF(COUNTIF(iTunes!$H$2:$H$200,'Dep in APIs occurrences'!$A24)&gt;0,1,0)</f>
        <v>0</v>
      </c>
      <c r="X24">
        <f>IF(COUNTIF(MapLarge!$H$2:$H$200,'Dep in APIs occurrences'!$A24)&gt;0,1,0)</f>
        <v>0</v>
      </c>
      <c r="Y24">
        <f>IF(COUNTIF(PicPlz!$H$2:$H$200,'Dep in APIs occurrences'!$A24)&gt;0,1,0)</f>
        <v>0</v>
      </c>
      <c r="Z24">
        <f>IF(COUNTIF(CrunchBase!$H$2:$H$200,'Dep in APIs occurrences'!$A24)&gt;0,1,0)</f>
        <v>0</v>
      </c>
      <c r="AA24">
        <f>IF(COUNTIF(Stripe!$H$2:$H$196,'Dep in APIs occurrences'!$A24)&gt;0,1,0)</f>
        <v>0</v>
      </c>
      <c r="AB24">
        <f>IF(COUNTIF(Kiva!$H$2:$H$200,'Dep in APIs occurrences'!$A24)&gt;0,1,0)</f>
        <v>0</v>
      </c>
      <c r="AC24">
        <f>IF(COUNTIF(Tropo!$H$2:$H$200,'Dep in APIs occurrences'!$A24)&gt;0,1,0)</f>
        <v>0</v>
      </c>
      <c r="AD24">
        <f>IF(COUNTIF('AT&amp;T In-App Messaging'!$H$2:$H$200,'Dep in APIs occurrences'!$A24)&gt;0,1,0)</f>
        <v>0</v>
      </c>
      <c r="AE24">
        <f>IF(COUNTIF('Nexmo SMS'!$H$2:$H$200,'Dep in APIs occurrences'!$A24)&gt;0,1,0)</f>
        <v>0</v>
      </c>
      <c r="AF24">
        <f>IF(COUNTIF('Amazon S3'!$H$2:$H$199,'Dep in APIs occurrences'!$A24)&gt;0,1,0)</f>
        <v>0</v>
      </c>
      <c r="AG24">
        <f>IF(COUNTIF(Heroku!$H$2:$H$200,'Dep in APIs occurrences'!$A24)&gt;0,1,0)</f>
        <v>0</v>
      </c>
      <c r="AH24">
        <f>IF(COUNTIF('Google Drive'!$H$2:$H$200,'Dep in APIs occurrences'!$A24)&gt;0,1,0)</f>
        <v>0</v>
      </c>
      <c r="AI24">
        <f>IF(COUNTIF('Google Fusion Tables'!$H$2:$H$200,'Dep in APIs occurrences'!$A24)&gt;0,1,0)</f>
        <v>0</v>
      </c>
      <c r="AJ24">
        <f>IF(COUNTIF(Pryv!$H$2:$H$200,'Dep in APIs occurrences'!$A24)&gt;0,1,0)</f>
        <v>0</v>
      </c>
      <c r="AK24">
        <f>IF(COUNTIF(Github!$H$2:$H$200,'Dep in APIs occurrences'!$A24)&gt;0,1,0)</f>
        <v>0</v>
      </c>
      <c r="AL24">
        <f>IF(COUNTIF('Bing Web Search'!$H$2:$H$200,'Dep in APIs occurrences'!$A24)&gt;0,1,0)</f>
        <v>0</v>
      </c>
      <c r="AM24">
        <f>IF(COUNTIF(Indeed!$H$2:$H$200,'Dep in APIs occurrences'!$A24)&gt;0,1,0)</f>
        <v>0</v>
      </c>
      <c r="AN24">
        <f>IF(COUNTIF('Google Custom Search'!$H$2:$H$200,'Dep in APIs occurrences'!$A24)&gt;0,1,0)</f>
        <v>0</v>
      </c>
      <c r="AO24">
        <f>IF(COUNTIF(Coinbase!$H$2:$H$200,'Dep in APIs occurrences'!$A24)&gt;0,1,0)</f>
        <v>0</v>
      </c>
      <c r="AP24">
        <f>IF(COUNTIF('QuickBooks Payments'!$H$2:$H$200,'Dep in APIs occurrences'!$A24)&gt;0,1,0)</f>
        <v>0</v>
      </c>
      <c r="AQ24">
        <f>IF(COUNTIF('Forte (Payments Gateway)'!$H$2:$H$199,'Dep in APIs occurrences'!$A24)&gt;0,1,0)</f>
        <v>0</v>
      </c>
    </row>
    <row r="25" ht="15.75" customHeight="1" spans="1:43">
      <c r="A25" s="1" t="str">
        <f>'Dependency types'!A$25</f>
        <v>XOR(p1, AND(p2, p3))</v>
      </c>
      <c r="B25">
        <v>3</v>
      </c>
      <c r="C25">
        <f t="shared" si="0"/>
        <v>4</v>
      </c>
      <c r="D25">
        <f>IF(COUNTIF('Google Maps Places'!$H$2:$H$200,'Dep in APIs occurrences'!$A25)&gt;0,1,0)</f>
        <v>0</v>
      </c>
      <c r="E25">
        <f>IF(COUNTIF('Twitter Search Tweets'!$H$2:$H$200,'Dep in APIs occurrences'!$A25)&gt;0,1,0)</f>
        <v>0</v>
      </c>
      <c r="F25">
        <f>IF(COUNTIF(Youtube!$H$2:$H$200,'Dep in APIs occurrences'!$A25)&gt;0,1,0)</f>
        <v>0</v>
      </c>
      <c r="G25">
        <f>IF(COUNTIF(Flickr!$H$2:$H$200,'Dep in APIs occurrences'!$A25)&gt;0,1,0)</f>
        <v>0</v>
      </c>
      <c r="H25">
        <f>IF(COUNTIF('Twilio SMS'!$H$2:$H$200,'Dep in APIs occurrences'!$A25)&gt;0,1,0)</f>
        <v>0</v>
      </c>
      <c r="I25">
        <f>IF(COUNTIF(Last.fm!$H$2:$H$200,'Dep in APIs occurrences'!$A25)&gt;0,1,0)</f>
        <v>0</v>
      </c>
      <c r="J25">
        <f>IF(COUNTIF('Microsoft Bing Maps'!$H$2:$H$200,'Dep in APIs occurrences'!$A25)&gt;0,1,0)</f>
        <v>0</v>
      </c>
      <c r="K25">
        <f>IF(COUNTIF('Google App Engine Admin'!$H$2:$H$200,'Dep in APIs occurrences'!$A25)&gt;0,1,0)</f>
        <v>0</v>
      </c>
      <c r="L25">
        <f>IF(COUNTIF(Foursquare!$H$2:$H$200,'Dep in APIs occurrences'!$A25)&gt;0,1,0)</f>
        <v>0</v>
      </c>
      <c r="M25">
        <f>IF(COUNTIF('DocuSign eSignature'!$H$2:$H$200,'Dep in APIs occurrences'!$A25)&gt;0,1,0)</f>
        <v>1</v>
      </c>
      <c r="N25">
        <f>IF(COUNTIF(GeoNames!$H$2:$H$200,'Dep in APIs occurrences'!$A25)&gt;0,1,0)</f>
        <v>1</v>
      </c>
      <c r="O25">
        <f>IF(COUNTIF('Google Geocoding'!$H$2:$H$200,'Dep in APIs occurrences'!$A25)&gt;0,1,0)</f>
        <v>0</v>
      </c>
      <c r="P25">
        <f>IF(COUNTIF(OpenStreetMap!$H$2:$H$200,'Dep in APIs occurrences'!$A25)&gt;0,1,0)</f>
        <v>0</v>
      </c>
      <c r="Q25">
        <f>IF(COUNTIF(SoundCloud!$H$2:$H$200,'Dep in APIs occurrences'!$A25)&gt;0,1,0)</f>
        <v>0</v>
      </c>
      <c r="R25">
        <f>IF(COUNTIF(NationBuilder!$H$2:$H$199,'Dep in APIs occurrences'!$A25)&gt;0,1,0)</f>
        <v>0</v>
      </c>
      <c r="S25">
        <f>IF(COUNTIF(Tumblr!$H$2:$H$200,'Dep in APIs occurrences'!$A25)&gt;0,1,0)</f>
        <v>0</v>
      </c>
      <c r="T25">
        <f>IF(COUNTIF('Yelp Fusion'!$H$2:$H$200,'Dep in APIs occurrences'!$A25)&gt;0,1,0)</f>
        <v>1</v>
      </c>
      <c r="U25">
        <f>IF(COUNTIF('Paypal Invoicing'!$H$2:$H$200,'Dep in APIs occurrences'!$A25)&gt;0,1,0)</f>
        <v>0</v>
      </c>
      <c r="V25">
        <f>IF(COUNTIF(Oodle!$H$2:$H$200,'Dep in APIs occurrences'!$A25)&gt;0,1,0)</f>
        <v>0</v>
      </c>
      <c r="W25">
        <f>IF(COUNTIF(iTunes!$H$2:$H$200,'Dep in APIs occurrences'!$A25)&gt;0,1,0)</f>
        <v>0</v>
      </c>
      <c r="X25">
        <f>IF(COUNTIF(MapLarge!$H$2:$H$200,'Dep in APIs occurrences'!$A25)&gt;0,1,0)</f>
        <v>0</v>
      </c>
      <c r="Y25">
        <f>IF(COUNTIF(PicPlz!$H$2:$H$200,'Dep in APIs occurrences'!$A25)&gt;0,1,0)</f>
        <v>0</v>
      </c>
      <c r="Z25">
        <f>IF(COUNTIF(CrunchBase!$H$2:$H$200,'Dep in APIs occurrences'!$A25)&gt;0,1,0)</f>
        <v>0</v>
      </c>
      <c r="AA25">
        <f>IF(COUNTIF(Stripe!$H$2:$H$196,'Dep in APIs occurrences'!$A25)&gt;0,1,0)</f>
        <v>0</v>
      </c>
      <c r="AB25">
        <f>IF(COUNTIF(Kiva!$H$2:$H$200,'Dep in APIs occurrences'!$A25)&gt;0,1,0)</f>
        <v>0</v>
      </c>
      <c r="AC25">
        <f>IF(COUNTIF(Tropo!$H$2:$H$200,'Dep in APIs occurrences'!$A25)&gt;0,1,0)</f>
        <v>0</v>
      </c>
      <c r="AD25">
        <f>IF(COUNTIF('AT&amp;T In-App Messaging'!$H$2:$H$200,'Dep in APIs occurrences'!$A25)&gt;0,1,0)</f>
        <v>0</v>
      </c>
      <c r="AE25">
        <f>IF(COUNTIF('Nexmo SMS'!$H$2:$H$200,'Dep in APIs occurrences'!$A25)&gt;0,1,0)</f>
        <v>0</v>
      </c>
      <c r="AF25">
        <f>IF(COUNTIF('Amazon S3'!$H$2:$H$199,'Dep in APIs occurrences'!$A25)&gt;0,1,0)</f>
        <v>0</v>
      </c>
      <c r="AG25">
        <f>IF(COUNTIF(Heroku!$H$2:$H$200,'Dep in APIs occurrences'!$A25)&gt;0,1,0)</f>
        <v>0</v>
      </c>
      <c r="AH25">
        <f>IF(COUNTIF('Google Drive'!$H$2:$H$200,'Dep in APIs occurrences'!$A25)&gt;0,1,0)</f>
        <v>0</v>
      </c>
      <c r="AI25">
        <f>IF(COUNTIF('Google Fusion Tables'!$H$2:$H$200,'Dep in APIs occurrences'!$A25)&gt;0,1,0)</f>
        <v>0</v>
      </c>
      <c r="AJ25">
        <f>IF(COUNTIF(Pryv!$H$2:$H$200,'Dep in APIs occurrences'!$A25)&gt;0,1,0)</f>
        <v>0</v>
      </c>
      <c r="AK25">
        <f>IF(COUNTIF(Github!$H$2:$H$200,'Dep in APIs occurrences'!$A25)&gt;0,1,0)</f>
        <v>1</v>
      </c>
      <c r="AL25">
        <f>IF(COUNTIF('Bing Web Search'!$H$2:$H$200,'Dep in APIs occurrences'!$A25)&gt;0,1,0)</f>
        <v>0</v>
      </c>
      <c r="AM25">
        <f>IF(COUNTIF(Indeed!$H$2:$H$200,'Dep in APIs occurrences'!$A25)&gt;0,1,0)</f>
        <v>0</v>
      </c>
      <c r="AN25">
        <f>IF(COUNTIF('Google Custom Search'!$H$2:$H$200,'Dep in APIs occurrences'!$A25)&gt;0,1,0)</f>
        <v>0</v>
      </c>
      <c r="AO25">
        <f>IF(COUNTIF(Coinbase!$H$2:$H$200,'Dep in APIs occurrences'!$A25)&gt;0,1,0)</f>
        <v>0</v>
      </c>
      <c r="AP25">
        <f>IF(COUNTIF('QuickBooks Payments'!$H$2:$H$200,'Dep in APIs occurrences'!$A25)&gt;0,1,0)</f>
        <v>0</v>
      </c>
      <c r="AQ25">
        <f>IF(COUNTIF('Forte (Payments Gateway)'!$H$2:$H$199,'Dep in APIs occurrences'!$A25)&gt;0,1,0)</f>
        <v>0</v>
      </c>
    </row>
    <row r="26" ht="15.75" customHeight="1" spans="1:43">
      <c r="A26" s="1" t="str">
        <f>'Dependency types'!A$26</f>
        <v>XOR(AND(p1, p2), AND(p3, p4))</v>
      </c>
      <c r="B26">
        <v>4</v>
      </c>
      <c r="C26">
        <f t="shared" si="0"/>
        <v>1</v>
      </c>
      <c r="D26">
        <f>IF(COUNTIF('Google Maps Places'!$H$2:$H$200,'Dep in APIs occurrences'!$A26)&gt;0,1,0)</f>
        <v>0</v>
      </c>
      <c r="E26">
        <f>IF(COUNTIF('Twitter Search Tweets'!$H$2:$H$200,'Dep in APIs occurrences'!$A26)&gt;0,1,0)</f>
        <v>0</v>
      </c>
      <c r="F26">
        <f>IF(COUNTIF(Youtube!$H$2:$H$200,'Dep in APIs occurrences'!$A26)&gt;0,1,0)</f>
        <v>0</v>
      </c>
      <c r="G26">
        <f>IF(COUNTIF(Flickr!$H$2:$H$200,'Dep in APIs occurrences'!$A26)&gt;0,1,0)</f>
        <v>0</v>
      </c>
      <c r="H26">
        <f>IF(COUNTIF('Twilio SMS'!$H$2:$H$200,'Dep in APIs occurrences'!$A26)&gt;0,1,0)</f>
        <v>0</v>
      </c>
      <c r="I26">
        <f>IF(COUNTIF(Last.fm!$H$2:$H$200,'Dep in APIs occurrences'!$A26)&gt;0,1,0)</f>
        <v>0</v>
      </c>
      <c r="J26">
        <f>IF(COUNTIF('Microsoft Bing Maps'!$H$2:$H$200,'Dep in APIs occurrences'!$A26)&gt;0,1,0)</f>
        <v>0</v>
      </c>
      <c r="K26">
        <f>IF(COUNTIF('Google App Engine Admin'!$H$2:$H$200,'Dep in APIs occurrences'!$A26)&gt;0,1,0)</f>
        <v>0</v>
      </c>
      <c r="L26">
        <f>IF(COUNTIF(Foursquare!$H$2:$H$200,'Dep in APIs occurrences'!$A26)&gt;0,1,0)</f>
        <v>0</v>
      </c>
      <c r="M26">
        <f>IF(COUNTIF('DocuSign eSignature'!$H$2:$H$200,'Dep in APIs occurrences'!$A26)&gt;0,1,0)</f>
        <v>0</v>
      </c>
      <c r="N26">
        <f>IF(COUNTIF(GeoNames!$H$2:$H$200,'Dep in APIs occurrences'!$A26)&gt;0,1,0)</f>
        <v>1</v>
      </c>
      <c r="O26">
        <f>IF(COUNTIF('Google Geocoding'!$H$2:$H$200,'Dep in APIs occurrences'!$A26)&gt;0,1,0)</f>
        <v>0</v>
      </c>
      <c r="P26">
        <f>IF(COUNTIF(OpenStreetMap!$H$2:$H$200,'Dep in APIs occurrences'!$A26)&gt;0,1,0)</f>
        <v>0</v>
      </c>
      <c r="Q26">
        <f>IF(COUNTIF(SoundCloud!$H$2:$H$200,'Dep in APIs occurrences'!$A26)&gt;0,1,0)</f>
        <v>0</v>
      </c>
      <c r="R26">
        <f>IF(COUNTIF(NationBuilder!$H$2:$H$199,'Dep in APIs occurrences'!$A26)&gt;0,1,0)</f>
        <v>0</v>
      </c>
      <c r="S26">
        <f>IF(COUNTIF(Tumblr!$H$2:$H$200,'Dep in APIs occurrences'!$A26)&gt;0,1,0)</f>
        <v>0</v>
      </c>
      <c r="T26">
        <f>IF(COUNTIF('Yelp Fusion'!$H$2:$H$200,'Dep in APIs occurrences'!$A26)&gt;0,1,0)</f>
        <v>0</v>
      </c>
      <c r="U26">
        <f>IF(COUNTIF('Paypal Invoicing'!$H$2:$H$200,'Dep in APIs occurrences'!$A26)&gt;0,1,0)</f>
        <v>0</v>
      </c>
      <c r="V26">
        <f>IF(COUNTIF(Oodle!$H$2:$H$200,'Dep in APIs occurrences'!$A26)&gt;0,1,0)</f>
        <v>0</v>
      </c>
      <c r="W26">
        <f>IF(COUNTIF(iTunes!$H$2:$H$200,'Dep in APIs occurrences'!$A26)&gt;0,1,0)</f>
        <v>0</v>
      </c>
      <c r="X26">
        <f>IF(COUNTIF(MapLarge!$H$2:$H$200,'Dep in APIs occurrences'!$A26)&gt;0,1,0)</f>
        <v>0</v>
      </c>
      <c r="Y26">
        <f>IF(COUNTIF(PicPlz!$H$2:$H$200,'Dep in APIs occurrences'!$A26)&gt;0,1,0)</f>
        <v>0</v>
      </c>
      <c r="Z26">
        <f>IF(COUNTIF(CrunchBase!$H$2:$H$200,'Dep in APIs occurrences'!$A26)&gt;0,1,0)</f>
        <v>0</v>
      </c>
      <c r="AA26">
        <f>IF(COUNTIF(Stripe!$H$2:$H$196,'Dep in APIs occurrences'!$A26)&gt;0,1,0)</f>
        <v>0</v>
      </c>
      <c r="AB26">
        <f>IF(COUNTIF(Kiva!$H$2:$H$200,'Dep in APIs occurrences'!$A26)&gt;0,1,0)</f>
        <v>0</v>
      </c>
      <c r="AC26">
        <f>IF(COUNTIF(Tropo!$H$2:$H$200,'Dep in APIs occurrences'!$A26)&gt;0,1,0)</f>
        <v>0</v>
      </c>
      <c r="AD26">
        <f>IF(COUNTIF('AT&amp;T In-App Messaging'!$H$2:$H$200,'Dep in APIs occurrences'!$A26)&gt;0,1,0)</f>
        <v>0</v>
      </c>
      <c r="AE26">
        <f>IF(COUNTIF('Nexmo SMS'!$H$2:$H$200,'Dep in APIs occurrences'!$A26)&gt;0,1,0)</f>
        <v>0</v>
      </c>
      <c r="AF26">
        <f>IF(COUNTIF('Amazon S3'!$H$2:$H$199,'Dep in APIs occurrences'!$A26)&gt;0,1,0)</f>
        <v>0</v>
      </c>
      <c r="AG26">
        <f>IF(COUNTIF(Heroku!$H$2:$H$200,'Dep in APIs occurrences'!$A26)&gt;0,1,0)</f>
        <v>0</v>
      </c>
      <c r="AH26">
        <f>IF(COUNTIF('Google Drive'!$H$2:$H$200,'Dep in APIs occurrences'!$A26)&gt;0,1,0)</f>
        <v>0</v>
      </c>
      <c r="AI26">
        <f>IF(COUNTIF('Google Fusion Tables'!$H$2:$H$200,'Dep in APIs occurrences'!$A26)&gt;0,1,0)</f>
        <v>0</v>
      </c>
      <c r="AJ26">
        <f>IF(COUNTIF(Pryv!$H$2:$H$200,'Dep in APIs occurrences'!$A26)&gt;0,1,0)</f>
        <v>0</v>
      </c>
      <c r="AK26">
        <f>IF(COUNTIF(Github!$H$2:$H$200,'Dep in APIs occurrences'!$A26)&gt;0,1,0)</f>
        <v>0</v>
      </c>
      <c r="AL26">
        <f>IF(COUNTIF('Bing Web Search'!$H$2:$H$200,'Dep in APIs occurrences'!$A26)&gt;0,1,0)</f>
        <v>0</v>
      </c>
      <c r="AM26">
        <f>IF(COUNTIF(Indeed!$H$2:$H$200,'Dep in APIs occurrences'!$A26)&gt;0,1,0)</f>
        <v>0</v>
      </c>
      <c r="AN26">
        <f>IF(COUNTIF('Google Custom Search'!$H$2:$H$200,'Dep in APIs occurrences'!$A26)&gt;0,1,0)</f>
        <v>0</v>
      </c>
      <c r="AO26">
        <f>IF(COUNTIF(Coinbase!$H$2:$H$200,'Dep in APIs occurrences'!$A26)&gt;0,1,0)</f>
        <v>0</v>
      </c>
      <c r="AP26">
        <f>IF(COUNTIF('QuickBooks Payments'!$H$2:$H$200,'Dep in APIs occurrences'!$A26)&gt;0,1,0)</f>
        <v>0</v>
      </c>
      <c r="AQ26">
        <f>IF(COUNTIF('Forte (Payments Gateway)'!$H$2:$H$199,'Dep in APIs occurrences'!$A26)&gt;0,1,0)</f>
        <v>0</v>
      </c>
    </row>
    <row r="27" ht="15.75" customHeight="1" spans="1:43">
      <c r="A27" s="1" t="str">
        <f>'Dependency types'!A$27</f>
        <v>XOR(p1, p2, OR(p3, p4))</v>
      </c>
      <c r="B27">
        <v>4</v>
      </c>
      <c r="C27">
        <f t="shared" si="0"/>
        <v>1</v>
      </c>
      <c r="D27">
        <f>IF(COUNTIF('Google Maps Places'!$H$2:$H$200,'Dep in APIs occurrences'!$A27)&gt;0,1,0)</f>
        <v>0</v>
      </c>
      <c r="E27">
        <f>IF(COUNTIF('Twitter Search Tweets'!$H$2:$H$200,'Dep in APIs occurrences'!$A27)&gt;0,1,0)</f>
        <v>0</v>
      </c>
      <c r="F27">
        <f>IF(COUNTIF(Youtube!$H$2:$H$200,'Dep in APIs occurrences'!$A27)&gt;0,1,0)</f>
        <v>0</v>
      </c>
      <c r="G27">
        <f>IF(COUNTIF(Flickr!$H$2:$H$200,'Dep in APIs occurrences'!$A27)&gt;0,1,0)</f>
        <v>0</v>
      </c>
      <c r="H27">
        <f>IF(COUNTIF('Twilio SMS'!$H$2:$H$200,'Dep in APIs occurrences'!$A27)&gt;0,1,0)</f>
        <v>0</v>
      </c>
      <c r="I27">
        <f>IF(COUNTIF(Last.fm!$H$2:$H$200,'Dep in APIs occurrences'!$A27)&gt;0,1,0)</f>
        <v>0</v>
      </c>
      <c r="J27">
        <f>IF(COUNTIF('Microsoft Bing Maps'!$H$2:$H$200,'Dep in APIs occurrences'!$A27)&gt;0,1,0)</f>
        <v>0</v>
      </c>
      <c r="K27">
        <f>IF(COUNTIF('Google App Engine Admin'!$H$2:$H$200,'Dep in APIs occurrences'!$A27)&gt;0,1,0)</f>
        <v>0</v>
      </c>
      <c r="L27">
        <f>IF(COUNTIF(Foursquare!$H$2:$H$200,'Dep in APIs occurrences'!$A27)&gt;0,1,0)</f>
        <v>0</v>
      </c>
      <c r="M27">
        <f>IF(COUNTIF('DocuSign eSignature'!$H$2:$H$200,'Dep in APIs occurrences'!$A27)&gt;0,1,0)</f>
        <v>0</v>
      </c>
      <c r="N27">
        <f>IF(COUNTIF(GeoNames!$H$2:$H$200,'Dep in APIs occurrences'!$A27)&gt;0,1,0)</f>
        <v>0</v>
      </c>
      <c r="O27">
        <f>IF(COUNTIF('Google Geocoding'!$H$2:$H$200,'Dep in APIs occurrences'!$A27)&gt;0,1,0)</f>
        <v>1</v>
      </c>
      <c r="P27">
        <f>IF(COUNTIF(OpenStreetMap!$H$2:$H$200,'Dep in APIs occurrences'!$A27)&gt;0,1,0)</f>
        <v>0</v>
      </c>
      <c r="Q27">
        <f>IF(COUNTIF(SoundCloud!$H$2:$H$200,'Dep in APIs occurrences'!$A27)&gt;0,1,0)</f>
        <v>0</v>
      </c>
      <c r="R27">
        <f>IF(COUNTIF(NationBuilder!$H$2:$H$199,'Dep in APIs occurrences'!$A27)&gt;0,1,0)</f>
        <v>0</v>
      </c>
      <c r="S27">
        <f>IF(COUNTIF(Tumblr!$H$2:$H$200,'Dep in APIs occurrences'!$A27)&gt;0,1,0)</f>
        <v>0</v>
      </c>
      <c r="T27">
        <f>IF(COUNTIF('Yelp Fusion'!$H$2:$H$200,'Dep in APIs occurrences'!$A27)&gt;0,1,0)</f>
        <v>0</v>
      </c>
      <c r="U27">
        <f>IF(COUNTIF('Paypal Invoicing'!$H$2:$H$200,'Dep in APIs occurrences'!$A27)&gt;0,1,0)</f>
        <v>0</v>
      </c>
      <c r="V27">
        <f>IF(COUNTIF(Oodle!$H$2:$H$200,'Dep in APIs occurrences'!$A27)&gt;0,1,0)</f>
        <v>0</v>
      </c>
      <c r="W27">
        <f>IF(COUNTIF(iTunes!$H$2:$H$200,'Dep in APIs occurrences'!$A27)&gt;0,1,0)</f>
        <v>0</v>
      </c>
      <c r="X27">
        <f>IF(COUNTIF(MapLarge!$H$2:$H$200,'Dep in APIs occurrences'!$A27)&gt;0,1,0)</f>
        <v>0</v>
      </c>
      <c r="Y27">
        <f>IF(COUNTIF(PicPlz!$H$2:$H$200,'Dep in APIs occurrences'!$A27)&gt;0,1,0)</f>
        <v>0</v>
      </c>
      <c r="Z27">
        <f>IF(COUNTIF(CrunchBase!$H$2:$H$200,'Dep in APIs occurrences'!$A27)&gt;0,1,0)</f>
        <v>0</v>
      </c>
      <c r="AA27">
        <f>IF(COUNTIF(Stripe!$H$2:$H$196,'Dep in APIs occurrences'!$A27)&gt;0,1,0)</f>
        <v>0</v>
      </c>
      <c r="AB27">
        <f>IF(COUNTIF(Kiva!$H$2:$H$200,'Dep in APIs occurrences'!$A27)&gt;0,1,0)</f>
        <v>0</v>
      </c>
      <c r="AC27">
        <f>IF(COUNTIF(Tropo!$H$2:$H$200,'Dep in APIs occurrences'!$A27)&gt;0,1,0)</f>
        <v>0</v>
      </c>
      <c r="AD27">
        <f>IF(COUNTIF('AT&amp;T In-App Messaging'!$H$2:$H$200,'Dep in APIs occurrences'!$A27)&gt;0,1,0)</f>
        <v>0</v>
      </c>
      <c r="AE27">
        <f>IF(COUNTIF('Nexmo SMS'!$H$2:$H$200,'Dep in APIs occurrences'!$A27)&gt;0,1,0)</f>
        <v>0</v>
      </c>
      <c r="AF27">
        <f>IF(COUNTIF('Amazon S3'!$H$2:$H$199,'Dep in APIs occurrences'!$A27)&gt;0,1,0)</f>
        <v>0</v>
      </c>
      <c r="AG27">
        <f>IF(COUNTIF(Heroku!$H$2:$H$200,'Dep in APIs occurrences'!$A27)&gt;0,1,0)</f>
        <v>0</v>
      </c>
      <c r="AH27">
        <f>IF(COUNTIF('Google Drive'!$H$2:$H$200,'Dep in APIs occurrences'!$A27)&gt;0,1,0)</f>
        <v>0</v>
      </c>
      <c r="AI27">
        <f>IF(COUNTIF('Google Fusion Tables'!$H$2:$H$200,'Dep in APIs occurrences'!$A27)&gt;0,1,0)</f>
        <v>0</v>
      </c>
      <c r="AJ27">
        <f>IF(COUNTIF(Pryv!$H$2:$H$200,'Dep in APIs occurrences'!$A27)&gt;0,1,0)</f>
        <v>0</v>
      </c>
      <c r="AK27">
        <f>IF(COUNTIF(Github!$H$2:$H$200,'Dep in APIs occurrences'!$A27)&gt;0,1,0)</f>
        <v>0</v>
      </c>
      <c r="AL27">
        <f>IF(COUNTIF('Bing Web Search'!$H$2:$H$200,'Dep in APIs occurrences'!$A27)&gt;0,1,0)</f>
        <v>0</v>
      </c>
      <c r="AM27">
        <f>IF(COUNTIF(Indeed!$H$2:$H$200,'Dep in APIs occurrences'!$A27)&gt;0,1,0)</f>
        <v>0</v>
      </c>
      <c r="AN27">
        <f>IF(COUNTIF('Google Custom Search'!$H$2:$H$200,'Dep in APIs occurrences'!$A27)&gt;0,1,0)</f>
        <v>0</v>
      </c>
      <c r="AO27">
        <f>IF(COUNTIF(Coinbase!$H$2:$H$200,'Dep in APIs occurrences'!$A27)&gt;0,1,0)</f>
        <v>0</v>
      </c>
      <c r="AP27">
        <f>IF(COUNTIF('QuickBooks Payments'!$H$2:$H$200,'Dep in APIs occurrences'!$A27)&gt;0,1,0)</f>
        <v>0</v>
      </c>
      <c r="AQ27">
        <f>IF(COUNTIF('Forte (Payments Gateway)'!$H$2:$H$199,'Dep in APIs occurrences'!$A27)&gt;0,1,0)</f>
        <v>0</v>
      </c>
    </row>
    <row r="28" ht="15.75" customHeight="1" spans="1:43">
      <c r="A28" s="1" t="str">
        <f>'Dependency types'!A$28</f>
        <v>p1 =&gt; !OR(p2, p3)</v>
      </c>
      <c r="B28">
        <v>3</v>
      </c>
      <c r="C28">
        <f t="shared" si="0"/>
        <v>2</v>
      </c>
      <c r="D28">
        <f>IF(COUNTIF('Google Maps Places'!$H$2:$H$200,'Dep in APIs occurrences'!$A28)&gt;0,1,0)</f>
        <v>0</v>
      </c>
      <c r="E28">
        <f>IF(COUNTIF('Twitter Search Tweets'!$H$2:$H$200,'Dep in APIs occurrences'!$A28)&gt;0,1,0)</f>
        <v>0</v>
      </c>
      <c r="F28">
        <f>IF(COUNTIF(Youtube!$H$2:$H$200,'Dep in APIs occurrences'!$A28)&gt;0,1,0)</f>
        <v>0</v>
      </c>
      <c r="G28">
        <f>IF(COUNTIF(Flickr!$H$2:$H$200,'Dep in APIs occurrences'!$A28)&gt;0,1,0)</f>
        <v>0</v>
      </c>
      <c r="H28">
        <f>IF(COUNTIF('Twilio SMS'!$H$2:$H$200,'Dep in APIs occurrences'!$A28)&gt;0,1,0)</f>
        <v>0</v>
      </c>
      <c r="I28">
        <f>IF(COUNTIF(Last.fm!$H$2:$H$200,'Dep in APIs occurrences'!$A28)&gt;0,1,0)</f>
        <v>0</v>
      </c>
      <c r="J28">
        <f>IF(COUNTIF('Microsoft Bing Maps'!$H$2:$H$200,'Dep in APIs occurrences'!$A28)&gt;0,1,0)</f>
        <v>0</v>
      </c>
      <c r="K28">
        <f>IF(COUNTIF('Google App Engine Admin'!$H$2:$H$200,'Dep in APIs occurrences'!$A28)&gt;0,1,0)</f>
        <v>0</v>
      </c>
      <c r="L28">
        <f>IF(COUNTIF(Foursquare!$H$2:$H$200,'Dep in APIs occurrences'!$A28)&gt;0,1,0)</f>
        <v>0</v>
      </c>
      <c r="M28">
        <f>IF(COUNTIF('DocuSign eSignature'!$H$2:$H$200,'Dep in APIs occurrences'!$A28)&gt;0,1,0)</f>
        <v>0</v>
      </c>
      <c r="N28">
        <f>IF(COUNTIF(GeoNames!$H$2:$H$200,'Dep in APIs occurrences'!$A28)&gt;0,1,0)</f>
        <v>0</v>
      </c>
      <c r="O28">
        <f>IF(COUNTIF('Google Geocoding'!$H$2:$H$200,'Dep in APIs occurrences'!$A28)&gt;0,1,0)</f>
        <v>1</v>
      </c>
      <c r="P28">
        <f>IF(COUNTIF(OpenStreetMap!$H$2:$H$200,'Dep in APIs occurrences'!$A28)&gt;0,1,0)</f>
        <v>0</v>
      </c>
      <c r="Q28">
        <f>IF(COUNTIF(SoundCloud!$H$2:$H$200,'Dep in APIs occurrences'!$A28)&gt;0,1,0)</f>
        <v>0</v>
      </c>
      <c r="R28">
        <f>IF(COUNTIF(NationBuilder!$H$2:$H$199,'Dep in APIs occurrences'!$A28)&gt;0,1,0)</f>
        <v>0</v>
      </c>
      <c r="S28">
        <f>IF(COUNTIF(Tumblr!$H$2:$H$200,'Dep in APIs occurrences'!$A28)&gt;0,1,0)</f>
        <v>0</v>
      </c>
      <c r="T28">
        <f>IF(COUNTIF('Yelp Fusion'!$H$2:$H$200,'Dep in APIs occurrences'!$A28)&gt;0,1,0)</f>
        <v>0</v>
      </c>
      <c r="U28">
        <f>IF(COUNTIF('Paypal Invoicing'!$H$2:$H$200,'Dep in APIs occurrences'!$A28)&gt;0,1,0)</f>
        <v>0</v>
      </c>
      <c r="V28">
        <f>IF(COUNTIF(Oodle!$H$2:$H$200,'Dep in APIs occurrences'!$A28)&gt;0,1,0)</f>
        <v>0</v>
      </c>
      <c r="W28">
        <f>IF(COUNTIF(iTunes!$H$2:$H$200,'Dep in APIs occurrences'!$A28)&gt;0,1,0)</f>
        <v>0</v>
      </c>
      <c r="X28">
        <f>IF(COUNTIF(MapLarge!$H$2:$H$200,'Dep in APIs occurrences'!$A28)&gt;0,1,0)</f>
        <v>0</v>
      </c>
      <c r="Y28">
        <f>IF(COUNTIF(PicPlz!$H$2:$H$200,'Dep in APIs occurrences'!$A28)&gt;0,1,0)</f>
        <v>0</v>
      </c>
      <c r="Z28">
        <f>IF(COUNTIF(CrunchBase!$H$2:$H$200,'Dep in APIs occurrences'!$A28)&gt;0,1,0)</f>
        <v>0</v>
      </c>
      <c r="AA28">
        <f>IF(COUNTIF(Stripe!$H$2:$H$196,'Dep in APIs occurrences'!$A28)&gt;0,1,0)</f>
        <v>0</v>
      </c>
      <c r="AB28">
        <f>IF(COUNTIF(Kiva!$H$2:$H$200,'Dep in APIs occurrences'!$A28)&gt;0,1,0)</f>
        <v>0</v>
      </c>
      <c r="AC28">
        <f>IF(COUNTIF(Tropo!$H$2:$H$200,'Dep in APIs occurrences'!$A28)&gt;0,1,0)</f>
        <v>0</v>
      </c>
      <c r="AD28">
        <f>IF(COUNTIF('AT&amp;T In-App Messaging'!$H$2:$H$200,'Dep in APIs occurrences'!$A28)&gt;0,1,0)</f>
        <v>0</v>
      </c>
      <c r="AE28">
        <f>IF(COUNTIF('Nexmo SMS'!$H$2:$H$200,'Dep in APIs occurrences'!$A28)&gt;0,1,0)</f>
        <v>0</v>
      </c>
      <c r="AF28">
        <f>IF(COUNTIF('Amazon S3'!$H$2:$H$199,'Dep in APIs occurrences'!$A28)&gt;0,1,0)</f>
        <v>0</v>
      </c>
      <c r="AG28">
        <f>IF(COUNTIF(Heroku!$H$2:$H$200,'Dep in APIs occurrences'!$A28)&gt;0,1,0)</f>
        <v>0</v>
      </c>
      <c r="AH28">
        <f>IF(COUNTIF('Google Drive'!$H$2:$H$200,'Dep in APIs occurrences'!$A28)&gt;0,1,0)</f>
        <v>1</v>
      </c>
      <c r="AI28">
        <f>IF(COUNTIF('Google Fusion Tables'!$H$2:$H$200,'Dep in APIs occurrences'!$A28)&gt;0,1,0)</f>
        <v>0</v>
      </c>
      <c r="AJ28">
        <f>IF(COUNTIF(Pryv!$H$2:$H$200,'Dep in APIs occurrences'!$A28)&gt;0,1,0)</f>
        <v>0</v>
      </c>
      <c r="AK28">
        <f>IF(COUNTIF(Github!$H$2:$H$200,'Dep in APIs occurrences'!$A28)&gt;0,1,0)</f>
        <v>0</v>
      </c>
      <c r="AL28">
        <f>IF(COUNTIF('Bing Web Search'!$H$2:$H$200,'Dep in APIs occurrences'!$A28)&gt;0,1,0)</f>
        <v>0</v>
      </c>
      <c r="AM28">
        <f>IF(COUNTIF(Indeed!$H$2:$H$200,'Dep in APIs occurrences'!$A28)&gt;0,1,0)</f>
        <v>0</v>
      </c>
      <c r="AN28">
        <f>IF(COUNTIF('Google Custom Search'!$H$2:$H$200,'Dep in APIs occurrences'!$A28)&gt;0,1,0)</f>
        <v>0</v>
      </c>
      <c r="AO28">
        <f>IF(COUNTIF(Coinbase!$H$2:$H$200,'Dep in APIs occurrences'!$A28)&gt;0,1,0)</f>
        <v>0</v>
      </c>
      <c r="AP28">
        <f>IF(COUNTIF('QuickBooks Payments'!$H$2:$H$200,'Dep in APIs occurrences'!$A28)&gt;0,1,0)</f>
        <v>0</v>
      </c>
      <c r="AQ28">
        <f>IF(COUNTIF('Forte (Payments Gateway)'!$H$2:$H$199,'Dep in APIs occurrences'!$A28)&gt;0,1,0)</f>
        <v>0</v>
      </c>
    </row>
    <row r="29" ht="15.75" customHeight="1" spans="1:43">
      <c r="A29" s="1" t="str">
        <f>'Dependency types'!A$29</f>
        <v>!p1 =&gt; OR(p2, AND(p3, p4))</v>
      </c>
      <c r="B29">
        <v>4</v>
      </c>
      <c r="C29">
        <f t="shared" si="0"/>
        <v>1</v>
      </c>
      <c r="D29">
        <f>IF(COUNTIF('Google Maps Places'!$H$2:$H$200,'Dep in APIs occurrences'!$A29)&gt;0,1,0)</f>
        <v>0</v>
      </c>
      <c r="E29">
        <f>IF(COUNTIF('Twitter Search Tweets'!$H$2:$H$200,'Dep in APIs occurrences'!$A29)&gt;0,1,0)</f>
        <v>0</v>
      </c>
      <c r="F29">
        <f>IF(COUNTIF(Youtube!$H$2:$H$200,'Dep in APIs occurrences'!$A29)&gt;0,1,0)</f>
        <v>0</v>
      </c>
      <c r="G29">
        <f>IF(COUNTIF(Flickr!$H$2:$H$200,'Dep in APIs occurrences'!$A29)&gt;0,1,0)</f>
        <v>0</v>
      </c>
      <c r="H29">
        <f>IF(COUNTIF('Twilio SMS'!$H$2:$H$200,'Dep in APIs occurrences'!$A29)&gt;0,1,0)</f>
        <v>0</v>
      </c>
      <c r="I29">
        <f>IF(COUNTIF(Last.fm!$H$2:$H$200,'Dep in APIs occurrences'!$A29)&gt;0,1,0)</f>
        <v>0</v>
      </c>
      <c r="J29">
        <f>IF(COUNTIF('Microsoft Bing Maps'!$H$2:$H$200,'Dep in APIs occurrences'!$A29)&gt;0,1,0)</f>
        <v>0</v>
      </c>
      <c r="K29">
        <f>IF(COUNTIF('Google App Engine Admin'!$H$2:$H$200,'Dep in APIs occurrences'!$A29)&gt;0,1,0)</f>
        <v>0</v>
      </c>
      <c r="L29">
        <f>IF(COUNTIF(Foursquare!$H$2:$H$200,'Dep in APIs occurrences'!$A29)&gt;0,1,0)</f>
        <v>0</v>
      </c>
      <c r="M29">
        <f>IF(COUNTIF('DocuSign eSignature'!$H$2:$H$200,'Dep in APIs occurrences'!$A29)&gt;0,1,0)</f>
        <v>0</v>
      </c>
      <c r="N29">
        <f>IF(COUNTIF(GeoNames!$H$2:$H$200,'Dep in APIs occurrences'!$A29)&gt;0,1,0)</f>
        <v>0</v>
      </c>
      <c r="O29">
        <f>IF(COUNTIF('Google Geocoding'!$H$2:$H$200,'Dep in APIs occurrences'!$A29)&gt;0,1,0)</f>
        <v>0</v>
      </c>
      <c r="P29">
        <f>IF(COUNTIF(OpenStreetMap!$H$2:$H$200,'Dep in APIs occurrences'!$A29)&gt;0,1,0)</f>
        <v>0</v>
      </c>
      <c r="Q29">
        <f>IF(COUNTIF(SoundCloud!$H$2:$H$200,'Dep in APIs occurrences'!$A29)&gt;0,1,0)</f>
        <v>0</v>
      </c>
      <c r="R29">
        <f>IF(COUNTIF(NationBuilder!$H$2:$H$199,'Dep in APIs occurrences'!$A29)&gt;0,1,0)</f>
        <v>1</v>
      </c>
      <c r="S29">
        <f>IF(COUNTIF(Tumblr!$H$2:$H$200,'Dep in APIs occurrences'!$A29)&gt;0,1,0)</f>
        <v>0</v>
      </c>
      <c r="T29">
        <f>IF(COUNTIF('Yelp Fusion'!$H$2:$H$200,'Dep in APIs occurrences'!$A29)&gt;0,1,0)</f>
        <v>0</v>
      </c>
      <c r="U29">
        <f>IF(COUNTIF('Paypal Invoicing'!$H$2:$H$200,'Dep in APIs occurrences'!$A29)&gt;0,1,0)</f>
        <v>0</v>
      </c>
      <c r="V29">
        <f>IF(COUNTIF(Oodle!$H$2:$H$200,'Dep in APIs occurrences'!$A29)&gt;0,1,0)</f>
        <v>0</v>
      </c>
      <c r="W29">
        <f>IF(COUNTIF(iTunes!$H$2:$H$200,'Dep in APIs occurrences'!$A29)&gt;0,1,0)</f>
        <v>0</v>
      </c>
      <c r="X29">
        <f>IF(COUNTIF(MapLarge!$H$2:$H$200,'Dep in APIs occurrences'!$A29)&gt;0,1,0)</f>
        <v>0</v>
      </c>
      <c r="Y29">
        <f>IF(COUNTIF(PicPlz!$H$2:$H$200,'Dep in APIs occurrences'!$A29)&gt;0,1,0)</f>
        <v>0</v>
      </c>
      <c r="Z29">
        <f>IF(COUNTIF(CrunchBase!$H$2:$H$200,'Dep in APIs occurrences'!$A29)&gt;0,1,0)</f>
        <v>0</v>
      </c>
      <c r="AA29">
        <f>IF(COUNTIF(Stripe!$H$2:$H$196,'Dep in APIs occurrences'!$A29)&gt;0,1,0)</f>
        <v>0</v>
      </c>
      <c r="AB29">
        <f>IF(COUNTIF(Kiva!$H$2:$H$200,'Dep in APIs occurrences'!$A29)&gt;0,1,0)</f>
        <v>0</v>
      </c>
      <c r="AC29">
        <f>IF(COUNTIF(Tropo!$H$2:$H$200,'Dep in APIs occurrences'!$A29)&gt;0,1,0)</f>
        <v>0</v>
      </c>
      <c r="AD29">
        <f>IF(COUNTIF('AT&amp;T In-App Messaging'!$H$2:$H$200,'Dep in APIs occurrences'!$A29)&gt;0,1,0)</f>
        <v>0</v>
      </c>
      <c r="AE29">
        <f>IF(COUNTIF('Nexmo SMS'!$H$2:$H$200,'Dep in APIs occurrences'!$A29)&gt;0,1,0)</f>
        <v>0</v>
      </c>
      <c r="AF29">
        <f>IF(COUNTIF('Amazon S3'!$H$2:$H$199,'Dep in APIs occurrences'!$A29)&gt;0,1,0)</f>
        <v>0</v>
      </c>
      <c r="AG29">
        <f>IF(COUNTIF(Heroku!$H$2:$H$200,'Dep in APIs occurrences'!$A29)&gt;0,1,0)</f>
        <v>0</v>
      </c>
      <c r="AH29">
        <f>IF(COUNTIF('Google Drive'!$H$2:$H$200,'Dep in APIs occurrences'!$A29)&gt;0,1,0)</f>
        <v>0</v>
      </c>
      <c r="AI29">
        <f>IF(COUNTIF('Google Fusion Tables'!$H$2:$H$200,'Dep in APIs occurrences'!$A29)&gt;0,1,0)</f>
        <v>0</v>
      </c>
      <c r="AJ29">
        <f>IF(COUNTIF(Pryv!$H$2:$H$200,'Dep in APIs occurrences'!$A29)&gt;0,1,0)</f>
        <v>0</v>
      </c>
      <c r="AK29">
        <f>IF(COUNTIF(Github!$H$2:$H$200,'Dep in APIs occurrences'!$A29)&gt;0,1,0)</f>
        <v>0</v>
      </c>
      <c r="AL29">
        <f>IF(COUNTIF('Bing Web Search'!$H$2:$H$200,'Dep in APIs occurrences'!$A29)&gt;0,1,0)</f>
        <v>0</v>
      </c>
      <c r="AM29">
        <f>IF(COUNTIF(Indeed!$H$2:$H$200,'Dep in APIs occurrences'!$A29)&gt;0,1,0)</f>
        <v>0</v>
      </c>
      <c r="AN29">
        <f>IF(COUNTIF('Google Custom Search'!$H$2:$H$200,'Dep in APIs occurrences'!$A29)&gt;0,1,0)</f>
        <v>0</v>
      </c>
      <c r="AO29">
        <f>IF(COUNTIF(Coinbase!$H$2:$H$200,'Dep in APIs occurrences'!$A29)&gt;0,1,0)</f>
        <v>0</v>
      </c>
      <c r="AP29">
        <f>IF(COUNTIF('QuickBooks Payments'!$H$2:$H$200,'Dep in APIs occurrences'!$A29)&gt;0,1,0)</f>
        <v>0</v>
      </c>
      <c r="AQ29">
        <f>IF(COUNTIF('Forte (Payments Gateway)'!$H$2:$H$199,'Dep in APIs occurrences'!$A29)&gt;0,1,0)</f>
        <v>0</v>
      </c>
    </row>
    <row r="30" ht="15.75" customHeight="1" spans="1:43">
      <c r="A30" s="1" t="str">
        <f>'Dependency types'!A$30</f>
        <v>XOR(p1, p2, ..., p10)</v>
      </c>
      <c r="B30">
        <v>10</v>
      </c>
      <c r="C30">
        <f t="shared" si="0"/>
        <v>1</v>
      </c>
      <c r="D30">
        <f>IF(COUNTIF('Google Maps Places'!$H$2:$H$200,'Dep in APIs occurrences'!$A30)&gt;0,1,0)</f>
        <v>0</v>
      </c>
      <c r="E30">
        <f>IF(COUNTIF('Twitter Search Tweets'!$H$2:$H$200,'Dep in APIs occurrences'!$A30)&gt;0,1,0)</f>
        <v>0</v>
      </c>
      <c r="F30">
        <f>IF(COUNTIF(Youtube!$H$2:$H$200,'Dep in APIs occurrences'!$A30)&gt;0,1,0)</f>
        <v>0</v>
      </c>
      <c r="G30">
        <f>IF(COUNTIF(Flickr!$H$2:$H$200,'Dep in APIs occurrences'!$A30)&gt;0,1,0)</f>
        <v>0</v>
      </c>
      <c r="H30">
        <f>IF(COUNTIF('Twilio SMS'!$H$2:$H$200,'Dep in APIs occurrences'!$A30)&gt;0,1,0)</f>
        <v>0</v>
      </c>
      <c r="I30">
        <f>IF(COUNTIF(Last.fm!$H$2:$H$200,'Dep in APIs occurrences'!$A30)&gt;0,1,0)</f>
        <v>0</v>
      </c>
      <c r="J30">
        <f>IF(COUNTIF('Microsoft Bing Maps'!$H$2:$H$200,'Dep in APIs occurrences'!$A30)&gt;0,1,0)</f>
        <v>0</v>
      </c>
      <c r="K30">
        <f>IF(COUNTIF('Google App Engine Admin'!$H$2:$H$200,'Dep in APIs occurrences'!$A30)&gt;0,1,0)</f>
        <v>0</v>
      </c>
      <c r="L30">
        <f>IF(COUNTIF(Foursquare!$H$2:$H$200,'Dep in APIs occurrences'!$A30)&gt;0,1,0)</f>
        <v>0</v>
      </c>
      <c r="M30">
        <f>IF(COUNTIF('DocuSign eSignature'!$H$2:$H$200,'Dep in APIs occurrences'!$A30)&gt;0,1,0)</f>
        <v>0</v>
      </c>
      <c r="N30">
        <f>IF(COUNTIF(GeoNames!$H$2:$H$200,'Dep in APIs occurrences'!$A30)&gt;0,1,0)</f>
        <v>0</v>
      </c>
      <c r="O30">
        <f>IF(COUNTIF('Google Geocoding'!$H$2:$H$200,'Dep in APIs occurrences'!$A30)&gt;0,1,0)</f>
        <v>0</v>
      </c>
      <c r="P30">
        <f>IF(COUNTIF(OpenStreetMap!$H$2:$H$200,'Dep in APIs occurrences'!$A30)&gt;0,1,0)</f>
        <v>0</v>
      </c>
      <c r="Q30">
        <f>IF(COUNTIF(SoundCloud!$H$2:$H$200,'Dep in APIs occurrences'!$A30)&gt;0,1,0)</f>
        <v>0</v>
      </c>
      <c r="R30">
        <f>IF(COUNTIF(NationBuilder!$H$2:$H$199,'Dep in APIs occurrences'!$A30)&gt;0,1,0)</f>
        <v>1</v>
      </c>
      <c r="S30">
        <f>IF(COUNTIF(Tumblr!$H$2:$H$200,'Dep in APIs occurrences'!$A30)&gt;0,1,0)</f>
        <v>0</v>
      </c>
      <c r="T30">
        <f>IF(COUNTIF('Yelp Fusion'!$H$2:$H$200,'Dep in APIs occurrences'!$A30)&gt;0,1,0)</f>
        <v>0</v>
      </c>
      <c r="U30">
        <f>IF(COUNTIF('Paypal Invoicing'!$H$2:$H$200,'Dep in APIs occurrences'!$A30)&gt;0,1,0)</f>
        <v>0</v>
      </c>
      <c r="V30">
        <f>IF(COUNTIF(Oodle!$H$2:$H$200,'Dep in APIs occurrences'!$A30)&gt;0,1,0)</f>
        <v>0</v>
      </c>
      <c r="W30">
        <f>IF(COUNTIF(iTunes!$H$2:$H$200,'Dep in APIs occurrences'!$A30)&gt;0,1,0)</f>
        <v>0</v>
      </c>
      <c r="X30">
        <f>IF(COUNTIF(MapLarge!$H$2:$H$200,'Dep in APIs occurrences'!$A30)&gt;0,1,0)</f>
        <v>0</v>
      </c>
      <c r="Y30">
        <f>IF(COUNTIF(PicPlz!$H$2:$H$200,'Dep in APIs occurrences'!$A30)&gt;0,1,0)</f>
        <v>0</v>
      </c>
      <c r="Z30">
        <f>IF(COUNTIF(CrunchBase!$H$2:$H$200,'Dep in APIs occurrences'!$A30)&gt;0,1,0)</f>
        <v>0</v>
      </c>
      <c r="AA30">
        <f>IF(COUNTIF(Stripe!$H$2:$H$196,'Dep in APIs occurrences'!$A30)&gt;0,1,0)</f>
        <v>0</v>
      </c>
      <c r="AB30">
        <f>IF(COUNTIF(Kiva!$H$2:$H$200,'Dep in APIs occurrences'!$A30)&gt;0,1,0)</f>
        <v>0</v>
      </c>
      <c r="AC30">
        <f>IF(COUNTIF(Tropo!$H$2:$H$200,'Dep in APIs occurrences'!$A30)&gt;0,1,0)</f>
        <v>0</v>
      </c>
      <c r="AD30">
        <f>IF(COUNTIF('AT&amp;T In-App Messaging'!$H$2:$H$200,'Dep in APIs occurrences'!$A30)&gt;0,1,0)</f>
        <v>0</v>
      </c>
      <c r="AE30">
        <f>IF(COUNTIF('Nexmo SMS'!$H$2:$H$200,'Dep in APIs occurrences'!$A30)&gt;0,1,0)</f>
        <v>0</v>
      </c>
      <c r="AF30">
        <f>IF(COUNTIF('Amazon S3'!$H$2:$H$199,'Dep in APIs occurrences'!$A30)&gt;0,1,0)</f>
        <v>0</v>
      </c>
      <c r="AG30">
        <f>IF(COUNTIF(Heroku!$H$2:$H$200,'Dep in APIs occurrences'!$A30)&gt;0,1,0)</f>
        <v>0</v>
      </c>
      <c r="AH30">
        <f>IF(COUNTIF('Google Drive'!$H$2:$H$200,'Dep in APIs occurrences'!$A30)&gt;0,1,0)</f>
        <v>0</v>
      </c>
      <c r="AI30">
        <f>IF(COUNTIF('Google Fusion Tables'!$H$2:$H$200,'Dep in APIs occurrences'!$A30)&gt;0,1,0)</f>
        <v>0</v>
      </c>
      <c r="AJ30">
        <f>IF(COUNTIF(Pryv!$H$2:$H$200,'Dep in APIs occurrences'!$A30)&gt;0,1,0)</f>
        <v>0</v>
      </c>
      <c r="AK30">
        <f>IF(COUNTIF(Github!$H$2:$H$200,'Dep in APIs occurrences'!$A30)&gt;0,1,0)</f>
        <v>0</v>
      </c>
      <c r="AL30">
        <f>IF(COUNTIF('Bing Web Search'!$H$2:$H$200,'Dep in APIs occurrences'!$A30)&gt;0,1,0)</f>
        <v>0</v>
      </c>
      <c r="AM30">
        <f>IF(COUNTIF(Indeed!$H$2:$H$200,'Dep in APIs occurrences'!$A30)&gt;0,1,0)</f>
        <v>0</v>
      </c>
      <c r="AN30">
        <f>IF(COUNTIF('Google Custom Search'!$H$2:$H$200,'Dep in APIs occurrences'!$A30)&gt;0,1,0)</f>
        <v>0</v>
      </c>
      <c r="AO30">
        <f>IF(COUNTIF(Coinbase!$H$2:$H$200,'Dep in APIs occurrences'!$A30)&gt;0,1,0)</f>
        <v>0</v>
      </c>
      <c r="AP30">
        <f>IF(COUNTIF('QuickBooks Payments'!$H$2:$H$200,'Dep in APIs occurrences'!$A30)&gt;0,1,0)</f>
        <v>0</v>
      </c>
      <c r="AQ30">
        <f>IF(COUNTIF('Forte (Payments Gateway)'!$H$2:$H$199,'Dep in APIs occurrences'!$A30)&gt;0,1,0)</f>
        <v>0</v>
      </c>
    </row>
    <row r="31" ht="15.75" customHeight="1" spans="1:43">
      <c r="A31" s="1" t="str">
        <f>'Dependency types'!A$31</f>
        <v>NAND(p1, p2, p3)</v>
      </c>
      <c r="B31">
        <v>3</v>
      </c>
      <c r="C31">
        <f t="shared" si="0"/>
        <v>2</v>
      </c>
      <c r="D31">
        <f>IF(COUNTIF('Google Maps Places'!$H$2:$H$200,'Dep in APIs occurrences'!$A31)&gt;0,1,0)</f>
        <v>0</v>
      </c>
      <c r="E31">
        <f>IF(COUNTIF('Twitter Search Tweets'!$H$2:$H$200,'Dep in APIs occurrences'!$A31)&gt;0,1,0)</f>
        <v>0</v>
      </c>
      <c r="F31">
        <f>IF(COUNTIF(Youtube!$H$2:$H$200,'Dep in APIs occurrences'!$A31)&gt;0,1,0)</f>
        <v>0</v>
      </c>
      <c r="G31">
        <f>IF(COUNTIF(Flickr!$H$2:$H$200,'Dep in APIs occurrences'!$A31)&gt;0,1,0)</f>
        <v>0</v>
      </c>
      <c r="H31">
        <f>IF(COUNTIF('Twilio SMS'!$H$2:$H$200,'Dep in APIs occurrences'!$A31)&gt;0,1,0)</f>
        <v>0</v>
      </c>
      <c r="I31">
        <f>IF(COUNTIF(Last.fm!$H$2:$H$200,'Dep in APIs occurrences'!$A31)&gt;0,1,0)</f>
        <v>0</v>
      </c>
      <c r="J31">
        <f>IF(COUNTIF('Microsoft Bing Maps'!$H$2:$H$200,'Dep in APIs occurrences'!$A31)&gt;0,1,0)</f>
        <v>0</v>
      </c>
      <c r="K31">
        <f>IF(COUNTIF('Google App Engine Admin'!$H$2:$H$200,'Dep in APIs occurrences'!$A31)&gt;0,1,0)</f>
        <v>0</v>
      </c>
      <c r="L31">
        <f>IF(COUNTIF(Foursquare!$H$2:$H$200,'Dep in APIs occurrences'!$A31)&gt;0,1,0)</f>
        <v>0</v>
      </c>
      <c r="M31">
        <f>IF(COUNTIF('DocuSign eSignature'!$H$2:$H$200,'Dep in APIs occurrences'!$A31)&gt;0,1,0)</f>
        <v>0</v>
      </c>
      <c r="N31">
        <f>IF(COUNTIF(GeoNames!$H$2:$H$200,'Dep in APIs occurrences'!$A31)&gt;0,1,0)</f>
        <v>0</v>
      </c>
      <c r="O31">
        <f>IF(COUNTIF('Google Geocoding'!$H$2:$H$200,'Dep in APIs occurrences'!$A31)&gt;0,1,0)</f>
        <v>0</v>
      </c>
      <c r="P31">
        <f>IF(COUNTIF(OpenStreetMap!$H$2:$H$200,'Dep in APIs occurrences'!$A31)&gt;0,1,0)</f>
        <v>0</v>
      </c>
      <c r="Q31">
        <f>IF(COUNTIF(SoundCloud!$H$2:$H$200,'Dep in APIs occurrences'!$A31)&gt;0,1,0)</f>
        <v>0</v>
      </c>
      <c r="R31">
        <f>IF(COUNTIF(NationBuilder!$H$2:$H$199,'Dep in APIs occurrences'!$A31)&gt;0,1,0)</f>
        <v>0</v>
      </c>
      <c r="S31">
        <f>IF(COUNTIF(Tumblr!$H$2:$H$200,'Dep in APIs occurrences'!$A31)&gt;0,1,0)</f>
        <v>1</v>
      </c>
      <c r="T31">
        <f>IF(COUNTIF('Yelp Fusion'!$H$2:$H$200,'Dep in APIs occurrences'!$A31)&gt;0,1,0)</f>
        <v>0</v>
      </c>
      <c r="U31">
        <f>IF(COUNTIF('Paypal Invoicing'!$H$2:$H$200,'Dep in APIs occurrences'!$A31)&gt;0,1,0)</f>
        <v>0</v>
      </c>
      <c r="V31">
        <f>IF(COUNTIF(Oodle!$H$2:$H$200,'Dep in APIs occurrences'!$A31)&gt;0,1,0)</f>
        <v>0</v>
      </c>
      <c r="W31">
        <f>IF(COUNTIF(iTunes!$H$2:$H$200,'Dep in APIs occurrences'!$A31)&gt;0,1,0)</f>
        <v>0</v>
      </c>
      <c r="X31">
        <f>IF(COUNTIF(MapLarge!$H$2:$H$200,'Dep in APIs occurrences'!$A31)&gt;0,1,0)</f>
        <v>0</v>
      </c>
      <c r="Y31">
        <f>IF(COUNTIF(PicPlz!$H$2:$H$200,'Dep in APIs occurrences'!$A31)&gt;0,1,0)</f>
        <v>0</v>
      </c>
      <c r="Z31">
        <f>IF(COUNTIF(CrunchBase!$H$2:$H$200,'Dep in APIs occurrences'!$A31)&gt;0,1,0)</f>
        <v>1</v>
      </c>
      <c r="AA31">
        <f>IF(COUNTIF(Stripe!$H$2:$H$196,'Dep in APIs occurrences'!$A31)&gt;0,1,0)</f>
        <v>0</v>
      </c>
      <c r="AB31">
        <f>IF(COUNTIF(Kiva!$H$2:$H$200,'Dep in APIs occurrences'!$A31)&gt;0,1,0)</f>
        <v>0</v>
      </c>
      <c r="AC31">
        <f>IF(COUNTIF(Tropo!$H$2:$H$200,'Dep in APIs occurrences'!$A31)&gt;0,1,0)</f>
        <v>0</v>
      </c>
      <c r="AD31">
        <f>IF(COUNTIF('AT&amp;T In-App Messaging'!$H$2:$H$200,'Dep in APIs occurrences'!$A31)&gt;0,1,0)</f>
        <v>0</v>
      </c>
      <c r="AE31">
        <f>IF(COUNTIF('Nexmo SMS'!$H$2:$H$200,'Dep in APIs occurrences'!$A31)&gt;0,1,0)</f>
        <v>0</v>
      </c>
      <c r="AF31">
        <f>IF(COUNTIF('Amazon S3'!$H$2:$H$199,'Dep in APIs occurrences'!$A31)&gt;0,1,0)</f>
        <v>0</v>
      </c>
      <c r="AG31">
        <f>IF(COUNTIF(Heroku!$H$2:$H$200,'Dep in APIs occurrences'!$A31)&gt;0,1,0)</f>
        <v>0</v>
      </c>
      <c r="AH31">
        <f>IF(COUNTIF('Google Drive'!$H$2:$H$200,'Dep in APIs occurrences'!$A31)&gt;0,1,0)</f>
        <v>0</v>
      </c>
      <c r="AI31">
        <f>IF(COUNTIF('Google Fusion Tables'!$H$2:$H$200,'Dep in APIs occurrences'!$A31)&gt;0,1,0)</f>
        <v>0</v>
      </c>
      <c r="AJ31">
        <f>IF(COUNTIF(Pryv!$H$2:$H$200,'Dep in APIs occurrences'!$A31)&gt;0,1,0)</f>
        <v>0</v>
      </c>
      <c r="AK31">
        <f>IF(COUNTIF(Github!$H$2:$H$200,'Dep in APIs occurrences'!$A31)&gt;0,1,0)</f>
        <v>0</v>
      </c>
      <c r="AL31">
        <f>IF(COUNTIF('Bing Web Search'!$H$2:$H$200,'Dep in APIs occurrences'!$A31)&gt;0,1,0)</f>
        <v>0</v>
      </c>
      <c r="AM31">
        <f>IF(COUNTIF(Indeed!$H$2:$H$200,'Dep in APIs occurrences'!$A31)&gt;0,1,0)</f>
        <v>0</v>
      </c>
      <c r="AN31">
        <f>IF(COUNTIF('Google Custom Search'!$H$2:$H$200,'Dep in APIs occurrences'!$A31)&gt;0,1,0)</f>
        <v>0</v>
      </c>
      <c r="AO31">
        <f>IF(COUNTIF(Coinbase!$H$2:$H$200,'Dep in APIs occurrences'!$A31)&gt;0,1,0)</f>
        <v>0</v>
      </c>
      <c r="AP31">
        <f>IF(COUNTIF('QuickBooks Payments'!$H$2:$H$200,'Dep in APIs occurrences'!$A31)&gt;0,1,0)</f>
        <v>0</v>
      </c>
      <c r="AQ31">
        <f>IF(COUNTIF('Forte (Payments Gateway)'!$H$2:$H$199,'Dep in APIs occurrences'!$A31)&gt;0,1,0)</f>
        <v>0</v>
      </c>
    </row>
    <row r="32" ht="15.75" customHeight="1" spans="1:43">
      <c r="A32" s="1" t="str">
        <f>'Dependency types'!A$32</f>
        <v>p1=A =&gt; XOR(p2, p3, p4)</v>
      </c>
      <c r="B32">
        <v>4</v>
      </c>
      <c r="C32">
        <f t="shared" si="0"/>
        <v>1</v>
      </c>
      <c r="D32">
        <f>IF(COUNTIF('Google Maps Places'!$H$2:$H$200,'Dep in APIs occurrences'!$A32)&gt;0,1,0)</f>
        <v>0</v>
      </c>
      <c r="E32">
        <f>IF(COUNTIF('Twitter Search Tweets'!$H$2:$H$200,'Dep in APIs occurrences'!$A32)&gt;0,1,0)</f>
        <v>0</v>
      </c>
      <c r="F32">
        <f>IF(COUNTIF(Youtube!$H$2:$H$200,'Dep in APIs occurrences'!$A32)&gt;0,1,0)</f>
        <v>0</v>
      </c>
      <c r="G32">
        <f>IF(COUNTIF(Flickr!$H$2:$H$200,'Dep in APIs occurrences'!$A32)&gt;0,1,0)</f>
        <v>0</v>
      </c>
      <c r="H32">
        <f>IF(COUNTIF('Twilio SMS'!$H$2:$H$200,'Dep in APIs occurrences'!$A32)&gt;0,1,0)</f>
        <v>0</v>
      </c>
      <c r="I32">
        <f>IF(COUNTIF(Last.fm!$H$2:$H$200,'Dep in APIs occurrences'!$A32)&gt;0,1,0)</f>
        <v>0</v>
      </c>
      <c r="J32">
        <f>IF(COUNTIF('Microsoft Bing Maps'!$H$2:$H$200,'Dep in APIs occurrences'!$A32)&gt;0,1,0)</f>
        <v>0</v>
      </c>
      <c r="K32">
        <f>IF(COUNTIF('Google App Engine Admin'!$H$2:$H$200,'Dep in APIs occurrences'!$A32)&gt;0,1,0)</f>
        <v>0</v>
      </c>
      <c r="L32">
        <f>IF(COUNTIF(Foursquare!$H$2:$H$200,'Dep in APIs occurrences'!$A32)&gt;0,1,0)</f>
        <v>0</v>
      </c>
      <c r="M32">
        <f>IF(COUNTIF('DocuSign eSignature'!$H$2:$H$200,'Dep in APIs occurrences'!$A32)&gt;0,1,0)</f>
        <v>0</v>
      </c>
      <c r="N32">
        <f>IF(COUNTIF(GeoNames!$H$2:$H$200,'Dep in APIs occurrences'!$A32)&gt;0,1,0)</f>
        <v>0</v>
      </c>
      <c r="O32">
        <f>IF(COUNTIF('Google Geocoding'!$H$2:$H$200,'Dep in APIs occurrences'!$A32)&gt;0,1,0)</f>
        <v>0</v>
      </c>
      <c r="P32">
        <f>IF(COUNTIF(OpenStreetMap!$H$2:$H$200,'Dep in APIs occurrences'!$A32)&gt;0,1,0)</f>
        <v>0</v>
      </c>
      <c r="Q32">
        <f>IF(COUNTIF(SoundCloud!$H$2:$H$200,'Dep in APIs occurrences'!$A32)&gt;0,1,0)</f>
        <v>0</v>
      </c>
      <c r="R32">
        <f>IF(COUNTIF(NationBuilder!$H$2:$H$199,'Dep in APIs occurrences'!$A32)&gt;0,1,0)</f>
        <v>0</v>
      </c>
      <c r="S32">
        <f>IF(COUNTIF(Tumblr!$H$2:$H$200,'Dep in APIs occurrences'!$A32)&gt;0,1,0)</f>
        <v>1</v>
      </c>
      <c r="T32">
        <f>IF(COUNTIF('Yelp Fusion'!$H$2:$H$200,'Dep in APIs occurrences'!$A32)&gt;0,1,0)</f>
        <v>0</v>
      </c>
      <c r="U32">
        <f>IF(COUNTIF('Paypal Invoicing'!$H$2:$H$200,'Dep in APIs occurrences'!$A32)&gt;0,1,0)</f>
        <v>0</v>
      </c>
      <c r="V32">
        <f>IF(COUNTIF(Oodle!$H$2:$H$200,'Dep in APIs occurrences'!$A32)&gt;0,1,0)</f>
        <v>0</v>
      </c>
      <c r="W32">
        <f>IF(COUNTIF(iTunes!$H$2:$H$200,'Dep in APIs occurrences'!$A32)&gt;0,1,0)</f>
        <v>0</v>
      </c>
      <c r="X32">
        <f>IF(COUNTIF(MapLarge!$H$2:$H$200,'Dep in APIs occurrences'!$A32)&gt;0,1,0)</f>
        <v>0</v>
      </c>
      <c r="Y32">
        <f>IF(COUNTIF(PicPlz!$H$2:$H$200,'Dep in APIs occurrences'!$A32)&gt;0,1,0)</f>
        <v>0</v>
      </c>
      <c r="Z32">
        <f>IF(COUNTIF(CrunchBase!$H$2:$H$200,'Dep in APIs occurrences'!$A32)&gt;0,1,0)</f>
        <v>0</v>
      </c>
      <c r="AA32">
        <f>IF(COUNTIF(Stripe!$H$2:$H$196,'Dep in APIs occurrences'!$A32)&gt;0,1,0)</f>
        <v>0</v>
      </c>
      <c r="AB32">
        <f>IF(COUNTIF(Kiva!$H$2:$H$200,'Dep in APIs occurrences'!$A32)&gt;0,1,0)</f>
        <v>0</v>
      </c>
      <c r="AC32">
        <f>IF(COUNTIF(Tropo!$H$2:$H$200,'Dep in APIs occurrences'!$A32)&gt;0,1,0)</f>
        <v>0</v>
      </c>
      <c r="AD32">
        <f>IF(COUNTIF('AT&amp;T In-App Messaging'!$H$2:$H$200,'Dep in APIs occurrences'!$A32)&gt;0,1,0)</f>
        <v>0</v>
      </c>
      <c r="AE32">
        <f>IF(COUNTIF('Nexmo SMS'!$H$2:$H$200,'Dep in APIs occurrences'!$A32)&gt;0,1,0)</f>
        <v>0</v>
      </c>
      <c r="AF32">
        <f>IF(COUNTIF('Amazon S3'!$H$2:$H$199,'Dep in APIs occurrences'!$A32)&gt;0,1,0)</f>
        <v>0</v>
      </c>
      <c r="AG32">
        <f>IF(COUNTIF(Heroku!$H$2:$H$200,'Dep in APIs occurrences'!$A32)&gt;0,1,0)</f>
        <v>0</v>
      </c>
      <c r="AH32">
        <f>IF(COUNTIF('Google Drive'!$H$2:$H$200,'Dep in APIs occurrences'!$A32)&gt;0,1,0)</f>
        <v>0</v>
      </c>
      <c r="AI32">
        <f>IF(COUNTIF('Google Fusion Tables'!$H$2:$H$200,'Dep in APIs occurrences'!$A32)&gt;0,1,0)</f>
        <v>0</v>
      </c>
      <c r="AJ32">
        <f>IF(COUNTIF(Pryv!$H$2:$H$200,'Dep in APIs occurrences'!$A32)&gt;0,1,0)</f>
        <v>0</v>
      </c>
      <c r="AK32">
        <f>IF(COUNTIF(Github!$H$2:$H$200,'Dep in APIs occurrences'!$A32)&gt;0,1,0)</f>
        <v>0</v>
      </c>
      <c r="AL32">
        <f>IF(COUNTIF('Bing Web Search'!$H$2:$H$200,'Dep in APIs occurrences'!$A32)&gt;0,1,0)</f>
        <v>0</v>
      </c>
      <c r="AM32">
        <f>IF(COUNTIF(Indeed!$H$2:$H$200,'Dep in APIs occurrences'!$A32)&gt;0,1,0)</f>
        <v>0</v>
      </c>
      <c r="AN32">
        <f>IF(COUNTIF('Google Custom Search'!$H$2:$H$200,'Dep in APIs occurrences'!$A32)&gt;0,1,0)</f>
        <v>0</v>
      </c>
      <c r="AO32">
        <f>IF(COUNTIF(Coinbase!$H$2:$H$200,'Dep in APIs occurrences'!$A32)&gt;0,1,0)</f>
        <v>0</v>
      </c>
      <c r="AP32">
        <f>IF(COUNTIF('QuickBooks Payments'!$H$2:$H$200,'Dep in APIs occurrences'!$A32)&gt;0,1,0)</f>
        <v>0</v>
      </c>
      <c r="AQ32">
        <f>IF(COUNTIF('Forte (Payments Gateway)'!$H$2:$H$199,'Dep in APIs occurrences'!$A32)&gt;0,1,0)</f>
        <v>0</v>
      </c>
    </row>
    <row r="33" ht="15.75" customHeight="1" spans="1:43">
      <c r="A33" s="1" t="str">
        <f>'Dependency types'!A$33</f>
        <v>p1=A =&gt; XOR(p2, p3)</v>
      </c>
      <c r="B33">
        <v>3</v>
      </c>
      <c r="C33">
        <f t="shared" si="0"/>
        <v>1</v>
      </c>
      <c r="D33">
        <f>IF(COUNTIF('Google Maps Places'!$H$2:$H$200,'Dep in APIs occurrences'!$A33)&gt;0,1,0)</f>
        <v>0</v>
      </c>
      <c r="E33">
        <f>IF(COUNTIF('Twitter Search Tweets'!$H$2:$H$200,'Dep in APIs occurrences'!$A33)&gt;0,1,0)</f>
        <v>0</v>
      </c>
      <c r="F33">
        <f>IF(COUNTIF(Youtube!$H$2:$H$200,'Dep in APIs occurrences'!$A33)&gt;0,1,0)</f>
        <v>0</v>
      </c>
      <c r="G33">
        <f>IF(COUNTIF(Flickr!$H$2:$H$200,'Dep in APIs occurrences'!$A33)&gt;0,1,0)</f>
        <v>0</v>
      </c>
      <c r="H33">
        <f>IF(COUNTIF('Twilio SMS'!$H$2:$H$200,'Dep in APIs occurrences'!$A33)&gt;0,1,0)</f>
        <v>0</v>
      </c>
      <c r="I33">
        <f>IF(COUNTIF(Last.fm!$H$2:$H$200,'Dep in APIs occurrences'!$A33)&gt;0,1,0)</f>
        <v>0</v>
      </c>
      <c r="J33">
        <f>IF(COUNTIF('Microsoft Bing Maps'!$H$2:$H$200,'Dep in APIs occurrences'!$A33)&gt;0,1,0)</f>
        <v>0</v>
      </c>
      <c r="K33">
        <f>IF(COUNTIF('Google App Engine Admin'!$H$2:$H$200,'Dep in APIs occurrences'!$A33)&gt;0,1,0)</f>
        <v>0</v>
      </c>
      <c r="L33">
        <f>IF(COUNTIF(Foursquare!$H$2:$H$200,'Dep in APIs occurrences'!$A33)&gt;0,1,0)</f>
        <v>0</v>
      </c>
      <c r="M33">
        <f>IF(COUNTIF('DocuSign eSignature'!$H$2:$H$200,'Dep in APIs occurrences'!$A33)&gt;0,1,0)</f>
        <v>0</v>
      </c>
      <c r="N33">
        <f>IF(COUNTIF(GeoNames!$H$2:$H$200,'Dep in APIs occurrences'!$A33)&gt;0,1,0)</f>
        <v>0</v>
      </c>
      <c r="O33">
        <f>IF(COUNTIF('Google Geocoding'!$H$2:$H$200,'Dep in APIs occurrences'!$A33)&gt;0,1,0)</f>
        <v>0</v>
      </c>
      <c r="P33">
        <f>IF(COUNTIF(OpenStreetMap!$H$2:$H$200,'Dep in APIs occurrences'!$A33)&gt;0,1,0)</f>
        <v>0</v>
      </c>
      <c r="Q33">
        <f>IF(COUNTIF(SoundCloud!$H$2:$H$200,'Dep in APIs occurrences'!$A33)&gt;0,1,0)</f>
        <v>0</v>
      </c>
      <c r="R33">
        <f>IF(COUNTIF(NationBuilder!$H$2:$H$199,'Dep in APIs occurrences'!$A33)&gt;0,1,0)</f>
        <v>0</v>
      </c>
      <c r="S33">
        <f>IF(COUNTIF(Tumblr!$H$2:$H$200,'Dep in APIs occurrences'!$A33)&gt;0,1,0)</f>
        <v>1</v>
      </c>
      <c r="T33">
        <f>IF(COUNTIF('Yelp Fusion'!$H$2:$H$200,'Dep in APIs occurrences'!$A33)&gt;0,1,0)</f>
        <v>0</v>
      </c>
      <c r="U33">
        <f>IF(COUNTIF('Paypal Invoicing'!$H$2:$H$200,'Dep in APIs occurrences'!$A33)&gt;0,1,0)</f>
        <v>0</v>
      </c>
      <c r="V33">
        <f>IF(COUNTIF(Oodle!$H$2:$H$200,'Dep in APIs occurrences'!$A33)&gt;0,1,0)</f>
        <v>0</v>
      </c>
      <c r="W33">
        <f>IF(COUNTIF(iTunes!$H$2:$H$200,'Dep in APIs occurrences'!$A33)&gt;0,1,0)</f>
        <v>0</v>
      </c>
      <c r="X33">
        <f>IF(COUNTIF(MapLarge!$H$2:$H$200,'Dep in APIs occurrences'!$A33)&gt;0,1,0)</f>
        <v>0</v>
      </c>
      <c r="Y33">
        <f>IF(COUNTIF(PicPlz!$H$2:$H$200,'Dep in APIs occurrences'!$A33)&gt;0,1,0)</f>
        <v>0</v>
      </c>
      <c r="Z33">
        <f>IF(COUNTIF(CrunchBase!$H$2:$H$200,'Dep in APIs occurrences'!$A33)&gt;0,1,0)</f>
        <v>0</v>
      </c>
      <c r="AA33">
        <f>IF(COUNTIF(Stripe!$H$2:$H$196,'Dep in APIs occurrences'!$A33)&gt;0,1,0)</f>
        <v>0</v>
      </c>
      <c r="AB33">
        <f>IF(COUNTIF(Kiva!$H$2:$H$200,'Dep in APIs occurrences'!$A33)&gt;0,1,0)</f>
        <v>0</v>
      </c>
      <c r="AC33">
        <f>IF(COUNTIF(Tropo!$H$2:$H$200,'Dep in APIs occurrences'!$A33)&gt;0,1,0)</f>
        <v>0</v>
      </c>
      <c r="AD33">
        <f>IF(COUNTIF('AT&amp;T In-App Messaging'!$H$2:$H$200,'Dep in APIs occurrences'!$A33)&gt;0,1,0)</f>
        <v>0</v>
      </c>
      <c r="AE33">
        <f>IF(COUNTIF('Nexmo SMS'!$H$2:$H$200,'Dep in APIs occurrences'!$A33)&gt;0,1,0)</f>
        <v>0</v>
      </c>
      <c r="AF33">
        <f>IF(COUNTIF('Amazon S3'!$H$2:$H$199,'Dep in APIs occurrences'!$A33)&gt;0,1,0)</f>
        <v>0</v>
      </c>
      <c r="AG33">
        <f>IF(COUNTIF(Heroku!$H$2:$H$200,'Dep in APIs occurrences'!$A33)&gt;0,1,0)</f>
        <v>0</v>
      </c>
      <c r="AH33">
        <f>IF(COUNTIF('Google Drive'!$H$2:$H$200,'Dep in APIs occurrences'!$A33)&gt;0,1,0)</f>
        <v>0</v>
      </c>
      <c r="AI33">
        <f>IF(COUNTIF('Google Fusion Tables'!$H$2:$H$200,'Dep in APIs occurrences'!$A33)&gt;0,1,0)</f>
        <v>0</v>
      </c>
      <c r="AJ33">
        <f>IF(COUNTIF(Pryv!$H$2:$H$200,'Dep in APIs occurrences'!$A33)&gt;0,1,0)</f>
        <v>0</v>
      </c>
      <c r="AK33">
        <f>IF(COUNTIF(Github!$H$2:$H$200,'Dep in APIs occurrences'!$A33)&gt;0,1,0)</f>
        <v>0</v>
      </c>
      <c r="AL33">
        <f>IF(COUNTIF('Bing Web Search'!$H$2:$H$200,'Dep in APIs occurrences'!$A33)&gt;0,1,0)</f>
        <v>0</v>
      </c>
      <c r="AM33">
        <f>IF(COUNTIF(Indeed!$H$2:$H$200,'Dep in APIs occurrences'!$A33)&gt;0,1,0)</f>
        <v>0</v>
      </c>
      <c r="AN33">
        <f>IF(COUNTIF('Google Custom Search'!$H$2:$H$200,'Dep in APIs occurrences'!$A33)&gt;0,1,0)</f>
        <v>0</v>
      </c>
      <c r="AO33">
        <f>IF(COUNTIF(Coinbase!$H$2:$H$200,'Dep in APIs occurrences'!$A33)&gt;0,1,0)</f>
        <v>0</v>
      </c>
      <c r="AP33">
        <f>IF(COUNTIF('QuickBooks Payments'!$H$2:$H$200,'Dep in APIs occurrences'!$A33)&gt;0,1,0)</f>
        <v>0</v>
      </c>
      <c r="AQ33">
        <f>IF(COUNTIF('Forte (Payments Gateway)'!$H$2:$H$199,'Dep in APIs occurrences'!$A33)&gt;0,1,0)</f>
        <v>0</v>
      </c>
    </row>
    <row r="34" ht="15.75" customHeight="1" spans="1:43">
      <c r="A34" s="1" t="str">
        <f>'Dependency types'!A$34</f>
        <v>p1=A =&gt; OR(p2, p3)</v>
      </c>
      <c r="B34">
        <v>3</v>
      </c>
      <c r="C34">
        <f t="shared" si="0"/>
        <v>1</v>
      </c>
      <c r="D34">
        <f>IF(COUNTIF('Google Maps Places'!$H$2:$H$200,'Dep in APIs occurrences'!$A34)&gt;0,1,0)</f>
        <v>0</v>
      </c>
      <c r="E34">
        <f>IF(COUNTIF('Twitter Search Tweets'!$H$2:$H$200,'Dep in APIs occurrences'!$A34)&gt;0,1,0)</f>
        <v>0</v>
      </c>
      <c r="F34">
        <f>IF(COUNTIF(Youtube!$H$2:$H$200,'Dep in APIs occurrences'!$A34)&gt;0,1,0)</f>
        <v>0</v>
      </c>
      <c r="G34">
        <f>IF(COUNTIF(Flickr!$H$2:$H$200,'Dep in APIs occurrences'!$A34)&gt;0,1,0)</f>
        <v>0</v>
      </c>
      <c r="H34">
        <f>IF(COUNTIF('Twilio SMS'!$H$2:$H$200,'Dep in APIs occurrences'!$A34)&gt;0,1,0)</f>
        <v>0</v>
      </c>
      <c r="I34">
        <f>IF(COUNTIF(Last.fm!$H$2:$H$200,'Dep in APIs occurrences'!$A34)&gt;0,1,0)</f>
        <v>0</v>
      </c>
      <c r="J34">
        <f>IF(COUNTIF('Microsoft Bing Maps'!$H$2:$H$200,'Dep in APIs occurrences'!$A34)&gt;0,1,0)</f>
        <v>0</v>
      </c>
      <c r="K34">
        <f>IF(COUNTIF('Google App Engine Admin'!$H$2:$H$200,'Dep in APIs occurrences'!$A34)&gt;0,1,0)</f>
        <v>0</v>
      </c>
      <c r="L34">
        <f>IF(COUNTIF(Foursquare!$H$2:$H$200,'Dep in APIs occurrences'!$A34)&gt;0,1,0)</f>
        <v>0</v>
      </c>
      <c r="M34">
        <f>IF(COUNTIF('DocuSign eSignature'!$H$2:$H$200,'Dep in APIs occurrences'!$A34)&gt;0,1,0)</f>
        <v>0</v>
      </c>
      <c r="N34">
        <f>IF(COUNTIF(GeoNames!$H$2:$H$200,'Dep in APIs occurrences'!$A34)&gt;0,1,0)</f>
        <v>0</v>
      </c>
      <c r="O34">
        <f>IF(COUNTIF('Google Geocoding'!$H$2:$H$200,'Dep in APIs occurrences'!$A34)&gt;0,1,0)</f>
        <v>0</v>
      </c>
      <c r="P34">
        <f>IF(COUNTIF(OpenStreetMap!$H$2:$H$200,'Dep in APIs occurrences'!$A34)&gt;0,1,0)</f>
        <v>0</v>
      </c>
      <c r="Q34">
        <f>IF(COUNTIF(SoundCloud!$H$2:$H$200,'Dep in APIs occurrences'!$A34)&gt;0,1,0)</f>
        <v>0</v>
      </c>
      <c r="R34">
        <f>IF(COUNTIF(NationBuilder!$H$2:$H$199,'Dep in APIs occurrences'!$A34)&gt;0,1,0)</f>
        <v>0</v>
      </c>
      <c r="S34">
        <f>IF(COUNTIF(Tumblr!$H$2:$H$200,'Dep in APIs occurrences'!$A34)&gt;0,1,0)</f>
        <v>0</v>
      </c>
      <c r="T34">
        <f>IF(COUNTIF('Yelp Fusion'!$H$2:$H$200,'Dep in APIs occurrences'!$A34)&gt;0,1,0)</f>
        <v>0</v>
      </c>
      <c r="U34">
        <f>IF(COUNTIF('Paypal Invoicing'!$H$2:$H$200,'Dep in APIs occurrences'!$A34)&gt;0,1,0)</f>
        <v>0</v>
      </c>
      <c r="V34">
        <f>IF(COUNTIF(Oodle!$H$2:$H$200,'Dep in APIs occurrences'!$A34)&gt;0,1,0)</f>
        <v>0</v>
      </c>
      <c r="W34">
        <f>IF(COUNTIF(iTunes!$H$2:$H$200,'Dep in APIs occurrences'!$A34)&gt;0,1,0)</f>
        <v>0</v>
      </c>
      <c r="X34">
        <f>IF(COUNTIF(MapLarge!$H$2:$H$200,'Dep in APIs occurrences'!$A34)&gt;0,1,0)</f>
        <v>0</v>
      </c>
      <c r="Y34">
        <f>IF(COUNTIF(PicPlz!$H$2:$H$200,'Dep in APIs occurrences'!$A34)&gt;0,1,0)</f>
        <v>0</v>
      </c>
      <c r="Z34">
        <f>IF(COUNTIF(CrunchBase!$H$2:$H$200,'Dep in APIs occurrences'!$A34)&gt;0,1,0)</f>
        <v>0</v>
      </c>
      <c r="AA34">
        <f>IF(COUNTIF(Stripe!$H$2:$H$196,'Dep in APIs occurrences'!$A34)&gt;0,1,0)</f>
        <v>0</v>
      </c>
      <c r="AB34">
        <f>IF(COUNTIF(Kiva!$H$2:$H$200,'Dep in APIs occurrences'!$A34)&gt;0,1,0)</f>
        <v>0</v>
      </c>
      <c r="AC34">
        <f>IF(COUNTIF(Tropo!$H$2:$H$200,'Dep in APIs occurrences'!$A34)&gt;0,1,0)</f>
        <v>1</v>
      </c>
      <c r="AD34">
        <f>IF(COUNTIF('AT&amp;T In-App Messaging'!$H$2:$H$200,'Dep in APIs occurrences'!$A34)&gt;0,1,0)</f>
        <v>0</v>
      </c>
      <c r="AE34">
        <f>IF(COUNTIF('Nexmo SMS'!$H$2:$H$200,'Dep in APIs occurrences'!$A34)&gt;0,1,0)</f>
        <v>0</v>
      </c>
      <c r="AF34">
        <f>IF(COUNTIF('Amazon S3'!$H$2:$H$199,'Dep in APIs occurrences'!$A34)&gt;0,1,0)</f>
        <v>0</v>
      </c>
      <c r="AG34">
        <f>IF(COUNTIF(Heroku!$H$2:$H$200,'Dep in APIs occurrences'!$A34)&gt;0,1,0)</f>
        <v>0</v>
      </c>
      <c r="AH34">
        <f>IF(COUNTIF('Google Drive'!$H$2:$H$200,'Dep in APIs occurrences'!$A34)&gt;0,1,0)</f>
        <v>0</v>
      </c>
      <c r="AI34">
        <f>IF(COUNTIF('Google Fusion Tables'!$H$2:$H$200,'Dep in APIs occurrences'!$A34)&gt;0,1,0)</f>
        <v>0</v>
      </c>
      <c r="AJ34">
        <f>IF(COUNTIF(Pryv!$H$2:$H$200,'Dep in APIs occurrences'!$A34)&gt;0,1,0)</f>
        <v>0</v>
      </c>
      <c r="AK34">
        <f>IF(COUNTIF(Github!$H$2:$H$200,'Dep in APIs occurrences'!$A34)&gt;0,1,0)</f>
        <v>0</v>
      </c>
      <c r="AL34">
        <f>IF(COUNTIF('Bing Web Search'!$H$2:$H$200,'Dep in APIs occurrences'!$A34)&gt;0,1,0)</f>
        <v>0</v>
      </c>
      <c r="AM34">
        <f>IF(COUNTIF(Indeed!$H$2:$H$200,'Dep in APIs occurrences'!$A34)&gt;0,1,0)</f>
        <v>0</v>
      </c>
      <c r="AN34">
        <f>IF(COUNTIF('Google Custom Search'!$H$2:$H$200,'Dep in APIs occurrences'!$A34)&gt;0,1,0)</f>
        <v>0</v>
      </c>
      <c r="AO34">
        <f>IF(COUNTIF(Coinbase!$H$2:$H$200,'Dep in APIs occurrences'!$A34)&gt;0,1,0)</f>
        <v>0</v>
      </c>
      <c r="AP34">
        <f>IF(COUNTIF('QuickBooks Payments'!$H$2:$H$200,'Dep in APIs occurrences'!$A34)&gt;0,1,0)</f>
        <v>0</v>
      </c>
      <c r="AQ34">
        <f>IF(COUNTIF('Forte (Payments Gateway)'!$H$2:$H$199,'Dep in APIs occurrences'!$A34)&gt;0,1,0)</f>
        <v>0</v>
      </c>
    </row>
    <row r="35" ht="15.75" customHeight="1" spans="1:43">
      <c r="A35" s="1" t="str">
        <f>'Dependency types'!A$35</f>
        <v>p1 = p2</v>
      </c>
      <c r="B35">
        <v>2</v>
      </c>
      <c r="C35">
        <f t="shared" si="0"/>
        <v>2</v>
      </c>
      <c r="D35">
        <f>IF(COUNTIF('Google Maps Places'!$H$2:$H$200,'Dep in APIs occurrences'!$A35)&gt;0,1,0)</f>
        <v>0</v>
      </c>
      <c r="E35">
        <f>IF(COUNTIF('Twitter Search Tweets'!$H$2:$H$200,'Dep in APIs occurrences'!$A35)&gt;0,1,0)</f>
        <v>0</v>
      </c>
      <c r="F35">
        <f>IF(COUNTIF(Youtube!$H$2:$H$200,'Dep in APIs occurrences'!$A35)&gt;0,1,0)</f>
        <v>0</v>
      </c>
      <c r="G35">
        <f>IF(COUNTIF(Flickr!$H$2:$H$200,'Dep in APIs occurrences'!$A35)&gt;0,1,0)</f>
        <v>0</v>
      </c>
      <c r="H35">
        <f>IF(COUNTIF('Twilio SMS'!$H$2:$H$200,'Dep in APIs occurrences'!$A35)&gt;0,1,0)</f>
        <v>0</v>
      </c>
      <c r="I35">
        <f>IF(COUNTIF(Last.fm!$H$2:$H$200,'Dep in APIs occurrences'!$A35)&gt;0,1,0)</f>
        <v>0</v>
      </c>
      <c r="J35">
        <f>IF(COUNTIF('Microsoft Bing Maps'!$H$2:$H$200,'Dep in APIs occurrences'!$A35)&gt;0,1,0)</f>
        <v>0</v>
      </c>
      <c r="K35">
        <f>IF(COUNTIF('Google App Engine Admin'!$H$2:$H$200,'Dep in APIs occurrences'!$A35)&gt;0,1,0)</f>
        <v>0</v>
      </c>
      <c r="L35">
        <f>IF(COUNTIF(Foursquare!$H$2:$H$200,'Dep in APIs occurrences'!$A35)&gt;0,1,0)</f>
        <v>0</v>
      </c>
      <c r="M35">
        <f>IF(COUNTIF('DocuSign eSignature'!$H$2:$H$200,'Dep in APIs occurrences'!$A35)&gt;0,1,0)</f>
        <v>0</v>
      </c>
      <c r="N35">
        <f>IF(COUNTIF(GeoNames!$H$2:$H$200,'Dep in APIs occurrences'!$A35)&gt;0,1,0)</f>
        <v>0</v>
      </c>
      <c r="O35">
        <f>IF(COUNTIF('Google Geocoding'!$H$2:$H$200,'Dep in APIs occurrences'!$A35)&gt;0,1,0)</f>
        <v>0</v>
      </c>
      <c r="P35">
        <f>IF(COUNTIF(OpenStreetMap!$H$2:$H$200,'Dep in APIs occurrences'!$A35)&gt;0,1,0)</f>
        <v>0</v>
      </c>
      <c r="Q35">
        <f>IF(COUNTIF(SoundCloud!$H$2:$H$200,'Dep in APIs occurrences'!$A35)&gt;0,1,0)</f>
        <v>0</v>
      </c>
      <c r="R35">
        <f>IF(COUNTIF(NationBuilder!$H$2:$H$199,'Dep in APIs occurrences'!$A35)&gt;0,1,0)</f>
        <v>0</v>
      </c>
      <c r="S35">
        <f>IF(COUNTIF(Tumblr!$H$2:$H$200,'Dep in APIs occurrences'!$A35)&gt;0,1,0)</f>
        <v>0</v>
      </c>
      <c r="T35">
        <f>IF(COUNTIF('Yelp Fusion'!$H$2:$H$200,'Dep in APIs occurrences'!$A35)&gt;0,1,0)</f>
        <v>0</v>
      </c>
      <c r="U35">
        <f>IF(COUNTIF('Paypal Invoicing'!$H$2:$H$200,'Dep in APIs occurrences'!$A35)&gt;0,1,0)</f>
        <v>0</v>
      </c>
      <c r="V35">
        <f>IF(COUNTIF(Oodle!$H$2:$H$200,'Dep in APIs occurrences'!$A35)&gt;0,1,0)</f>
        <v>0</v>
      </c>
      <c r="W35">
        <f>IF(COUNTIF(iTunes!$H$2:$H$200,'Dep in APIs occurrences'!$A35)&gt;0,1,0)</f>
        <v>0</v>
      </c>
      <c r="X35">
        <f>IF(COUNTIF(MapLarge!$H$2:$H$200,'Dep in APIs occurrences'!$A35)&gt;0,1,0)</f>
        <v>0</v>
      </c>
      <c r="Y35">
        <f>IF(COUNTIF(PicPlz!$H$2:$H$200,'Dep in APIs occurrences'!$A35)&gt;0,1,0)</f>
        <v>0</v>
      </c>
      <c r="Z35">
        <f>IF(COUNTIF(CrunchBase!$H$2:$H$200,'Dep in APIs occurrences'!$A35)&gt;0,1,0)</f>
        <v>0</v>
      </c>
      <c r="AA35">
        <f>IF(COUNTIF(Stripe!$H$2:$H$196,'Dep in APIs occurrences'!$A35)&gt;0,1,0)</f>
        <v>1</v>
      </c>
      <c r="AB35">
        <f>IF(COUNTIF(Kiva!$H$2:$H$200,'Dep in APIs occurrences'!$A35)&gt;0,1,0)</f>
        <v>0</v>
      </c>
      <c r="AC35">
        <f>IF(COUNTIF(Tropo!$H$2:$H$200,'Dep in APIs occurrences'!$A35)&gt;0,1,0)</f>
        <v>0</v>
      </c>
      <c r="AD35">
        <f>IF(COUNTIF('AT&amp;T In-App Messaging'!$H$2:$H$200,'Dep in APIs occurrences'!$A35)&gt;0,1,0)</f>
        <v>0</v>
      </c>
      <c r="AE35">
        <f>IF(COUNTIF('Nexmo SMS'!$H$2:$H$200,'Dep in APIs occurrences'!$A35)&gt;0,1,0)</f>
        <v>0</v>
      </c>
      <c r="AF35">
        <f>IF(COUNTIF('Amazon S3'!$H$2:$H$199,'Dep in APIs occurrences'!$A35)&gt;0,1,0)</f>
        <v>1</v>
      </c>
      <c r="AG35">
        <f>IF(COUNTIF(Heroku!$H$2:$H$200,'Dep in APIs occurrences'!$A35)&gt;0,1,0)</f>
        <v>0</v>
      </c>
      <c r="AH35">
        <f>IF(COUNTIF('Google Drive'!$H$2:$H$200,'Dep in APIs occurrences'!$A35)&gt;0,1,0)</f>
        <v>0</v>
      </c>
      <c r="AI35">
        <f>IF(COUNTIF('Google Fusion Tables'!$H$2:$H$200,'Dep in APIs occurrences'!$A35)&gt;0,1,0)</f>
        <v>0</v>
      </c>
      <c r="AJ35">
        <f>IF(COUNTIF(Pryv!$H$2:$H$200,'Dep in APIs occurrences'!$A35)&gt;0,1,0)</f>
        <v>0</v>
      </c>
      <c r="AK35">
        <f>IF(COUNTIF(Github!$H$2:$H$200,'Dep in APIs occurrences'!$A35)&gt;0,1,0)</f>
        <v>0</v>
      </c>
      <c r="AL35">
        <f>IF(COUNTIF('Bing Web Search'!$H$2:$H$200,'Dep in APIs occurrences'!$A35)&gt;0,1,0)</f>
        <v>0</v>
      </c>
      <c r="AM35">
        <f>IF(COUNTIF(Indeed!$H$2:$H$200,'Dep in APIs occurrences'!$A35)&gt;0,1,0)</f>
        <v>0</v>
      </c>
      <c r="AN35">
        <f>IF(COUNTIF('Google Custom Search'!$H$2:$H$200,'Dep in APIs occurrences'!$A35)&gt;0,1,0)</f>
        <v>0</v>
      </c>
      <c r="AO35">
        <f>IF(COUNTIF(Coinbase!$H$2:$H$200,'Dep in APIs occurrences'!$A35)&gt;0,1,0)</f>
        <v>0</v>
      </c>
      <c r="AP35">
        <f>IF(COUNTIF('QuickBooks Payments'!$H$2:$H$200,'Dep in APIs occurrences'!$A35)&gt;0,1,0)</f>
        <v>0</v>
      </c>
      <c r="AQ35">
        <f>IF(COUNTIF('Forte (Payments Gateway)'!$H$2:$H$199,'Dep in APIs occurrences'!$A35)&gt;0,1,0)</f>
        <v>0</v>
      </c>
    </row>
    <row r="36" ht="15.75" customHeight="1" spans="1:43">
      <c r="A36" s="1" t="str">
        <f>'Dependency types'!A$36</f>
        <v>p1=A &lt;=&gt; p2=B</v>
      </c>
      <c r="B36">
        <v>2</v>
      </c>
      <c r="C36">
        <f t="shared" si="0"/>
        <v>1</v>
      </c>
      <c r="D36">
        <f>IF(COUNTIF('Google Maps Places'!$H$2:$H$200,'Dep in APIs occurrences'!$A36)&gt;0,1,0)</f>
        <v>0</v>
      </c>
      <c r="E36">
        <f>IF(COUNTIF('Twitter Search Tweets'!$H$2:$H$200,'Dep in APIs occurrences'!$A36)&gt;0,1,0)</f>
        <v>0</v>
      </c>
      <c r="F36">
        <f>IF(COUNTIF(Youtube!$H$2:$H$200,'Dep in APIs occurrences'!$A36)&gt;0,1,0)</f>
        <v>0</v>
      </c>
      <c r="G36">
        <f>IF(COUNTIF(Flickr!$H$2:$H$200,'Dep in APIs occurrences'!$A36)&gt;0,1,0)</f>
        <v>0</v>
      </c>
      <c r="H36">
        <f>IF(COUNTIF('Twilio SMS'!$H$2:$H$200,'Dep in APIs occurrences'!$A36)&gt;0,1,0)</f>
        <v>0</v>
      </c>
      <c r="I36">
        <f>IF(COUNTIF(Last.fm!$H$2:$H$200,'Dep in APIs occurrences'!$A36)&gt;0,1,0)</f>
        <v>0</v>
      </c>
      <c r="J36">
        <f>IF(COUNTIF('Microsoft Bing Maps'!$H$2:$H$200,'Dep in APIs occurrences'!$A36)&gt;0,1,0)</f>
        <v>0</v>
      </c>
      <c r="K36">
        <f>IF(COUNTIF('Google App Engine Admin'!$H$2:$H$200,'Dep in APIs occurrences'!$A36)&gt;0,1,0)</f>
        <v>0</v>
      </c>
      <c r="L36">
        <f>IF(COUNTIF(Foursquare!$H$2:$H$200,'Dep in APIs occurrences'!$A36)&gt;0,1,0)</f>
        <v>0</v>
      </c>
      <c r="M36">
        <f>IF(COUNTIF('DocuSign eSignature'!$H$2:$H$200,'Dep in APIs occurrences'!$A36)&gt;0,1,0)</f>
        <v>0</v>
      </c>
      <c r="N36">
        <f>IF(COUNTIF(GeoNames!$H$2:$H$200,'Dep in APIs occurrences'!$A36)&gt;0,1,0)</f>
        <v>0</v>
      </c>
      <c r="O36">
        <f>IF(COUNTIF('Google Geocoding'!$H$2:$H$200,'Dep in APIs occurrences'!$A36)&gt;0,1,0)</f>
        <v>0</v>
      </c>
      <c r="P36">
        <f>IF(COUNTIF(OpenStreetMap!$H$2:$H$200,'Dep in APIs occurrences'!$A36)&gt;0,1,0)</f>
        <v>0</v>
      </c>
      <c r="Q36">
        <f>IF(COUNTIF(SoundCloud!$H$2:$H$200,'Dep in APIs occurrences'!$A36)&gt;0,1,0)</f>
        <v>0</v>
      </c>
      <c r="R36">
        <f>IF(COUNTIF(NationBuilder!$H$2:$H$199,'Dep in APIs occurrences'!$A36)&gt;0,1,0)</f>
        <v>0</v>
      </c>
      <c r="S36">
        <f>IF(COUNTIF(Tumblr!$H$2:$H$200,'Dep in APIs occurrences'!$A36)&gt;0,1,0)</f>
        <v>0</v>
      </c>
      <c r="T36">
        <f>IF(COUNTIF('Yelp Fusion'!$H$2:$H$200,'Dep in APIs occurrences'!$A36)&gt;0,1,0)</f>
        <v>0</v>
      </c>
      <c r="U36">
        <f>IF(COUNTIF('Paypal Invoicing'!$H$2:$H$200,'Dep in APIs occurrences'!$A36)&gt;0,1,0)</f>
        <v>0</v>
      </c>
      <c r="V36">
        <f>IF(COUNTIF(Oodle!$H$2:$H$200,'Dep in APIs occurrences'!$A36)&gt;0,1,0)</f>
        <v>0</v>
      </c>
      <c r="W36">
        <f>IF(COUNTIF(iTunes!$H$2:$H$200,'Dep in APIs occurrences'!$A36)&gt;0,1,0)</f>
        <v>0</v>
      </c>
      <c r="X36">
        <f>IF(COUNTIF(MapLarge!$H$2:$H$200,'Dep in APIs occurrences'!$A36)&gt;0,1,0)</f>
        <v>0</v>
      </c>
      <c r="Y36">
        <f>IF(COUNTIF(PicPlz!$H$2:$H$200,'Dep in APIs occurrences'!$A36)&gt;0,1,0)</f>
        <v>0</v>
      </c>
      <c r="Z36">
        <f>IF(COUNTIF(CrunchBase!$H$2:$H$200,'Dep in APIs occurrences'!$A36)&gt;0,1,0)</f>
        <v>0</v>
      </c>
      <c r="AA36">
        <f>IF(COUNTIF(Stripe!$H$2:$H$196,'Dep in APIs occurrences'!$A36)&gt;0,1,0)</f>
        <v>0</v>
      </c>
      <c r="AB36">
        <f>IF(COUNTIF(Kiva!$H$2:$H$200,'Dep in APIs occurrences'!$A36)&gt;0,1,0)</f>
        <v>0</v>
      </c>
      <c r="AC36">
        <f>IF(COUNTIF(Tropo!$H$2:$H$200,'Dep in APIs occurrences'!$A36)&gt;0,1,0)</f>
        <v>0</v>
      </c>
      <c r="AD36">
        <f>IF(COUNTIF('AT&amp;T In-App Messaging'!$H$2:$H$200,'Dep in APIs occurrences'!$A36)&gt;0,1,0)</f>
        <v>0</v>
      </c>
      <c r="AE36">
        <f>IF(COUNTIF('Nexmo SMS'!$H$2:$H$200,'Dep in APIs occurrences'!$A36)&gt;0,1,0)</f>
        <v>0</v>
      </c>
      <c r="AF36">
        <f>IF(COUNTIF('Amazon S3'!$H$2:$H$199,'Dep in APIs occurrences'!$A36)&gt;0,1,0)</f>
        <v>0</v>
      </c>
      <c r="AG36">
        <f>IF(COUNTIF(Heroku!$H$2:$H$200,'Dep in APIs occurrences'!$A36)&gt;0,1,0)</f>
        <v>0</v>
      </c>
      <c r="AH36">
        <f>IF(COUNTIF('Google Drive'!$H$2:$H$200,'Dep in APIs occurrences'!$A36)&gt;0,1,0)</f>
        <v>1</v>
      </c>
      <c r="AI36">
        <f>IF(COUNTIF('Google Fusion Tables'!$H$2:$H$200,'Dep in APIs occurrences'!$A36)&gt;0,1,0)</f>
        <v>0</v>
      </c>
      <c r="AJ36">
        <f>IF(COUNTIF(Pryv!$H$2:$H$200,'Dep in APIs occurrences'!$A36)&gt;0,1,0)</f>
        <v>0</v>
      </c>
      <c r="AK36">
        <f>IF(COUNTIF(Github!$H$2:$H$200,'Dep in APIs occurrences'!$A36)&gt;0,1,0)</f>
        <v>0</v>
      </c>
      <c r="AL36">
        <f>IF(COUNTIF('Bing Web Search'!$H$2:$H$200,'Dep in APIs occurrences'!$A36)&gt;0,1,0)</f>
        <v>0</v>
      </c>
      <c r="AM36">
        <f>IF(COUNTIF(Indeed!$H$2:$H$200,'Dep in APIs occurrences'!$A36)&gt;0,1,0)</f>
        <v>0</v>
      </c>
      <c r="AN36">
        <f>IF(COUNTIF('Google Custom Search'!$H$2:$H$200,'Dep in APIs occurrences'!$A36)&gt;0,1,0)</f>
        <v>0</v>
      </c>
      <c r="AO36">
        <f>IF(COUNTIF(Coinbase!$H$2:$H$200,'Dep in APIs occurrences'!$A36)&gt;0,1,0)</f>
        <v>0</v>
      </c>
      <c r="AP36">
        <f>IF(COUNTIF('QuickBooks Payments'!$H$2:$H$200,'Dep in APIs occurrences'!$A36)&gt;0,1,0)</f>
        <v>0</v>
      </c>
      <c r="AQ36">
        <f>IF(COUNTIF('Forte (Payments Gateway)'!$H$2:$H$199,'Dep in APIs occurrences'!$A36)&gt;0,1,0)</f>
        <v>0</v>
      </c>
    </row>
    <row r="37" ht="15.75" customHeight="1" spans="1:43">
      <c r="A37" s="1" t="str">
        <f>'Dependency types'!A$37</f>
        <v>p1 =&gt; OR(p2=A, p3)</v>
      </c>
      <c r="B37">
        <v>3</v>
      </c>
      <c r="C37">
        <f t="shared" si="0"/>
        <v>1</v>
      </c>
      <c r="D37">
        <f>IF(COUNTIF('Google Maps Places'!$H$2:$H$200,'Dep in APIs occurrences'!$A37)&gt;0,1,0)</f>
        <v>0</v>
      </c>
      <c r="E37">
        <f>IF(COUNTIF('Twitter Search Tweets'!$H$2:$H$200,'Dep in APIs occurrences'!$A37)&gt;0,1,0)</f>
        <v>0</v>
      </c>
      <c r="F37">
        <f>IF(COUNTIF(Youtube!$H$2:$H$200,'Dep in APIs occurrences'!$A37)&gt;0,1,0)</f>
        <v>0</v>
      </c>
      <c r="G37">
        <f>IF(COUNTIF(Flickr!$H$2:$H$200,'Dep in APIs occurrences'!$A37)&gt;0,1,0)</f>
        <v>0</v>
      </c>
      <c r="H37">
        <f>IF(COUNTIF('Twilio SMS'!$H$2:$H$200,'Dep in APIs occurrences'!$A37)&gt;0,1,0)</f>
        <v>0</v>
      </c>
      <c r="I37">
        <f>IF(COUNTIF(Last.fm!$H$2:$H$200,'Dep in APIs occurrences'!$A37)&gt;0,1,0)</f>
        <v>0</v>
      </c>
      <c r="J37">
        <f>IF(COUNTIF('Microsoft Bing Maps'!$H$2:$H$200,'Dep in APIs occurrences'!$A37)&gt;0,1,0)</f>
        <v>0</v>
      </c>
      <c r="K37">
        <f>IF(COUNTIF('Google App Engine Admin'!$H$2:$H$200,'Dep in APIs occurrences'!$A37)&gt;0,1,0)</f>
        <v>0</v>
      </c>
      <c r="L37">
        <f>IF(COUNTIF(Foursquare!$H$2:$H$200,'Dep in APIs occurrences'!$A37)&gt;0,1,0)</f>
        <v>0</v>
      </c>
      <c r="M37">
        <f>IF(COUNTIF('DocuSign eSignature'!$H$2:$H$200,'Dep in APIs occurrences'!$A37)&gt;0,1,0)</f>
        <v>0</v>
      </c>
      <c r="N37">
        <f>IF(COUNTIF(GeoNames!$H$2:$H$200,'Dep in APIs occurrences'!$A37)&gt;0,1,0)</f>
        <v>0</v>
      </c>
      <c r="O37">
        <f>IF(COUNTIF('Google Geocoding'!$H$2:$H$200,'Dep in APIs occurrences'!$A37)&gt;0,1,0)</f>
        <v>0</v>
      </c>
      <c r="P37">
        <f>IF(COUNTIF(OpenStreetMap!$H$2:$H$200,'Dep in APIs occurrences'!$A37)&gt;0,1,0)</f>
        <v>0</v>
      </c>
      <c r="Q37">
        <f>IF(COUNTIF(SoundCloud!$H$2:$H$200,'Dep in APIs occurrences'!$A37)&gt;0,1,0)</f>
        <v>0</v>
      </c>
      <c r="R37">
        <f>IF(COUNTIF(NationBuilder!$H$2:$H$199,'Dep in APIs occurrences'!$A37)&gt;0,1,0)</f>
        <v>0</v>
      </c>
      <c r="S37">
        <f>IF(COUNTIF(Tumblr!$H$2:$H$200,'Dep in APIs occurrences'!$A37)&gt;0,1,0)</f>
        <v>0</v>
      </c>
      <c r="T37">
        <f>IF(COUNTIF('Yelp Fusion'!$H$2:$H$200,'Dep in APIs occurrences'!$A37)&gt;0,1,0)</f>
        <v>0</v>
      </c>
      <c r="U37">
        <f>IF(COUNTIF('Paypal Invoicing'!$H$2:$H$200,'Dep in APIs occurrences'!$A37)&gt;0,1,0)</f>
        <v>0</v>
      </c>
      <c r="V37">
        <f>IF(COUNTIF(Oodle!$H$2:$H$200,'Dep in APIs occurrences'!$A37)&gt;0,1,0)</f>
        <v>0</v>
      </c>
      <c r="W37">
        <f>IF(COUNTIF(iTunes!$H$2:$H$200,'Dep in APIs occurrences'!$A37)&gt;0,1,0)</f>
        <v>0</v>
      </c>
      <c r="X37">
        <f>IF(COUNTIF(MapLarge!$H$2:$H$200,'Dep in APIs occurrences'!$A37)&gt;0,1,0)</f>
        <v>0</v>
      </c>
      <c r="Y37">
        <f>IF(COUNTIF(PicPlz!$H$2:$H$200,'Dep in APIs occurrences'!$A37)&gt;0,1,0)</f>
        <v>0</v>
      </c>
      <c r="Z37">
        <f>IF(COUNTIF(CrunchBase!$H$2:$H$200,'Dep in APIs occurrences'!$A37)&gt;0,1,0)</f>
        <v>0</v>
      </c>
      <c r="AA37">
        <f>IF(COUNTIF(Stripe!$H$2:$H$196,'Dep in APIs occurrences'!$A37)&gt;0,1,0)</f>
        <v>0</v>
      </c>
      <c r="AB37">
        <f>IF(COUNTIF(Kiva!$H$2:$H$200,'Dep in APIs occurrences'!$A37)&gt;0,1,0)</f>
        <v>0</v>
      </c>
      <c r="AC37">
        <f>IF(COUNTIF(Tropo!$H$2:$H$200,'Dep in APIs occurrences'!$A37)&gt;0,1,0)</f>
        <v>0</v>
      </c>
      <c r="AD37">
        <f>IF(COUNTIF('AT&amp;T In-App Messaging'!$H$2:$H$200,'Dep in APIs occurrences'!$A37)&gt;0,1,0)</f>
        <v>0</v>
      </c>
      <c r="AE37">
        <f>IF(COUNTIF('Nexmo SMS'!$H$2:$H$200,'Dep in APIs occurrences'!$A37)&gt;0,1,0)</f>
        <v>0</v>
      </c>
      <c r="AF37">
        <f>IF(COUNTIF('Amazon S3'!$H$2:$H$199,'Dep in APIs occurrences'!$A37)&gt;0,1,0)</f>
        <v>0</v>
      </c>
      <c r="AG37">
        <f>IF(COUNTIF(Heroku!$H$2:$H$200,'Dep in APIs occurrences'!$A37)&gt;0,1,0)</f>
        <v>0</v>
      </c>
      <c r="AH37">
        <f>IF(COUNTIF('Google Drive'!$H$2:$H$200,'Dep in APIs occurrences'!$A37)&gt;0,1,0)</f>
        <v>0</v>
      </c>
      <c r="AI37">
        <f>IF(COUNTIF('Google Fusion Tables'!$H$2:$H$200,'Dep in APIs occurrences'!$A37)&gt;0,1,0)</f>
        <v>0</v>
      </c>
      <c r="AJ37">
        <f>IF(COUNTIF(Pryv!$H$2:$H$200,'Dep in APIs occurrences'!$A37)&gt;0,1,0)</f>
        <v>0</v>
      </c>
      <c r="AK37">
        <f>IF(COUNTIF(Github!$H$2:$H$200,'Dep in APIs occurrences'!$A37)&gt;0,1,0)</f>
        <v>1</v>
      </c>
      <c r="AL37">
        <f>IF(COUNTIF('Bing Web Search'!$H$2:$H$200,'Dep in APIs occurrences'!$A37)&gt;0,1,0)</f>
        <v>0</v>
      </c>
      <c r="AM37">
        <f>IF(COUNTIF(Indeed!$H$2:$H$200,'Dep in APIs occurrences'!$A37)&gt;0,1,0)</f>
        <v>0</v>
      </c>
      <c r="AN37">
        <f>IF(COUNTIF('Google Custom Search'!$H$2:$H$200,'Dep in APIs occurrences'!$A37)&gt;0,1,0)</f>
        <v>0</v>
      </c>
      <c r="AO37">
        <f>IF(COUNTIF(Coinbase!$H$2:$H$200,'Dep in APIs occurrences'!$A37)&gt;0,1,0)</f>
        <v>0</v>
      </c>
      <c r="AP37">
        <f>IF(COUNTIF('QuickBooks Payments'!$H$2:$H$200,'Dep in APIs occurrences'!$A37)&gt;0,1,0)</f>
        <v>0</v>
      </c>
      <c r="AQ37">
        <f>IF(COUNTIF('Forte (Payments Gateway)'!$H$2:$H$199,'Dep in APIs occurrences'!$A37)&gt;0,1,0)</f>
        <v>0</v>
      </c>
    </row>
    <row r="38" ht="15.75" customHeight="1" spans="1:43">
      <c r="A38" s="1" t="str">
        <f>'Dependency types'!A$38</f>
        <v>p1 =&gt; AND(p2=A, p3&gt;B, p4=C)</v>
      </c>
      <c r="B38">
        <v>4</v>
      </c>
      <c r="C38">
        <f t="shared" si="0"/>
        <v>1</v>
      </c>
      <c r="D38">
        <f>IF(COUNTIF('Google Maps Places'!$H$2:$H$200,'Dep in APIs occurrences'!$A38)&gt;0,1,0)</f>
        <v>0</v>
      </c>
      <c r="E38">
        <f>IF(COUNTIF('Twitter Search Tweets'!$H$2:$H$200,'Dep in APIs occurrences'!$A38)&gt;0,1,0)</f>
        <v>0</v>
      </c>
      <c r="F38">
        <f>IF(COUNTIF(Youtube!$H$2:$H$200,'Dep in APIs occurrences'!$A38)&gt;0,1,0)</f>
        <v>0</v>
      </c>
      <c r="G38">
        <f>IF(COUNTIF(Flickr!$H$2:$H$200,'Dep in APIs occurrences'!$A38)&gt;0,1,0)</f>
        <v>0</v>
      </c>
      <c r="H38">
        <f>IF(COUNTIF('Twilio SMS'!$H$2:$H$200,'Dep in APIs occurrences'!$A38)&gt;0,1,0)</f>
        <v>0</v>
      </c>
      <c r="I38">
        <f>IF(COUNTIF(Last.fm!$H$2:$H$200,'Dep in APIs occurrences'!$A38)&gt;0,1,0)</f>
        <v>0</v>
      </c>
      <c r="J38">
        <f>IF(COUNTIF('Microsoft Bing Maps'!$H$2:$H$200,'Dep in APIs occurrences'!$A38)&gt;0,1,0)</f>
        <v>0</v>
      </c>
      <c r="K38">
        <f>IF(COUNTIF('Google App Engine Admin'!$H$2:$H$200,'Dep in APIs occurrences'!$A38)&gt;0,1,0)</f>
        <v>0</v>
      </c>
      <c r="L38">
        <f>IF(COUNTIF(Foursquare!$H$2:$H$200,'Dep in APIs occurrences'!$A38)&gt;0,1,0)</f>
        <v>0</v>
      </c>
      <c r="M38">
        <f>IF(COUNTIF('DocuSign eSignature'!$H$2:$H$200,'Dep in APIs occurrences'!$A38)&gt;0,1,0)</f>
        <v>0</v>
      </c>
      <c r="N38">
        <f>IF(COUNTIF(GeoNames!$H$2:$H$200,'Dep in APIs occurrences'!$A38)&gt;0,1,0)</f>
        <v>0</v>
      </c>
      <c r="O38">
        <f>IF(COUNTIF('Google Geocoding'!$H$2:$H$200,'Dep in APIs occurrences'!$A38)&gt;0,1,0)</f>
        <v>0</v>
      </c>
      <c r="P38">
        <f>IF(COUNTIF(OpenStreetMap!$H$2:$H$200,'Dep in APIs occurrences'!$A38)&gt;0,1,0)</f>
        <v>0</v>
      </c>
      <c r="Q38">
        <f>IF(COUNTIF(SoundCloud!$H$2:$H$200,'Dep in APIs occurrences'!$A38)&gt;0,1,0)</f>
        <v>0</v>
      </c>
      <c r="R38">
        <f>IF(COUNTIF(NationBuilder!$H$2:$H$199,'Dep in APIs occurrences'!$A38)&gt;0,1,0)</f>
        <v>0</v>
      </c>
      <c r="S38">
        <f>IF(COUNTIF(Tumblr!$H$2:$H$200,'Dep in APIs occurrences'!$A38)&gt;0,1,0)</f>
        <v>0</v>
      </c>
      <c r="T38">
        <f>IF(COUNTIF('Yelp Fusion'!$H$2:$H$200,'Dep in APIs occurrences'!$A38)&gt;0,1,0)</f>
        <v>0</v>
      </c>
      <c r="U38">
        <f>IF(COUNTIF('Paypal Invoicing'!$H$2:$H$200,'Dep in APIs occurrences'!$A38)&gt;0,1,0)</f>
        <v>0</v>
      </c>
      <c r="V38">
        <f>IF(COUNTIF(Oodle!$H$2:$H$200,'Dep in APIs occurrences'!$A38)&gt;0,1,0)</f>
        <v>0</v>
      </c>
      <c r="W38">
        <f>IF(COUNTIF(iTunes!$H$2:$H$200,'Dep in APIs occurrences'!$A38)&gt;0,1,0)</f>
        <v>0</v>
      </c>
      <c r="X38">
        <f>IF(COUNTIF(MapLarge!$H$2:$H$200,'Dep in APIs occurrences'!$A38)&gt;0,1,0)</f>
        <v>0</v>
      </c>
      <c r="Y38">
        <f>IF(COUNTIF(PicPlz!$H$2:$H$200,'Dep in APIs occurrences'!$A38)&gt;0,1,0)</f>
        <v>0</v>
      </c>
      <c r="Z38">
        <f>IF(COUNTIF(CrunchBase!$H$2:$H$200,'Dep in APIs occurrences'!$A38)&gt;0,1,0)</f>
        <v>0</v>
      </c>
      <c r="AA38">
        <f>IF(COUNTIF(Stripe!$H$2:$H$196,'Dep in APIs occurrences'!$A38)&gt;0,1,0)</f>
        <v>0</v>
      </c>
      <c r="AB38">
        <f>IF(COUNTIF(Kiva!$H$2:$H$200,'Dep in APIs occurrences'!$A38)&gt;0,1,0)</f>
        <v>0</v>
      </c>
      <c r="AC38">
        <f>IF(COUNTIF(Tropo!$H$2:$H$200,'Dep in APIs occurrences'!$A38)&gt;0,1,0)</f>
        <v>0</v>
      </c>
      <c r="AD38">
        <f>IF(COUNTIF('AT&amp;T In-App Messaging'!$H$2:$H$200,'Dep in APIs occurrences'!$A38)&gt;0,1,0)</f>
        <v>0</v>
      </c>
      <c r="AE38">
        <f>IF(COUNTIF('Nexmo SMS'!$H$2:$H$200,'Dep in APIs occurrences'!$A38)&gt;0,1,0)</f>
        <v>0</v>
      </c>
      <c r="AF38">
        <f>IF(COUNTIF('Amazon S3'!$H$2:$H$199,'Dep in APIs occurrences'!$A38)&gt;0,1,0)</f>
        <v>0</v>
      </c>
      <c r="AG38">
        <f>IF(COUNTIF(Heroku!$H$2:$H$200,'Dep in APIs occurrences'!$A38)&gt;0,1,0)</f>
        <v>0</v>
      </c>
      <c r="AH38">
        <f>IF(COUNTIF('Google Drive'!$H$2:$H$200,'Dep in APIs occurrences'!$A38)&gt;0,1,0)</f>
        <v>0</v>
      </c>
      <c r="AI38">
        <f>IF(COUNTIF('Google Fusion Tables'!$H$2:$H$200,'Dep in APIs occurrences'!$A38)&gt;0,1,0)</f>
        <v>0</v>
      </c>
      <c r="AJ38">
        <f>IF(COUNTIF(Pryv!$H$2:$H$200,'Dep in APIs occurrences'!$A38)&gt;0,1,0)</f>
        <v>0</v>
      </c>
      <c r="AK38">
        <f>IF(COUNTIF(Github!$H$2:$H$200,'Dep in APIs occurrences'!$A38)&gt;0,1,0)</f>
        <v>0</v>
      </c>
      <c r="AL38">
        <f>IF(COUNTIF('Bing Web Search'!$H$2:$H$200,'Dep in APIs occurrences'!$A38)&gt;0,1,0)</f>
        <v>0</v>
      </c>
      <c r="AM38">
        <f>IF(COUNTIF(Indeed!$H$2:$H$200,'Dep in APIs occurrences'!$A38)&gt;0,1,0)</f>
        <v>0</v>
      </c>
      <c r="AN38">
        <f>IF(COUNTIF('Google Custom Search'!$H$2:$H$200,'Dep in APIs occurrences'!$A38)&gt;0,1,0)</f>
        <v>0</v>
      </c>
      <c r="AO38">
        <f>IF(COUNTIF(Coinbase!$H$2:$H$200,'Dep in APIs occurrences'!$A38)&gt;0,1,0)</f>
        <v>1</v>
      </c>
      <c r="AP38">
        <f>IF(COUNTIF('QuickBooks Payments'!$H$2:$H$200,'Dep in APIs occurrences'!$A38)&gt;0,1,0)</f>
        <v>0</v>
      </c>
      <c r="AQ38">
        <f>IF(COUNTIF('Forte (Payments Gateway)'!$H$2:$H$199,'Dep in APIs occurrences'!$A38)&gt;0,1,0)</f>
        <v>0</v>
      </c>
    </row>
    <row r="39" ht="15.75" customHeight="1" spans="1:43">
      <c r="A39" s="1" t="str">
        <f>'Dependency types'!A$39</f>
        <v>OR(p1, p2, p3)</v>
      </c>
      <c r="B39">
        <v>3</v>
      </c>
      <c r="C39">
        <f t="shared" si="0"/>
        <v>2</v>
      </c>
      <c r="D39">
        <f>IF(COUNTIF('Google Maps Places'!$H$2:$H$200,'Dep in APIs occurrences'!$A39)&gt;0,1,0)</f>
        <v>0</v>
      </c>
      <c r="E39">
        <f>IF(COUNTIF('Twitter Search Tweets'!$H$2:$H$200,'Dep in APIs occurrences'!$A39)&gt;0,1,0)</f>
        <v>0</v>
      </c>
      <c r="F39">
        <f>IF(COUNTIF(Youtube!$H$2:$H$200,'Dep in APIs occurrences'!$A39)&gt;0,1,0)</f>
        <v>0</v>
      </c>
      <c r="G39">
        <f>IF(COUNTIF(Flickr!$H$2:$H$200,'Dep in APIs occurrences'!$A39)&gt;0,1,0)</f>
        <v>0</v>
      </c>
      <c r="H39">
        <f>IF(COUNTIF('Twilio SMS'!$H$2:$H$200,'Dep in APIs occurrences'!$A39)&gt;0,1,0)</f>
        <v>0</v>
      </c>
      <c r="I39">
        <f>IF(COUNTIF(Last.fm!$H$2:$H$200,'Dep in APIs occurrences'!$A39)&gt;0,1,0)</f>
        <v>0</v>
      </c>
      <c r="J39">
        <f>IF(COUNTIF('Microsoft Bing Maps'!$H$2:$H$200,'Dep in APIs occurrences'!$A39)&gt;0,1,0)</f>
        <v>0</v>
      </c>
      <c r="K39">
        <f>IF(COUNTIF('Google App Engine Admin'!$H$2:$H$200,'Dep in APIs occurrences'!$A39)&gt;0,1,0)</f>
        <v>0</v>
      </c>
      <c r="L39">
        <f>IF(COUNTIF(Foursquare!$H$2:$H$200,'Dep in APIs occurrences'!$A39)&gt;0,1,0)</f>
        <v>0</v>
      </c>
      <c r="M39">
        <f>IF(COUNTIF('DocuSign eSignature'!$H$2:$H$200,'Dep in APIs occurrences'!$A39)&gt;0,1,0)</f>
        <v>0</v>
      </c>
      <c r="N39">
        <f>IF(COUNTIF(GeoNames!$H$2:$H$200,'Dep in APIs occurrences'!$A39)&gt;0,1,0)</f>
        <v>0</v>
      </c>
      <c r="O39">
        <f>IF(COUNTIF('Google Geocoding'!$H$2:$H$200,'Dep in APIs occurrences'!$A39)&gt;0,1,0)</f>
        <v>0</v>
      </c>
      <c r="P39">
        <f>IF(COUNTIF(OpenStreetMap!$H$2:$H$200,'Dep in APIs occurrences'!$A39)&gt;0,1,0)</f>
        <v>0</v>
      </c>
      <c r="Q39">
        <f>IF(COUNTIF(SoundCloud!$H$2:$H$200,'Dep in APIs occurrences'!$A39)&gt;0,1,0)</f>
        <v>0</v>
      </c>
      <c r="R39">
        <f>IF(COUNTIF(NationBuilder!$H$2:$H$199,'Dep in APIs occurrences'!$A39)&gt;0,1,0)</f>
        <v>0</v>
      </c>
      <c r="S39">
        <f>IF(COUNTIF(Tumblr!$H$2:$H$200,'Dep in APIs occurrences'!$A39)&gt;0,1,0)</f>
        <v>0</v>
      </c>
      <c r="T39">
        <f>IF(COUNTIF('Yelp Fusion'!$H$2:$H$200,'Dep in APIs occurrences'!$A39)&gt;0,1,0)</f>
        <v>0</v>
      </c>
      <c r="U39">
        <f>IF(COUNTIF('Paypal Invoicing'!$H$2:$H$200,'Dep in APIs occurrences'!$A39)&gt;0,1,0)</f>
        <v>0</v>
      </c>
      <c r="V39">
        <f>IF(COUNTIF(Oodle!$H$2:$H$200,'Dep in APIs occurrences'!$A39)&gt;0,1,0)</f>
        <v>0</v>
      </c>
      <c r="W39">
        <f>IF(COUNTIF(iTunes!$H$2:$H$200,'Dep in APIs occurrences'!$A39)&gt;0,1,0)</f>
        <v>0</v>
      </c>
      <c r="X39">
        <f>IF(COUNTIF(MapLarge!$H$2:$H$200,'Dep in APIs occurrences'!$A39)&gt;0,1,0)</f>
        <v>0</v>
      </c>
      <c r="Y39">
        <f>IF(COUNTIF(PicPlz!$H$2:$H$200,'Dep in APIs occurrences'!$A39)&gt;0,1,0)</f>
        <v>0</v>
      </c>
      <c r="Z39">
        <f>IF(COUNTIF(CrunchBase!$H$2:$H$200,'Dep in APIs occurrences'!$A39)&gt;0,1,0)</f>
        <v>0</v>
      </c>
      <c r="AA39">
        <f>IF(COUNTIF(Stripe!$H$2:$H$196,'Dep in APIs occurrences'!$A39)&gt;0,1,0)</f>
        <v>0</v>
      </c>
      <c r="AB39">
        <f>IF(COUNTIF(Kiva!$H$2:$H$200,'Dep in APIs occurrences'!$A39)&gt;0,1,0)</f>
        <v>0</v>
      </c>
      <c r="AC39">
        <f>IF(COUNTIF(Tropo!$H$2:$H$200,'Dep in APIs occurrences'!$A39)&gt;0,1,0)</f>
        <v>0</v>
      </c>
      <c r="AD39">
        <f>IF(COUNTIF('AT&amp;T In-App Messaging'!$H$2:$H$200,'Dep in APIs occurrences'!$A39)&gt;0,1,0)</f>
        <v>0</v>
      </c>
      <c r="AE39">
        <f>IF(COUNTIF('Nexmo SMS'!$H$2:$H$200,'Dep in APIs occurrences'!$A39)&gt;0,1,0)</f>
        <v>0</v>
      </c>
      <c r="AF39">
        <f>IF(COUNTIF('Amazon S3'!$H$2:$H$199,'Dep in APIs occurrences'!$A39)&gt;0,1,0)</f>
        <v>1</v>
      </c>
      <c r="AG39">
        <f>IF(COUNTIF(Heroku!$H$2:$H$200,'Dep in APIs occurrences'!$A39)&gt;0,1,0)</f>
        <v>0</v>
      </c>
      <c r="AH39">
        <f>IF(COUNTIF('Google Drive'!$H$2:$H$200,'Dep in APIs occurrences'!$A39)&gt;0,1,0)</f>
        <v>0</v>
      </c>
      <c r="AI39">
        <f>IF(COUNTIF('Google Fusion Tables'!$H$2:$H$200,'Dep in APIs occurrences'!$A39)&gt;0,1,0)</f>
        <v>0</v>
      </c>
      <c r="AJ39">
        <f>IF(COUNTIF(Pryv!$H$2:$H$200,'Dep in APIs occurrences'!$A39)&gt;0,1,0)</f>
        <v>0</v>
      </c>
      <c r="AK39">
        <f>IF(COUNTIF(Github!$H$2:$H$200,'Dep in APIs occurrences'!$A39)&gt;0,1,0)</f>
        <v>0</v>
      </c>
      <c r="AL39">
        <f>IF(COUNTIF('Bing Web Search'!$H$2:$H$200,'Dep in APIs occurrences'!$A39)&gt;0,1,0)</f>
        <v>0</v>
      </c>
      <c r="AM39">
        <f>IF(COUNTIF(Indeed!$H$2:$H$200,'Dep in APIs occurrences'!$A39)&gt;0,1,0)</f>
        <v>0</v>
      </c>
      <c r="AN39">
        <f>IF(COUNTIF('Google Custom Search'!$H$2:$H$200,'Dep in APIs occurrences'!$A39)&gt;0,1,0)</f>
        <v>0</v>
      </c>
      <c r="AO39">
        <f>IF(COUNTIF(Coinbase!$H$2:$H$200,'Dep in APIs occurrences'!$A39)&gt;0,1,0)</f>
        <v>0</v>
      </c>
      <c r="AP39">
        <f>IF(COUNTIF('QuickBooks Payments'!$H$2:$H$200,'Dep in APIs occurrences'!$A39)&gt;0,1,0)</f>
        <v>0</v>
      </c>
      <c r="AQ39">
        <f>IF(COUNTIF('Forte (Payments Gateway)'!$H$2:$H$199,'Dep in APIs occurrences'!$A39)&gt;0,1,0)</f>
        <v>1</v>
      </c>
    </row>
    <row r="40" ht="15.75" customHeight="1" spans="1:43">
      <c r="A40" s="1" t="str">
        <f>'Dependency types'!A$40</f>
        <v>XNOR(p1, p2, p3)</v>
      </c>
      <c r="B40">
        <v>3</v>
      </c>
      <c r="C40">
        <f t="shared" si="0"/>
        <v>1</v>
      </c>
      <c r="D40">
        <f>IF(COUNTIF('Google Maps Places'!$H$2:$H$200,'Dep in APIs occurrences'!$A40)&gt;0,1,0)</f>
        <v>0</v>
      </c>
      <c r="E40">
        <f>IF(COUNTIF('Twitter Search Tweets'!$H$2:$H$200,'Dep in APIs occurrences'!$A40)&gt;0,1,0)</f>
        <v>0</v>
      </c>
      <c r="F40">
        <f>IF(COUNTIF(Youtube!$H$2:$H$200,'Dep in APIs occurrences'!$A40)&gt;0,1,0)</f>
        <v>0</v>
      </c>
      <c r="G40">
        <f>IF(COUNTIF(Flickr!$H$2:$H$200,'Dep in APIs occurrences'!$A40)&gt;0,1,0)</f>
        <v>0</v>
      </c>
      <c r="H40">
        <f>IF(COUNTIF('Twilio SMS'!$H$2:$H$200,'Dep in APIs occurrences'!$A40)&gt;0,1,0)</f>
        <v>0</v>
      </c>
      <c r="I40">
        <f>IF(COUNTIF(Last.fm!$H$2:$H$200,'Dep in APIs occurrences'!$A40)&gt;0,1,0)</f>
        <v>0</v>
      </c>
      <c r="J40">
        <f>IF(COUNTIF('Microsoft Bing Maps'!$H$2:$H$200,'Dep in APIs occurrences'!$A40)&gt;0,1,0)</f>
        <v>0</v>
      </c>
      <c r="K40">
        <f>IF(COUNTIF('Google App Engine Admin'!$H$2:$H$200,'Dep in APIs occurrences'!$A40)&gt;0,1,0)</f>
        <v>0</v>
      </c>
      <c r="L40">
        <f>IF(COUNTIF(Foursquare!$H$2:$H$200,'Dep in APIs occurrences'!$A40)&gt;0,1,0)</f>
        <v>0</v>
      </c>
      <c r="M40">
        <f>IF(COUNTIF('DocuSign eSignature'!$H$2:$H$200,'Dep in APIs occurrences'!$A40)&gt;0,1,0)</f>
        <v>0</v>
      </c>
      <c r="N40">
        <f>IF(COUNTIF(GeoNames!$H$2:$H$200,'Dep in APIs occurrences'!$A40)&gt;0,1,0)</f>
        <v>0</v>
      </c>
      <c r="O40">
        <f>IF(COUNTIF('Google Geocoding'!$H$2:$H$200,'Dep in APIs occurrences'!$A40)&gt;0,1,0)</f>
        <v>0</v>
      </c>
      <c r="P40">
        <f>IF(COUNTIF(OpenStreetMap!$H$2:$H$200,'Dep in APIs occurrences'!$A40)&gt;0,1,0)</f>
        <v>0</v>
      </c>
      <c r="Q40">
        <f>IF(COUNTIF(SoundCloud!$H$2:$H$200,'Dep in APIs occurrences'!$A40)&gt;0,1,0)</f>
        <v>0</v>
      </c>
      <c r="R40">
        <f>IF(COUNTIF(NationBuilder!$H$2:$H$199,'Dep in APIs occurrences'!$A40)&gt;0,1,0)</f>
        <v>0</v>
      </c>
      <c r="S40">
        <f>IF(COUNTIF(Tumblr!$H$2:$H$200,'Dep in APIs occurrences'!$A40)&gt;0,1,0)</f>
        <v>0</v>
      </c>
      <c r="T40">
        <f>IF(COUNTIF('Yelp Fusion'!$H$2:$H$200,'Dep in APIs occurrences'!$A40)&gt;0,1,0)</f>
        <v>0</v>
      </c>
      <c r="U40">
        <f>IF(COUNTIF('Paypal Invoicing'!$H$2:$H$200,'Dep in APIs occurrences'!$A40)&gt;0,1,0)</f>
        <v>0</v>
      </c>
      <c r="V40">
        <f>IF(COUNTIF(Oodle!$H$2:$H$200,'Dep in APIs occurrences'!$A40)&gt;0,1,0)</f>
        <v>0</v>
      </c>
      <c r="W40">
        <f>IF(COUNTIF(iTunes!$H$2:$H$200,'Dep in APIs occurrences'!$A40)&gt;0,1,0)</f>
        <v>0</v>
      </c>
      <c r="X40">
        <f>IF(COUNTIF(MapLarge!$H$2:$H$200,'Dep in APIs occurrences'!$A40)&gt;0,1,0)</f>
        <v>0</v>
      </c>
      <c r="Y40">
        <f>IF(COUNTIF(PicPlz!$H$2:$H$200,'Dep in APIs occurrences'!$A40)&gt;0,1,0)</f>
        <v>0</v>
      </c>
      <c r="Z40">
        <f>IF(COUNTIF(CrunchBase!$H$2:$H$200,'Dep in APIs occurrences'!$A40)&gt;0,1,0)</f>
        <v>0</v>
      </c>
      <c r="AA40">
        <f>IF(COUNTIF(Stripe!$H$2:$H$196,'Dep in APIs occurrences'!$A40)&gt;0,1,0)</f>
        <v>0</v>
      </c>
      <c r="AB40">
        <f>IF(COUNTIF(Kiva!$H$2:$H$200,'Dep in APIs occurrences'!$A40)&gt;0,1,0)</f>
        <v>0</v>
      </c>
      <c r="AC40">
        <f>IF(COUNTIF(Tropo!$H$2:$H$200,'Dep in APIs occurrences'!$A40)&gt;0,1,0)</f>
        <v>0</v>
      </c>
      <c r="AD40">
        <f>IF(COUNTIF('AT&amp;T In-App Messaging'!$H$2:$H$200,'Dep in APIs occurrences'!$A40)&gt;0,1,0)</f>
        <v>0</v>
      </c>
      <c r="AE40">
        <f>IF(COUNTIF('Nexmo SMS'!$H$2:$H$200,'Dep in APIs occurrences'!$A40)&gt;0,1,0)</f>
        <v>0</v>
      </c>
      <c r="AF40">
        <f>IF(COUNTIF('Amazon S3'!$H$2:$H$199,'Dep in APIs occurrences'!$A40)&gt;0,1,0)</f>
        <v>0</v>
      </c>
      <c r="AG40">
        <f>IF(COUNTIF(Heroku!$H$2:$H$200,'Dep in APIs occurrences'!$A40)&gt;0,1,0)</f>
        <v>0</v>
      </c>
      <c r="AH40">
        <f>IF(COUNTIF('Google Drive'!$H$2:$H$200,'Dep in APIs occurrences'!$A40)&gt;0,1,0)</f>
        <v>0</v>
      </c>
      <c r="AI40">
        <f>IF(COUNTIF('Google Fusion Tables'!$H$2:$H$200,'Dep in APIs occurrences'!$A40)&gt;0,1,0)</f>
        <v>0</v>
      </c>
      <c r="AJ40">
        <f>IF(COUNTIF(Pryv!$H$2:$H$200,'Dep in APIs occurrences'!$A40)&gt;0,1,0)</f>
        <v>0</v>
      </c>
      <c r="AK40">
        <f>IF(COUNTIF(Github!$H$2:$H$200,'Dep in APIs occurrences'!$A40)&gt;0,1,0)</f>
        <v>0</v>
      </c>
      <c r="AL40">
        <f>IF(COUNTIF('Bing Web Search'!$H$2:$H$200,'Dep in APIs occurrences'!$A40)&gt;0,1,0)</f>
        <v>0</v>
      </c>
      <c r="AM40">
        <f>IF(COUNTIF(Indeed!$H$2:$H$200,'Dep in APIs occurrences'!$A40)&gt;0,1,0)</f>
        <v>0</v>
      </c>
      <c r="AN40">
        <f>IF(COUNTIF('Google Custom Search'!$H$2:$H$200,'Dep in APIs occurrences'!$A40)&gt;0,1,0)</f>
        <v>0</v>
      </c>
      <c r="AO40">
        <f>IF(COUNTIF(Coinbase!$H$2:$H$200,'Dep in APIs occurrences'!$A40)&gt;0,1,0)</f>
        <v>0</v>
      </c>
      <c r="AP40">
        <f>IF(COUNTIF('QuickBooks Payments'!$H$2:$H$200,'Dep in APIs occurrences'!$A40)&gt;0,1,0)</f>
        <v>0</v>
      </c>
      <c r="AQ40">
        <f>IF(COUNTIF('Forte (Payments Gateway)'!$H$2:$H$199,'Dep in APIs occurrences'!$A40)&gt;0,1,0)</f>
        <v>1</v>
      </c>
    </row>
    <row r="41" ht="15.75" customHeight="1" spans="1:43">
      <c r="A41" s="1" t="str">
        <f>'Dependency types'!A$41</f>
        <v>SUM(p1, p2, p3, p4)=A</v>
      </c>
      <c r="B41">
        <v>4</v>
      </c>
      <c r="C41">
        <f t="shared" si="0"/>
        <v>1</v>
      </c>
      <c r="D41">
        <f>IF(COUNTIF('Google Maps Places'!$H$2:$H$200,'Dep in APIs occurrences'!$A41)&gt;0,1,0)</f>
        <v>0</v>
      </c>
      <c r="E41">
        <f>IF(COUNTIF('Twitter Search Tweets'!$H$2:$H$200,'Dep in APIs occurrences'!$A41)&gt;0,1,0)</f>
        <v>0</v>
      </c>
      <c r="F41">
        <f>IF(COUNTIF(Youtube!$H$2:$H$200,'Dep in APIs occurrences'!$A41)&gt;0,1,0)</f>
        <v>0</v>
      </c>
      <c r="G41">
        <f>IF(COUNTIF(Flickr!$H$2:$H$200,'Dep in APIs occurrences'!$A41)&gt;0,1,0)</f>
        <v>0</v>
      </c>
      <c r="H41">
        <f>IF(COUNTIF('Twilio SMS'!$H$2:$H$200,'Dep in APIs occurrences'!$A41)&gt;0,1,0)</f>
        <v>0</v>
      </c>
      <c r="I41">
        <f>IF(COUNTIF(Last.fm!$H$2:$H$200,'Dep in APIs occurrences'!$A41)&gt;0,1,0)</f>
        <v>0</v>
      </c>
      <c r="J41">
        <f>IF(COUNTIF('Microsoft Bing Maps'!$H$2:$H$200,'Dep in APIs occurrences'!$A41)&gt;0,1,0)</f>
        <v>0</v>
      </c>
      <c r="K41">
        <f>IF(COUNTIF('Google App Engine Admin'!$H$2:$H$200,'Dep in APIs occurrences'!$A41)&gt;0,1,0)</f>
        <v>0</v>
      </c>
      <c r="L41">
        <f>IF(COUNTIF(Foursquare!$H$2:$H$200,'Dep in APIs occurrences'!$A41)&gt;0,1,0)</f>
        <v>0</v>
      </c>
      <c r="M41">
        <f>IF(COUNTIF('DocuSign eSignature'!$H$2:$H$200,'Dep in APIs occurrences'!$A41)&gt;0,1,0)</f>
        <v>0</v>
      </c>
      <c r="N41">
        <f>IF(COUNTIF(GeoNames!$H$2:$H$200,'Dep in APIs occurrences'!$A41)&gt;0,1,0)</f>
        <v>0</v>
      </c>
      <c r="O41">
        <f>IF(COUNTIF('Google Geocoding'!$H$2:$H$200,'Dep in APIs occurrences'!$A41)&gt;0,1,0)</f>
        <v>0</v>
      </c>
      <c r="P41">
        <f>IF(COUNTIF(OpenStreetMap!$H$2:$H$200,'Dep in APIs occurrences'!$A41)&gt;0,1,0)</f>
        <v>0</v>
      </c>
      <c r="Q41">
        <f>IF(COUNTIF(SoundCloud!$H$2:$H$200,'Dep in APIs occurrences'!$A41)&gt;0,1,0)</f>
        <v>0</v>
      </c>
      <c r="R41">
        <f>IF(COUNTIF(NationBuilder!$H$2:$H$199,'Dep in APIs occurrences'!$A41)&gt;0,1,0)</f>
        <v>0</v>
      </c>
      <c r="S41">
        <f>IF(COUNTIF(Tumblr!$H$2:$H$200,'Dep in APIs occurrences'!$A41)&gt;0,1,0)</f>
        <v>0</v>
      </c>
      <c r="T41">
        <f>IF(COUNTIF('Yelp Fusion'!$H$2:$H$200,'Dep in APIs occurrences'!$A41)&gt;0,1,0)</f>
        <v>0</v>
      </c>
      <c r="U41">
        <f>IF(COUNTIF('Paypal Invoicing'!$H$2:$H$200,'Dep in APIs occurrences'!$A41)&gt;0,1,0)</f>
        <v>0</v>
      </c>
      <c r="V41">
        <f>IF(COUNTIF(Oodle!$H$2:$H$200,'Dep in APIs occurrences'!$A41)&gt;0,1,0)</f>
        <v>0</v>
      </c>
      <c r="W41">
        <f>IF(COUNTIF(iTunes!$H$2:$H$200,'Dep in APIs occurrences'!$A41)&gt;0,1,0)</f>
        <v>0</v>
      </c>
      <c r="X41">
        <f>IF(COUNTIF(MapLarge!$H$2:$H$200,'Dep in APIs occurrences'!$A41)&gt;0,1,0)</f>
        <v>0</v>
      </c>
      <c r="Y41">
        <f>IF(COUNTIF(PicPlz!$H$2:$H$200,'Dep in APIs occurrences'!$A41)&gt;0,1,0)</f>
        <v>0</v>
      </c>
      <c r="Z41">
        <f>IF(COUNTIF(CrunchBase!$H$2:$H$200,'Dep in APIs occurrences'!$A41)&gt;0,1,0)</f>
        <v>0</v>
      </c>
      <c r="AA41">
        <f>IF(COUNTIF(Stripe!$H$2:$H$196,'Dep in APIs occurrences'!$A41)&gt;0,1,0)</f>
        <v>0</v>
      </c>
      <c r="AB41">
        <f>IF(COUNTIF(Kiva!$H$2:$H$200,'Dep in APIs occurrences'!$A41)&gt;0,1,0)</f>
        <v>0</v>
      </c>
      <c r="AC41">
        <f>IF(COUNTIF(Tropo!$H$2:$H$200,'Dep in APIs occurrences'!$A41)&gt;0,1,0)</f>
        <v>0</v>
      </c>
      <c r="AD41">
        <f>IF(COUNTIF('AT&amp;T In-App Messaging'!$H$2:$H$200,'Dep in APIs occurrences'!$A41)&gt;0,1,0)</f>
        <v>0</v>
      </c>
      <c r="AE41">
        <f>IF(COUNTIF('Nexmo SMS'!$H$2:$H$200,'Dep in APIs occurrences'!$A41)&gt;0,1,0)</f>
        <v>0</v>
      </c>
      <c r="AF41">
        <f>IF(COUNTIF('Amazon S3'!$H$2:$H$199,'Dep in APIs occurrences'!$A41)&gt;0,1,0)</f>
        <v>0</v>
      </c>
      <c r="AG41">
        <f>IF(COUNTIF(Heroku!$H$2:$H$200,'Dep in APIs occurrences'!$A41)&gt;0,1,0)</f>
        <v>0</v>
      </c>
      <c r="AH41">
        <f>IF(COUNTIF('Google Drive'!$H$2:$H$200,'Dep in APIs occurrences'!$A41)&gt;0,1,0)</f>
        <v>0</v>
      </c>
      <c r="AI41">
        <f>IF(COUNTIF('Google Fusion Tables'!$H$2:$H$200,'Dep in APIs occurrences'!$A41)&gt;0,1,0)</f>
        <v>0</v>
      </c>
      <c r="AJ41">
        <f>IF(COUNTIF(Pryv!$H$2:$H$200,'Dep in APIs occurrences'!$A41)&gt;0,1,0)</f>
        <v>0</v>
      </c>
      <c r="AK41">
        <f>IF(COUNTIF(Github!$H$2:$H$200,'Dep in APIs occurrences'!$A41)&gt;0,1,0)</f>
        <v>0</v>
      </c>
      <c r="AL41">
        <f>IF(COUNTIF('Bing Web Search'!$H$2:$H$200,'Dep in APIs occurrences'!$A41)&gt;0,1,0)</f>
        <v>0</v>
      </c>
      <c r="AM41">
        <f>IF(COUNTIF(Indeed!$H$2:$H$200,'Dep in APIs occurrences'!$A41)&gt;0,1,0)</f>
        <v>0</v>
      </c>
      <c r="AN41">
        <f>IF(COUNTIF('Google Custom Search'!$H$2:$H$200,'Dep in APIs occurrences'!$A41)&gt;0,1,0)</f>
        <v>0</v>
      </c>
      <c r="AO41">
        <f>IF(COUNTIF(Coinbase!$H$2:$H$200,'Dep in APIs occurrences'!$A41)&gt;0,1,0)</f>
        <v>0</v>
      </c>
      <c r="AP41">
        <f>IF(COUNTIF('QuickBooks Payments'!$H$2:$H$200,'Dep in APIs occurrences'!$A41)&gt;0,1,0)</f>
        <v>0</v>
      </c>
      <c r="AQ41">
        <f>IF(COUNTIF('Forte (Payments Gateway)'!$H$2:$H$199,'Dep in APIs occurrences'!$A41)&gt;0,1,0)</f>
        <v>1</v>
      </c>
    </row>
    <row r="42" ht="15.75" customHeight="1" spans="1:43">
      <c r="A42" s="1" t="str">
        <f>'Dependency types'!A$42</f>
        <v>!p1 =&gt; p2=A</v>
      </c>
      <c r="B42">
        <v>2</v>
      </c>
      <c r="C42">
        <f t="shared" si="0"/>
        <v>1</v>
      </c>
      <c r="D42">
        <f>IF(COUNTIF('Google Maps Places'!$H$2:$H$200,'Dep in APIs occurrences'!$A42)&gt;0,1,0)</f>
        <v>0</v>
      </c>
      <c r="E42">
        <f>IF(COUNTIF('Twitter Search Tweets'!$H$2:$H$200,'Dep in APIs occurrences'!$A42)&gt;0,1,0)</f>
        <v>0</v>
      </c>
      <c r="F42">
        <f>IF(COUNTIF(Youtube!$H$2:$H$200,'Dep in APIs occurrences'!$A42)&gt;0,1,0)</f>
        <v>0</v>
      </c>
      <c r="G42">
        <f>IF(COUNTIF(Flickr!$H$2:$H$200,'Dep in APIs occurrences'!$A42)&gt;0,1,0)</f>
        <v>0</v>
      </c>
      <c r="H42">
        <f>IF(COUNTIF('Twilio SMS'!$H$2:$H$200,'Dep in APIs occurrences'!$A42)&gt;0,1,0)</f>
        <v>0</v>
      </c>
      <c r="I42">
        <f>IF(COUNTIF(Last.fm!$H$2:$H$200,'Dep in APIs occurrences'!$A42)&gt;0,1,0)</f>
        <v>0</v>
      </c>
      <c r="J42">
        <f>IF(COUNTIF('Microsoft Bing Maps'!$H$2:$H$200,'Dep in APIs occurrences'!$A42)&gt;0,1,0)</f>
        <v>0</v>
      </c>
      <c r="K42">
        <f>IF(COUNTIF('Google App Engine Admin'!$H$2:$H$200,'Dep in APIs occurrences'!$A42)&gt;0,1,0)</f>
        <v>0</v>
      </c>
      <c r="L42">
        <f>IF(COUNTIF(Foursquare!$H$2:$H$200,'Dep in APIs occurrences'!$A42)&gt;0,1,0)</f>
        <v>0</v>
      </c>
      <c r="M42">
        <f>IF(COUNTIF('DocuSign eSignature'!$H$2:$H$200,'Dep in APIs occurrences'!$A42)&gt;0,1,0)</f>
        <v>0</v>
      </c>
      <c r="N42">
        <f>IF(COUNTIF(GeoNames!$H$2:$H$200,'Dep in APIs occurrences'!$A42)&gt;0,1,0)</f>
        <v>0</v>
      </c>
      <c r="O42">
        <f>IF(COUNTIF('Google Geocoding'!$H$2:$H$200,'Dep in APIs occurrences'!$A42)&gt;0,1,0)</f>
        <v>0</v>
      </c>
      <c r="P42">
        <f>IF(COUNTIF(OpenStreetMap!$H$2:$H$200,'Dep in APIs occurrences'!$A42)&gt;0,1,0)</f>
        <v>0</v>
      </c>
      <c r="Q42">
        <f>IF(COUNTIF(SoundCloud!$H$2:$H$200,'Dep in APIs occurrences'!$A42)&gt;0,1,0)</f>
        <v>0</v>
      </c>
      <c r="R42">
        <f>IF(COUNTIF(NationBuilder!$H$2:$H$199,'Dep in APIs occurrences'!$A42)&gt;0,1,0)</f>
        <v>0</v>
      </c>
      <c r="S42">
        <f>IF(COUNTIF(Tumblr!$H$2:$H$200,'Dep in APIs occurrences'!$A42)&gt;0,1,0)</f>
        <v>0</v>
      </c>
      <c r="T42">
        <f>IF(COUNTIF('Yelp Fusion'!$H$2:$H$200,'Dep in APIs occurrences'!$A42)&gt;0,1,0)</f>
        <v>0</v>
      </c>
      <c r="U42">
        <f>IF(COUNTIF('Paypal Invoicing'!$H$2:$H$200,'Dep in APIs occurrences'!$A42)&gt;0,1,0)</f>
        <v>0</v>
      </c>
      <c r="V42">
        <f>IF(COUNTIF(Oodle!$H$2:$H$200,'Dep in APIs occurrences'!$A42)&gt;0,1,0)</f>
        <v>0</v>
      </c>
      <c r="W42">
        <f>IF(COUNTIF(iTunes!$H$2:$H$200,'Dep in APIs occurrences'!$A42)&gt;0,1,0)</f>
        <v>0</v>
      </c>
      <c r="X42">
        <f>IF(COUNTIF(MapLarge!$H$2:$H$200,'Dep in APIs occurrences'!$A42)&gt;0,1,0)</f>
        <v>0</v>
      </c>
      <c r="Y42">
        <f>IF(COUNTIF(PicPlz!$H$2:$H$200,'Dep in APIs occurrences'!$A42)&gt;0,1,0)</f>
        <v>0</v>
      </c>
      <c r="Z42">
        <f>IF(COUNTIF(CrunchBase!$H$2:$H$200,'Dep in APIs occurrences'!$A42)&gt;0,1,0)</f>
        <v>0</v>
      </c>
      <c r="AA42">
        <f>IF(COUNTIF(Stripe!$H$2:$H$196,'Dep in APIs occurrences'!$A42)&gt;0,1,0)</f>
        <v>0</v>
      </c>
      <c r="AB42">
        <f>IF(COUNTIF(Kiva!$H$2:$H$200,'Dep in APIs occurrences'!$A42)&gt;0,1,0)</f>
        <v>0</v>
      </c>
      <c r="AC42">
        <f>IF(COUNTIF(Tropo!$H$2:$H$200,'Dep in APIs occurrences'!$A42)&gt;0,1,0)</f>
        <v>0</v>
      </c>
      <c r="AD42">
        <f>IF(COUNTIF('AT&amp;T In-App Messaging'!$H$2:$H$200,'Dep in APIs occurrences'!$A42)&gt;0,1,0)</f>
        <v>0</v>
      </c>
      <c r="AE42">
        <f>IF(COUNTIF('Nexmo SMS'!$H$2:$H$200,'Dep in APIs occurrences'!$A42)&gt;0,1,0)</f>
        <v>0</v>
      </c>
      <c r="AF42">
        <f>IF(COUNTIF('Amazon S3'!$H$2:$H$199,'Dep in APIs occurrences'!$A42)&gt;0,1,0)</f>
        <v>0</v>
      </c>
      <c r="AG42">
        <f>IF(COUNTIF(Heroku!$H$2:$H$200,'Dep in APIs occurrences'!$A42)&gt;0,1,0)</f>
        <v>0</v>
      </c>
      <c r="AH42">
        <f>IF(COUNTIF('Google Drive'!$H$2:$H$200,'Dep in APIs occurrences'!$A42)&gt;0,1,0)</f>
        <v>0</v>
      </c>
      <c r="AI42">
        <f>IF(COUNTIF('Google Fusion Tables'!$H$2:$H$200,'Dep in APIs occurrences'!$A42)&gt;0,1,0)</f>
        <v>0</v>
      </c>
      <c r="AJ42">
        <f>IF(COUNTIF(Pryv!$H$2:$H$200,'Dep in APIs occurrences'!$A42)&gt;0,1,0)</f>
        <v>0</v>
      </c>
      <c r="AK42">
        <f>IF(COUNTIF(Github!$H$2:$H$200,'Dep in APIs occurrences'!$A42)&gt;0,1,0)</f>
        <v>0</v>
      </c>
      <c r="AL42">
        <f>IF(COUNTIF('Bing Web Search'!$H$2:$H$200,'Dep in APIs occurrences'!$A42)&gt;0,1,0)</f>
        <v>0</v>
      </c>
      <c r="AM42">
        <f>IF(COUNTIF(Indeed!$H$2:$H$200,'Dep in APIs occurrences'!$A42)&gt;0,1,0)</f>
        <v>0</v>
      </c>
      <c r="AN42">
        <f>IF(COUNTIF('Google Custom Search'!$H$2:$H$200,'Dep in APIs occurrences'!$A42)&gt;0,1,0)</f>
        <v>0</v>
      </c>
      <c r="AO42">
        <f>IF(COUNTIF(Coinbase!$H$2:$H$200,'Dep in APIs occurrences'!$A42)&gt;0,1,0)</f>
        <v>0</v>
      </c>
      <c r="AP42">
        <f>IF(COUNTIF('QuickBooks Payments'!$H$2:$H$200,'Dep in APIs occurrences'!$A42)&gt;0,1,0)</f>
        <v>0</v>
      </c>
      <c r="AQ42">
        <f>IF(COUNTIF('Forte (Payments Gateway)'!$H$2:$H$199,'Dep in APIs occurrences'!$A42)&gt;0,1,0)</f>
        <v>1</v>
      </c>
    </row>
    <row r="43" ht="15.75" customHeight="1" spans="1:43">
      <c r="A43" s="1" t="str">
        <f>'Dependency types'!A$43</f>
        <v>p1 =&gt; XOR(p2, p3)</v>
      </c>
      <c r="B43">
        <v>3</v>
      </c>
      <c r="C43">
        <f t="shared" si="0"/>
        <v>1</v>
      </c>
      <c r="D43">
        <f>IF(COUNTIF('Google Maps Places'!$H$2:$H$200,'Dep in APIs occurrences'!$A43)&gt;0,1,0)</f>
        <v>0</v>
      </c>
      <c r="E43">
        <f>IF(COUNTIF('Twitter Search Tweets'!$H$2:$H$200,'Dep in APIs occurrences'!$A43)&gt;0,1,0)</f>
        <v>0</v>
      </c>
      <c r="F43">
        <f>IF(COUNTIF(Youtube!$H$2:$H$200,'Dep in APIs occurrences'!$A43)&gt;0,1,0)</f>
        <v>0</v>
      </c>
      <c r="G43">
        <f>IF(COUNTIF(Flickr!$H$2:$H$200,'Dep in APIs occurrences'!$A43)&gt;0,1,0)</f>
        <v>0</v>
      </c>
      <c r="H43">
        <f>IF(COUNTIF('Twilio SMS'!$H$2:$H$200,'Dep in APIs occurrences'!$A43)&gt;0,1,0)</f>
        <v>0</v>
      </c>
      <c r="I43">
        <f>IF(COUNTIF(Last.fm!$H$2:$H$200,'Dep in APIs occurrences'!$A43)&gt;0,1,0)</f>
        <v>0</v>
      </c>
      <c r="J43">
        <f>IF(COUNTIF('Microsoft Bing Maps'!$H$2:$H$200,'Dep in APIs occurrences'!$A43)&gt;0,1,0)</f>
        <v>0</v>
      </c>
      <c r="K43">
        <f>IF(COUNTIF('Google App Engine Admin'!$H$2:$H$200,'Dep in APIs occurrences'!$A43)&gt;0,1,0)</f>
        <v>0</v>
      </c>
      <c r="L43">
        <f>IF(COUNTIF(Foursquare!$H$2:$H$200,'Dep in APIs occurrences'!$A43)&gt;0,1,0)</f>
        <v>0</v>
      </c>
      <c r="M43">
        <f>IF(COUNTIF('DocuSign eSignature'!$H$2:$H$200,'Dep in APIs occurrences'!$A43)&gt;0,1,0)</f>
        <v>0</v>
      </c>
      <c r="N43">
        <f>IF(COUNTIF(GeoNames!$H$2:$H$200,'Dep in APIs occurrences'!$A43)&gt;0,1,0)</f>
        <v>0</v>
      </c>
      <c r="O43">
        <f>IF(COUNTIF('Google Geocoding'!$H$2:$H$200,'Dep in APIs occurrences'!$A43)&gt;0,1,0)</f>
        <v>0</v>
      </c>
      <c r="P43">
        <f>IF(COUNTIF(OpenStreetMap!$H$2:$H$200,'Dep in APIs occurrences'!$A43)&gt;0,1,0)</f>
        <v>0</v>
      </c>
      <c r="Q43">
        <f>IF(COUNTIF(SoundCloud!$H$2:$H$200,'Dep in APIs occurrences'!$A43)&gt;0,1,0)</f>
        <v>0</v>
      </c>
      <c r="R43">
        <f>IF(COUNTIF(NationBuilder!$H$2:$H$199,'Dep in APIs occurrences'!$A43)&gt;0,1,0)</f>
        <v>0</v>
      </c>
      <c r="S43">
        <f>IF(COUNTIF(Tumblr!$H$2:$H$200,'Dep in APIs occurrences'!$A43)&gt;0,1,0)</f>
        <v>0</v>
      </c>
      <c r="T43">
        <f>IF(COUNTIF('Yelp Fusion'!$H$2:$H$200,'Dep in APIs occurrences'!$A43)&gt;0,1,0)</f>
        <v>0</v>
      </c>
      <c r="U43">
        <f>IF(COUNTIF('Paypal Invoicing'!$H$2:$H$200,'Dep in APIs occurrences'!$A43)&gt;0,1,0)</f>
        <v>0</v>
      </c>
      <c r="V43">
        <f>IF(COUNTIF(Oodle!$H$2:$H$200,'Dep in APIs occurrences'!$A43)&gt;0,1,0)</f>
        <v>0</v>
      </c>
      <c r="W43">
        <f>IF(COUNTIF(iTunes!$H$2:$H$200,'Dep in APIs occurrences'!$A43)&gt;0,1,0)</f>
        <v>0</v>
      </c>
      <c r="X43">
        <f>IF(COUNTIF(MapLarge!$H$2:$H$200,'Dep in APIs occurrences'!$A43)&gt;0,1,0)</f>
        <v>0</v>
      </c>
      <c r="Y43">
        <f>IF(COUNTIF(PicPlz!$H$2:$H$200,'Dep in APIs occurrences'!$A43)&gt;0,1,0)</f>
        <v>0</v>
      </c>
      <c r="Z43">
        <f>IF(COUNTIF(CrunchBase!$H$2:$H$200,'Dep in APIs occurrences'!$A43)&gt;0,1,0)</f>
        <v>0</v>
      </c>
      <c r="AA43">
        <f>IF(COUNTIF(Stripe!$H$2:$H$196,'Dep in APIs occurrences'!$A43)&gt;0,1,0)</f>
        <v>1</v>
      </c>
      <c r="AB43">
        <f>IF(COUNTIF(Kiva!$H$2:$H$200,'Dep in APIs occurrences'!$A43)&gt;0,1,0)</f>
        <v>0</v>
      </c>
      <c r="AC43">
        <f>IF(COUNTIF(Tropo!$H$2:$H$200,'Dep in APIs occurrences'!$A43)&gt;0,1,0)</f>
        <v>0</v>
      </c>
      <c r="AD43">
        <f>IF(COUNTIF('AT&amp;T In-App Messaging'!$H$2:$H$200,'Dep in APIs occurrences'!$A43)&gt;0,1,0)</f>
        <v>0</v>
      </c>
      <c r="AE43">
        <f>IF(COUNTIF('Nexmo SMS'!$H$2:$H$200,'Dep in APIs occurrences'!$A43)&gt;0,1,0)</f>
        <v>0</v>
      </c>
      <c r="AF43">
        <f>IF(COUNTIF('Amazon S3'!$H$2:$H$199,'Dep in APIs occurrences'!$A43)&gt;0,1,0)</f>
        <v>0</v>
      </c>
      <c r="AG43">
        <f>IF(COUNTIF(Heroku!$H$2:$H$200,'Dep in APIs occurrences'!$A43)&gt;0,1,0)</f>
        <v>0</v>
      </c>
      <c r="AH43">
        <f>IF(COUNTIF('Google Drive'!$H$2:$H$200,'Dep in APIs occurrences'!$A43)&gt;0,1,0)</f>
        <v>0</v>
      </c>
      <c r="AI43">
        <f>IF(COUNTIF('Google Fusion Tables'!$H$2:$H$200,'Dep in APIs occurrences'!$A43)&gt;0,1,0)</f>
        <v>0</v>
      </c>
      <c r="AJ43">
        <f>IF(COUNTIF(Pryv!$H$2:$H$200,'Dep in APIs occurrences'!$A43)&gt;0,1,0)</f>
        <v>0</v>
      </c>
      <c r="AK43">
        <f>IF(COUNTIF(Github!$H$2:$H$200,'Dep in APIs occurrences'!$A43)&gt;0,1,0)</f>
        <v>0</v>
      </c>
      <c r="AL43">
        <f>IF(COUNTIF('Bing Web Search'!$H$2:$H$200,'Dep in APIs occurrences'!$A43)&gt;0,1,0)</f>
        <v>0</v>
      </c>
      <c r="AM43">
        <f>IF(COUNTIF(Indeed!$H$2:$H$200,'Dep in APIs occurrences'!$A43)&gt;0,1,0)</f>
        <v>0</v>
      </c>
      <c r="AN43">
        <f>IF(COUNTIF('Google Custom Search'!$H$2:$H$200,'Dep in APIs occurrences'!$A43)&gt;0,1,0)</f>
        <v>0</v>
      </c>
      <c r="AO43">
        <f>IF(COUNTIF(Coinbase!$H$2:$H$200,'Dep in APIs occurrences'!$A43)&gt;0,1,0)</f>
        <v>0</v>
      </c>
      <c r="AP43">
        <f>IF(COUNTIF('QuickBooks Payments'!$H$2:$H$200,'Dep in APIs occurrences'!$A43)&gt;0,1,0)</f>
        <v>0</v>
      </c>
      <c r="AQ43">
        <f>IF(COUNTIF('Forte (Payments Gateway)'!$H$2:$H$199,'Dep in APIs occurrences'!$A43)&gt;0,1,0)</f>
        <v>0</v>
      </c>
    </row>
    <row r="44" ht="15.75" customHeight="1" spans="1:43">
      <c r="A44" s="1" t="str">
        <f>'Dependency types'!A$44</f>
        <v>p1 =&gt; OR(p2, ..., p6)</v>
      </c>
      <c r="B44">
        <v>6</v>
      </c>
      <c r="C44">
        <f t="shared" si="0"/>
        <v>1</v>
      </c>
      <c r="D44">
        <f>IF(COUNTIF('Google Maps Places'!$H$2:$H$200,'Dep in APIs occurrences'!$A44)&gt;0,1,0)</f>
        <v>0</v>
      </c>
      <c r="E44">
        <f>IF(COUNTIF('Twitter Search Tweets'!$H$2:$H$200,'Dep in APIs occurrences'!$A44)&gt;0,1,0)</f>
        <v>0</v>
      </c>
      <c r="F44">
        <f>IF(COUNTIF(Youtube!$H$2:$H$200,'Dep in APIs occurrences'!$A44)&gt;0,1,0)</f>
        <v>0</v>
      </c>
      <c r="G44">
        <f>IF(COUNTIF(Flickr!$H$2:$H$200,'Dep in APIs occurrences'!$A44)&gt;0,1,0)</f>
        <v>0</v>
      </c>
      <c r="H44">
        <f>IF(COUNTIF('Twilio SMS'!$H$2:$H$200,'Dep in APIs occurrences'!$A44)&gt;0,1,0)</f>
        <v>0</v>
      </c>
      <c r="I44">
        <f>IF(COUNTIF(Last.fm!$H$2:$H$200,'Dep in APIs occurrences'!$A44)&gt;0,1,0)</f>
        <v>0</v>
      </c>
      <c r="J44">
        <f>IF(COUNTIF('Microsoft Bing Maps'!$H$2:$H$200,'Dep in APIs occurrences'!$A44)&gt;0,1,0)</f>
        <v>0</v>
      </c>
      <c r="K44">
        <f>IF(COUNTIF('Google App Engine Admin'!$H$2:$H$200,'Dep in APIs occurrences'!$A44)&gt;0,1,0)</f>
        <v>0</v>
      </c>
      <c r="L44">
        <f>IF(COUNTIF(Foursquare!$H$2:$H$200,'Dep in APIs occurrences'!$A44)&gt;0,1,0)</f>
        <v>0</v>
      </c>
      <c r="M44">
        <f>IF(COUNTIF('DocuSign eSignature'!$H$2:$H$200,'Dep in APIs occurrences'!$A44)&gt;0,1,0)</f>
        <v>0</v>
      </c>
      <c r="N44">
        <f>IF(COUNTIF(GeoNames!$H$2:$H$200,'Dep in APIs occurrences'!$A44)&gt;0,1,0)</f>
        <v>0</v>
      </c>
      <c r="O44">
        <f>IF(COUNTIF('Google Geocoding'!$H$2:$H$200,'Dep in APIs occurrences'!$A44)&gt;0,1,0)</f>
        <v>0</v>
      </c>
      <c r="P44">
        <f>IF(COUNTIF(OpenStreetMap!$H$2:$H$200,'Dep in APIs occurrences'!$A44)&gt;0,1,0)</f>
        <v>0</v>
      </c>
      <c r="Q44">
        <f>IF(COUNTIF(SoundCloud!$H$2:$H$200,'Dep in APIs occurrences'!$A44)&gt;0,1,0)</f>
        <v>0</v>
      </c>
      <c r="R44">
        <f>IF(COUNTIF(NationBuilder!$H$2:$H$199,'Dep in APIs occurrences'!$A44)&gt;0,1,0)</f>
        <v>0</v>
      </c>
      <c r="S44">
        <f>IF(COUNTIF(Tumblr!$H$2:$H$200,'Dep in APIs occurrences'!$A44)&gt;0,1,0)</f>
        <v>0</v>
      </c>
      <c r="T44">
        <f>IF(COUNTIF('Yelp Fusion'!$H$2:$H$200,'Dep in APIs occurrences'!$A44)&gt;0,1,0)</f>
        <v>0</v>
      </c>
      <c r="U44">
        <f>IF(COUNTIF('Paypal Invoicing'!$H$2:$H$200,'Dep in APIs occurrences'!$A44)&gt;0,1,0)</f>
        <v>0</v>
      </c>
      <c r="V44">
        <f>IF(COUNTIF(Oodle!$H$2:$H$200,'Dep in APIs occurrences'!$A44)&gt;0,1,0)</f>
        <v>0</v>
      </c>
      <c r="W44">
        <f>IF(COUNTIF(iTunes!$H$2:$H$200,'Dep in APIs occurrences'!$A44)&gt;0,1,0)</f>
        <v>0</v>
      </c>
      <c r="X44">
        <f>IF(COUNTIF(MapLarge!$H$2:$H$200,'Dep in APIs occurrences'!$A44)&gt;0,1,0)</f>
        <v>0</v>
      </c>
      <c r="Y44">
        <f>IF(COUNTIF(PicPlz!$H$2:$H$200,'Dep in APIs occurrences'!$A44)&gt;0,1,0)</f>
        <v>0</v>
      </c>
      <c r="Z44">
        <f>IF(COUNTIF(CrunchBase!$H$2:$H$200,'Dep in APIs occurrences'!$A44)&gt;0,1,0)</f>
        <v>0</v>
      </c>
      <c r="AA44">
        <f>IF(COUNTIF(Stripe!$H$2:$H$196,'Dep in APIs occurrences'!$A44)&gt;0,1,0)</f>
        <v>0</v>
      </c>
      <c r="AB44">
        <f>IF(COUNTIF(Kiva!$H$2:$H$200,'Dep in APIs occurrences'!$A44)&gt;0,1,0)</f>
        <v>0</v>
      </c>
      <c r="AC44">
        <f>IF(COUNTIF(Tropo!$H$2:$H$200,'Dep in APIs occurrences'!$A44)&gt;0,1,0)</f>
        <v>0</v>
      </c>
      <c r="AD44">
        <f>IF(COUNTIF('AT&amp;T In-App Messaging'!$H$2:$H$200,'Dep in APIs occurrences'!$A44)&gt;0,1,0)</f>
        <v>0</v>
      </c>
      <c r="AE44">
        <f>IF(COUNTIF('Nexmo SMS'!$H$2:$H$200,'Dep in APIs occurrences'!$A44)&gt;0,1,0)</f>
        <v>0</v>
      </c>
      <c r="AF44">
        <f>IF(COUNTIF('Amazon S3'!$H$2:$H$199,'Dep in APIs occurrences'!$A44)&gt;0,1,0)</f>
        <v>1</v>
      </c>
      <c r="AG44">
        <f>IF(COUNTIF(Heroku!$H$2:$H$200,'Dep in APIs occurrences'!$A44)&gt;0,1,0)</f>
        <v>0</v>
      </c>
      <c r="AH44">
        <f>IF(COUNTIF('Google Drive'!$H$2:$H$200,'Dep in APIs occurrences'!$A44)&gt;0,1,0)</f>
        <v>0</v>
      </c>
      <c r="AI44">
        <f>IF(COUNTIF('Google Fusion Tables'!$H$2:$H$200,'Dep in APIs occurrences'!$A44)&gt;0,1,0)</f>
        <v>0</v>
      </c>
      <c r="AJ44">
        <f>IF(COUNTIF(Pryv!$H$2:$H$200,'Dep in APIs occurrences'!$A44)&gt;0,1,0)</f>
        <v>0</v>
      </c>
      <c r="AK44">
        <f>IF(COUNTIF(Github!$H$2:$H$200,'Dep in APIs occurrences'!$A44)&gt;0,1,0)</f>
        <v>0</v>
      </c>
      <c r="AL44">
        <f>IF(COUNTIF('Bing Web Search'!$H$2:$H$200,'Dep in APIs occurrences'!$A44)&gt;0,1,0)</f>
        <v>0</v>
      </c>
      <c r="AM44">
        <f>IF(COUNTIF(Indeed!$H$2:$H$200,'Dep in APIs occurrences'!$A44)&gt;0,1,0)</f>
        <v>0</v>
      </c>
      <c r="AN44">
        <f>IF(COUNTIF('Google Custom Search'!$H$2:$H$200,'Dep in APIs occurrences'!$A44)&gt;0,1,0)</f>
        <v>0</v>
      </c>
      <c r="AO44">
        <f>IF(COUNTIF(Coinbase!$H$2:$H$200,'Dep in APIs occurrences'!$A44)&gt;0,1,0)</f>
        <v>0</v>
      </c>
      <c r="AP44">
        <f>IF(COUNTIF('QuickBooks Payments'!$H$2:$H$200,'Dep in APIs occurrences'!$A44)&gt;0,1,0)</f>
        <v>0</v>
      </c>
      <c r="AQ44">
        <f>IF(COUNTIF('Forte (Payments Gateway)'!$H$2:$H$199,'Dep in APIs occurrences'!$A44)&gt;0,1,0)</f>
        <v>0</v>
      </c>
    </row>
    <row r="45" ht="15.75" customHeight="1" spans="1:43">
      <c r="A45" s="1" t="str">
        <f>'Dependency types'!A$45</f>
        <v>!p1 =&gt; !OR(p2, p3)</v>
      </c>
      <c r="B45">
        <v>3</v>
      </c>
      <c r="C45">
        <f t="shared" si="0"/>
        <v>1</v>
      </c>
      <c r="D45">
        <f>IF(COUNTIF('Google Maps Places'!$H$2:$H$200,'Dep in APIs occurrences'!$A45)&gt;0,1,0)</f>
        <v>0</v>
      </c>
      <c r="E45">
        <f>IF(COUNTIF('Twitter Search Tweets'!$H$2:$H$200,'Dep in APIs occurrences'!$A45)&gt;0,1,0)</f>
        <v>0</v>
      </c>
      <c r="F45">
        <f>IF(COUNTIF(Youtube!$H$2:$H$200,'Dep in APIs occurrences'!$A45)&gt;0,1,0)</f>
        <v>0</v>
      </c>
      <c r="G45">
        <f>IF(COUNTIF(Flickr!$H$2:$H$200,'Dep in APIs occurrences'!$A45)&gt;0,1,0)</f>
        <v>0</v>
      </c>
      <c r="H45">
        <f>IF(COUNTIF('Twilio SMS'!$H$2:$H$200,'Dep in APIs occurrences'!$A45)&gt;0,1,0)</f>
        <v>0</v>
      </c>
      <c r="I45">
        <f>IF(COUNTIF(Last.fm!$H$2:$H$200,'Dep in APIs occurrences'!$A45)&gt;0,1,0)</f>
        <v>0</v>
      </c>
      <c r="J45">
        <f>IF(COUNTIF('Microsoft Bing Maps'!$H$2:$H$200,'Dep in APIs occurrences'!$A45)&gt;0,1,0)</f>
        <v>0</v>
      </c>
      <c r="K45">
        <f>IF(COUNTIF('Google App Engine Admin'!$H$2:$H$200,'Dep in APIs occurrences'!$A45)&gt;0,1,0)</f>
        <v>0</v>
      </c>
      <c r="L45">
        <f>IF(COUNTIF(Foursquare!$H$2:$H$200,'Dep in APIs occurrences'!$A45)&gt;0,1,0)</f>
        <v>0</v>
      </c>
      <c r="M45">
        <f>IF(COUNTIF('DocuSign eSignature'!$H$2:$H$200,'Dep in APIs occurrences'!$A45)&gt;0,1,0)</f>
        <v>0</v>
      </c>
      <c r="N45">
        <f>IF(COUNTIF(GeoNames!$H$2:$H$200,'Dep in APIs occurrences'!$A45)&gt;0,1,0)</f>
        <v>0</v>
      </c>
      <c r="O45">
        <f>IF(COUNTIF('Google Geocoding'!$H$2:$H$200,'Dep in APIs occurrences'!$A45)&gt;0,1,0)</f>
        <v>0</v>
      </c>
      <c r="P45">
        <f>IF(COUNTIF(OpenStreetMap!$H$2:$H$200,'Dep in APIs occurrences'!$A45)&gt;0,1,0)</f>
        <v>0</v>
      </c>
      <c r="Q45">
        <f>IF(COUNTIF(SoundCloud!$H$2:$H$200,'Dep in APIs occurrences'!$A45)&gt;0,1,0)</f>
        <v>0</v>
      </c>
      <c r="R45">
        <f>IF(COUNTIF(NationBuilder!$H$2:$H$199,'Dep in APIs occurrences'!$A45)&gt;0,1,0)</f>
        <v>0</v>
      </c>
      <c r="S45">
        <f>IF(COUNTIF(Tumblr!$H$2:$H$200,'Dep in APIs occurrences'!$A45)&gt;0,1,0)</f>
        <v>0</v>
      </c>
      <c r="T45">
        <f>IF(COUNTIF('Yelp Fusion'!$H$2:$H$200,'Dep in APIs occurrences'!$A45)&gt;0,1,0)</f>
        <v>0</v>
      </c>
      <c r="U45">
        <f>IF(COUNTIF('Paypal Invoicing'!$H$2:$H$200,'Dep in APIs occurrences'!$A45)&gt;0,1,0)</f>
        <v>0</v>
      </c>
      <c r="V45">
        <f>IF(COUNTIF(Oodle!$H$2:$H$200,'Dep in APIs occurrences'!$A45)&gt;0,1,0)</f>
        <v>0</v>
      </c>
      <c r="W45">
        <f>IF(COUNTIF(iTunes!$H$2:$H$200,'Dep in APIs occurrences'!$A45)&gt;0,1,0)</f>
        <v>0</v>
      </c>
      <c r="X45">
        <f>IF(COUNTIF(MapLarge!$H$2:$H$200,'Dep in APIs occurrences'!$A45)&gt;0,1,0)</f>
        <v>0</v>
      </c>
      <c r="Y45">
        <f>IF(COUNTIF(PicPlz!$H$2:$H$200,'Dep in APIs occurrences'!$A45)&gt;0,1,0)</f>
        <v>0</v>
      </c>
      <c r="Z45">
        <f>IF(COUNTIF(CrunchBase!$H$2:$H$200,'Dep in APIs occurrences'!$A45)&gt;0,1,0)</f>
        <v>0</v>
      </c>
      <c r="AA45">
        <f>IF(COUNTIF(Stripe!$H$2:$H$196,'Dep in APIs occurrences'!$A45)&gt;0,1,0)</f>
        <v>0</v>
      </c>
      <c r="AB45">
        <f>IF(COUNTIF(Kiva!$H$2:$H$200,'Dep in APIs occurrences'!$A45)&gt;0,1,0)</f>
        <v>0</v>
      </c>
      <c r="AC45">
        <f>IF(COUNTIF(Tropo!$H$2:$H$200,'Dep in APIs occurrences'!$A45)&gt;0,1,0)</f>
        <v>0</v>
      </c>
      <c r="AD45">
        <f>IF(COUNTIF('AT&amp;T In-App Messaging'!$H$2:$H$200,'Dep in APIs occurrences'!$A45)&gt;0,1,0)</f>
        <v>0</v>
      </c>
      <c r="AE45">
        <f>IF(COUNTIF('Nexmo SMS'!$H$2:$H$200,'Dep in APIs occurrences'!$A45)&gt;0,1,0)</f>
        <v>0</v>
      </c>
      <c r="AF45">
        <f>IF(COUNTIF('Amazon S3'!$H$2:$H$199,'Dep in APIs occurrences'!$A45)&gt;0,1,0)</f>
        <v>1</v>
      </c>
      <c r="AG45">
        <f>IF(COUNTIF(Heroku!$H$2:$H$200,'Dep in APIs occurrences'!$A45)&gt;0,1,0)</f>
        <v>0</v>
      </c>
      <c r="AH45">
        <f>IF(COUNTIF('Google Drive'!$H$2:$H$200,'Dep in APIs occurrences'!$A45)&gt;0,1,0)</f>
        <v>0</v>
      </c>
      <c r="AI45">
        <f>IF(COUNTIF('Google Fusion Tables'!$H$2:$H$200,'Dep in APIs occurrences'!$A45)&gt;0,1,0)</f>
        <v>0</v>
      </c>
      <c r="AJ45">
        <f>IF(COUNTIF(Pryv!$H$2:$H$200,'Dep in APIs occurrences'!$A45)&gt;0,1,0)</f>
        <v>0</v>
      </c>
      <c r="AK45">
        <f>IF(COUNTIF(Github!$H$2:$H$200,'Dep in APIs occurrences'!$A45)&gt;0,1,0)</f>
        <v>0</v>
      </c>
      <c r="AL45">
        <f>IF(COUNTIF('Bing Web Search'!$H$2:$H$200,'Dep in APIs occurrences'!$A45)&gt;0,1,0)</f>
        <v>0</v>
      </c>
      <c r="AM45">
        <f>IF(COUNTIF(Indeed!$H$2:$H$200,'Dep in APIs occurrences'!$A45)&gt;0,1,0)</f>
        <v>0</v>
      </c>
      <c r="AN45">
        <f>IF(COUNTIF('Google Custom Search'!$H$2:$H$200,'Dep in APIs occurrences'!$A45)&gt;0,1,0)</f>
        <v>0</v>
      </c>
      <c r="AO45">
        <f>IF(COUNTIF(Coinbase!$H$2:$H$200,'Dep in APIs occurrences'!$A45)&gt;0,1,0)</f>
        <v>0</v>
      </c>
      <c r="AP45">
        <f>IF(COUNTIF('QuickBooks Payments'!$H$2:$H$200,'Dep in APIs occurrences'!$A45)&gt;0,1,0)</f>
        <v>0</v>
      </c>
      <c r="AQ45">
        <f>IF(COUNTIF('Forte (Payments Gateway)'!$H$2:$H$199,'Dep in APIs occurrences'!$A45)&gt;0,1,0)</f>
        <v>0</v>
      </c>
    </row>
    <row r="46" ht="15.75" customHeight="1" spans="1:43">
      <c r="A46" s="1" t="str">
        <f>'Dependency types'!A$46</f>
        <v>!p1 =&gt; !OR(p2, p3, p4)</v>
      </c>
      <c r="B46">
        <v>4</v>
      </c>
      <c r="C46">
        <f t="shared" si="0"/>
        <v>1</v>
      </c>
      <c r="D46">
        <f>IF(COUNTIF('Google Maps Places'!$H$2:$H$200,'Dep in APIs occurrences'!$A46)&gt;0,1,0)</f>
        <v>0</v>
      </c>
      <c r="E46">
        <f>IF(COUNTIF('Twitter Search Tweets'!$H$2:$H$200,'Dep in APIs occurrences'!$A46)&gt;0,1,0)</f>
        <v>0</v>
      </c>
      <c r="F46">
        <f>IF(COUNTIF(Youtube!$H$2:$H$200,'Dep in APIs occurrences'!$A46)&gt;0,1,0)</f>
        <v>0</v>
      </c>
      <c r="G46">
        <f>IF(COUNTIF(Flickr!$H$2:$H$200,'Dep in APIs occurrences'!$A46)&gt;0,1,0)</f>
        <v>0</v>
      </c>
      <c r="H46">
        <f>IF(COUNTIF('Twilio SMS'!$H$2:$H$200,'Dep in APIs occurrences'!$A46)&gt;0,1,0)</f>
        <v>0</v>
      </c>
      <c r="I46">
        <f>IF(COUNTIF(Last.fm!$H$2:$H$200,'Dep in APIs occurrences'!$A46)&gt;0,1,0)</f>
        <v>0</v>
      </c>
      <c r="J46">
        <f>IF(COUNTIF('Microsoft Bing Maps'!$H$2:$H$200,'Dep in APIs occurrences'!$A46)&gt;0,1,0)</f>
        <v>0</v>
      </c>
      <c r="K46">
        <f>IF(COUNTIF('Google App Engine Admin'!$H$2:$H$200,'Dep in APIs occurrences'!$A46)&gt;0,1,0)</f>
        <v>0</v>
      </c>
      <c r="L46">
        <f>IF(COUNTIF(Foursquare!$H$2:$H$200,'Dep in APIs occurrences'!$A46)&gt;0,1,0)</f>
        <v>0</v>
      </c>
      <c r="M46">
        <f>IF(COUNTIF('DocuSign eSignature'!$H$2:$H$200,'Dep in APIs occurrences'!$A46)&gt;0,1,0)</f>
        <v>0</v>
      </c>
      <c r="N46">
        <f>IF(COUNTIF(GeoNames!$H$2:$H$200,'Dep in APIs occurrences'!$A46)&gt;0,1,0)</f>
        <v>0</v>
      </c>
      <c r="O46">
        <f>IF(COUNTIF('Google Geocoding'!$H$2:$H$200,'Dep in APIs occurrences'!$A46)&gt;0,1,0)</f>
        <v>0</v>
      </c>
      <c r="P46">
        <f>IF(COUNTIF(OpenStreetMap!$H$2:$H$200,'Dep in APIs occurrences'!$A46)&gt;0,1,0)</f>
        <v>0</v>
      </c>
      <c r="Q46">
        <f>IF(COUNTIF(SoundCloud!$H$2:$H$200,'Dep in APIs occurrences'!$A46)&gt;0,1,0)</f>
        <v>0</v>
      </c>
      <c r="R46">
        <f>IF(COUNTIF(NationBuilder!$H$2:$H$199,'Dep in APIs occurrences'!$A46)&gt;0,1,0)</f>
        <v>0</v>
      </c>
      <c r="S46">
        <f>IF(COUNTIF(Tumblr!$H$2:$H$200,'Dep in APIs occurrences'!$A46)&gt;0,1,0)</f>
        <v>0</v>
      </c>
      <c r="T46">
        <f>IF(COUNTIF('Yelp Fusion'!$H$2:$H$200,'Dep in APIs occurrences'!$A46)&gt;0,1,0)</f>
        <v>0</v>
      </c>
      <c r="U46">
        <f>IF(COUNTIF('Paypal Invoicing'!$H$2:$H$200,'Dep in APIs occurrences'!$A46)&gt;0,1,0)</f>
        <v>0</v>
      </c>
      <c r="V46">
        <f>IF(COUNTIF(Oodle!$H$2:$H$200,'Dep in APIs occurrences'!$A46)&gt;0,1,0)</f>
        <v>0</v>
      </c>
      <c r="W46">
        <f>IF(COUNTIF(iTunes!$H$2:$H$200,'Dep in APIs occurrences'!$A46)&gt;0,1,0)</f>
        <v>0</v>
      </c>
      <c r="X46">
        <f>IF(COUNTIF(MapLarge!$H$2:$H$200,'Dep in APIs occurrences'!$A46)&gt;0,1,0)</f>
        <v>0</v>
      </c>
      <c r="Y46">
        <f>IF(COUNTIF(PicPlz!$H$2:$H$200,'Dep in APIs occurrences'!$A46)&gt;0,1,0)</f>
        <v>0</v>
      </c>
      <c r="Z46">
        <f>IF(COUNTIF(CrunchBase!$H$2:$H$200,'Dep in APIs occurrences'!$A46)&gt;0,1,0)</f>
        <v>0</v>
      </c>
      <c r="AA46">
        <f>IF(COUNTIF(Stripe!$H$2:$H$196,'Dep in APIs occurrences'!$A46)&gt;0,1,0)</f>
        <v>0</v>
      </c>
      <c r="AB46">
        <f>IF(COUNTIF(Kiva!$H$2:$H$200,'Dep in APIs occurrences'!$A46)&gt;0,1,0)</f>
        <v>0</v>
      </c>
      <c r="AC46">
        <f>IF(COUNTIF(Tropo!$H$2:$H$200,'Dep in APIs occurrences'!$A46)&gt;0,1,0)</f>
        <v>0</v>
      </c>
      <c r="AD46">
        <f>IF(COUNTIF('AT&amp;T In-App Messaging'!$H$2:$H$200,'Dep in APIs occurrences'!$A46)&gt;0,1,0)</f>
        <v>0</v>
      </c>
      <c r="AE46">
        <f>IF(COUNTIF('Nexmo SMS'!$H$2:$H$200,'Dep in APIs occurrences'!$A46)&gt;0,1,0)</f>
        <v>0</v>
      </c>
      <c r="AF46">
        <f>IF(COUNTIF('Amazon S3'!$H$2:$H$199,'Dep in APIs occurrences'!$A46)&gt;0,1,0)</f>
        <v>1</v>
      </c>
      <c r="AG46">
        <f>IF(COUNTIF(Heroku!$H$2:$H$200,'Dep in APIs occurrences'!$A46)&gt;0,1,0)</f>
        <v>0</v>
      </c>
      <c r="AH46">
        <f>IF(COUNTIF('Google Drive'!$H$2:$H$200,'Dep in APIs occurrences'!$A46)&gt;0,1,0)</f>
        <v>0</v>
      </c>
      <c r="AI46">
        <f>IF(COUNTIF('Google Fusion Tables'!$H$2:$H$200,'Dep in APIs occurrences'!$A46)&gt;0,1,0)</f>
        <v>0</v>
      </c>
      <c r="AJ46">
        <f>IF(COUNTIF(Pryv!$H$2:$H$200,'Dep in APIs occurrences'!$A46)&gt;0,1,0)</f>
        <v>0</v>
      </c>
      <c r="AK46">
        <f>IF(COUNTIF(Github!$H$2:$H$200,'Dep in APIs occurrences'!$A46)&gt;0,1,0)</f>
        <v>0</v>
      </c>
      <c r="AL46">
        <f>IF(COUNTIF('Bing Web Search'!$H$2:$H$200,'Dep in APIs occurrences'!$A46)&gt;0,1,0)</f>
        <v>0</v>
      </c>
      <c r="AM46">
        <f>IF(COUNTIF(Indeed!$H$2:$H$200,'Dep in APIs occurrences'!$A46)&gt;0,1,0)</f>
        <v>0</v>
      </c>
      <c r="AN46">
        <f>IF(COUNTIF('Google Custom Search'!$H$2:$H$200,'Dep in APIs occurrences'!$A46)&gt;0,1,0)</f>
        <v>0</v>
      </c>
      <c r="AO46">
        <f>IF(COUNTIF(Coinbase!$H$2:$H$200,'Dep in APIs occurrences'!$A46)&gt;0,1,0)</f>
        <v>0</v>
      </c>
      <c r="AP46">
        <f>IF(COUNTIF('QuickBooks Payments'!$H$2:$H$200,'Dep in APIs occurrences'!$A46)&gt;0,1,0)</f>
        <v>0</v>
      </c>
      <c r="AQ46">
        <f>IF(COUNTIF('Forte (Payments Gateway)'!$H$2:$H$199,'Dep in APIs occurrences'!$A46)&gt;0,1,0)</f>
        <v>0</v>
      </c>
    </row>
    <row r="47" ht="15.75" customHeight="1" spans="1:43">
      <c r="A47" s="1" t="str">
        <f>'Dependency types'!A$47</f>
        <v>p1 &lt;=&gt; OR(p2, p3)</v>
      </c>
      <c r="B47">
        <v>3</v>
      </c>
      <c r="C47">
        <f t="shared" si="0"/>
        <v>1</v>
      </c>
      <c r="D47">
        <f>IF(COUNTIF('Google Maps Places'!$H$2:$H$200,'Dep in APIs occurrences'!$A47)&gt;0,1,0)</f>
        <v>0</v>
      </c>
      <c r="E47">
        <f>IF(COUNTIF('Twitter Search Tweets'!$H$2:$H$200,'Dep in APIs occurrences'!$A47)&gt;0,1,0)</f>
        <v>0</v>
      </c>
      <c r="F47">
        <f>IF(COUNTIF(Youtube!$H$2:$H$200,'Dep in APIs occurrences'!$A47)&gt;0,1,0)</f>
        <v>0</v>
      </c>
      <c r="G47">
        <f>IF(COUNTIF(Flickr!$H$2:$H$200,'Dep in APIs occurrences'!$A47)&gt;0,1,0)</f>
        <v>0</v>
      </c>
      <c r="H47">
        <f>IF(COUNTIF('Twilio SMS'!$H$2:$H$200,'Dep in APIs occurrences'!$A47)&gt;0,1,0)</f>
        <v>0</v>
      </c>
      <c r="I47">
        <f>IF(COUNTIF(Last.fm!$H$2:$H$200,'Dep in APIs occurrences'!$A47)&gt;0,1,0)</f>
        <v>0</v>
      </c>
      <c r="J47">
        <f>IF(COUNTIF('Microsoft Bing Maps'!$H$2:$H$200,'Dep in APIs occurrences'!$A47)&gt;0,1,0)</f>
        <v>0</v>
      </c>
      <c r="K47">
        <f>IF(COUNTIF('Google App Engine Admin'!$H$2:$H$200,'Dep in APIs occurrences'!$A47)&gt;0,1,0)</f>
        <v>0</v>
      </c>
      <c r="L47">
        <f>IF(COUNTIF(Foursquare!$H$2:$H$200,'Dep in APIs occurrences'!$A47)&gt;0,1,0)</f>
        <v>0</v>
      </c>
      <c r="M47">
        <f>IF(COUNTIF('DocuSign eSignature'!$H$2:$H$200,'Dep in APIs occurrences'!$A47)&gt;0,1,0)</f>
        <v>0</v>
      </c>
      <c r="N47">
        <f>IF(COUNTIF(GeoNames!$H$2:$H$200,'Dep in APIs occurrences'!$A47)&gt;0,1,0)</f>
        <v>0</v>
      </c>
      <c r="O47">
        <f>IF(COUNTIF('Google Geocoding'!$H$2:$H$200,'Dep in APIs occurrences'!$A47)&gt;0,1,0)</f>
        <v>0</v>
      </c>
      <c r="P47">
        <f>IF(COUNTIF(OpenStreetMap!$H$2:$H$200,'Dep in APIs occurrences'!$A47)&gt;0,1,0)</f>
        <v>0</v>
      </c>
      <c r="Q47">
        <f>IF(COUNTIF(SoundCloud!$H$2:$H$200,'Dep in APIs occurrences'!$A47)&gt;0,1,0)</f>
        <v>0</v>
      </c>
      <c r="R47">
        <f>IF(COUNTIF(NationBuilder!$H$2:$H$199,'Dep in APIs occurrences'!$A47)&gt;0,1,0)</f>
        <v>0</v>
      </c>
      <c r="S47">
        <f>IF(COUNTIF(Tumblr!$H$2:$H$200,'Dep in APIs occurrences'!$A47)&gt;0,1,0)</f>
        <v>0</v>
      </c>
      <c r="T47">
        <f>IF(COUNTIF('Yelp Fusion'!$H$2:$H$200,'Dep in APIs occurrences'!$A47)&gt;0,1,0)</f>
        <v>0</v>
      </c>
      <c r="U47">
        <f>IF(COUNTIF('Paypal Invoicing'!$H$2:$H$200,'Dep in APIs occurrences'!$A47)&gt;0,1,0)</f>
        <v>0</v>
      </c>
      <c r="V47">
        <f>IF(COUNTIF(Oodle!$H$2:$H$200,'Dep in APIs occurrences'!$A47)&gt;0,1,0)</f>
        <v>0</v>
      </c>
      <c r="W47">
        <f>IF(COUNTIF(iTunes!$H$2:$H$200,'Dep in APIs occurrences'!$A47)&gt;0,1,0)</f>
        <v>0</v>
      </c>
      <c r="X47">
        <f>IF(COUNTIF(MapLarge!$H$2:$H$200,'Dep in APIs occurrences'!$A47)&gt;0,1,0)</f>
        <v>0</v>
      </c>
      <c r="Y47">
        <f>IF(COUNTIF(PicPlz!$H$2:$H$200,'Dep in APIs occurrences'!$A47)&gt;0,1,0)</f>
        <v>0</v>
      </c>
      <c r="Z47">
        <f>IF(COUNTIF(CrunchBase!$H$2:$H$200,'Dep in APIs occurrences'!$A47)&gt;0,1,0)</f>
        <v>0</v>
      </c>
      <c r="AA47">
        <f>IF(COUNTIF(Stripe!$H$2:$H$196,'Dep in APIs occurrences'!$A47)&gt;0,1,0)</f>
        <v>0</v>
      </c>
      <c r="AB47">
        <f>IF(COUNTIF(Kiva!$H$2:$H$200,'Dep in APIs occurrences'!$A47)&gt;0,1,0)</f>
        <v>0</v>
      </c>
      <c r="AC47">
        <f>IF(COUNTIF(Tropo!$H$2:$H$200,'Dep in APIs occurrences'!$A47)&gt;0,1,0)</f>
        <v>0</v>
      </c>
      <c r="AD47">
        <f>IF(COUNTIF('AT&amp;T In-App Messaging'!$H$2:$H$200,'Dep in APIs occurrences'!$A47)&gt;0,1,0)</f>
        <v>0</v>
      </c>
      <c r="AE47">
        <f>IF(COUNTIF('Nexmo SMS'!$H$2:$H$200,'Dep in APIs occurrences'!$A47)&gt;0,1,0)</f>
        <v>0</v>
      </c>
      <c r="AF47">
        <f>IF(COUNTIF('Amazon S3'!$H$2:$H$199,'Dep in APIs occurrences'!$A47)&gt;0,1,0)</f>
        <v>1</v>
      </c>
      <c r="AG47">
        <f>IF(COUNTIF(Heroku!$H$2:$H$200,'Dep in APIs occurrences'!$A47)&gt;0,1,0)</f>
        <v>0</v>
      </c>
      <c r="AH47">
        <f>IF(COUNTIF('Google Drive'!$H$2:$H$200,'Dep in APIs occurrences'!$A47)&gt;0,1,0)</f>
        <v>0</v>
      </c>
      <c r="AI47">
        <f>IF(COUNTIF('Google Fusion Tables'!$H$2:$H$200,'Dep in APIs occurrences'!$A47)&gt;0,1,0)</f>
        <v>0</v>
      </c>
      <c r="AJ47">
        <f>IF(COUNTIF(Pryv!$H$2:$H$200,'Dep in APIs occurrences'!$A47)&gt;0,1,0)</f>
        <v>0</v>
      </c>
      <c r="AK47">
        <f>IF(COUNTIF(Github!$H$2:$H$200,'Dep in APIs occurrences'!$A47)&gt;0,1,0)</f>
        <v>0</v>
      </c>
      <c r="AL47">
        <f>IF(COUNTIF('Bing Web Search'!$H$2:$H$200,'Dep in APIs occurrences'!$A47)&gt;0,1,0)</f>
        <v>0</v>
      </c>
      <c r="AM47">
        <f>IF(COUNTIF(Indeed!$H$2:$H$200,'Dep in APIs occurrences'!$A47)&gt;0,1,0)</f>
        <v>0</v>
      </c>
      <c r="AN47">
        <f>IF(COUNTIF('Google Custom Search'!$H$2:$H$200,'Dep in APIs occurrences'!$A47)&gt;0,1,0)</f>
        <v>0</v>
      </c>
      <c r="AO47">
        <f>IF(COUNTIF(Coinbase!$H$2:$H$200,'Dep in APIs occurrences'!$A47)&gt;0,1,0)</f>
        <v>0</v>
      </c>
      <c r="AP47">
        <f>IF(COUNTIF('QuickBooks Payments'!$H$2:$H$200,'Dep in APIs occurrences'!$A47)&gt;0,1,0)</f>
        <v>0</v>
      </c>
      <c r="AQ47">
        <f>IF(COUNTIF('Forte (Payments Gateway)'!$H$2:$H$199,'Dep in APIs occurrences'!$A47)&gt;0,1,0)</f>
        <v>0</v>
      </c>
    </row>
    <row r="48" ht="15.75" customHeight="1" spans="1:43">
      <c r="A48" s="1" t="str">
        <f>'Dependency types'!A$48</f>
        <v>p1!=A =&gt; NAND(p2, p3)</v>
      </c>
      <c r="B48">
        <v>3</v>
      </c>
      <c r="C48">
        <f t="shared" si="0"/>
        <v>1</v>
      </c>
      <c r="D48">
        <f>IF(COUNTIF('Google Maps Places'!$H$2:$H$200,'Dep in APIs occurrences'!$A48)&gt;0,1,0)</f>
        <v>0</v>
      </c>
      <c r="E48">
        <f>IF(COUNTIF('Twitter Search Tweets'!$H$2:$H$200,'Dep in APIs occurrences'!$A48)&gt;0,1,0)</f>
        <v>0</v>
      </c>
      <c r="F48">
        <f>IF(COUNTIF(Youtube!$H$2:$H$200,'Dep in APIs occurrences'!$A48)&gt;0,1,0)</f>
        <v>0</v>
      </c>
      <c r="G48">
        <f>IF(COUNTIF(Flickr!$H$2:$H$200,'Dep in APIs occurrences'!$A48)&gt;0,1,0)</f>
        <v>0</v>
      </c>
      <c r="H48">
        <f>IF(COUNTIF('Twilio SMS'!$H$2:$H$200,'Dep in APIs occurrences'!$A48)&gt;0,1,0)</f>
        <v>0</v>
      </c>
      <c r="I48">
        <f>IF(COUNTIF(Last.fm!$H$2:$H$200,'Dep in APIs occurrences'!$A48)&gt;0,1,0)</f>
        <v>0</v>
      </c>
      <c r="J48">
        <f>IF(COUNTIF('Microsoft Bing Maps'!$H$2:$H$200,'Dep in APIs occurrences'!$A48)&gt;0,1,0)</f>
        <v>0</v>
      </c>
      <c r="K48">
        <f>IF(COUNTIF('Google App Engine Admin'!$H$2:$H$200,'Dep in APIs occurrences'!$A48)&gt;0,1,0)</f>
        <v>0</v>
      </c>
      <c r="L48">
        <f>IF(COUNTIF(Foursquare!$H$2:$H$200,'Dep in APIs occurrences'!$A48)&gt;0,1,0)</f>
        <v>0</v>
      </c>
      <c r="M48">
        <f>IF(COUNTIF('DocuSign eSignature'!$H$2:$H$200,'Dep in APIs occurrences'!$A48)&gt;0,1,0)</f>
        <v>0</v>
      </c>
      <c r="N48">
        <f>IF(COUNTIF(GeoNames!$H$2:$H$200,'Dep in APIs occurrences'!$A48)&gt;0,1,0)</f>
        <v>0</v>
      </c>
      <c r="O48">
        <f>IF(COUNTIF('Google Geocoding'!$H$2:$H$200,'Dep in APIs occurrences'!$A48)&gt;0,1,0)</f>
        <v>0</v>
      </c>
      <c r="P48">
        <f>IF(COUNTIF(OpenStreetMap!$H$2:$H$200,'Dep in APIs occurrences'!$A48)&gt;0,1,0)</f>
        <v>0</v>
      </c>
      <c r="Q48">
        <f>IF(COUNTIF(SoundCloud!$H$2:$H$200,'Dep in APIs occurrences'!$A48)&gt;0,1,0)</f>
        <v>0</v>
      </c>
      <c r="R48">
        <f>IF(COUNTIF(NationBuilder!$H$2:$H$199,'Dep in APIs occurrences'!$A48)&gt;0,1,0)</f>
        <v>0</v>
      </c>
      <c r="S48">
        <f>IF(COUNTIF(Tumblr!$H$2:$H$200,'Dep in APIs occurrences'!$A48)&gt;0,1,0)</f>
        <v>0</v>
      </c>
      <c r="T48">
        <f>IF(COUNTIF('Yelp Fusion'!$H$2:$H$200,'Dep in APIs occurrences'!$A48)&gt;0,1,0)</f>
        <v>0</v>
      </c>
      <c r="U48">
        <f>IF(COUNTIF('Paypal Invoicing'!$H$2:$H$200,'Dep in APIs occurrences'!$A48)&gt;0,1,0)</f>
        <v>0</v>
      </c>
      <c r="V48">
        <f>IF(COUNTIF(Oodle!$H$2:$H$200,'Dep in APIs occurrences'!$A48)&gt;0,1,0)</f>
        <v>0</v>
      </c>
      <c r="W48">
        <f>IF(COUNTIF(iTunes!$H$2:$H$200,'Dep in APIs occurrences'!$A48)&gt;0,1,0)</f>
        <v>0</v>
      </c>
      <c r="X48">
        <f>IF(COUNTIF(MapLarge!$H$2:$H$200,'Dep in APIs occurrences'!$A48)&gt;0,1,0)</f>
        <v>0</v>
      </c>
      <c r="Y48">
        <f>IF(COUNTIF(PicPlz!$H$2:$H$200,'Dep in APIs occurrences'!$A48)&gt;0,1,0)</f>
        <v>0</v>
      </c>
      <c r="Z48">
        <f>IF(COUNTIF(CrunchBase!$H$2:$H$200,'Dep in APIs occurrences'!$A48)&gt;0,1,0)</f>
        <v>0</v>
      </c>
      <c r="AA48">
        <f>IF(COUNTIF(Stripe!$H$2:$H$196,'Dep in APIs occurrences'!$A48)&gt;0,1,0)</f>
        <v>0</v>
      </c>
      <c r="AB48">
        <f>IF(COUNTIF(Kiva!$H$2:$H$200,'Dep in APIs occurrences'!$A48)&gt;0,1,0)</f>
        <v>0</v>
      </c>
      <c r="AC48">
        <f>IF(COUNTIF(Tropo!$H$2:$H$200,'Dep in APIs occurrences'!$A48)&gt;0,1,0)</f>
        <v>0</v>
      </c>
      <c r="AD48">
        <f>IF(COUNTIF('AT&amp;T In-App Messaging'!$H$2:$H$200,'Dep in APIs occurrences'!$A48)&gt;0,1,0)</f>
        <v>0</v>
      </c>
      <c r="AE48">
        <f>IF(COUNTIF('Nexmo SMS'!$H$2:$H$200,'Dep in APIs occurrences'!$A48)&gt;0,1,0)</f>
        <v>0</v>
      </c>
      <c r="AF48">
        <f>IF(COUNTIF('Amazon S3'!$H$2:$H$199,'Dep in APIs occurrences'!$A48)&gt;0,1,0)</f>
        <v>1</v>
      </c>
      <c r="AG48">
        <f>IF(COUNTIF(Heroku!$H$2:$H$200,'Dep in APIs occurrences'!$A48)&gt;0,1,0)</f>
        <v>0</v>
      </c>
      <c r="AH48">
        <f>IF(COUNTIF('Google Drive'!$H$2:$H$200,'Dep in APIs occurrences'!$A48)&gt;0,1,0)</f>
        <v>0</v>
      </c>
      <c r="AI48">
        <f>IF(COUNTIF('Google Fusion Tables'!$H$2:$H$200,'Dep in APIs occurrences'!$A48)&gt;0,1,0)</f>
        <v>0</v>
      </c>
      <c r="AJ48">
        <f>IF(COUNTIF(Pryv!$H$2:$H$200,'Dep in APIs occurrences'!$A48)&gt;0,1,0)</f>
        <v>0</v>
      </c>
      <c r="AK48">
        <f>IF(COUNTIF(Github!$H$2:$H$200,'Dep in APIs occurrences'!$A48)&gt;0,1,0)</f>
        <v>0</v>
      </c>
      <c r="AL48">
        <f>IF(COUNTIF('Bing Web Search'!$H$2:$H$200,'Dep in APIs occurrences'!$A48)&gt;0,1,0)</f>
        <v>0</v>
      </c>
      <c r="AM48">
        <f>IF(COUNTIF(Indeed!$H$2:$H$200,'Dep in APIs occurrences'!$A48)&gt;0,1,0)</f>
        <v>0</v>
      </c>
      <c r="AN48">
        <f>IF(COUNTIF('Google Custom Search'!$H$2:$H$200,'Dep in APIs occurrences'!$A48)&gt;0,1,0)</f>
        <v>0</v>
      </c>
      <c r="AO48">
        <f>IF(COUNTIF(Coinbase!$H$2:$H$200,'Dep in APIs occurrences'!$A48)&gt;0,1,0)</f>
        <v>0</v>
      </c>
      <c r="AP48">
        <f>IF(COUNTIF('QuickBooks Payments'!$H$2:$H$200,'Dep in APIs occurrences'!$A48)&gt;0,1,0)</f>
        <v>0</v>
      </c>
      <c r="AQ48">
        <f>IF(COUNTIF('Forte (Payments Gateway)'!$H$2:$H$199,'Dep in APIs occurrences'!$A48)&gt;0,1,0)</f>
        <v>0</v>
      </c>
    </row>
    <row r="49" ht="15.75" customHeight="1" spans="1:43">
      <c r="A49" s="1" t="str">
        <f>'Dependency types'!A$49</f>
        <v>p1 =&gt; !OR(p2, p3, p4)</v>
      </c>
      <c r="B49">
        <v>4</v>
      </c>
      <c r="C49">
        <f t="shared" si="0"/>
        <v>1</v>
      </c>
      <c r="D49">
        <f>IF(COUNTIF('Google Maps Places'!$H$2:$H$200,'Dep in APIs occurrences'!$A49)&gt;0,1,0)</f>
        <v>0</v>
      </c>
      <c r="E49">
        <f>IF(COUNTIF('Twitter Search Tweets'!$H$2:$H$200,'Dep in APIs occurrences'!$A49)&gt;0,1,0)</f>
        <v>0</v>
      </c>
      <c r="F49">
        <f>IF(COUNTIF(Youtube!$H$2:$H$200,'Dep in APIs occurrences'!$A49)&gt;0,1,0)</f>
        <v>0</v>
      </c>
      <c r="G49">
        <f>IF(COUNTIF(Flickr!$H$2:$H$200,'Dep in APIs occurrences'!$A49)&gt;0,1,0)</f>
        <v>0</v>
      </c>
      <c r="H49">
        <f>IF(COUNTIF('Twilio SMS'!$H$2:$H$200,'Dep in APIs occurrences'!$A49)&gt;0,1,0)</f>
        <v>0</v>
      </c>
      <c r="I49">
        <f>IF(COUNTIF(Last.fm!$H$2:$H$200,'Dep in APIs occurrences'!$A49)&gt;0,1,0)</f>
        <v>0</v>
      </c>
      <c r="J49">
        <f>IF(COUNTIF('Microsoft Bing Maps'!$H$2:$H$200,'Dep in APIs occurrences'!$A49)&gt;0,1,0)</f>
        <v>0</v>
      </c>
      <c r="K49">
        <f>IF(COUNTIF('Google App Engine Admin'!$H$2:$H$200,'Dep in APIs occurrences'!$A49)&gt;0,1,0)</f>
        <v>0</v>
      </c>
      <c r="L49">
        <f>IF(COUNTIF(Foursquare!$H$2:$H$200,'Dep in APIs occurrences'!$A49)&gt;0,1,0)</f>
        <v>0</v>
      </c>
      <c r="M49">
        <f>IF(COUNTIF('DocuSign eSignature'!$H$2:$H$200,'Dep in APIs occurrences'!$A49)&gt;0,1,0)</f>
        <v>0</v>
      </c>
      <c r="N49">
        <f>IF(COUNTIF(GeoNames!$H$2:$H$200,'Dep in APIs occurrences'!$A49)&gt;0,1,0)</f>
        <v>0</v>
      </c>
      <c r="O49">
        <f>IF(COUNTIF('Google Geocoding'!$H$2:$H$200,'Dep in APIs occurrences'!$A49)&gt;0,1,0)</f>
        <v>0</v>
      </c>
      <c r="P49">
        <f>IF(COUNTIF(OpenStreetMap!$H$2:$H$200,'Dep in APIs occurrences'!$A49)&gt;0,1,0)</f>
        <v>0</v>
      </c>
      <c r="Q49">
        <f>IF(COUNTIF(SoundCloud!$H$2:$H$200,'Dep in APIs occurrences'!$A49)&gt;0,1,0)</f>
        <v>0</v>
      </c>
      <c r="R49">
        <f>IF(COUNTIF(NationBuilder!$H$2:$H$199,'Dep in APIs occurrences'!$A49)&gt;0,1,0)</f>
        <v>0</v>
      </c>
      <c r="S49">
        <f>IF(COUNTIF(Tumblr!$H$2:$H$200,'Dep in APIs occurrences'!$A49)&gt;0,1,0)</f>
        <v>0</v>
      </c>
      <c r="T49">
        <f>IF(COUNTIF('Yelp Fusion'!$H$2:$H$200,'Dep in APIs occurrences'!$A49)&gt;0,1,0)</f>
        <v>0</v>
      </c>
      <c r="U49">
        <f>IF(COUNTIF('Paypal Invoicing'!$H$2:$H$200,'Dep in APIs occurrences'!$A49)&gt;0,1,0)</f>
        <v>0</v>
      </c>
      <c r="V49">
        <f>IF(COUNTIF(Oodle!$H$2:$H$200,'Dep in APIs occurrences'!$A49)&gt;0,1,0)</f>
        <v>0</v>
      </c>
      <c r="W49">
        <f>IF(COUNTIF(iTunes!$H$2:$H$200,'Dep in APIs occurrences'!$A49)&gt;0,1,0)</f>
        <v>0</v>
      </c>
      <c r="X49">
        <f>IF(COUNTIF(MapLarge!$H$2:$H$200,'Dep in APIs occurrences'!$A49)&gt;0,1,0)</f>
        <v>0</v>
      </c>
      <c r="Y49">
        <f>IF(COUNTIF(PicPlz!$H$2:$H$200,'Dep in APIs occurrences'!$A49)&gt;0,1,0)</f>
        <v>0</v>
      </c>
      <c r="Z49">
        <f>IF(COUNTIF(CrunchBase!$H$2:$H$200,'Dep in APIs occurrences'!$A49)&gt;0,1,0)</f>
        <v>0</v>
      </c>
      <c r="AA49">
        <f>IF(COUNTIF(Stripe!$H$2:$H$196,'Dep in APIs occurrences'!$A49)&gt;0,1,0)</f>
        <v>0</v>
      </c>
      <c r="AB49">
        <f>IF(COUNTIF(Kiva!$H$2:$H$200,'Dep in APIs occurrences'!$A49)&gt;0,1,0)</f>
        <v>0</v>
      </c>
      <c r="AC49">
        <f>IF(COUNTIF(Tropo!$H$2:$H$200,'Dep in APIs occurrences'!$A49)&gt;0,1,0)</f>
        <v>0</v>
      </c>
      <c r="AD49">
        <f>IF(COUNTIF('AT&amp;T In-App Messaging'!$H$2:$H$200,'Dep in APIs occurrences'!$A49)&gt;0,1,0)</f>
        <v>0</v>
      </c>
      <c r="AE49">
        <f>IF(COUNTIF('Nexmo SMS'!$H$2:$H$200,'Dep in APIs occurrences'!$A49)&gt;0,1,0)</f>
        <v>0</v>
      </c>
      <c r="AF49">
        <f>IF(COUNTIF('Amazon S3'!$H$2:$H$199,'Dep in APIs occurrences'!$A49)&gt;0,1,0)</f>
        <v>0</v>
      </c>
      <c r="AG49">
        <f>IF(COUNTIF(Heroku!$H$2:$H$200,'Dep in APIs occurrences'!$A49)&gt;0,1,0)</f>
        <v>0</v>
      </c>
      <c r="AH49">
        <f>IF(COUNTIF('Google Drive'!$H$2:$H$200,'Dep in APIs occurrences'!$A49)&gt;0,1,0)</f>
        <v>1</v>
      </c>
      <c r="AI49">
        <f>IF(COUNTIF('Google Fusion Tables'!$H$2:$H$200,'Dep in APIs occurrences'!$A49)&gt;0,1,0)</f>
        <v>0</v>
      </c>
      <c r="AJ49">
        <f>IF(COUNTIF(Pryv!$H$2:$H$200,'Dep in APIs occurrences'!$A49)&gt;0,1,0)</f>
        <v>0</v>
      </c>
      <c r="AK49">
        <f>IF(COUNTIF(Github!$H$2:$H$200,'Dep in APIs occurrences'!$A49)&gt;0,1,0)</f>
        <v>0</v>
      </c>
      <c r="AL49">
        <f>IF(COUNTIF('Bing Web Search'!$H$2:$H$200,'Dep in APIs occurrences'!$A49)&gt;0,1,0)</f>
        <v>0</v>
      </c>
      <c r="AM49">
        <f>IF(COUNTIF(Indeed!$H$2:$H$200,'Dep in APIs occurrences'!$A49)&gt;0,1,0)</f>
        <v>0</v>
      </c>
      <c r="AN49">
        <f>IF(COUNTIF('Google Custom Search'!$H$2:$H$200,'Dep in APIs occurrences'!$A49)&gt;0,1,0)</f>
        <v>0</v>
      </c>
      <c r="AO49">
        <f>IF(COUNTIF(Coinbase!$H$2:$H$200,'Dep in APIs occurrences'!$A49)&gt;0,1,0)</f>
        <v>0</v>
      </c>
      <c r="AP49">
        <f>IF(COUNTIF('QuickBooks Payments'!$H$2:$H$200,'Dep in APIs occurrences'!$A49)&gt;0,1,0)</f>
        <v>0</v>
      </c>
      <c r="AQ49">
        <f>IF(COUNTIF('Forte (Payments Gateway)'!$H$2:$H$199,'Dep in APIs occurrences'!$A49)&gt;0,1,0)</f>
        <v>0</v>
      </c>
    </row>
    <row r="50" ht="15.75" customHeight="1"/>
    <row r="51" ht="15.75" customHeight="1" spans="1:43">
      <c r="A51" s="1" t="s">
        <v>290</v>
      </c>
      <c r="C51" s="1">
        <f t="shared" ref="C51:AQ51" si="1">SUM(C$2:C$49)</f>
        <v>160</v>
      </c>
      <c r="D51" s="1">
        <f t="shared" si="1"/>
        <v>7</v>
      </c>
      <c r="E51" s="1">
        <f t="shared" si="1"/>
        <v>1</v>
      </c>
      <c r="F51" s="1">
        <f t="shared" si="1"/>
        <v>13</v>
      </c>
      <c r="G51" s="1">
        <f t="shared" si="1"/>
        <v>7</v>
      </c>
      <c r="H51" s="1">
        <f t="shared" si="1"/>
        <v>2</v>
      </c>
      <c r="I51" s="1">
        <f t="shared" si="1"/>
        <v>2</v>
      </c>
      <c r="J51" s="1">
        <f t="shared" si="1"/>
        <v>7</v>
      </c>
      <c r="K51" s="1">
        <f t="shared" si="1"/>
        <v>0</v>
      </c>
      <c r="L51" s="1">
        <f t="shared" si="1"/>
        <v>12</v>
      </c>
      <c r="M51" s="1">
        <f t="shared" si="1"/>
        <v>4</v>
      </c>
      <c r="N51" s="1">
        <f t="shared" si="1"/>
        <v>6</v>
      </c>
      <c r="O51" s="1">
        <f t="shared" si="1"/>
        <v>3</v>
      </c>
      <c r="P51" s="1">
        <f t="shared" si="1"/>
        <v>2</v>
      </c>
      <c r="Q51" s="1">
        <f t="shared" si="1"/>
        <v>1</v>
      </c>
      <c r="R51" s="1">
        <f t="shared" si="1"/>
        <v>6</v>
      </c>
      <c r="S51" s="1">
        <f t="shared" si="1"/>
        <v>4</v>
      </c>
      <c r="T51" s="1">
        <f t="shared" si="1"/>
        <v>4</v>
      </c>
      <c r="U51" s="1">
        <f t="shared" si="1"/>
        <v>4</v>
      </c>
      <c r="V51" s="1">
        <f t="shared" si="1"/>
        <v>1</v>
      </c>
      <c r="W51" s="1">
        <f t="shared" si="1"/>
        <v>1</v>
      </c>
      <c r="X51" s="1">
        <f t="shared" si="1"/>
        <v>0</v>
      </c>
      <c r="Y51" s="1">
        <f t="shared" si="1"/>
        <v>4</v>
      </c>
      <c r="Z51" s="1">
        <f t="shared" si="1"/>
        <v>2</v>
      </c>
      <c r="AA51" s="1">
        <f t="shared" si="1"/>
        <v>10</v>
      </c>
      <c r="AB51" s="1">
        <f t="shared" si="1"/>
        <v>0</v>
      </c>
      <c r="AC51" s="1">
        <f t="shared" si="1"/>
        <v>2</v>
      </c>
      <c r="AD51" s="1">
        <f t="shared" si="1"/>
        <v>1</v>
      </c>
      <c r="AE51" s="1">
        <f t="shared" si="1"/>
        <v>1</v>
      </c>
      <c r="AF51" s="1">
        <f t="shared" si="1"/>
        <v>12</v>
      </c>
      <c r="AG51" s="1">
        <f t="shared" si="1"/>
        <v>0</v>
      </c>
      <c r="AH51" s="1">
        <f t="shared" si="1"/>
        <v>8</v>
      </c>
      <c r="AI51" s="1">
        <f t="shared" si="1"/>
        <v>1</v>
      </c>
      <c r="AJ51" s="1">
        <f t="shared" si="1"/>
        <v>3</v>
      </c>
      <c r="AK51" s="1">
        <f t="shared" si="1"/>
        <v>11</v>
      </c>
      <c r="AL51" s="1">
        <f t="shared" si="1"/>
        <v>4</v>
      </c>
      <c r="AM51" s="1">
        <f t="shared" si="1"/>
        <v>0</v>
      </c>
      <c r="AN51" s="1">
        <f t="shared" si="1"/>
        <v>0</v>
      </c>
      <c r="AO51" s="1">
        <f t="shared" si="1"/>
        <v>5</v>
      </c>
      <c r="AP51" s="1">
        <f t="shared" si="1"/>
        <v>2</v>
      </c>
      <c r="AQ51" s="1">
        <f t="shared" si="1"/>
        <v>7</v>
      </c>
    </row>
    <row r="52" ht="15.75" customHeight="1" spans="1:43">
      <c r="A52" s="1" t="s">
        <v>357</v>
      </c>
      <c r="B52" s="1">
        <v>2</v>
      </c>
      <c r="D52">
        <f t="shared" ref="D52:AQ52" si="2">SUMIF($B$2:$B$49,$B52,D$2:D$49)</f>
        <v>5</v>
      </c>
      <c r="E52">
        <f t="shared" si="2"/>
        <v>1</v>
      </c>
      <c r="F52">
        <f t="shared" si="2"/>
        <v>8</v>
      </c>
      <c r="G52">
        <f t="shared" si="2"/>
        <v>7</v>
      </c>
      <c r="H52">
        <f t="shared" si="2"/>
        <v>2</v>
      </c>
      <c r="I52">
        <f t="shared" si="2"/>
        <v>2</v>
      </c>
      <c r="J52">
        <f t="shared" si="2"/>
        <v>5</v>
      </c>
      <c r="K52">
        <f t="shared" si="2"/>
        <v>0</v>
      </c>
      <c r="L52">
        <f t="shared" si="2"/>
        <v>8</v>
      </c>
      <c r="M52">
        <f t="shared" si="2"/>
        <v>2</v>
      </c>
      <c r="N52">
        <f t="shared" si="2"/>
        <v>3</v>
      </c>
      <c r="O52">
        <f t="shared" si="2"/>
        <v>0</v>
      </c>
      <c r="P52">
        <f t="shared" si="2"/>
        <v>2</v>
      </c>
      <c r="Q52">
        <f t="shared" si="2"/>
        <v>1</v>
      </c>
      <c r="R52">
        <f t="shared" si="2"/>
        <v>4</v>
      </c>
      <c r="S52">
        <f t="shared" si="2"/>
        <v>1</v>
      </c>
      <c r="T52">
        <f t="shared" si="2"/>
        <v>3</v>
      </c>
      <c r="U52">
        <f t="shared" si="2"/>
        <v>4</v>
      </c>
      <c r="V52">
        <f t="shared" si="2"/>
        <v>1</v>
      </c>
      <c r="W52">
        <f t="shared" si="2"/>
        <v>1</v>
      </c>
      <c r="X52">
        <f t="shared" si="2"/>
        <v>0</v>
      </c>
      <c r="Y52">
        <f t="shared" si="2"/>
        <v>2</v>
      </c>
      <c r="Z52">
        <f t="shared" si="2"/>
        <v>1</v>
      </c>
      <c r="AA52">
        <f t="shared" si="2"/>
        <v>9</v>
      </c>
      <c r="AB52">
        <f t="shared" si="2"/>
        <v>0</v>
      </c>
      <c r="AC52">
        <f t="shared" si="2"/>
        <v>1</v>
      </c>
      <c r="AD52">
        <f t="shared" si="2"/>
        <v>1</v>
      </c>
      <c r="AE52">
        <f t="shared" si="2"/>
        <v>1</v>
      </c>
      <c r="AF52">
        <f t="shared" si="2"/>
        <v>6</v>
      </c>
      <c r="AG52">
        <f t="shared" si="2"/>
        <v>0</v>
      </c>
      <c r="AH52">
        <f t="shared" si="2"/>
        <v>6</v>
      </c>
      <c r="AI52">
        <f t="shared" si="2"/>
        <v>1</v>
      </c>
      <c r="AJ52">
        <f t="shared" si="2"/>
        <v>3</v>
      </c>
      <c r="AK52">
        <f t="shared" si="2"/>
        <v>9</v>
      </c>
      <c r="AL52">
        <f t="shared" si="2"/>
        <v>4</v>
      </c>
      <c r="AM52">
        <f t="shared" si="2"/>
        <v>0</v>
      </c>
      <c r="AN52">
        <f t="shared" si="2"/>
        <v>0</v>
      </c>
      <c r="AO52">
        <f t="shared" si="2"/>
        <v>4</v>
      </c>
      <c r="AP52">
        <f t="shared" si="2"/>
        <v>1</v>
      </c>
      <c r="AQ52">
        <f t="shared" si="2"/>
        <v>4</v>
      </c>
    </row>
    <row r="53" ht="15.75" customHeight="1" spans="2:43">
      <c r="B53" s="1">
        <v>3</v>
      </c>
      <c r="D53">
        <f t="shared" ref="D53:AQ53" si="3">SUMIF($B$2:$B$49,$B53,D$2:D$49)</f>
        <v>1</v>
      </c>
      <c r="E53">
        <f t="shared" si="3"/>
        <v>0</v>
      </c>
      <c r="F53">
        <f t="shared" si="3"/>
        <v>1</v>
      </c>
      <c r="G53">
        <f t="shared" si="3"/>
        <v>0</v>
      </c>
      <c r="H53">
        <f t="shared" si="3"/>
        <v>0</v>
      </c>
      <c r="I53">
        <f t="shared" si="3"/>
        <v>0</v>
      </c>
      <c r="J53">
        <f t="shared" si="3"/>
        <v>2</v>
      </c>
      <c r="K53">
        <f t="shared" si="3"/>
        <v>0</v>
      </c>
      <c r="L53">
        <f t="shared" si="3"/>
        <v>0</v>
      </c>
      <c r="M53">
        <f t="shared" si="3"/>
        <v>2</v>
      </c>
      <c r="N53">
        <f t="shared" si="3"/>
        <v>2</v>
      </c>
      <c r="O53">
        <f t="shared" si="3"/>
        <v>2</v>
      </c>
      <c r="P53">
        <f t="shared" si="3"/>
        <v>0</v>
      </c>
      <c r="Q53">
        <f t="shared" si="3"/>
        <v>0</v>
      </c>
      <c r="R53">
        <f t="shared" si="3"/>
        <v>0</v>
      </c>
      <c r="S53">
        <f t="shared" si="3"/>
        <v>2</v>
      </c>
      <c r="T53">
        <f t="shared" si="3"/>
        <v>1</v>
      </c>
      <c r="U53">
        <f t="shared" si="3"/>
        <v>0</v>
      </c>
      <c r="V53">
        <f t="shared" si="3"/>
        <v>0</v>
      </c>
      <c r="W53">
        <f t="shared" si="3"/>
        <v>0</v>
      </c>
      <c r="X53">
        <f t="shared" si="3"/>
        <v>0</v>
      </c>
      <c r="Y53">
        <f t="shared" si="3"/>
        <v>1</v>
      </c>
      <c r="Z53">
        <f t="shared" si="3"/>
        <v>1</v>
      </c>
      <c r="AA53">
        <f t="shared" si="3"/>
        <v>1</v>
      </c>
      <c r="AB53">
        <f t="shared" si="3"/>
        <v>0</v>
      </c>
      <c r="AC53">
        <f t="shared" si="3"/>
        <v>1</v>
      </c>
      <c r="AD53">
        <f t="shared" si="3"/>
        <v>0</v>
      </c>
      <c r="AE53">
        <f t="shared" si="3"/>
        <v>0</v>
      </c>
      <c r="AF53">
        <f t="shared" si="3"/>
        <v>4</v>
      </c>
      <c r="AG53">
        <f t="shared" si="3"/>
        <v>0</v>
      </c>
      <c r="AH53">
        <f t="shared" si="3"/>
        <v>1</v>
      </c>
      <c r="AI53">
        <f t="shared" si="3"/>
        <v>0</v>
      </c>
      <c r="AJ53">
        <f t="shared" si="3"/>
        <v>0</v>
      </c>
      <c r="AK53">
        <f t="shared" si="3"/>
        <v>2</v>
      </c>
      <c r="AL53">
        <f t="shared" si="3"/>
        <v>0</v>
      </c>
      <c r="AM53">
        <f t="shared" si="3"/>
        <v>0</v>
      </c>
      <c r="AN53">
        <f t="shared" si="3"/>
        <v>0</v>
      </c>
      <c r="AO53">
        <f t="shared" si="3"/>
        <v>0</v>
      </c>
      <c r="AP53">
        <f t="shared" si="3"/>
        <v>1</v>
      </c>
      <c r="AQ53">
        <f t="shared" si="3"/>
        <v>2</v>
      </c>
    </row>
    <row r="54" ht="15.75" customHeight="1" spans="2:43">
      <c r="B54" s="1">
        <v>4</v>
      </c>
      <c r="D54">
        <f t="shared" ref="D54:AQ54" si="4">SUMIF($B$2:$B$49,$B54,D$2:D$49)</f>
        <v>1</v>
      </c>
      <c r="E54">
        <f t="shared" si="4"/>
        <v>0</v>
      </c>
      <c r="F54">
        <f t="shared" si="4"/>
        <v>2</v>
      </c>
      <c r="G54">
        <f t="shared" si="4"/>
        <v>0</v>
      </c>
      <c r="H54">
        <f t="shared" si="4"/>
        <v>0</v>
      </c>
      <c r="I54">
        <f t="shared" si="4"/>
        <v>0</v>
      </c>
      <c r="J54">
        <f t="shared" si="4"/>
        <v>0</v>
      </c>
      <c r="K54">
        <f t="shared" si="4"/>
        <v>0</v>
      </c>
      <c r="L54">
        <f t="shared" si="4"/>
        <v>2</v>
      </c>
      <c r="M54">
        <f t="shared" si="4"/>
        <v>0</v>
      </c>
      <c r="N54">
        <f t="shared" si="4"/>
        <v>1</v>
      </c>
      <c r="O54">
        <f t="shared" si="4"/>
        <v>1</v>
      </c>
      <c r="P54">
        <f t="shared" si="4"/>
        <v>0</v>
      </c>
      <c r="Q54">
        <f t="shared" si="4"/>
        <v>0</v>
      </c>
      <c r="R54">
        <f t="shared" si="4"/>
        <v>1</v>
      </c>
      <c r="S54">
        <f t="shared" si="4"/>
        <v>1</v>
      </c>
      <c r="T54">
        <f t="shared" si="4"/>
        <v>0</v>
      </c>
      <c r="U54">
        <f t="shared" si="4"/>
        <v>0</v>
      </c>
      <c r="V54">
        <f t="shared" si="4"/>
        <v>0</v>
      </c>
      <c r="W54">
        <f t="shared" si="4"/>
        <v>0</v>
      </c>
      <c r="X54">
        <f t="shared" si="4"/>
        <v>0</v>
      </c>
      <c r="Y54">
        <f t="shared" si="4"/>
        <v>1</v>
      </c>
      <c r="Z54">
        <f t="shared" si="4"/>
        <v>0</v>
      </c>
      <c r="AA54">
        <f t="shared" si="4"/>
        <v>0</v>
      </c>
      <c r="AB54">
        <f t="shared" si="4"/>
        <v>0</v>
      </c>
      <c r="AC54">
        <f t="shared" si="4"/>
        <v>0</v>
      </c>
      <c r="AD54">
        <f t="shared" si="4"/>
        <v>0</v>
      </c>
      <c r="AE54">
        <f t="shared" si="4"/>
        <v>0</v>
      </c>
      <c r="AF54">
        <f t="shared" si="4"/>
        <v>1</v>
      </c>
      <c r="AG54">
        <f t="shared" si="4"/>
        <v>0</v>
      </c>
      <c r="AH54">
        <f t="shared" si="4"/>
        <v>1</v>
      </c>
      <c r="AI54">
        <f t="shared" si="4"/>
        <v>0</v>
      </c>
      <c r="AJ54">
        <f t="shared" si="4"/>
        <v>0</v>
      </c>
      <c r="AK54">
        <f t="shared" si="4"/>
        <v>0</v>
      </c>
      <c r="AL54">
        <f t="shared" si="4"/>
        <v>0</v>
      </c>
      <c r="AM54">
        <f t="shared" si="4"/>
        <v>0</v>
      </c>
      <c r="AN54">
        <f t="shared" si="4"/>
        <v>0</v>
      </c>
      <c r="AO54">
        <f t="shared" si="4"/>
        <v>1</v>
      </c>
      <c r="AP54">
        <f t="shared" si="4"/>
        <v>0</v>
      </c>
      <c r="AQ54">
        <f t="shared" si="4"/>
        <v>1</v>
      </c>
    </row>
    <row r="55" ht="15.75" customHeight="1" spans="2:43">
      <c r="B55" s="1">
        <v>5</v>
      </c>
      <c r="D55">
        <f t="shared" ref="D55:AQ55" si="5">SUMIF($B$2:$B$49,$B55,D$2:D$49)</f>
        <v>0</v>
      </c>
      <c r="E55">
        <f t="shared" si="5"/>
        <v>0</v>
      </c>
      <c r="F55">
        <f t="shared" si="5"/>
        <v>1</v>
      </c>
      <c r="G55">
        <f t="shared" si="5"/>
        <v>0</v>
      </c>
      <c r="H55">
        <f t="shared" si="5"/>
        <v>0</v>
      </c>
      <c r="I55">
        <f t="shared" si="5"/>
        <v>0</v>
      </c>
      <c r="J55">
        <f t="shared" si="5"/>
        <v>0</v>
      </c>
      <c r="K55">
        <f t="shared" si="5"/>
        <v>0</v>
      </c>
      <c r="L55">
        <f t="shared" si="5"/>
        <v>2</v>
      </c>
      <c r="M55">
        <f t="shared" si="5"/>
        <v>0</v>
      </c>
      <c r="N55">
        <f t="shared" si="5"/>
        <v>0</v>
      </c>
      <c r="O55">
        <f t="shared" si="5"/>
        <v>0</v>
      </c>
      <c r="P55">
        <f t="shared" si="5"/>
        <v>0</v>
      </c>
      <c r="Q55">
        <f t="shared" si="5"/>
        <v>0</v>
      </c>
      <c r="R55">
        <f t="shared" si="5"/>
        <v>0</v>
      </c>
      <c r="S55">
        <f t="shared" si="5"/>
        <v>0</v>
      </c>
      <c r="T55">
        <f t="shared" si="5"/>
        <v>0</v>
      </c>
      <c r="U55">
        <f t="shared" si="5"/>
        <v>0</v>
      </c>
      <c r="V55">
        <f t="shared" si="5"/>
        <v>0</v>
      </c>
      <c r="W55">
        <f t="shared" si="5"/>
        <v>0</v>
      </c>
      <c r="X55">
        <f t="shared" si="5"/>
        <v>0</v>
      </c>
      <c r="Y55">
        <f t="shared" si="5"/>
        <v>0</v>
      </c>
      <c r="Z55">
        <f t="shared" si="5"/>
        <v>0</v>
      </c>
      <c r="AA55">
        <f t="shared" si="5"/>
        <v>0</v>
      </c>
      <c r="AB55">
        <f t="shared" si="5"/>
        <v>0</v>
      </c>
      <c r="AC55">
        <f t="shared" si="5"/>
        <v>0</v>
      </c>
      <c r="AD55">
        <f t="shared" si="5"/>
        <v>0</v>
      </c>
      <c r="AE55">
        <f t="shared" si="5"/>
        <v>0</v>
      </c>
      <c r="AF55">
        <f t="shared" si="5"/>
        <v>0</v>
      </c>
      <c r="AG55">
        <f t="shared" si="5"/>
        <v>0</v>
      </c>
      <c r="AH55">
        <f t="shared" si="5"/>
        <v>0</v>
      </c>
      <c r="AI55">
        <f t="shared" si="5"/>
        <v>0</v>
      </c>
      <c r="AJ55">
        <f t="shared" si="5"/>
        <v>0</v>
      </c>
      <c r="AK55">
        <f t="shared" si="5"/>
        <v>0</v>
      </c>
      <c r="AL55">
        <f t="shared" si="5"/>
        <v>0</v>
      </c>
      <c r="AM55">
        <f t="shared" si="5"/>
        <v>0</v>
      </c>
      <c r="AN55">
        <f t="shared" si="5"/>
        <v>0</v>
      </c>
      <c r="AO55">
        <f t="shared" si="5"/>
        <v>0</v>
      </c>
      <c r="AP55">
        <f t="shared" si="5"/>
        <v>0</v>
      </c>
      <c r="AQ55">
        <f t="shared" si="5"/>
        <v>0</v>
      </c>
    </row>
    <row r="56" ht="15.75" customHeight="1" spans="2:43">
      <c r="B56" s="1">
        <v>6</v>
      </c>
      <c r="D56">
        <f t="shared" ref="D56:AQ56" si="6">SUMIF($B$2:$B$49,$B56,D$2:D$49)</f>
        <v>0</v>
      </c>
      <c r="E56">
        <f t="shared" si="6"/>
        <v>0</v>
      </c>
      <c r="F56">
        <f t="shared" si="6"/>
        <v>1</v>
      </c>
      <c r="G56">
        <f t="shared" si="6"/>
        <v>0</v>
      </c>
      <c r="H56">
        <f t="shared" si="6"/>
        <v>0</v>
      </c>
      <c r="I56">
        <f t="shared" si="6"/>
        <v>0</v>
      </c>
      <c r="J56">
        <f t="shared" si="6"/>
        <v>0</v>
      </c>
      <c r="K56">
        <f t="shared" si="6"/>
        <v>0</v>
      </c>
      <c r="L56">
        <f t="shared" si="6"/>
        <v>0</v>
      </c>
      <c r="M56">
        <f t="shared" si="6"/>
        <v>0</v>
      </c>
      <c r="N56">
        <f t="shared" si="6"/>
        <v>0</v>
      </c>
      <c r="O56">
        <f t="shared" si="6"/>
        <v>0</v>
      </c>
      <c r="P56">
        <f t="shared" si="6"/>
        <v>0</v>
      </c>
      <c r="Q56">
        <f t="shared" si="6"/>
        <v>0</v>
      </c>
      <c r="R56">
        <f t="shared" si="6"/>
        <v>0</v>
      </c>
      <c r="S56">
        <f t="shared" si="6"/>
        <v>0</v>
      </c>
      <c r="T56">
        <f t="shared" si="6"/>
        <v>0</v>
      </c>
      <c r="U56">
        <f t="shared" si="6"/>
        <v>0</v>
      </c>
      <c r="V56">
        <f t="shared" si="6"/>
        <v>0</v>
      </c>
      <c r="W56">
        <f t="shared" si="6"/>
        <v>0</v>
      </c>
      <c r="X56">
        <f t="shared" si="6"/>
        <v>0</v>
      </c>
      <c r="Y56">
        <f t="shared" si="6"/>
        <v>0</v>
      </c>
      <c r="Z56">
        <f t="shared" si="6"/>
        <v>0</v>
      </c>
      <c r="AA56">
        <f t="shared" si="6"/>
        <v>0</v>
      </c>
      <c r="AB56">
        <f t="shared" si="6"/>
        <v>0</v>
      </c>
      <c r="AC56">
        <f t="shared" si="6"/>
        <v>0</v>
      </c>
      <c r="AD56">
        <f t="shared" si="6"/>
        <v>0</v>
      </c>
      <c r="AE56">
        <f t="shared" si="6"/>
        <v>0</v>
      </c>
      <c r="AF56">
        <f t="shared" si="6"/>
        <v>1</v>
      </c>
      <c r="AG56">
        <f t="shared" si="6"/>
        <v>0</v>
      </c>
      <c r="AH56">
        <f t="shared" si="6"/>
        <v>0</v>
      </c>
      <c r="AI56">
        <f t="shared" si="6"/>
        <v>0</v>
      </c>
      <c r="AJ56">
        <f t="shared" si="6"/>
        <v>0</v>
      </c>
      <c r="AK56">
        <f t="shared" si="6"/>
        <v>0</v>
      </c>
      <c r="AL56">
        <f t="shared" si="6"/>
        <v>0</v>
      </c>
      <c r="AM56">
        <f t="shared" si="6"/>
        <v>0</v>
      </c>
      <c r="AN56">
        <f t="shared" si="6"/>
        <v>0</v>
      </c>
      <c r="AO56">
        <f t="shared" si="6"/>
        <v>0</v>
      </c>
      <c r="AP56">
        <f t="shared" si="6"/>
        <v>0</v>
      </c>
      <c r="AQ56">
        <f t="shared" si="6"/>
        <v>0</v>
      </c>
    </row>
    <row r="57" ht="15.75" customHeight="1" spans="2:43">
      <c r="B57" s="1">
        <v>7</v>
      </c>
      <c r="D57">
        <f t="shared" ref="D57:AQ57" si="7">SUMIF($B$2:$B$49,$B57,D$2:D$49)</f>
        <v>0</v>
      </c>
      <c r="E57">
        <f t="shared" si="7"/>
        <v>0</v>
      </c>
      <c r="F57">
        <f t="shared" si="7"/>
        <v>0</v>
      </c>
      <c r="G57">
        <f t="shared" si="7"/>
        <v>0</v>
      </c>
      <c r="H57">
        <f t="shared" si="7"/>
        <v>0</v>
      </c>
      <c r="I57">
        <f t="shared" si="7"/>
        <v>0</v>
      </c>
      <c r="J57">
        <f t="shared" si="7"/>
        <v>0</v>
      </c>
      <c r="K57">
        <f t="shared" si="7"/>
        <v>0</v>
      </c>
      <c r="L57">
        <f t="shared" si="7"/>
        <v>0</v>
      </c>
      <c r="M57">
        <f t="shared" si="7"/>
        <v>0</v>
      </c>
      <c r="N57">
        <f t="shared" si="7"/>
        <v>0</v>
      </c>
      <c r="O57">
        <f t="shared" si="7"/>
        <v>0</v>
      </c>
      <c r="P57">
        <f t="shared" si="7"/>
        <v>0</v>
      </c>
      <c r="Q57">
        <f t="shared" si="7"/>
        <v>0</v>
      </c>
      <c r="R57">
        <f t="shared" si="7"/>
        <v>0</v>
      </c>
      <c r="S57">
        <f t="shared" si="7"/>
        <v>0</v>
      </c>
      <c r="T57">
        <f t="shared" si="7"/>
        <v>0</v>
      </c>
      <c r="U57">
        <f t="shared" si="7"/>
        <v>0</v>
      </c>
      <c r="V57">
        <f t="shared" si="7"/>
        <v>0</v>
      </c>
      <c r="W57">
        <f t="shared" si="7"/>
        <v>0</v>
      </c>
      <c r="X57">
        <f t="shared" si="7"/>
        <v>0</v>
      </c>
      <c r="Y57">
        <f t="shared" si="7"/>
        <v>0</v>
      </c>
      <c r="Z57">
        <f t="shared" si="7"/>
        <v>0</v>
      </c>
      <c r="AA57">
        <f t="shared" si="7"/>
        <v>0</v>
      </c>
      <c r="AB57">
        <f t="shared" si="7"/>
        <v>0</v>
      </c>
      <c r="AC57">
        <f t="shared" si="7"/>
        <v>0</v>
      </c>
      <c r="AD57">
        <f t="shared" si="7"/>
        <v>0</v>
      </c>
      <c r="AE57">
        <f t="shared" si="7"/>
        <v>0</v>
      </c>
      <c r="AF57">
        <f t="shared" si="7"/>
        <v>0</v>
      </c>
      <c r="AG57">
        <f t="shared" si="7"/>
        <v>0</v>
      </c>
      <c r="AH57">
        <f t="shared" si="7"/>
        <v>0</v>
      </c>
      <c r="AI57">
        <f t="shared" si="7"/>
        <v>0</v>
      </c>
      <c r="AJ57">
        <f t="shared" si="7"/>
        <v>0</v>
      </c>
      <c r="AK57">
        <f t="shared" si="7"/>
        <v>0</v>
      </c>
      <c r="AL57">
        <f t="shared" si="7"/>
        <v>0</v>
      </c>
      <c r="AM57">
        <f t="shared" si="7"/>
        <v>0</v>
      </c>
      <c r="AN57">
        <f t="shared" si="7"/>
        <v>0</v>
      </c>
      <c r="AO57">
        <f t="shared" si="7"/>
        <v>0</v>
      </c>
      <c r="AP57">
        <f t="shared" si="7"/>
        <v>0</v>
      </c>
      <c r="AQ57">
        <f t="shared" si="7"/>
        <v>0</v>
      </c>
    </row>
    <row r="58" ht="15.75" customHeight="1" spans="2:43">
      <c r="B58" s="1">
        <v>8</v>
      </c>
      <c r="D58">
        <f t="shared" ref="D58:AQ58" si="8">SUMIF($B$2:$B$49,$B58,D$2:D$49)</f>
        <v>0</v>
      </c>
      <c r="E58">
        <f t="shared" si="8"/>
        <v>0</v>
      </c>
      <c r="F58">
        <f t="shared" si="8"/>
        <v>0</v>
      </c>
      <c r="G58">
        <f t="shared" si="8"/>
        <v>0</v>
      </c>
      <c r="H58">
        <f t="shared" si="8"/>
        <v>0</v>
      </c>
      <c r="I58">
        <f t="shared" si="8"/>
        <v>0</v>
      </c>
      <c r="J58">
        <f t="shared" si="8"/>
        <v>0</v>
      </c>
      <c r="K58">
        <f t="shared" si="8"/>
        <v>0</v>
      </c>
      <c r="L58">
        <f t="shared" si="8"/>
        <v>0</v>
      </c>
      <c r="M58">
        <f t="shared" si="8"/>
        <v>0</v>
      </c>
      <c r="N58">
        <f t="shared" si="8"/>
        <v>0</v>
      </c>
      <c r="O58">
        <f t="shared" si="8"/>
        <v>0</v>
      </c>
      <c r="P58">
        <f t="shared" si="8"/>
        <v>0</v>
      </c>
      <c r="Q58">
        <f t="shared" si="8"/>
        <v>0</v>
      </c>
      <c r="R58">
        <f t="shared" si="8"/>
        <v>0</v>
      </c>
      <c r="S58">
        <f t="shared" si="8"/>
        <v>0</v>
      </c>
      <c r="T58">
        <f t="shared" si="8"/>
        <v>0</v>
      </c>
      <c r="U58">
        <f t="shared" si="8"/>
        <v>0</v>
      </c>
      <c r="V58">
        <f t="shared" si="8"/>
        <v>0</v>
      </c>
      <c r="W58">
        <f t="shared" si="8"/>
        <v>0</v>
      </c>
      <c r="X58">
        <f t="shared" si="8"/>
        <v>0</v>
      </c>
      <c r="Y58">
        <f t="shared" si="8"/>
        <v>0</v>
      </c>
      <c r="Z58">
        <f t="shared" si="8"/>
        <v>0</v>
      </c>
      <c r="AA58">
        <f t="shared" si="8"/>
        <v>0</v>
      </c>
      <c r="AB58">
        <f t="shared" si="8"/>
        <v>0</v>
      </c>
      <c r="AC58">
        <f t="shared" si="8"/>
        <v>0</v>
      </c>
      <c r="AD58">
        <f t="shared" si="8"/>
        <v>0</v>
      </c>
      <c r="AE58">
        <f t="shared" si="8"/>
        <v>0</v>
      </c>
      <c r="AF58">
        <f t="shared" si="8"/>
        <v>0</v>
      </c>
      <c r="AG58">
        <f t="shared" si="8"/>
        <v>0</v>
      </c>
      <c r="AH58">
        <f t="shared" si="8"/>
        <v>0</v>
      </c>
      <c r="AI58">
        <f t="shared" si="8"/>
        <v>0</v>
      </c>
      <c r="AJ58">
        <f t="shared" si="8"/>
        <v>0</v>
      </c>
      <c r="AK58">
        <f t="shared" si="8"/>
        <v>0</v>
      </c>
      <c r="AL58">
        <f t="shared" si="8"/>
        <v>0</v>
      </c>
      <c r="AM58">
        <f t="shared" si="8"/>
        <v>0</v>
      </c>
      <c r="AN58">
        <f t="shared" si="8"/>
        <v>0</v>
      </c>
      <c r="AO58">
        <f t="shared" si="8"/>
        <v>0</v>
      </c>
      <c r="AP58">
        <f t="shared" si="8"/>
        <v>0</v>
      </c>
      <c r="AQ58">
        <f t="shared" si="8"/>
        <v>0</v>
      </c>
    </row>
    <row r="59" ht="15.75" customHeight="1" spans="2:43">
      <c r="B59" s="1">
        <v>9</v>
      </c>
      <c r="D59">
        <f t="shared" ref="D59:AQ59" si="9">SUMIF($B$2:$B$49,$B59,D$2:D$49)</f>
        <v>0</v>
      </c>
      <c r="E59">
        <f t="shared" si="9"/>
        <v>0</v>
      </c>
      <c r="F59">
        <f t="shared" si="9"/>
        <v>0</v>
      </c>
      <c r="G59">
        <f t="shared" si="9"/>
        <v>0</v>
      </c>
      <c r="H59">
        <f t="shared" si="9"/>
        <v>0</v>
      </c>
      <c r="I59">
        <f t="shared" si="9"/>
        <v>0</v>
      </c>
      <c r="J59">
        <f t="shared" si="9"/>
        <v>0</v>
      </c>
      <c r="K59">
        <f t="shared" si="9"/>
        <v>0</v>
      </c>
      <c r="L59">
        <f t="shared" si="9"/>
        <v>0</v>
      </c>
      <c r="M59">
        <f t="shared" si="9"/>
        <v>0</v>
      </c>
      <c r="N59">
        <f t="shared" si="9"/>
        <v>0</v>
      </c>
      <c r="O59">
        <f t="shared" si="9"/>
        <v>0</v>
      </c>
      <c r="P59">
        <f t="shared" si="9"/>
        <v>0</v>
      </c>
      <c r="Q59">
        <f t="shared" si="9"/>
        <v>0</v>
      </c>
      <c r="R59">
        <f t="shared" si="9"/>
        <v>0</v>
      </c>
      <c r="S59">
        <f t="shared" si="9"/>
        <v>0</v>
      </c>
      <c r="T59">
        <f t="shared" si="9"/>
        <v>0</v>
      </c>
      <c r="U59">
        <f t="shared" si="9"/>
        <v>0</v>
      </c>
      <c r="V59">
        <f t="shared" si="9"/>
        <v>0</v>
      </c>
      <c r="W59">
        <f t="shared" si="9"/>
        <v>0</v>
      </c>
      <c r="X59">
        <f t="shared" si="9"/>
        <v>0</v>
      </c>
      <c r="Y59">
        <f t="shared" si="9"/>
        <v>0</v>
      </c>
      <c r="Z59">
        <f t="shared" si="9"/>
        <v>0</v>
      </c>
      <c r="AA59">
        <f t="shared" si="9"/>
        <v>0</v>
      </c>
      <c r="AB59">
        <f t="shared" si="9"/>
        <v>0</v>
      </c>
      <c r="AC59">
        <f t="shared" si="9"/>
        <v>0</v>
      </c>
      <c r="AD59">
        <f t="shared" si="9"/>
        <v>0</v>
      </c>
      <c r="AE59">
        <f t="shared" si="9"/>
        <v>0</v>
      </c>
      <c r="AF59">
        <f t="shared" si="9"/>
        <v>0</v>
      </c>
      <c r="AG59">
        <f t="shared" si="9"/>
        <v>0</v>
      </c>
      <c r="AH59">
        <f t="shared" si="9"/>
        <v>0</v>
      </c>
      <c r="AI59">
        <f t="shared" si="9"/>
        <v>0</v>
      </c>
      <c r="AJ59">
        <f t="shared" si="9"/>
        <v>0</v>
      </c>
      <c r="AK59">
        <f t="shared" si="9"/>
        <v>0</v>
      </c>
      <c r="AL59">
        <f t="shared" si="9"/>
        <v>0</v>
      </c>
      <c r="AM59">
        <f t="shared" si="9"/>
        <v>0</v>
      </c>
      <c r="AN59">
        <f t="shared" si="9"/>
        <v>0</v>
      </c>
      <c r="AO59">
        <f t="shared" si="9"/>
        <v>0</v>
      </c>
      <c r="AP59">
        <f t="shared" si="9"/>
        <v>0</v>
      </c>
      <c r="AQ59">
        <f t="shared" si="9"/>
        <v>0</v>
      </c>
    </row>
    <row r="60" ht="15.75" customHeight="1" spans="2:43">
      <c r="B60" s="1">
        <v>10</v>
      </c>
      <c r="D60">
        <f t="shared" ref="D60:AQ60" si="10">SUMIF($B$2:$B$49,$B60,D$2:D$49)</f>
        <v>0</v>
      </c>
      <c r="E60">
        <f t="shared" si="10"/>
        <v>0</v>
      </c>
      <c r="F60">
        <f t="shared" si="10"/>
        <v>0</v>
      </c>
      <c r="G60">
        <f t="shared" si="10"/>
        <v>0</v>
      </c>
      <c r="H60">
        <f t="shared" si="10"/>
        <v>0</v>
      </c>
      <c r="I60">
        <f t="shared" si="10"/>
        <v>0</v>
      </c>
      <c r="J60">
        <f t="shared" si="10"/>
        <v>0</v>
      </c>
      <c r="K60">
        <f t="shared" si="10"/>
        <v>0</v>
      </c>
      <c r="L60">
        <f t="shared" si="10"/>
        <v>0</v>
      </c>
      <c r="M60">
        <f t="shared" si="10"/>
        <v>0</v>
      </c>
      <c r="N60">
        <f t="shared" si="10"/>
        <v>0</v>
      </c>
      <c r="O60">
        <f t="shared" si="10"/>
        <v>0</v>
      </c>
      <c r="P60">
        <f t="shared" si="10"/>
        <v>0</v>
      </c>
      <c r="Q60">
        <f t="shared" si="10"/>
        <v>0</v>
      </c>
      <c r="R60">
        <f t="shared" si="10"/>
        <v>1</v>
      </c>
      <c r="S60">
        <f t="shared" si="10"/>
        <v>0</v>
      </c>
      <c r="T60">
        <f t="shared" si="10"/>
        <v>0</v>
      </c>
      <c r="U60">
        <f t="shared" si="10"/>
        <v>0</v>
      </c>
      <c r="V60">
        <f t="shared" si="10"/>
        <v>0</v>
      </c>
      <c r="W60">
        <f t="shared" si="10"/>
        <v>0</v>
      </c>
      <c r="X60">
        <f t="shared" si="10"/>
        <v>0</v>
      </c>
      <c r="Y60">
        <f t="shared" si="10"/>
        <v>0</v>
      </c>
      <c r="Z60">
        <f t="shared" si="10"/>
        <v>0</v>
      </c>
      <c r="AA60">
        <f t="shared" si="10"/>
        <v>0</v>
      </c>
      <c r="AB60">
        <f t="shared" si="10"/>
        <v>0</v>
      </c>
      <c r="AC60">
        <f t="shared" si="10"/>
        <v>0</v>
      </c>
      <c r="AD60">
        <f t="shared" si="10"/>
        <v>0</v>
      </c>
      <c r="AE60">
        <f t="shared" si="10"/>
        <v>0</v>
      </c>
      <c r="AF60">
        <f t="shared" si="10"/>
        <v>0</v>
      </c>
      <c r="AG60">
        <f t="shared" si="10"/>
        <v>0</v>
      </c>
      <c r="AH60">
        <f t="shared" si="10"/>
        <v>0</v>
      </c>
      <c r="AI60">
        <f t="shared" si="10"/>
        <v>0</v>
      </c>
      <c r="AJ60">
        <f t="shared" si="10"/>
        <v>0</v>
      </c>
      <c r="AK60">
        <f t="shared" si="10"/>
        <v>0</v>
      </c>
      <c r="AL60">
        <f t="shared" si="10"/>
        <v>0</v>
      </c>
      <c r="AM60">
        <f t="shared" si="10"/>
        <v>0</v>
      </c>
      <c r="AN60">
        <f t="shared" si="10"/>
        <v>0</v>
      </c>
      <c r="AO60">
        <f t="shared" si="10"/>
        <v>0</v>
      </c>
      <c r="AP60">
        <f t="shared" si="10"/>
        <v>0</v>
      </c>
      <c r="AQ60">
        <f t="shared" si="10"/>
        <v>0</v>
      </c>
    </row>
    <row r="61" ht="15.75" customHeight="1"/>
    <row r="62" ht="15.75" customHeight="1"/>
    <row r="63" ht="15.75" customHeight="1"/>
    <row r="64" ht="15.75" customHeight="1"/>
    <row r="65" ht="15.75" customHeight="1"/>
    <row r="66" ht="15.75" customHeight="1" spans="1:4">
      <c r="A66" s="1" t="s">
        <v>357</v>
      </c>
      <c r="B66" s="1" t="s">
        <v>358</v>
      </c>
      <c r="C66" s="1" t="s">
        <v>277</v>
      </c>
      <c r="D66" s="1" t="s">
        <v>360</v>
      </c>
    </row>
    <row r="67" ht="15.75" customHeight="1" spans="1:4">
      <c r="A67" s="1">
        <v>2</v>
      </c>
      <c r="B67">
        <f t="shared" ref="B67:B75" si="11">COUNTIF($B$2:$B$49,$A67)</f>
        <v>14</v>
      </c>
      <c r="C67">
        <f t="shared" ref="C67:C75" si="12">SUMIF($B$2:$B$49,$A67,$C$2:$C$49)</f>
        <v>113</v>
      </c>
      <c r="D67">
        <f t="shared" ref="D67:D75" si="13">COUNTIF($D52:$AQ52,"&gt;0")</f>
        <v>33</v>
      </c>
    </row>
    <row r="68" ht="15.75" customHeight="1" spans="1:4">
      <c r="A68" s="1">
        <v>3</v>
      </c>
      <c r="B68">
        <f t="shared" si="11"/>
        <v>16</v>
      </c>
      <c r="C68">
        <f t="shared" si="12"/>
        <v>27</v>
      </c>
      <c r="D68">
        <f t="shared" si="13"/>
        <v>17</v>
      </c>
    </row>
    <row r="69" ht="15.75" customHeight="1" spans="1:4">
      <c r="A69" s="1">
        <v>4</v>
      </c>
      <c r="B69">
        <f t="shared" si="11"/>
        <v>12</v>
      </c>
      <c r="C69">
        <f t="shared" si="12"/>
        <v>14</v>
      </c>
      <c r="D69">
        <f t="shared" si="13"/>
        <v>12</v>
      </c>
    </row>
    <row r="70" ht="15.75" customHeight="1" spans="1:4">
      <c r="A70" s="1">
        <v>5</v>
      </c>
      <c r="B70">
        <f t="shared" si="11"/>
        <v>3</v>
      </c>
      <c r="C70">
        <f t="shared" si="12"/>
        <v>3</v>
      </c>
      <c r="D70">
        <f t="shared" si="13"/>
        <v>2</v>
      </c>
    </row>
    <row r="71" ht="15.75" customHeight="1" spans="1:4">
      <c r="A71" s="1">
        <v>6</v>
      </c>
      <c r="B71">
        <f t="shared" si="11"/>
        <v>2</v>
      </c>
      <c r="C71">
        <f t="shared" si="12"/>
        <v>2</v>
      </c>
      <c r="D71">
        <f t="shared" si="13"/>
        <v>2</v>
      </c>
    </row>
    <row r="72" ht="15.75" customHeight="1" spans="1:4">
      <c r="A72" s="1">
        <v>7</v>
      </c>
      <c r="B72">
        <f t="shared" si="11"/>
        <v>0</v>
      </c>
      <c r="C72">
        <f t="shared" si="12"/>
        <v>0</v>
      </c>
      <c r="D72">
        <f t="shared" si="13"/>
        <v>0</v>
      </c>
    </row>
    <row r="73" ht="15.75" customHeight="1" spans="1:4">
      <c r="A73" s="1">
        <v>8</v>
      </c>
      <c r="B73">
        <f t="shared" si="11"/>
        <v>0</v>
      </c>
      <c r="C73">
        <f t="shared" si="12"/>
        <v>0</v>
      </c>
      <c r="D73">
        <f t="shared" si="13"/>
        <v>0</v>
      </c>
    </row>
    <row r="74" ht="15.75" customHeight="1" spans="1:4">
      <c r="A74" s="1">
        <v>9</v>
      </c>
      <c r="B74">
        <f t="shared" si="11"/>
        <v>0</v>
      </c>
      <c r="C74">
        <f t="shared" si="12"/>
        <v>0</v>
      </c>
      <c r="D74">
        <f t="shared" si="13"/>
        <v>0</v>
      </c>
    </row>
    <row r="75" ht="15.75" customHeight="1" spans="1:4">
      <c r="A75" s="1">
        <v>10</v>
      </c>
      <c r="B75">
        <f t="shared" si="11"/>
        <v>1</v>
      </c>
      <c r="C75">
        <f t="shared" si="12"/>
        <v>1</v>
      </c>
      <c r="D75">
        <f t="shared" si="13"/>
        <v>1</v>
      </c>
    </row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000"/>
  <sheetViews>
    <sheetView workbookViewId="0">
      <selection activeCell="A1" sqref="A1"/>
    </sheetView>
  </sheetViews>
  <sheetFormatPr defaultColWidth="14.4285714285714" defaultRowHeight="15" customHeight="1"/>
  <cols>
    <col min="1" max="1" width="22.4285714285714" customWidth="1"/>
    <col min="2" max="42" width="10.7071428571429" customWidth="1"/>
  </cols>
  <sheetData>
    <row r="1" ht="13.95" spans="1:42">
      <c r="A1" s="1" t="s">
        <v>361</v>
      </c>
      <c r="B1" s="1" t="s">
        <v>290</v>
      </c>
      <c r="C1" s="1" t="s">
        <v>41</v>
      </c>
      <c r="D1" s="1" t="s">
        <v>47</v>
      </c>
      <c r="E1" s="1" t="s">
        <v>52</v>
      </c>
      <c r="F1" s="1" t="s">
        <v>58</v>
      </c>
      <c r="G1" s="1" t="s">
        <v>62</v>
      </c>
      <c r="H1" s="1" t="s">
        <v>68</v>
      </c>
      <c r="I1" s="1" t="s">
        <v>73</v>
      </c>
      <c r="J1" s="1" t="s">
        <v>77</v>
      </c>
      <c r="K1" s="1" t="s">
        <v>82</v>
      </c>
      <c r="L1" s="1" t="s">
        <v>86</v>
      </c>
      <c r="M1" s="1" t="s">
        <v>91</v>
      </c>
      <c r="N1" s="1" t="s">
        <v>96</v>
      </c>
      <c r="O1" s="1" t="s">
        <v>99</v>
      </c>
      <c r="P1" s="1" t="s">
        <v>103</v>
      </c>
      <c r="Q1" s="1" t="s">
        <v>106</v>
      </c>
      <c r="R1" s="1" t="s">
        <v>109</v>
      </c>
      <c r="S1" s="1" t="s">
        <v>112</v>
      </c>
      <c r="T1" s="1" t="s">
        <v>117</v>
      </c>
      <c r="U1" s="1" t="s">
        <v>122</v>
      </c>
      <c r="V1" s="1" t="s">
        <v>125</v>
      </c>
      <c r="W1" s="1" t="s">
        <v>129</v>
      </c>
      <c r="X1" s="1" t="s">
        <v>132</v>
      </c>
      <c r="Y1" s="1" t="s">
        <v>135</v>
      </c>
      <c r="Z1" s="1" t="s">
        <v>139</v>
      </c>
      <c r="AA1" s="1" t="s">
        <v>142</v>
      </c>
      <c r="AB1" s="1" t="s">
        <v>145</v>
      </c>
      <c r="AC1" s="1" t="s">
        <v>149</v>
      </c>
      <c r="AD1" s="1" t="s">
        <v>152</v>
      </c>
      <c r="AE1" s="1" t="s">
        <v>156</v>
      </c>
      <c r="AF1" s="1" t="s">
        <v>162</v>
      </c>
      <c r="AG1" s="1" t="s">
        <v>165</v>
      </c>
      <c r="AH1" s="1" t="s">
        <v>168</v>
      </c>
      <c r="AI1" s="1" t="s">
        <v>172</v>
      </c>
      <c r="AJ1" s="1" t="s">
        <v>177</v>
      </c>
      <c r="AK1" s="1" t="s">
        <v>180</v>
      </c>
      <c r="AL1" s="1" t="s">
        <v>185</v>
      </c>
      <c r="AM1" s="1" t="s">
        <v>189</v>
      </c>
      <c r="AN1" s="1" t="s">
        <v>193</v>
      </c>
      <c r="AO1" s="1" t="s">
        <v>196</v>
      </c>
      <c r="AP1" s="1" t="s">
        <v>200</v>
      </c>
    </row>
    <row r="2" ht="13.95" spans="1:42">
      <c r="A2" s="1" t="str">
        <f>'Dependency types'!$G$2</f>
        <v>Requires</v>
      </c>
      <c r="B2">
        <f t="shared" ref="B2:B8" si="0">SUM($C2:$AP2)</f>
        <v>221</v>
      </c>
      <c r="C2">
        <f>COUNTIF('Google Maps Places'!$I$2:$I$200,'Dependency types occurrences'!$A2)</f>
        <v>2</v>
      </c>
      <c r="D2">
        <f>COUNTIF('Twitter Search Tweets'!$I$2:$I$200,'Dependency types occurrences'!$A2)</f>
        <v>0</v>
      </c>
      <c r="E2">
        <f>COUNTIF(Youtube!$I$2:$I$200,'Dependency types occurrences'!$A2)</f>
        <v>19</v>
      </c>
      <c r="F2">
        <f>COUNTIF(Flickr!$I$2:$I$200,'Dependency types occurrences'!$A2)</f>
        <v>12</v>
      </c>
      <c r="G2">
        <f>COUNTIF('Twilio SMS'!$I$2:$I$200,'Dependency types occurrences'!$A2)</f>
        <v>0</v>
      </c>
      <c r="H2">
        <f>COUNTIF(Last.fm!$I$2:$I$200,'Dependency types occurrences'!$A2)</f>
        <v>0</v>
      </c>
      <c r="I2">
        <f>COUNTIF('Microsoft Bing Maps'!$I$2:$I$200,'Dependency types occurrences'!$A2)</f>
        <v>17</v>
      </c>
      <c r="J2">
        <f>COUNTIF('Google App Engine Admin'!$I$2:$I$200,'Dependency types occurrences'!$A2)</f>
        <v>0</v>
      </c>
      <c r="K2">
        <f>COUNTIF(Foursquare!$I$2:$I$200,'Dependency types occurrences'!$A2)</f>
        <v>14</v>
      </c>
      <c r="L2">
        <f>COUNTIF('DocuSign eSignature'!$I$2:$I$200,'Dependency types occurrences'!$A2)</f>
        <v>1</v>
      </c>
      <c r="M2">
        <f>COUNTIF(GeoNames!$I$2:$I$200,'Dependency types occurrences'!$A2)</f>
        <v>0</v>
      </c>
      <c r="N2">
        <f>COUNTIF('Google Geocoding'!$I$2:$I$200,'Dependency types occurrences'!$A2)</f>
        <v>0</v>
      </c>
      <c r="O2">
        <f>COUNTIF(OpenStreetMap!$I$2:$I$200,'Dependency types occurrences'!$A2)</f>
        <v>0</v>
      </c>
      <c r="P2">
        <f>COUNTIF(SoundCloud!$I$2:$I$200,'Dependency types occurrences'!$A2)</f>
        <v>0</v>
      </c>
      <c r="Q2">
        <f>COUNTIF(NationBuilder!$I$2:$I$199,'Dependency types occurrences'!$A2)</f>
        <v>1</v>
      </c>
      <c r="R2">
        <f>COUNTIF(Tumblr!$I$2:$I$200,'Dependency types occurrences'!$A2)</f>
        <v>48</v>
      </c>
      <c r="S2">
        <f>COUNTIF('Yelp Fusion'!$I$2:$I$200,'Dependency types occurrences'!$A2)</f>
        <v>0</v>
      </c>
      <c r="T2">
        <f>COUNTIF('Paypal Invoicing'!$I$2:$I$200,'Dependency types occurrences'!$A2)</f>
        <v>4</v>
      </c>
      <c r="U2">
        <f>COUNTIF(Oodle!$I$2:$I$200,'Dependency types occurrences'!$A2)</f>
        <v>0</v>
      </c>
      <c r="V2">
        <f>COUNTIF(iTunes!$I$2:$I$200,'Dependency types occurrences'!$A2)</f>
        <v>19</v>
      </c>
      <c r="W2">
        <f>COUNTIF(MapLarge!$I$2:$I$200,'Dependency types occurrences'!$A2)</f>
        <v>0</v>
      </c>
      <c r="X2">
        <f>COUNTIF(PicPlz!$I$2:$I$200,'Dependency types occurrences'!$A2)</f>
        <v>0</v>
      </c>
      <c r="Y2">
        <f>COUNTIF(CrunchBase!$I$2:$I$200,'Dependency types occurrences'!$A2)</f>
        <v>0</v>
      </c>
      <c r="Z2">
        <f>COUNTIF(Stripe!$I$2:$I$200,'Dependency types occurrences'!$A2)</f>
        <v>30</v>
      </c>
      <c r="AA2">
        <f>COUNTIF(Kiva!$I$2:$I$200,'Dependency types occurrences'!$A2)</f>
        <v>0</v>
      </c>
      <c r="AB2">
        <f>COUNTIF(Tropo!$I$2:$I$200,'Dependency types occurrences'!$A2)</f>
        <v>1</v>
      </c>
      <c r="AC2">
        <f>COUNTIF('AT&amp;T In-App Messaging'!$I$2:$I$200,'Dependency types occurrences'!$A2)</f>
        <v>0</v>
      </c>
      <c r="AD2">
        <f>COUNTIF('Nexmo SMS'!$I$2:$I$200,'Dependency types occurrences'!$A2)</f>
        <v>0</v>
      </c>
      <c r="AE2">
        <f>COUNTIF('Amazon S3'!$I$2:$I$200,'Dependency types occurrences'!$A2)</f>
        <v>23</v>
      </c>
      <c r="AF2">
        <f>COUNTIF(Heroku!$I$2:$I$200,'Dependency types occurrences'!$A2)</f>
        <v>0</v>
      </c>
      <c r="AG2">
        <f>COUNTIF('Google Drive'!$I$2:$I$200,'Dependency types occurrences'!$A2)</f>
        <v>6</v>
      </c>
      <c r="AH2">
        <f>COUNTIF('Google Fusion Tables'!$I$2:$I$200,'Dependency types occurrences'!$A2)</f>
        <v>0</v>
      </c>
      <c r="AI2">
        <f>COUNTIF(Pryv!$I$2:$I$200,'Dependency types occurrences'!$A2)</f>
        <v>2</v>
      </c>
      <c r="AJ2">
        <f>COUNTIF(Github!$I$2:$I$200,'Dependency types occurrences'!$A2)</f>
        <v>14</v>
      </c>
      <c r="AK2">
        <f>COUNTIF('Bing Web Search'!$I$2:$I$200,'Dependency types occurrences'!$A2)</f>
        <v>2</v>
      </c>
      <c r="AL2">
        <f>COUNTIF(Indeed!$I$2:$I$200,'Dependency types occurrences'!$A2)</f>
        <v>0</v>
      </c>
      <c r="AM2">
        <f>COUNTIF('Google Custom Search'!$I$2:$I$200,'Dependency types occurrences'!$A2)</f>
        <v>0</v>
      </c>
      <c r="AN2">
        <f>COUNTIF(Coinbase!$I$2:$I$200,'Dependency types occurrences'!$A2)</f>
        <v>4</v>
      </c>
      <c r="AO2">
        <f>COUNTIF('QuickBooks Payments'!$I$2:$I$200,'Dependency types occurrences'!$A2)</f>
        <v>0</v>
      </c>
      <c r="AP2">
        <f>COUNTIF('Forte (Payments Gateway)'!$I$2:$I$200,'Dependency types occurrences'!$A2)</f>
        <v>2</v>
      </c>
    </row>
    <row r="3" ht="13.95" spans="1:42">
      <c r="A3" s="1" t="str">
        <f>'Dependency types'!$G$3</f>
        <v>Or</v>
      </c>
      <c r="B3">
        <f t="shared" si="0"/>
        <v>21</v>
      </c>
      <c r="C3">
        <f>COUNTIF('Google Maps Places'!$I$2:$I$200,'Dependency types occurrences'!$A3)</f>
        <v>1</v>
      </c>
      <c r="D3">
        <f>COUNTIF('Twitter Search Tweets'!$I$2:$I$200,'Dependency types occurrences'!$A3)</f>
        <v>0</v>
      </c>
      <c r="E3">
        <f>COUNTIF(Youtube!$I$2:$I$200,'Dependency types occurrences'!$A3)</f>
        <v>0</v>
      </c>
      <c r="F3">
        <f>COUNTIF(Flickr!$I$2:$I$200,'Dependency types occurrences'!$A3)</f>
        <v>1</v>
      </c>
      <c r="G3">
        <f>COUNTIF('Twilio SMS'!$I$2:$I$200,'Dependency types occurrences'!$A3)</f>
        <v>0</v>
      </c>
      <c r="H3">
        <f>COUNTIF(Last.fm!$I$2:$I$200,'Dependency types occurrences'!$A3)</f>
        <v>0</v>
      </c>
      <c r="I3">
        <f>COUNTIF('Microsoft Bing Maps'!$I$2:$I$200,'Dependency types occurrences'!$A3)</f>
        <v>2</v>
      </c>
      <c r="J3">
        <f>COUNTIF('Google App Engine Admin'!$I$2:$I$200,'Dependency types occurrences'!$A3)</f>
        <v>0</v>
      </c>
      <c r="K3">
        <f>COUNTIF(Foursquare!$I$2:$I$200,'Dependency types occurrences'!$A3)</f>
        <v>0</v>
      </c>
      <c r="L3">
        <f>COUNTIF('DocuSign eSignature'!$I$2:$I$200,'Dependency types occurrences'!$A3)</f>
        <v>1</v>
      </c>
      <c r="M3">
        <f>COUNTIF(GeoNames!$I$2:$I$200,'Dependency types occurrences'!$A3)</f>
        <v>1</v>
      </c>
      <c r="N3">
        <f>COUNTIF('Google Geocoding'!$I$2:$I$200,'Dependency types occurrences'!$A3)</f>
        <v>0</v>
      </c>
      <c r="O3">
        <f>COUNTIF(OpenStreetMap!$I$2:$I$200,'Dependency types occurrences'!$A3)</f>
        <v>0</v>
      </c>
      <c r="P3">
        <f>COUNTIF(SoundCloud!$I$2:$I$200,'Dependency types occurrences'!$A3)</f>
        <v>0</v>
      </c>
      <c r="Q3">
        <f>COUNTIF(NationBuilder!$I$2:$I$199,'Dependency types occurrences'!$A3)</f>
        <v>2</v>
      </c>
      <c r="R3">
        <f>COUNTIF(Tumblr!$I$2:$I$200,'Dependency types occurrences'!$A3)</f>
        <v>0</v>
      </c>
      <c r="S3">
        <f>COUNTIF('Yelp Fusion'!$I$2:$I$200,'Dependency types occurrences'!$A3)</f>
        <v>0</v>
      </c>
      <c r="T3">
        <f>COUNTIF('Paypal Invoicing'!$I$2:$I$200,'Dependency types occurrences'!$A3)</f>
        <v>0</v>
      </c>
      <c r="U3">
        <f>COUNTIF(Oodle!$I$2:$I$200,'Dependency types occurrences'!$A3)</f>
        <v>0</v>
      </c>
      <c r="V3">
        <f>COUNTIF(iTunes!$I$2:$I$200,'Dependency types occurrences'!$A3)</f>
        <v>0</v>
      </c>
      <c r="W3">
        <f>COUNTIF(MapLarge!$I$2:$I$200,'Dependency types occurrences'!$A3)</f>
        <v>0</v>
      </c>
      <c r="X3">
        <f>COUNTIF(PicPlz!$I$2:$I$200,'Dependency types occurrences'!$A3)</f>
        <v>0</v>
      </c>
      <c r="Y3">
        <f>COUNTIF(CrunchBase!$I$2:$I$200,'Dependency types occurrences'!$A3)</f>
        <v>0</v>
      </c>
      <c r="Z3">
        <f>COUNTIF(Stripe!$I$2:$I$200,'Dependency types occurrences'!$A3)</f>
        <v>3</v>
      </c>
      <c r="AA3">
        <f>COUNTIF(Kiva!$I$2:$I$200,'Dependency types occurrences'!$A3)</f>
        <v>0</v>
      </c>
      <c r="AB3">
        <f>COUNTIF(Tropo!$I$2:$I$200,'Dependency types occurrences'!$A3)</f>
        <v>1</v>
      </c>
      <c r="AC3">
        <f>COUNTIF('AT&amp;T In-App Messaging'!$I$2:$I$200,'Dependency types occurrences'!$A3)</f>
        <v>1</v>
      </c>
      <c r="AD3">
        <f>COUNTIF('Nexmo SMS'!$I$2:$I$200,'Dependency types occurrences'!$A3)</f>
        <v>0</v>
      </c>
      <c r="AE3">
        <f>COUNTIF('Amazon S3'!$I$2:$I$200,'Dependency types occurrences'!$A3)</f>
        <v>1</v>
      </c>
      <c r="AF3">
        <f>COUNTIF(Heroku!$I$2:$I$200,'Dependency types occurrences'!$A3)</f>
        <v>0</v>
      </c>
      <c r="AG3">
        <f>COUNTIF('Google Drive'!$I$2:$I$200,'Dependency types occurrences'!$A3)</f>
        <v>0</v>
      </c>
      <c r="AH3">
        <f>COUNTIF('Google Fusion Tables'!$I$2:$I$200,'Dependency types occurrences'!$A3)</f>
        <v>0</v>
      </c>
      <c r="AI3">
        <f>COUNTIF(Pryv!$I$2:$I$200,'Dependency types occurrences'!$A3)</f>
        <v>0</v>
      </c>
      <c r="AJ3">
        <f>COUNTIF(Github!$I$2:$I$200,'Dependency types occurrences'!$A3)</f>
        <v>0</v>
      </c>
      <c r="AK3">
        <f>COUNTIF('Bing Web Search'!$I$2:$I$200,'Dependency types occurrences'!$A3)</f>
        <v>0</v>
      </c>
      <c r="AL3">
        <f>COUNTIF(Indeed!$I$2:$I$200,'Dependency types occurrences'!$A3)</f>
        <v>0</v>
      </c>
      <c r="AM3">
        <f>COUNTIF('Google Custom Search'!$I$2:$I$200,'Dependency types occurrences'!$A3)</f>
        <v>0</v>
      </c>
      <c r="AN3">
        <f>COUNTIF(Coinbase!$I$2:$I$200,'Dependency types occurrences'!$A3)</f>
        <v>0</v>
      </c>
      <c r="AO3">
        <f>COUNTIF('QuickBooks Payments'!$I$2:$I$200,'Dependency types occurrences'!$A3)</f>
        <v>0</v>
      </c>
      <c r="AP3">
        <f>COUNTIF('Forte (Payments Gateway)'!$I$2:$I$200,'Dependency types occurrences'!$A3)</f>
        <v>7</v>
      </c>
    </row>
    <row r="4" ht="13.95" spans="1:42">
      <c r="A4" s="1" t="str">
        <f>'Dependency types'!$G$4</f>
        <v>OnlyOne</v>
      </c>
      <c r="B4">
        <f t="shared" si="0"/>
        <v>108</v>
      </c>
      <c r="C4">
        <f>COUNTIF('Google Maps Places'!$I$2:$I$200,'Dependency types occurrences'!$A4)</f>
        <v>1</v>
      </c>
      <c r="D4">
        <f>COUNTIF('Twitter Search Tweets'!$I$2:$I$200,'Dependency types occurrences'!$A4)</f>
        <v>0</v>
      </c>
      <c r="E4">
        <f>COUNTIF(Youtube!$I$2:$I$200,'Dependency types occurrences'!$A4)</f>
        <v>11</v>
      </c>
      <c r="F4">
        <f>COUNTIF(Flickr!$I$2:$I$200,'Dependency types occurrences'!$A4)</f>
        <v>15</v>
      </c>
      <c r="G4">
        <f>COUNTIF('Twilio SMS'!$I$2:$I$200,'Dependency types occurrences'!$A4)</f>
        <v>2</v>
      </c>
      <c r="H4">
        <f>COUNTIF(Last.fm!$I$2:$I$200,'Dependency types occurrences'!$A4)</f>
        <v>20</v>
      </c>
      <c r="I4">
        <f>COUNTIF('Microsoft Bing Maps'!$I$2:$I$200,'Dependency types occurrences'!$A4)</f>
        <v>3</v>
      </c>
      <c r="J4">
        <f>COUNTIF('Google App Engine Admin'!$I$2:$I$200,'Dependency types occurrences'!$A4)</f>
        <v>0</v>
      </c>
      <c r="K4">
        <f>COUNTIF(Foursquare!$I$2:$I$200,'Dependency types occurrences'!$A4)</f>
        <v>6</v>
      </c>
      <c r="L4">
        <f>COUNTIF('DocuSign eSignature'!$I$2:$I$200,'Dependency types occurrences'!$A4)</f>
        <v>2</v>
      </c>
      <c r="M4">
        <f>COUNTIF(GeoNames!$I$2:$I$200,'Dependency types occurrences'!$A4)</f>
        <v>8</v>
      </c>
      <c r="N4">
        <f>COUNTIF('Google Geocoding'!$I$2:$I$200,'Dependency types occurrences'!$A4)</f>
        <v>2</v>
      </c>
      <c r="O4">
        <f>COUNTIF(OpenStreetMap!$I$2:$I$200,'Dependency types occurrences'!$A4)</f>
        <v>0</v>
      </c>
      <c r="P4">
        <f>COUNTIF(SoundCloud!$I$2:$I$200,'Dependency types occurrences'!$A4)</f>
        <v>0</v>
      </c>
      <c r="Q4">
        <f>COUNTIF(NationBuilder!$I$2:$I$199,'Dependency types occurrences'!$A4)</f>
        <v>2</v>
      </c>
      <c r="R4">
        <f>COUNTIF(Tumblr!$I$2:$I$200,'Dependency types occurrences'!$A4)</f>
        <v>0</v>
      </c>
      <c r="S4">
        <f>COUNTIF('Yelp Fusion'!$I$2:$I$200,'Dependency types occurrences'!$A4)</f>
        <v>3</v>
      </c>
      <c r="T4">
        <f>COUNTIF('Paypal Invoicing'!$I$2:$I$200,'Dependency types occurrences'!$A4)</f>
        <v>0</v>
      </c>
      <c r="U4">
        <f>COUNTIF(Oodle!$I$2:$I$200,'Dependency types occurrences'!$A4)</f>
        <v>0</v>
      </c>
      <c r="V4">
        <f>COUNTIF(iTunes!$I$2:$I$200,'Dependency types occurrences'!$A4)</f>
        <v>0</v>
      </c>
      <c r="W4">
        <f>COUNTIF(MapLarge!$I$2:$I$200,'Dependency types occurrences'!$A4)</f>
        <v>0</v>
      </c>
      <c r="X4">
        <f>COUNTIF(PicPlz!$I$2:$I$200,'Dependency types occurrences'!$A4)</f>
        <v>15</v>
      </c>
      <c r="Y4">
        <f>COUNTIF(CrunchBase!$I$2:$I$200,'Dependency types occurrences'!$A4)</f>
        <v>0</v>
      </c>
      <c r="Z4">
        <f>COUNTIF(Stripe!$I$2:$I$200,'Dependency types occurrences'!$A4)</f>
        <v>0</v>
      </c>
      <c r="AA4">
        <f>COUNTIF(Kiva!$I$2:$I$200,'Dependency types occurrences'!$A4)</f>
        <v>0</v>
      </c>
      <c r="AB4">
        <f>COUNTIF(Tropo!$I$2:$I$200,'Dependency types occurrences'!$A4)</f>
        <v>0</v>
      </c>
      <c r="AC4">
        <f>COUNTIF('AT&amp;T In-App Messaging'!$I$2:$I$200,'Dependency types occurrences'!$A4)</f>
        <v>0</v>
      </c>
      <c r="AD4">
        <f>COUNTIF('Nexmo SMS'!$I$2:$I$200,'Dependency types occurrences'!$A4)</f>
        <v>1</v>
      </c>
      <c r="AE4">
        <f>COUNTIF('Amazon S3'!$I$2:$I$200,'Dependency types occurrences'!$A4)</f>
        <v>0</v>
      </c>
      <c r="AF4">
        <f>COUNTIF(Heroku!$I$2:$I$200,'Dependency types occurrences'!$A4)</f>
        <v>0</v>
      </c>
      <c r="AG4">
        <f>COUNTIF('Google Drive'!$I$2:$I$200,'Dependency types occurrences'!$A4)</f>
        <v>0</v>
      </c>
      <c r="AH4">
        <f>COUNTIF('Google Fusion Tables'!$I$2:$I$200,'Dependency types occurrences'!$A4)</f>
        <v>3</v>
      </c>
      <c r="AI4">
        <f>COUNTIF(Pryv!$I$2:$I$200,'Dependency types occurrences'!$A4)</f>
        <v>3</v>
      </c>
      <c r="AJ4">
        <f>COUNTIF(Github!$I$2:$I$200,'Dependency types occurrences'!$A4)</f>
        <v>4</v>
      </c>
      <c r="AK4">
        <f>COUNTIF('Bing Web Search'!$I$2:$I$200,'Dependency types occurrences'!$A4)</f>
        <v>0</v>
      </c>
      <c r="AL4">
        <f>COUNTIF(Indeed!$I$2:$I$200,'Dependency types occurrences'!$A4)</f>
        <v>0</v>
      </c>
      <c r="AM4">
        <f>COUNTIF('Google Custom Search'!$I$2:$I$200,'Dependency types occurrences'!$A4)</f>
        <v>0</v>
      </c>
      <c r="AN4">
        <f>COUNTIF(Coinbase!$I$2:$I$200,'Dependency types occurrences'!$A4)</f>
        <v>2</v>
      </c>
      <c r="AO4">
        <f>COUNTIF('QuickBooks Payments'!$I$2:$I$200,'Dependency types occurrences'!$A4)</f>
        <v>5</v>
      </c>
      <c r="AP4">
        <f>COUNTIF('Forte (Payments Gateway)'!$I$2:$I$200,'Dependency types occurrences'!$A4)</f>
        <v>0</v>
      </c>
    </row>
    <row r="5" ht="13.95" spans="1:42">
      <c r="A5" s="1" t="str">
        <f>'Dependency types'!$G$5</f>
        <v>AllOrNone</v>
      </c>
      <c r="B5">
        <f t="shared" si="0"/>
        <v>39</v>
      </c>
      <c r="C5">
        <f>COUNTIF('Google Maps Places'!$I$2:$I$200,'Dependency types occurrences'!$A5)</f>
        <v>1</v>
      </c>
      <c r="D5">
        <f>COUNTIF('Twitter Search Tweets'!$I$2:$I$200,'Dependency types occurrences'!$A5)</f>
        <v>0</v>
      </c>
      <c r="E5">
        <f>COUNTIF(Youtube!$I$2:$I$200,'Dependency types occurrences'!$A5)</f>
        <v>8</v>
      </c>
      <c r="F5">
        <f>COUNTIF(Flickr!$I$2:$I$200,'Dependency types occurrences'!$A5)</f>
        <v>0</v>
      </c>
      <c r="G5">
        <f>COUNTIF('Twilio SMS'!$I$2:$I$200,'Dependency types occurrences'!$A5)</f>
        <v>0</v>
      </c>
      <c r="H5">
        <f>COUNTIF(Last.fm!$I$2:$I$200,'Dependency types occurrences'!$A5)</f>
        <v>0</v>
      </c>
      <c r="I5">
        <f>COUNTIF('Microsoft Bing Maps'!$I$2:$I$200,'Dependency types occurrences'!$A5)</f>
        <v>2</v>
      </c>
      <c r="J5">
        <f>COUNTIF('Google App Engine Admin'!$I$2:$I$200,'Dependency types occurrences'!$A5)</f>
        <v>0</v>
      </c>
      <c r="K5">
        <f>COUNTIF(Foursquare!$I$2:$I$200,'Dependency types occurrences'!$A5)</f>
        <v>4</v>
      </c>
      <c r="L5">
        <f>COUNTIF('DocuSign eSignature'!$I$2:$I$200,'Dependency types occurrences'!$A5)</f>
        <v>0</v>
      </c>
      <c r="M5">
        <f>COUNTIF(GeoNames!$I$2:$I$200,'Dependency types occurrences'!$A5)</f>
        <v>0</v>
      </c>
      <c r="N5">
        <f>COUNTIF('Google Geocoding'!$I$2:$I$200,'Dependency types occurrences'!$A5)</f>
        <v>0</v>
      </c>
      <c r="O5">
        <f>COUNTIF(OpenStreetMap!$I$2:$I$200,'Dependency types occurrences'!$A5)</f>
        <v>0</v>
      </c>
      <c r="P5">
        <f>COUNTIF(SoundCloud!$I$2:$I$200,'Dependency types occurrences'!$A5)</f>
        <v>0</v>
      </c>
      <c r="Q5">
        <f>COUNTIF(NationBuilder!$I$2:$I$199,'Dependency types occurrences'!$A5)</f>
        <v>0</v>
      </c>
      <c r="R5">
        <f>COUNTIF(Tumblr!$I$2:$I$200,'Dependency types occurrences'!$A5)</f>
        <v>0</v>
      </c>
      <c r="S5">
        <f>COUNTIF('Yelp Fusion'!$I$2:$I$200,'Dependency types occurrences'!$A5)</f>
        <v>2</v>
      </c>
      <c r="T5">
        <f>COUNTIF('Paypal Invoicing'!$I$2:$I$200,'Dependency types occurrences'!$A5)</f>
        <v>0</v>
      </c>
      <c r="U5">
        <f>COUNTIF(Oodle!$I$2:$I$200,'Dependency types occurrences'!$A5)</f>
        <v>0</v>
      </c>
      <c r="V5">
        <f>COUNTIF(iTunes!$I$2:$I$200,'Dependency types occurrences'!$A5)</f>
        <v>0</v>
      </c>
      <c r="W5">
        <f>COUNTIF(MapLarge!$I$2:$I$200,'Dependency types occurrences'!$A5)</f>
        <v>0</v>
      </c>
      <c r="X5">
        <f>COUNTIF(PicPlz!$I$2:$I$200,'Dependency types occurrences'!$A5)</f>
        <v>0</v>
      </c>
      <c r="Y5">
        <f>COUNTIF(CrunchBase!$I$2:$I$200,'Dependency types occurrences'!$A5)</f>
        <v>0</v>
      </c>
      <c r="Z5">
        <f>COUNTIF(Stripe!$I$2:$I$200,'Dependency types occurrences'!$A5)</f>
        <v>3</v>
      </c>
      <c r="AA5">
        <f>COUNTIF(Kiva!$I$2:$I$200,'Dependency types occurrences'!$A5)</f>
        <v>0</v>
      </c>
      <c r="AB5">
        <f>COUNTIF(Tropo!$I$2:$I$200,'Dependency types occurrences'!$A5)</f>
        <v>0</v>
      </c>
      <c r="AC5">
        <f>COUNTIF('AT&amp;T In-App Messaging'!$I$2:$I$200,'Dependency types occurrences'!$A5)</f>
        <v>0</v>
      </c>
      <c r="AD5">
        <f>COUNTIF('Nexmo SMS'!$I$2:$I$200,'Dependency types occurrences'!$A5)</f>
        <v>0</v>
      </c>
      <c r="AE5">
        <f>COUNTIF('Amazon S3'!$I$2:$I$200,'Dependency types occurrences'!$A5)</f>
        <v>11</v>
      </c>
      <c r="AF5">
        <f>COUNTIF(Heroku!$I$2:$I$200,'Dependency types occurrences'!$A5)</f>
        <v>0</v>
      </c>
      <c r="AG5">
        <f>COUNTIF('Google Drive'!$I$2:$I$200,'Dependency types occurrences'!$A5)</f>
        <v>4</v>
      </c>
      <c r="AH5">
        <f>COUNTIF('Google Fusion Tables'!$I$2:$I$200,'Dependency types occurrences'!$A5)</f>
        <v>0</v>
      </c>
      <c r="AI5">
        <f>COUNTIF(Pryv!$I$2:$I$200,'Dependency types occurrences'!$A5)</f>
        <v>0</v>
      </c>
      <c r="AJ5">
        <f>COUNTIF(Github!$I$2:$I$200,'Dependency types occurrences'!$A5)</f>
        <v>1</v>
      </c>
      <c r="AK5">
        <f>COUNTIF('Bing Web Search'!$I$2:$I$200,'Dependency types occurrences'!$A5)</f>
        <v>1</v>
      </c>
      <c r="AL5">
        <f>COUNTIF(Indeed!$I$2:$I$200,'Dependency types occurrences'!$A5)</f>
        <v>0</v>
      </c>
      <c r="AM5">
        <f>COUNTIF('Google Custom Search'!$I$2:$I$200,'Dependency types occurrences'!$A5)</f>
        <v>0</v>
      </c>
      <c r="AN5">
        <f>COUNTIF(Coinbase!$I$2:$I$200,'Dependency types occurrences'!$A5)</f>
        <v>1</v>
      </c>
      <c r="AO5">
        <f>COUNTIF('QuickBooks Payments'!$I$2:$I$200,'Dependency types occurrences'!$A5)</f>
        <v>0</v>
      </c>
      <c r="AP5">
        <f>COUNTIF('Forte (Payments Gateway)'!$I$2:$I$200,'Dependency types occurrences'!$A5)</f>
        <v>1</v>
      </c>
    </row>
    <row r="6" ht="13.95" spans="1:42">
      <c r="A6" s="1" t="str">
        <f>'Dependency types'!$G$6</f>
        <v>ZeroOrOne</v>
      </c>
      <c r="B6">
        <f t="shared" si="0"/>
        <v>114</v>
      </c>
      <c r="C6">
        <f>COUNTIF('Google Maps Places'!$I$2:$I$200,'Dependency types occurrences'!$A6)</f>
        <v>1</v>
      </c>
      <c r="D6">
        <f>COUNTIF('Twitter Search Tweets'!$I$2:$I$200,'Dependency types occurrences'!$A6)</f>
        <v>0</v>
      </c>
      <c r="E6">
        <f>COUNTIF(Youtube!$I$2:$I$200,'Dependency types occurrences'!$A6)</f>
        <v>42</v>
      </c>
      <c r="F6">
        <f>COUNTIF(Flickr!$I$2:$I$200,'Dependency types occurrences'!$A6)</f>
        <v>5</v>
      </c>
      <c r="G6">
        <f>COUNTIF('Twilio SMS'!$I$2:$I$200,'Dependency types occurrences'!$A6)</f>
        <v>0</v>
      </c>
      <c r="H6">
        <f>COUNTIF(Last.fm!$I$2:$I$200,'Dependency types occurrences'!$A6)</f>
        <v>0</v>
      </c>
      <c r="I6">
        <f>COUNTIF('Microsoft Bing Maps'!$I$2:$I$200,'Dependency types occurrences'!$A6)</f>
        <v>2</v>
      </c>
      <c r="J6">
        <f>COUNTIF('Google App Engine Admin'!$I$2:$I$200,'Dependency types occurrences'!$A6)</f>
        <v>0</v>
      </c>
      <c r="K6">
        <f>COUNTIF(Foursquare!$I$2:$I$200,'Dependency types occurrences'!$A6)</f>
        <v>6</v>
      </c>
      <c r="L6">
        <f>COUNTIF('DocuSign eSignature'!$I$2:$I$200,'Dependency types occurrences'!$A6)</f>
        <v>0</v>
      </c>
      <c r="M6">
        <f>COUNTIF(GeoNames!$I$2:$I$200,'Dependency types occurrences'!$A6)</f>
        <v>0</v>
      </c>
      <c r="N6">
        <f>COUNTIF('Google Geocoding'!$I$2:$I$200,'Dependency types occurrences'!$A6)</f>
        <v>4</v>
      </c>
      <c r="O6">
        <f>COUNTIF(OpenStreetMap!$I$2:$I$200,'Dependency types occurrences'!$A6)</f>
        <v>2</v>
      </c>
      <c r="P6">
        <f>COUNTIF(SoundCloud!$I$2:$I$200,'Dependency types occurrences'!$A6)</f>
        <v>0</v>
      </c>
      <c r="Q6">
        <f>COUNTIF(NationBuilder!$I$2:$I$199,'Dependency types occurrences'!$A6)</f>
        <v>0</v>
      </c>
      <c r="R6">
        <f>COUNTIF(Tumblr!$I$2:$I$200,'Dependency types occurrences'!$A6)</f>
        <v>2</v>
      </c>
      <c r="S6">
        <f>COUNTIF('Yelp Fusion'!$I$2:$I$200,'Dependency types occurrences'!$A6)</f>
        <v>1</v>
      </c>
      <c r="T6">
        <f>COUNTIF('Paypal Invoicing'!$I$2:$I$200,'Dependency types occurrences'!$A6)</f>
        <v>2</v>
      </c>
      <c r="U6">
        <f>COUNTIF(Oodle!$I$2:$I$200,'Dependency types occurrences'!$A6)</f>
        <v>0</v>
      </c>
      <c r="V6">
        <f>COUNTIF(iTunes!$I$2:$I$200,'Dependency types occurrences'!$A6)</f>
        <v>0</v>
      </c>
      <c r="W6">
        <f>COUNTIF(MapLarge!$I$2:$I$200,'Dependency types occurrences'!$A6)</f>
        <v>0</v>
      </c>
      <c r="X6">
        <f>COUNTIF(PicPlz!$I$2:$I$200,'Dependency types occurrences'!$A6)</f>
        <v>3</v>
      </c>
      <c r="Y6">
        <f>COUNTIF(CrunchBase!$I$2:$I$200,'Dependency types occurrences'!$A6)</f>
        <v>14</v>
      </c>
      <c r="Z6">
        <f>COUNTIF(Stripe!$I$2:$I$200,'Dependency types occurrences'!$A6)</f>
        <v>8</v>
      </c>
      <c r="AA6">
        <f>COUNTIF(Kiva!$I$2:$I$200,'Dependency types occurrences'!$A6)</f>
        <v>0</v>
      </c>
      <c r="AB6">
        <f>COUNTIF(Tropo!$I$2:$I$200,'Dependency types occurrences'!$A6)</f>
        <v>0</v>
      </c>
      <c r="AC6">
        <f>COUNTIF('AT&amp;T In-App Messaging'!$I$2:$I$200,'Dependency types occurrences'!$A6)</f>
        <v>0</v>
      </c>
      <c r="AD6">
        <f>COUNTIF('Nexmo SMS'!$I$2:$I$200,'Dependency types occurrences'!$A6)</f>
        <v>0</v>
      </c>
      <c r="AE6">
        <f>COUNTIF('Amazon S3'!$I$2:$I$200,'Dependency types occurrences'!$A6)</f>
        <v>4</v>
      </c>
      <c r="AF6">
        <f>COUNTIF(Heroku!$I$2:$I$200,'Dependency types occurrences'!$A6)</f>
        <v>0</v>
      </c>
      <c r="AG6">
        <f>COUNTIF('Google Drive'!$I$2:$I$200,'Dependency types occurrences'!$A6)</f>
        <v>4</v>
      </c>
      <c r="AH6">
        <f>COUNTIF('Google Fusion Tables'!$I$2:$I$200,'Dependency types occurrences'!$A6)</f>
        <v>0</v>
      </c>
      <c r="AI6">
        <f>COUNTIF(Pryv!$I$2:$I$200,'Dependency types occurrences'!$A6)</f>
        <v>0</v>
      </c>
      <c r="AJ6">
        <f>COUNTIF(Github!$I$2:$I$200,'Dependency types occurrences'!$A6)</f>
        <v>3</v>
      </c>
      <c r="AK6">
        <f>COUNTIF('Bing Web Search'!$I$2:$I$200,'Dependency types occurrences'!$A6)</f>
        <v>3</v>
      </c>
      <c r="AL6">
        <f>COUNTIF(Indeed!$I$2:$I$200,'Dependency types occurrences'!$A6)</f>
        <v>0</v>
      </c>
      <c r="AM6">
        <f>COUNTIF('Google Custom Search'!$I$2:$I$200,'Dependency types occurrences'!$A6)</f>
        <v>0</v>
      </c>
      <c r="AN6">
        <f>COUNTIF(Coinbase!$I$2:$I$200,'Dependency types occurrences'!$A6)</f>
        <v>5</v>
      </c>
      <c r="AO6">
        <f>COUNTIF('QuickBooks Payments'!$I$2:$I$200,'Dependency types occurrences'!$A6)</f>
        <v>0</v>
      </c>
      <c r="AP6">
        <f>COUNTIF('Forte (Payments Gateway)'!$I$2:$I$200,'Dependency types occurrences'!$A6)</f>
        <v>3</v>
      </c>
    </row>
    <row r="7" ht="13.95" spans="1:42">
      <c r="A7" s="1" t="str">
        <f>'Dependency types'!$G$7</f>
        <v>Arithmetic/ Relational</v>
      </c>
      <c r="B7">
        <f t="shared" si="0"/>
        <v>107</v>
      </c>
      <c r="C7">
        <f>COUNTIF('Google Maps Places'!$I$2:$I$200,'Dependency types occurrences'!$A7)</f>
        <v>2</v>
      </c>
      <c r="D7">
        <f>COUNTIF('Twitter Search Tweets'!$I$2:$I$200,'Dependency types occurrences'!$A7)</f>
        <v>3</v>
      </c>
      <c r="E7">
        <f>COUNTIF(Youtube!$I$2:$I$200,'Dependency types occurrences'!$A7)</f>
        <v>2</v>
      </c>
      <c r="F7">
        <f>COUNTIF(Flickr!$I$2:$I$200,'Dependency types occurrences'!$A7)</f>
        <v>23</v>
      </c>
      <c r="G7">
        <f>COUNTIF('Twilio SMS'!$I$2:$I$200,'Dependency types occurrences'!$A7)</f>
        <v>1</v>
      </c>
      <c r="H7">
        <f>COUNTIF(Last.fm!$I$2:$I$200,'Dependency types occurrences'!$A7)</f>
        <v>5</v>
      </c>
      <c r="I7">
        <f>COUNTIF('Microsoft Bing Maps'!$I$2:$I$200,'Dependency types occurrences'!$A7)</f>
        <v>0</v>
      </c>
      <c r="J7">
        <f>COUNTIF('Google App Engine Admin'!$I$2:$I$200,'Dependency types occurrences'!$A7)</f>
        <v>0</v>
      </c>
      <c r="K7">
        <f>COUNTIF(Foursquare!$I$2:$I$200,'Dependency types occurrences'!$A7)</f>
        <v>5</v>
      </c>
      <c r="L7">
        <f>COUNTIF('DocuSign eSignature'!$I$2:$I$200,'Dependency types occurrences'!$A7)</f>
        <v>13</v>
      </c>
      <c r="M7">
        <f>COUNTIF(GeoNames!$I$2:$I$200,'Dependency types occurrences'!$A7)</f>
        <v>10</v>
      </c>
      <c r="N7">
        <f>COUNTIF('Google Geocoding'!$I$2:$I$200,'Dependency types occurrences'!$A7)</f>
        <v>0</v>
      </c>
      <c r="O7">
        <f>COUNTIF(OpenStreetMap!$I$2:$I$200,'Dependency types occurrences'!$A7)</f>
        <v>1</v>
      </c>
      <c r="P7">
        <f>COUNTIF(SoundCloud!$I$2:$I$200,'Dependency types occurrences'!$A7)</f>
        <v>3</v>
      </c>
      <c r="Q7">
        <f>COUNTIF(NationBuilder!$I$2:$I$199,'Dependency types occurrences'!$A7)</f>
        <v>1</v>
      </c>
      <c r="R7">
        <f>COUNTIF(Tumblr!$I$2:$I$200,'Dependency types occurrences'!$A7)</f>
        <v>0</v>
      </c>
      <c r="S7">
        <f>COUNTIF('Yelp Fusion'!$I$2:$I$200,'Dependency types occurrences'!$A7)</f>
        <v>1</v>
      </c>
      <c r="T7">
        <f>COUNTIF('Paypal Invoicing'!$I$2:$I$200,'Dependency types occurrences'!$A7)</f>
        <v>5</v>
      </c>
      <c r="U7">
        <f>COUNTIF(Oodle!$I$2:$I$200,'Dependency types occurrences'!$A7)</f>
        <v>1</v>
      </c>
      <c r="V7">
        <f>COUNTIF(iTunes!$I$2:$I$200,'Dependency types occurrences'!$A7)</f>
        <v>0</v>
      </c>
      <c r="W7">
        <f>COUNTIF(MapLarge!$I$2:$I$200,'Dependency types occurrences'!$A7)</f>
        <v>0</v>
      </c>
      <c r="X7">
        <f>COUNTIF(PicPlz!$I$2:$I$200,'Dependency types occurrences'!$A7)</f>
        <v>0</v>
      </c>
      <c r="Y7">
        <f>COUNTIF(CrunchBase!$I$2:$I$200,'Dependency types occurrences'!$A7)</f>
        <v>0</v>
      </c>
      <c r="Z7">
        <f>COUNTIF(Stripe!$I$2:$I$200,'Dependency types occurrences'!$A7)</f>
        <v>4</v>
      </c>
      <c r="AA7">
        <f>COUNTIF(Kiva!$I$2:$I$200,'Dependency types occurrences'!$A7)</f>
        <v>0</v>
      </c>
      <c r="AB7">
        <f>COUNTIF(Tropo!$I$2:$I$200,'Dependency types occurrences'!$A7)</f>
        <v>0</v>
      </c>
      <c r="AC7">
        <f>COUNTIF('AT&amp;T In-App Messaging'!$I$2:$I$200,'Dependency types occurrences'!$A7)</f>
        <v>0</v>
      </c>
      <c r="AD7">
        <f>COUNTIF('Nexmo SMS'!$I$2:$I$200,'Dependency types occurrences'!$A7)</f>
        <v>0</v>
      </c>
      <c r="AE7">
        <f>COUNTIF('Amazon S3'!$I$2:$I$200,'Dependency types occurrences'!$A7)</f>
        <v>2</v>
      </c>
      <c r="AF7">
        <f>COUNTIF(Heroku!$I$2:$I$200,'Dependency types occurrences'!$A7)</f>
        <v>0</v>
      </c>
      <c r="AG7">
        <f>COUNTIF('Google Drive'!$I$2:$I$200,'Dependency types occurrences'!$A7)</f>
        <v>0</v>
      </c>
      <c r="AH7">
        <f>COUNTIF('Google Fusion Tables'!$I$2:$I$200,'Dependency types occurrences'!$A7)</f>
        <v>0</v>
      </c>
      <c r="AI7">
        <f>COUNTIF(Pryv!$I$2:$I$200,'Dependency types occurrences'!$A7)</f>
        <v>1</v>
      </c>
      <c r="AJ7">
        <f>COUNTIF(Github!$I$2:$I$200,'Dependency types occurrences'!$A7)</f>
        <v>2</v>
      </c>
      <c r="AK7">
        <f>COUNTIF('Bing Web Search'!$I$2:$I$200,'Dependency types occurrences'!$A7)</f>
        <v>0</v>
      </c>
      <c r="AL7">
        <f>COUNTIF(Indeed!$I$2:$I$200,'Dependency types occurrences'!$A7)</f>
        <v>0</v>
      </c>
      <c r="AM7">
        <f>COUNTIF('Google Custom Search'!$I$2:$I$200,'Dependency types occurrences'!$A7)</f>
        <v>0</v>
      </c>
      <c r="AN7">
        <f>COUNTIF(Coinbase!$I$2:$I$200,'Dependency types occurrences'!$A7)</f>
        <v>0</v>
      </c>
      <c r="AO7">
        <f>COUNTIF('QuickBooks Payments'!$I$2:$I$200,'Dependency types occurrences'!$A7)</f>
        <v>0</v>
      </c>
      <c r="AP7">
        <f>COUNTIF('Forte (Payments Gateway)'!$I$2:$I$200,'Dependency types occurrences'!$A7)</f>
        <v>22</v>
      </c>
    </row>
    <row r="8" ht="13.95" spans="1:42">
      <c r="A8" s="1" t="str">
        <f>'Dependency types'!$G$8</f>
        <v>Complex</v>
      </c>
      <c r="B8">
        <f t="shared" si="0"/>
        <v>23</v>
      </c>
      <c r="C8">
        <f>COUNTIF('Google Maps Places'!$I$2:$I$200,'Dependency types occurrences'!$A8)</f>
        <v>0</v>
      </c>
      <c r="D8">
        <f>COUNTIF('Twitter Search Tweets'!$I$2:$I$200,'Dependency types occurrences'!$A8)</f>
        <v>0</v>
      </c>
      <c r="E8">
        <f>COUNTIF(Youtube!$I$2:$I$200,'Dependency types occurrences'!$A8)</f>
        <v>0</v>
      </c>
      <c r="F8">
        <f>COUNTIF(Flickr!$I$2:$I$200,'Dependency types occurrences'!$A8)</f>
        <v>0</v>
      </c>
      <c r="G8">
        <f>COUNTIF('Twilio SMS'!$I$2:$I$200,'Dependency types occurrences'!$A8)</f>
        <v>0</v>
      </c>
      <c r="H8">
        <f>COUNTIF(Last.fm!$I$2:$I$200,'Dependency types occurrences'!$A8)</f>
        <v>0</v>
      </c>
      <c r="I8">
        <f>COUNTIF('Microsoft Bing Maps'!$I$2:$I$200,'Dependency types occurrences'!$A8)</f>
        <v>0</v>
      </c>
      <c r="J8">
        <f>COUNTIF('Google App Engine Admin'!$I$2:$I$200,'Dependency types occurrences'!$A8)</f>
        <v>0</v>
      </c>
      <c r="K8">
        <f>COUNTIF(Foursquare!$I$2:$I$200,'Dependency types occurrences'!$A8)</f>
        <v>2</v>
      </c>
      <c r="L8">
        <f>COUNTIF('DocuSign eSignature'!$I$2:$I$200,'Dependency types occurrences'!$A8)</f>
        <v>0</v>
      </c>
      <c r="M8">
        <f>COUNTIF(GeoNames!$I$2:$I$200,'Dependency types occurrences'!$A8)</f>
        <v>0</v>
      </c>
      <c r="N8">
        <f>COUNTIF('Google Geocoding'!$I$2:$I$200,'Dependency types occurrences'!$A8)</f>
        <v>0</v>
      </c>
      <c r="O8">
        <f>COUNTIF(OpenStreetMap!$I$2:$I$200,'Dependency types occurrences'!$A8)</f>
        <v>0</v>
      </c>
      <c r="P8">
        <f>COUNTIF(SoundCloud!$I$2:$I$200,'Dependency types occurrences'!$A8)</f>
        <v>0</v>
      </c>
      <c r="Q8">
        <f>COUNTIF(NationBuilder!$I$2:$I$199,'Dependency types occurrences'!$A8)</f>
        <v>0</v>
      </c>
      <c r="R8">
        <f>COUNTIF(Tumblr!$I$2:$I$200,'Dependency types occurrences'!$A8)</f>
        <v>9</v>
      </c>
      <c r="S8">
        <f>COUNTIF('Yelp Fusion'!$I$2:$I$200,'Dependency types occurrences'!$A8)</f>
        <v>0</v>
      </c>
      <c r="T8">
        <f>COUNTIF('Paypal Invoicing'!$I$2:$I$200,'Dependency types occurrences'!$A8)</f>
        <v>0</v>
      </c>
      <c r="U8">
        <f>COUNTIF(Oodle!$I$2:$I$200,'Dependency types occurrences'!$A8)</f>
        <v>0</v>
      </c>
      <c r="V8">
        <f>COUNTIF(iTunes!$I$2:$I$200,'Dependency types occurrences'!$A8)</f>
        <v>0</v>
      </c>
      <c r="W8">
        <f>COUNTIF(MapLarge!$I$2:$I$200,'Dependency types occurrences'!$A8)</f>
        <v>0</v>
      </c>
      <c r="X8">
        <f>COUNTIF(PicPlz!$I$2:$I$200,'Dependency types occurrences'!$A8)</f>
        <v>0</v>
      </c>
      <c r="Y8">
        <f>COUNTIF(CrunchBase!$I$2:$I$200,'Dependency types occurrences'!$A8)</f>
        <v>0</v>
      </c>
      <c r="Z8">
        <f>COUNTIF(Stripe!$I$2:$I$200,'Dependency types occurrences'!$A8)</f>
        <v>12</v>
      </c>
      <c r="AA8">
        <f>COUNTIF(Kiva!$I$2:$I$200,'Dependency types occurrences'!$A8)</f>
        <v>0</v>
      </c>
      <c r="AB8">
        <f>COUNTIF(Tropo!$I$2:$I$200,'Dependency types occurrences'!$A8)</f>
        <v>0</v>
      </c>
      <c r="AC8">
        <f>COUNTIF('AT&amp;T In-App Messaging'!$I$2:$I$200,'Dependency types occurrences'!$A8)</f>
        <v>0</v>
      </c>
      <c r="AD8">
        <f>COUNTIF('Nexmo SMS'!$I$2:$I$200,'Dependency types occurrences'!$A8)</f>
        <v>0</v>
      </c>
      <c r="AE8">
        <f>COUNTIF('Amazon S3'!$I$2:$I$200,'Dependency types occurrences'!$A8)</f>
        <v>0</v>
      </c>
      <c r="AF8">
        <f>COUNTIF(Heroku!$I$2:$I$200,'Dependency types occurrences'!$A8)</f>
        <v>0</v>
      </c>
      <c r="AG8">
        <f>COUNTIF('Google Drive'!$I$2:$I$200,'Dependency types occurrences'!$A8)</f>
        <v>0</v>
      </c>
      <c r="AH8">
        <f>COUNTIF('Google Fusion Tables'!$I$2:$I$200,'Dependency types occurrences'!$A8)</f>
        <v>0</v>
      </c>
      <c r="AI8">
        <f>COUNTIF(Pryv!$I$2:$I$200,'Dependency types occurrences'!$A8)</f>
        <v>0</v>
      </c>
      <c r="AJ8">
        <f>COUNTIF(Github!$I$2:$I$200,'Dependency types occurrences'!$A8)</f>
        <v>0</v>
      </c>
      <c r="AK8">
        <f>COUNTIF('Bing Web Search'!$I$2:$I$200,'Dependency types occurrences'!$A8)</f>
        <v>0</v>
      </c>
      <c r="AL8">
        <f>COUNTIF(Indeed!$I$2:$I$200,'Dependency types occurrences'!$A8)</f>
        <v>0</v>
      </c>
      <c r="AM8">
        <f>COUNTIF('Google Custom Search'!$I$2:$I$200,'Dependency types occurrences'!$A8)</f>
        <v>0</v>
      </c>
      <c r="AN8">
        <f>COUNTIF(Coinbase!$I$2:$I$200,'Dependency types occurrences'!$A8)</f>
        <v>0</v>
      </c>
      <c r="AO8">
        <f>COUNTIF('QuickBooks Payments'!$I$2:$I$200,'Dependency types occurrences'!$A8)</f>
        <v>0</v>
      </c>
      <c r="AP8">
        <f>COUNTIF('Forte (Payments Gateway)'!$I$2:$I$200,'Dependency types occurrences'!$A8)</f>
        <v>0</v>
      </c>
    </row>
    <row r="10" ht="13.95" spans="1:42">
      <c r="A10" s="1" t="s">
        <v>290</v>
      </c>
      <c r="B10" s="1">
        <f t="shared" ref="B10:AP10" si="1">SUM(B$2:B$8)</f>
        <v>633</v>
      </c>
      <c r="C10" s="1">
        <f t="shared" si="1"/>
        <v>8</v>
      </c>
      <c r="D10" s="1">
        <f t="shared" si="1"/>
        <v>3</v>
      </c>
      <c r="E10" s="1">
        <f t="shared" si="1"/>
        <v>82</v>
      </c>
      <c r="F10" s="1">
        <f t="shared" si="1"/>
        <v>56</v>
      </c>
      <c r="G10" s="1">
        <f t="shared" si="1"/>
        <v>3</v>
      </c>
      <c r="H10" s="1">
        <f t="shared" si="1"/>
        <v>25</v>
      </c>
      <c r="I10" s="1">
        <f t="shared" si="1"/>
        <v>26</v>
      </c>
      <c r="J10" s="1">
        <f t="shared" si="1"/>
        <v>0</v>
      </c>
      <c r="K10" s="1">
        <f t="shared" si="1"/>
        <v>37</v>
      </c>
      <c r="L10" s="1">
        <f t="shared" si="1"/>
        <v>17</v>
      </c>
      <c r="M10" s="1">
        <f t="shared" si="1"/>
        <v>19</v>
      </c>
      <c r="N10" s="1">
        <f t="shared" si="1"/>
        <v>6</v>
      </c>
      <c r="O10" s="1">
        <f t="shared" si="1"/>
        <v>3</v>
      </c>
      <c r="P10" s="1">
        <f t="shared" si="1"/>
        <v>3</v>
      </c>
      <c r="Q10" s="1">
        <f t="shared" si="1"/>
        <v>6</v>
      </c>
      <c r="R10" s="1">
        <f t="shared" si="1"/>
        <v>59</v>
      </c>
      <c r="S10" s="1">
        <f t="shared" si="1"/>
        <v>7</v>
      </c>
      <c r="T10" s="1">
        <f t="shared" si="1"/>
        <v>11</v>
      </c>
      <c r="U10" s="1">
        <f t="shared" si="1"/>
        <v>1</v>
      </c>
      <c r="V10" s="1">
        <f t="shared" si="1"/>
        <v>19</v>
      </c>
      <c r="W10" s="1">
        <f t="shared" si="1"/>
        <v>0</v>
      </c>
      <c r="X10" s="1">
        <f t="shared" si="1"/>
        <v>18</v>
      </c>
      <c r="Y10" s="1">
        <f t="shared" si="1"/>
        <v>14</v>
      </c>
      <c r="Z10" s="1">
        <f t="shared" si="1"/>
        <v>60</v>
      </c>
      <c r="AA10" s="1">
        <f t="shared" si="1"/>
        <v>0</v>
      </c>
      <c r="AB10" s="1">
        <f t="shared" si="1"/>
        <v>2</v>
      </c>
      <c r="AC10" s="1">
        <f t="shared" si="1"/>
        <v>1</v>
      </c>
      <c r="AD10" s="1">
        <f t="shared" si="1"/>
        <v>1</v>
      </c>
      <c r="AE10" s="1">
        <f t="shared" si="1"/>
        <v>41</v>
      </c>
      <c r="AF10" s="1">
        <f t="shared" si="1"/>
        <v>0</v>
      </c>
      <c r="AG10" s="1">
        <f t="shared" si="1"/>
        <v>14</v>
      </c>
      <c r="AH10" s="1">
        <f t="shared" si="1"/>
        <v>3</v>
      </c>
      <c r="AI10" s="1">
        <f t="shared" si="1"/>
        <v>6</v>
      </c>
      <c r="AJ10" s="1">
        <f t="shared" si="1"/>
        <v>24</v>
      </c>
      <c r="AK10" s="1">
        <f t="shared" si="1"/>
        <v>6</v>
      </c>
      <c r="AL10" s="1">
        <f t="shared" si="1"/>
        <v>0</v>
      </c>
      <c r="AM10" s="1">
        <f t="shared" si="1"/>
        <v>0</v>
      </c>
      <c r="AN10" s="1">
        <f t="shared" si="1"/>
        <v>12</v>
      </c>
      <c r="AO10" s="1">
        <f t="shared" si="1"/>
        <v>5</v>
      </c>
      <c r="AP10" s="1">
        <f t="shared" si="1"/>
        <v>35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paperSize="1" orientation="landscape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1000"/>
  <sheetViews>
    <sheetView workbookViewId="0">
      <selection activeCell="A1" sqref="A1"/>
    </sheetView>
  </sheetViews>
  <sheetFormatPr defaultColWidth="14.4285714285714" defaultRowHeight="15" customHeight="1"/>
  <cols>
    <col min="1" max="1" width="22.4285714285714" customWidth="1"/>
    <col min="2" max="44" width="10.7071428571429" customWidth="1"/>
  </cols>
  <sheetData>
    <row r="1" ht="13.95" spans="1:44">
      <c r="A1" s="1" t="s">
        <v>361</v>
      </c>
      <c r="B1" s="1" t="s">
        <v>357</v>
      </c>
      <c r="C1" s="1" t="s">
        <v>362</v>
      </c>
      <c r="D1" s="1" t="s">
        <v>290</v>
      </c>
      <c r="E1" s="1" t="s">
        <v>41</v>
      </c>
      <c r="F1" s="1" t="s">
        <v>47</v>
      </c>
      <c r="G1" s="1" t="s">
        <v>52</v>
      </c>
      <c r="H1" s="1" t="s">
        <v>58</v>
      </c>
      <c r="I1" s="1" t="s">
        <v>62</v>
      </c>
      <c r="J1" s="1" t="s">
        <v>68</v>
      </c>
      <c r="K1" s="1" t="s">
        <v>73</v>
      </c>
      <c r="L1" s="1" t="s">
        <v>77</v>
      </c>
      <c r="M1" s="1" t="s">
        <v>82</v>
      </c>
      <c r="N1" s="1" t="s">
        <v>86</v>
      </c>
      <c r="O1" s="1" t="s">
        <v>91</v>
      </c>
      <c r="P1" s="1" t="s">
        <v>96</v>
      </c>
      <c r="Q1" s="1" t="s">
        <v>99</v>
      </c>
      <c r="R1" s="1" t="s">
        <v>103</v>
      </c>
      <c r="S1" s="1" t="s">
        <v>106</v>
      </c>
      <c r="T1" s="1" t="s">
        <v>109</v>
      </c>
      <c r="U1" s="1" t="s">
        <v>112</v>
      </c>
      <c r="V1" s="1" t="s">
        <v>117</v>
      </c>
      <c r="W1" s="1" t="s">
        <v>122</v>
      </c>
      <c r="X1" s="1" t="s">
        <v>125</v>
      </c>
      <c r="Y1" s="1" t="s">
        <v>129</v>
      </c>
      <c r="Z1" s="1" t="s">
        <v>132</v>
      </c>
      <c r="AA1" s="1" t="s">
        <v>135</v>
      </c>
      <c r="AB1" s="1" t="s">
        <v>139</v>
      </c>
      <c r="AC1" s="1" t="s">
        <v>142</v>
      </c>
      <c r="AD1" s="1" t="s">
        <v>145</v>
      </c>
      <c r="AE1" s="1" t="s">
        <v>149</v>
      </c>
      <c r="AF1" s="1" t="s">
        <v>152</v>
      </c>
      <c r="AG1" s="1" t="s">
        <v>156</v>
      </c>
      <c r="AH1" s="1" t="s">
        <v>162</v>
      </c>
      <c r="AI1" s="1" t="s">
        <v>165</v>
      </c>
      <c r="AJ1" s="1" t="s">
        <v>168</v>
      </c>
      <c r="AK1" s="1" t="s">
        <v>172</v>
      </c>
      <c r="AL1" s="1" t="s">
        <v>177</v>
      </c>
      <c r="AM1" s="1" t="s">
        <v>180</v>
      </c>
      <c r="AN1" s="1" t="s">
        <v>185</v>
      </c>
      <c r="AO1" s="1" t="s">
        <v>189</v>
      </c>
      <c r="AP1" s="1" t="s">
        <v>193</v>
      </c>
      <c r="AQ1" s="1" t="s">
        <v>196</v>
      </c>
      <c r="AR1" s="1" t="s">
        <v>200</v>
      </c>
    </row>
    <row r="2" ht="13.95" spans="1:44">
      <c r="A2" s="1" t="str">
        <f>'Dependency types'!$G$2</f>
        <v>Requires</v>
      </c>
      <c r="B2" s="1" t="s">
        <v>363</v>
      </c>
      <c r="C2" s="1">
        <v>2</v>
      </c>
      <c r="D2">
        <f t="shared" ref="D2:D22" si="0">SUM($E2:$AR2)</f>
        <v>209</v>
      </c>
      <c r="E2">
        <f>COUNTIFS('Google Maps Places'!$I$2:$I$200,'Dep types occurrences per arity'!$A2,'Google Maps Places'!$J$2:$J$200,'Dep types occurrences per arity'!$C2)</f>
        <v>0</v>
      </c>
      <c r="F2">
        <f>COUNTIFS('Twitter Search Tweets'!$I$2:$I$200,'Dep types occurrences per arity'!$A2,'Twitter Search Tweets'!$J$2:$J$200,'Dep types occurrences per arity'!$C2)</f>
        <v>0</v>
      </c>
      <c r="G2">
        <f>COUNTIFS(Youtube!$I$2:$I$200,'Dep types occurrences per arity'!$A2,Youtube!$J$2:$J$200,'Dep types occurrences per arity'!$C2)</f>
        <v>19</v>
      </c>
      <c r="H2">
        <f>COUNTIFS(Flickr!$I$2:$I$200,'Dep types occurrences per arity'!$A2,Flickr!$J$2:$J$200,'Dep types occurrences per arity'!$C2)</f>
        <v>12</v>
      </c>
      <c r="I2">
        <f>COUNTIFS('Twilio SMS'!$I$2:$I$200,'Dep types occurrences per arity'!$A2,'Twilio SMS'!$J$2:$J$200,'Dep types occurrences per arity'!$C2)</f>
        <v>0</v>
      </c>
      <c r="J2">
        <f>COUNTIFS(Last.fm!$I$2:$I$200,'Dep types occurrences per arity'!$A2,Last.fm!$J$2:$J$200,'Dep types occurrences per arity'!$C2)</f>
        <v>0</v>
      </c>
      <c r="K2">
        <f>COUNTIFS('Microsoft Bing Maps'!$I$2:$I$200,'Dep types occurrences per arity'!$A2,'Microsoft Bing Maps'!$J$2:$J$200,'Dep types occurrences per arity'!$C2)</f>
        <v>15</v>
      </c>
      <c r="L2">
        <f>COUNTIFS('Google App Engine Admin'!$I$2:$I$200,'Dep types occurrences per arity'!$A2,'Google App Engine Admin'!$J$2:$J$200,'Dep types occurrences per arity'!$C2)</f>
        <v>0</v>
      </c>
      <c r="M2">
        <f>COUNTIFS(Foursquare!$I$2:$I$200,'Dep types occurrences per arity'!$A2,Foursquare!$J$2:$J$200,'Dep types occurrences per arity'!$C2)</f>
        <v>14</v>
      </c>
      <c r="N2">
        <f>COUNTIFS('DocuSign eSignature'!$I$2:$I$200,'Dep types occurrences per arity'!$A2,'DocuSign eSignature'!$J$2:$J$200,'Dep types occurrences per arity'!$C2)</f>
        <v>1</v>
      </c>
      <c r="O2">
        <f>COUNTIFS(GeoNames!$I$2:$I$200,'Dep types occurrences per arity'!$A2,GeoNames!$J$2:$J$200,'Dep types occurrences per arity'!$C2)</f>
        <v>0</v>
      </c>
      <c r="P2">
        <f>COUNTIFS('Google Geocoding'!$I$2:$I$200,'Dep types occurrences per arity'!$A2,'Google Geocoding'!$J$2:$J$200,'Dep types occurrences per arity'!$C2)</f>
        <v>0</v>
      </c>
      <c r="Q2">
        <f>COUNTIFS(OpenStreetMap!$I$2:$I$200,'Dep types occurrences per arity'!$A2,OpenStreetMap!$J$2:$J$200,'Dep types occurrences per arity'!$C2)</f>
        <v>0</v>
      </c>
      <c r="R2">
        <f>COUNTIFS(SoundCloud!$I$2:$I$200,'Dep types occurrences per arity'!$A2,SoundCloud!$J$2:$J$200,'Dep types occurrences per arity'!$C2)</f>
        <v>0</v>
      </c>
      <c r="S2">
        <f>COUNTIFS(NationBuilder!$I$2:$I$199,'Dep types occurrences per arity'!$A2,NationBuilder!$J$2:$J$199,'Dep types occurrences per arity'!$C2)</f>
        <v>1</v>
      </c>
      <c r="T2">
        <f>COUNTIFS(Tumblr!$I$2:$I$200,'Dep types occurrences per arity'!$A2,Tumblr!$J$2:$J$200,'Dep types occurrences per arity'!$C2)</f>
        <v>48</v>
      </c>
      <c r="U2">
        <f>COUNTIFS('Yelp Fusion'!$I$2:$I$200,'Dep types occurrences per arity'!$A2,'Yelp Fusion'!$J$2:$J$200,'Dep types occurrences per arity'!$C2)</f>
        <v>0</v>
      </c>
      <c r="V2">
        <f>COUNTIFS('Paypal Invoicing'!$I$2:$I$200,'Dep types occurrences per arity'!$A2,'Paypal Invoicing'!$J$2:$J$200,'Dep types occurrences per arity'!$C2)</f>
        <v>4</v>
      </c>
      <c r="W2">
        <f>COUNTIFS(Oodle!$I$2:$I$200,'Dep types occurrences per arity'!$A2,Oodle!$J$2:$J$200,'Dep types occurrences per arity'!$C2)</f>
        <v>0</v>
      </c>
      <c r="X2">
        <f>COUNTIFS(iTunes!$I$2:$I$200,'Dep types occurrences per arity'!$A2,iTunes!$J$2:$J$200,'Dep types occurrences per arity'!$C2)</f>
        <v>19</v>
      </c>
      <c r="Y2">
        <f>COUNTIFS(MapLarge!$I$2:$I$200,'Dep types occurrences per arity'!$A2,MapLarge!$J$2:$J$200,'Dep types occurrences per arity'!$C2)</f>
        <v>0</v>
      </c>
      <c r="Z2">
        <f>COUNTIFS(PicPlz!$I$2:$I$200,'Dep types occurrences per arity'!$A2,PicPlz!$J$2:$J$200,'Dep types occurrences per arity'!$C2)</f>
        <v>0</v>
      </c>
      <c r="AA2">
        <f>COUNTIFS(CrunchBase!$I$2:$I$200,'Dep types occurrences per arity'!$A2,CrunchBase!$J$2:$J$200,'Dep types occurrences per arity'!$C2)</f>
        <v>0</v>
      </c>
      <c r="AB2">
        <f>COUNTIFS(Stripe!$I$2:$I$200,'Dep types occurrences per arity'!$A2,Stripe!$J$2:$J$200,'Dep types occurrences per arity'!$C2)</f>
        <v>30</v>
      </c>
      <c r="AC2">
        <f>COUNTIFS(Kiva!$I$2:$I$200,'Dep types occurrences per arity'!$A2,Kiva!$J$2:$J$200,'Dep types occurrences per arity'!$C2)</f>
        <v>0</v>
      </c>
      <c r="AD2">
        <f>COUNTIFS(Tropo!$I$2:$I$200,'Dep types occurrences per arity'!$A2,Tropo!$J$2:$J$200,'Dep types occurrences per arity'!$C2)</f>
        <v>0</v>
      </c>
      <c r="AE2">
        <f>COUNTIFS('AT&amp;T In-App Messaging'!$I$2:$I$200,'Dep types occurrences per arity'!$A2,'AT&amp;T In-App Messaging'!$J$2:$J$200,'Dep types occurrences per arity'!$C2)</f>
        <v>0</v>
      </c>
      <c r="AF2">
        <f>COUNTIFS('Nexmo SMS'!$I$2:$I$200,'Dep types occurrences per arity'!$A2,'Nexmo SMS'!$J$2:$J$200,'Dep types occurrences per arity'!$C2)</f>
        <v>0</v>
      </c>
      <c r="AG2">
        <f>COUNTIFS('Amazon S3'!$I$2:$I$200,'Dep types occurrences per arity'!$A2,'Amazon S3'!$J$2:$J$200,'Dep types occurrences per arity'!$C2)</f>
        <v>19</v>
      </c>
      <c r="AH2">
        <f>COUNTIFS(Heroku!$I$2:$I$200,'Dep types occurrences per arity'!$A2,Heroku!$J$2:$J$200,'Dep types occurrences per arity'!$C2)</f>
        <v>0</v>
      </c>
      <c r="AI2">
        <f>COUNTIFS('Google Drive'!$I$2:$I$200,'Dep types occurrences per arity'!$A2,'Google Drive'!$J$2:$J$200,'Dep types occurrences per arity'!$C2)</f>
        <v>6</v>
      </c>
      <c r="AJ2">
        <f>COUNTIFS('Google Fusion Tables'!$I$2:$I$200,'Dep types occurrences per arity'!$A2,'Google Fusion Tables'!$J$2:$J$200,'Dep types occurrences per arity'!$C2)</f>
        <v>0</v>
      </c>
      <c r="AK2">
        <f>COUNTIFS(Pryv!$I$2:$I$200,'Dep types occurrences per arity'!$A2,Pryv!$J$2:$J$200,'Dep types occurrences per arity'!$C2)</f>
        <v>2</v>
      </c>
      <c r="AL2">
        <f>COUNTIFS(Github!$I$2:$I$200,'Dep types occurrences per arity'!$A2,Github!$J$2:$J$200,'Dep types occurrences per arity'!$C2)</f>
        <v>12</v>
      </c>
      <c r="AM2">
        <f>COUNTIFS('Bing Web Search'!$I$2:$I$200,'Dep types occurrences per arity'!$A2,'Bing Web Search'!$J$2:$J$200,'Dep types occurrences per arity'!$C2)</f>
        <v>2</v>
      </c>
      <c r="AN2">
        <f>COUNTIFS(Indeed!$I$2:$I$200,'Dep types occurrences per arity'!$A2,Indeed!$J$2:$J$200,'Dep types occurrences per arity'!$C2)</f>
        <v>0</v>
      </c>
      <c r="AO2">
        <f>COUNTIFS('Google Custom Search'!$I$2:$I$200,'Dep types occurrences per arity'!$A2,'Google Custom Search'!$J$2:$J$200,'Dep types occurrences per arity'!$C2)</f>
        <v>0</v>
      </c>
      <c r="AP2">
        <f>COUNTIFS(Coinbase!$I$2:$I$200,'Dep types occurrences per arity'!$A2,Coinbase!$J$2:$J$200,'Dep types occurrences per arity'!$C2)</f>
        <v>3</v>
      </c>
      <c r="AQ2">
        <f>COUNTIFS('QuickBooks Payments'!$I$2:$I$200,'Dep types occurrences per arity'!$A2,'QuickBooks Payments'!$J$2:$J$200,'Dep types occurrences per arity'!$C2)</f>
        <v>0</v>
      </c>
      <c r="AR2">
        <f>COUNTIFS('Forte (Payments Gateway)'!$I$2:$I$200,'Dep types occurrences per arity'!$A2,'Forte (Payments Gateway)'!$J$2:$J$200,'Dep types occurrences per arity'!$C2)</f>
        <v>2</v>
      </c>
    </row>
    <row r="3" ht="13.95" spans="1:44">
      <c r="A3" s="1" t="str">
        <f>'Dependency types'!$G$2</f>
        <v>Requires</v>
      </c>
      <c r="B3" s="1" t="s">
        <v>364</v>
      </c>
      <c r="C3" s="1">
        <v>3</v>
      </c>
      <c r="D3">
        <f t="shared" si="0"/>
        <v>8</v>
      </c>
      <c r="E3">
        <f>COUNTIFS('Google Maps Places'!$I$2:$I$200,'Dep types occurrences per arity'!$A3,'Google Maps Places'!$J$2:$J$200,'Dep types occurrences per arity'!$C3)</f>
        <v>1</v>
      </c>
      <c r="F3">
        <f>COUNTIFS('Twitter Search Tweets'!$I$2:$I$200,'Dep types occurrences per arity'!$A3,'Twitter Search Tweets'!$J$2:$J$200,'Dep types occurrences per arity'!$C3)</f>
        <v>0</v>
      </c>
      <c r="G3">
        <f>COUNTIFS(Youtube!$I$2:$I$200,'Dep types occurrences per arity'!$A3,Youtube!$J$2:$J$200,'Dep types occurrences per arity'!$C3)</f>
        <v>0</v>
      </c>
      <c r="H3">
        <f>COUNTIFS(Flickr!$I$2:$I$200,'Dep types occurrences per arity'!$A3,Flickr!$J$2:$J$200,'Dep types occurrences per arity'!$C3)</f>
        <v>0</v>
      </c>
      <c r="I3">
        <f>COUNTIFS('Twilio SMS'!$I$2:$I$200,'Dep types occurrences per arity'!$A3,'Twilio SMS'!$J$2:$J$200,'Dep types occurrences per arity'!$C3)</f>
        <v>0</v>
      </c>
      <c r="J3">
        <f>COUNTIFS(Last.fm!$I$2:$I$200,'Dep types occurrences per arity'!$A3,Last.fm!$J$2:$J$200,'Dep types occurrences per arity'!$C3)</f>
        <v>0</v>
      </c>
      <c r="K3">
        <f>COUNTIFS('Microsoft Bing Maps'!$I$2:$I$200,'Dep types occurrences per arity'!$A3,'Microsoft Bing Maps'!$J$2:$J$200,'Dep types occurrences per arity'!$C3)</f>
        <v>2</v>
      </c>
      <c r="L3">
        <f>COUNTIFS('Google App Engine Admin'!$I$2:$I$200,'Dep types occurrences per arity'!$A3,'Google App Engine Admin'!$J$2:$J$200,'Dep types occurrences per arity'!$C3)</f>
        <v>0</v>
      </c>
      <c r="M3">
        <f>COUNTIFS(Foursquare!$I$2:$I$200,'Dep types occurrences per arity'!$A3,Foursquare!$J$2:$J$200,'Dep types occurrences per arity'!$C3)</f>
        <v>0</v>
      </c>
      <c r="N3">
        <f>COUNTIFS('DocuSign eSignature'!$I$2:$I$200,'Dep types occurrences per arity'!$A3,'DocuSign eSignature'!$J$2:$J$200,'Dep types occurrences per arity'!$C3)</f>
        <v>0</v>
      </c>
      <c r="O3">
        <f>COUNTIFS(GeoNames!$I$2:$I$200,'Dep types occurrences per arity'!$A3,GeoNames!$J$2:$J$200,'Dep types occurrences per arity'!$C3)</f>
        <v>0</v>
      </c>
      <c r="P3">
        <f>COUNTIFS('Google Geocoding'!$I$2:$I$200,'Dep types occurrences per arity'!$A3,'Google Geocoding'!$J$2:$J$200,'Dep types occurrences per arity'!$C3)</f>
        <v>0</v>
      </c>
      <c r="Q3">
        <f>COUNTIFS(OpenStreetMap!$I$2:$I$200,'Dep types occurrences per arity'!$A3,OpenStreetMap!$J$2:$J$200,'Dep types occurrences per arity'!$C3)</f>
        <v>0</v>
      </c>
      <c r="R3">
        <f>COUNTIFS(SoundCloud!$I$2:$I$200,'Dep types occurrences per arity'!$A3,SoundCloud!$J$2:$J$200,'Dep types occurrences per arity'!$C3)</f>
        <v>0</v>
      </c>
      <c r="S3">
        <f>COUNTIFS(NationBuilder!$I$2:$I$199,'Dep types occurrences per arity'!$A3,NationBuilder!$J$2:$J$199,'Dep types occurrences per arity'!$C3)</f>
        <v>0</v>
      </c>
      <c r="T3">
        <f>COUNTIFS(Tumblr!$I$2:$I$200,'Dep types occurrences per arity'!$A3,Tumblr!$J$2:$J$200,'Dep types occurrences per arity'!$C3)</f>
        <v>0</v>
      </c>
      <c r="U3">
        <f>COUNTIFS('Yelp Fusion'!$I$2:$I$200,'Dep types occurrences per arity'!$A3,'Yelp Fusion'!$J$2:$J$200,'Dep types occurrences per arity'!$C3)</f>
        <v>0</v>
      </c>
      <c r="V3">
        <f>COUNTIFS('Paypal Invoicing'!$I$2:$I$200,'Dep types occurrences per arity'!$A3,'Paypal Invoicing'!$J$2:$J$200,'Dep types occurrences per arity'!$C3)</f>
        <v>0</v>
      </c>
      <c r="W3">
        <f>COUNTIFS(Oodle!$I$2:$I$200,'Dep types occurrences per arity'!$A3,Oodle!$J$2:$J$200,'Dep types occurrences per arity'!$C3)</f>
        <v>0</v>
      </c>
      <c r="X3">
        <f>COUNTIFS(iTunes!$I$2:$I$200,'Dep types occurrences per arity'!$A3,iTunes!$J$2:$J$200,'Dep types occurrences per arity'!$C3)</f>
        <v>0</v>
      </c>
      <c r="Y3">
        <f>COUNTIFS(MapLarge!$I$2:$I$200,'Dep types occurrences per arity'!$A3,MapLarge!$J$2:$J$200,'Dep types occurrences per arity'!$C3)</f>
        <v>0</v>
      </c>
      <c r="Z3">
        <f>COUNTIFS(PicPlz!$I$2:$I$200,'Dep types occurrences per arity'!$A3,PicPlz!$J$2:$J$200,'Dep types occurrences per arity'!$C3)</f>
        <v>0</v>
      </c>
      <c r="AA3">
        <f>COUNTIFS(CrunchBase!$I$2:$I$200,'Dep types occurrences per arity'!$A3,CrunchBase!$J$2:$J$200,'Dep types occurrences per arity'!$C3)</f>
        <v>0</v>
      </c>
      <c r="AB3">
        <f>COUNTIFS(Stripe!$I$2:$I$200,'Dep types occurrences per arity'!$A3,Stripe!$J$2:$J$200,'Dep types occurrences per arity'!$C3)</f>
        <v>0</v>
      </c>
      <c r="AC3">
        <f>COUNTIFS(Kiva!$I$2:$I$200,'Dep types occurrences per arity'!$A3,Kiva!$J$2:$J$200,'Dep types occurrences per arity'!$C3)</f>
        <v>0</v>
      </c>
      <c r="AD3">
        <f>COUNTIFS(Tropo!$I$2:$I$200,'Dep types occurrences per arity'!$A3,Tropo!$J$2:$J$200,'Dep types occurrences per arity'!$C3)</f>
        <v>1</v>
      </c>
      <c r="AE3">
        <f>COUNTIFS('AT&amp;T In-App Messaging'!$I$2:$I$200,'Dep types occurrences per arity'!$A3,'AT&amp;T In-App Messaging'!$J$2:$J$200,'Dep types occurrences per arity'!$C3)</f>
        <v>0</v>
      </c>
      <c r="AF3">
        <f>COUNTIFS('Nexmo SMS'!$I$2:$I$200,'Dep types occurrences per arity'!$A3,'Nexmo SMS'!$J$2:$J$200,'Dep types occurrences per arity'!$C3)</f>
        <v>0</v>
      </c>
      <c r="AG3">
        <f>COUNTIFS('Amazon S3'!$I$2:$I$200,'Dep types occurrences per arity'!$A3,'Amazon S3'!$J$2:$J$200,'Dep types occurrences per arity'!$C3)</f>
        <v>2</v>
      </c>
      <c r="AH3">
        <f>COUNTIFS(Heroku!$I$2:$I$200,'Dep types occurrences per arity'!$A3,Heroku!$J$2:$J$200,'Dep types occurrences per arity'!$C3)</f>
        <v>0</v>
      </c>
      <c r="AI3">
        <f>COUNTIFS('Google Drive'!$I$2:$I$200,'Dep types occurrences per arity'!$A3,'Google Drive'!$J$2:$J$200,'Dep types occurrences per arity'!$C3)</f>
        <v>0</v>
      </c>
      <c r="AJ3">
        <f>COUNTIFS('Google Fusion Tables'!$I$2:$I$200,'Dep types occurrences per arity'!$A3,'Google Fusion Tables'!$J$2:$J$200,'Dep types occurrences per arity'!$C3)</f>
        <v>0</v>
      </c>
      <c r="AK3">
        <f>COUNTIFS(Pryv!$I$2:$I$200,'Dep types occurrences per arity'!$A3,Pryv!$J$2:$J$200,'Dep types occurrences per arity'!$C3)</f>
        <v>0</v>
      </c>
      <c r="AL3">
        <f>COUNTIFS(Github!$I$2:$I$200,'Dep types occurrences per arity'!$A3,Github!$J$2:$J$200,'Dep types occurrences per arity'!$C3)</f>
        <v>2</v>
      </c>
      <c r="AM3">
        <f>COUNTIFS('Bing Web Search'!$I$2:$I$200,'Dep types occurrences per arity'!$A3,'Bing Web Search'!$J$2:$J$200,'Dep types occurrences per arity'!$C3)</f>
        <v>0</v>
      </c>
      <c r="AN3">
        <f>COUNTIFS(Indeed!$I$2:$I$200,'Dep types occurrences per arity'!$A3,Indeed!$J$2:$J$200,'Dep types occurrences per arity'!$C3)</f>
        <v>0</v>
      </c>
      <c r="AO3">
        <f>COUNTIFS('Google Custom Search'!$I$2:$I$200,'Dep types occurrences per arity'!$A3,'Google Custom Search'!$J$2:$J$200,'Dep types occurrences per arity'!$C3)</f>
        <v>0</v>
      </c>
      <c r="AP3">
        <f>COUNTIFS(Coinbase!$I$2:$I$200,'Dep types occurrences per arity'!$A3,Coinbase!$J$2:$J$200,'Dep types occurrences per arity'!$C3)</f>
        <v>0</v>
      </c>
      <c r="AQ3">
        <f>COUNTIFS('QuickBooks Payments'!$I$2:$I$200,'Dep types occurrences per arity'!$A3,'QuickBooks Payments'!$J$2:$J$200,'Dep types occurrences per arity'!$C3)</f>
        <v>0</v>
      </c>
      <c r="AR3">
        <f>COUNTIFS('Forte (Payments Gateway)'!$I$2:$I$200,'Dep types occurrences per arity'!$A3,'Forte (Payments Gateway)'!$J$2:$J$200,'Dep types occurrences per arity'!$C3)</f>
        <v>0</v>
      </c>
    </row>
    <row r="4" ht="13.95" spans="1:44">
      <c r="A4" s="1" t="str">
        <f>'Dependency types'!$G$2</f>
        <v>Requires</v>
      </c>
      <c r="B4" s="1" t="s">
        <v>365</v>
      </c>
      <c r="C4" s="1">
        <v>4</v>
      </c>
      <c r="D4">
        <f t="shared" si="0"/>
        <v>4</v>
      </c>
      <c r="E4">
        <f>COUNTIFS('Google Maps Places'!$I$2:$I$200,'Dep types occurrences per arity'!$A4,'Google Maps Places'!$J$2:$J$200,"&gt;="&amp;'Dep types occurrences per arity'!$C4)</f>
        <v>1</v>
      </c>
      <c r="F4">
        <f>COUNTIFS('Twitter Search Tweets'!$I$2:$I$200,'Dep types occurrences per arity'!$A4,'Twitter Search Tweets'!$J$2:$J$200,"&gt;="&amp;'Dep types occurrences per arity'!$C4)</f>
        <v>0</v>
      </c>
      <c r="G4">
        <f>COUNTIFS(Youtube!$I$2:$I$200,'Dep types occurrences per arity'!$A4,Youtube!$J$2:$J$200,"&gt;="&amp;'Dep types occurrences per arity'!$C4)</f>
        <v>0</v>
      </c>
      <c r="H4">
        <f>COUNTIFS(Flickr!$I$2:$I$200,'Dep types occurrences per arity'!$A4,Flickr!$J$2:$J$200,"&gt;="&amp;'Dep types occurrences per arity'!$C4)</f>
        <v>0</v>
      </c>
      <c r="I4">
        <f>COUNTIFS('Twilio SMS'!$I$2:$I$200,'Dep types occurrences per arity'!$A4,'Twilio SMS'!$J$2:$J$200,"&gt;="&amp;'Dep types occurrences per arity'!$C4)</f>
        <v>0</v>
      </c>
      <c r="J4">
        <f>COUNTIFS(Last.fm!$I$2:$I$200,'Dep types occurrences per arity'!$A4,Last.fm!$J$2:$J$200,"&gt;="&amp;'Dep types occurrences per arity'!$C4)</f>
        <v>0</v>
      </c>
      <c r="K4">
        <f>COUNTIFS('Microsoft Bing Maps'!$I$2:$I$200,'Dep types occurrences per arity'!$A4,'Microsoft Bing Maps'!$J$2:$J$200,"&gt;="&amp;'Dep types occurrences per arity'!$C4)</f>
        <v>0</v>
      </c>
      <c r="L4">
        <f>COUNTIFS('Google App Engine Admin'!$I$2:$I$200,'Dep types occurrences per arity'!$A4,'Google App Engine Admin'!$J$2:$J$200,"&gt;="&amp;'Dep types occurrences per arity'!$C4)</f>
        <v>0</v>
      </c>
      <c r="M4">
        <f>COUNTIFS(Foursquare!$I$2:$I$200,'Dep types occurrences per arity'!$A4,Foursquare!$J$2:$J$200,"&gt;="&amp;'Dep types occurrences per arity'!$C4)</f>
        <v>0</v>
      </c>
      <c r="N4">
        <f>COUNTIFS('DocuSign eSignature'!$I$2:$I$200,'Dep types occurrences per arity'!$A4,'DocuSign eSignature'!$J$2:$J$200,"&gt;="&amp;'Dep types occurrences per arity'!$C4)</f>
        <v>0</v>
      </c>
      <c r="O4">
        <f>COUNTIFS(GeoNames!$I$2:$I$200,'Dep types occurrences per arity'!$A4,GeoNames!$J$2:$J$200,"&gt;="&amp;'Dep types occurrences per arity'!$C4)</f>
        <v>0</v>
      </c>
      <c r="P4">
        <f>COUNTIFS('Google Geocoding'!$I$2:$I$200,'Dep types occurrences per arity'!$A4,'Google Geocoding'!$J$2:$J$200,"&gt;="&amp;'Dep types occurrences per arity'!$C4)</f>
        <v>0</v>
      </c>
      <c r="Q4">
        <f>COUNTIFS(OpenStreetMap!$I$2:$I$200,'Dep types occurrences per arity'!$A4,OpenStreetMap!$J$2:$J$200,"&gt;="&amp;'Dep types occurrences per arity'!$C4)</f>
        <v>0</v>
      </c>
      <c r="R4">
        <f>COUNTIFS(SoundCloud!$I$2:$I$200,'Dep types occurrences per arity'!$A4,SoundCloud!$J$2:$J$200,"&gt;="&amp;'Dep types occurrences per arity'!$C4)</f>
        <v>0</v>
      </c>
      <c r="S4">
        <f>COUNTIFS(NationBuilder!$I$2:$I$199,'Dep types occurrences per arity'!$A4,NationBuilder!$J$2:$J$199,"&gt;="&amp;'Dep types occurrences per arity'!$C4)</f>
        <v>0</v>
      </c>
      <c r="T4">
        <f>COUNTIFS(Tumblr!$I$2:$I$200,'Dep types occurrences per arity'!$A4,Tumblr!$J$2:$J$200,"&gt;="&amp;'Dep types occurrences per arity'!$C4)</f>
        <v>0</v>
      </c>
      <c r="U4">
        <f>COUNTIFS('Yelp Fusion'!$I$2:$I$200,'Dep types occurrences per arity'!$A4,'Yelp Fusion'!$J$2:$J$200,"&gt;="&amp;'Dep types occurrences per arity'!$C4)</f>
        <v>0</v>
      </c>
      <c r="V4">
        <f>COUNTIFS('Paypal Invoicing'!$I$2:$I$200,'Dep types occurrences per arity'!$A4,'Paypal Invoicing'!$J$2:$J$200,"&gt;="&amp;'Dep types occurrences per arity'!$C4)</f>
        <v>0</v>
      </c>
      <c r="W4">
        <f>COUNTIFS(Oodle!$I$2:$I$200,'Dep types occurrences per arity'!$A4,Oodle!$J$2:$J$200,"&gt;="&amp;'Dep types occurrences per arity'!$C4)</f>
        <v>0</v>
      </c>
      <c r="X4">
        <f>COUNTIFS(iTunes!$I$2:$I$200,'Dep types occurrences per arity'!$A4,iTunes!$J$2:$J$200,"&gt;="&amp;'Dep types occurrences per arity'!$C4)</f>
        <v>0</v>
      </c>
      <c r="Y4">
        <f>COUNTIFS(MapLarge!$I$2:$I$200,'Dep types occurrences per arity'!$A4,MapLarge!$J$2:$J$200,"&gt;="&amp;'Dep types occurrences per arity'!$C4)</f>
        <v>0</v>
      </c>
      <c r="Z4">
        <f>COUNTIFS(PicPlz!$I$2:$I$200,'Dep types occurrences per arity'!$A4,PicPlz!$J$2:$J$200,"&gt;="&amp;'Dep types occurrences per arity'!$C4)</f>
        <v>0</v>
      </c>
      <c r="AA4">
        <f>COUNTIFS(CrunchBase!$I$2:$I$200,'Dep types occurrences per arity'!$A4,CrunchBase!$J$2:$J$200,"&gt;="&amp;'Dep types occurrences per arity'!$C4)</f>
        <v>0</v>
      </c>
      <c r="AB4">
        <f>COUNTIFS(Stripe!$I$2:$I$200,'Dep types occurrences per arity'!$A4,Stripe!$J$2:$J$200,"&gt;="&amp;'Dep types occurrences per arity'!$C4)</f>
        <v>0</v>
      </c>
      <c r="AC4">
        <f>COUNTIFS(Kiva!$I$2:$I$200,'Dep types occurrences per arity'!$A4,Kiva!$J$2:$J$200,"&gt;="&amp;'Dep types occurrences per arity'!$C4)</f>
        <v>0</v>
      </c>
      <c r="AD4">
        <f>COUNTIFS(Tropo!$I$2:$I$200,'Dep types occurrences per arity'!$A4,Tropo!$J$2:$J$200,"&gt;="&amp;'Dep types occurrences per arity'!$C4)</f>
        <v>0</v>
      </c>
      <c r="AE4">
        <f>COUNTIFS('AT&amp;T In-App Messaging'!$I$2:$I$200,'Dep types occurrences per arity'!$A4,'AT&amp;T In-App Messaging'!$J$2:$J$200,"&gt;="&amp;'Dep types occurrences per arity'!$C4)</f>
        <v>0</v>
      </c>
      <c r="AF4">
        <f>COUNTIFS('Nexmo SMS'!$I$2:$I$200,'Dep types occurrences per arity'!$A4,'Nexmo SMS'!$J$2:$J$200,"&gt;="&amp;'Dep types occurrences per arity'!$C4)</f>
        <v>0</v>
      </c>
      <c r="AG4">
        <f>COUNTIFS('Amazon S3'!$I$2:$I$200,'Dep types occurrences per arity'!$A4,'Amazon S3'!$J$2:$J$200,"&gt;="&amp;'Dep types occurrences per arity'!$C4)</f>
        <v>2</v>
      </c>
      <c r="AH4">
        <f>COUNTIFS(Heroku!$I$2:$I$200,'Dep types occurrences per arity'!$A4,Heroku!$J$2:$J$200,"&gt;="&amp;'Dep types occurrences per arity'!$C4)</f>
        <v>0</v>
      </c>
      <c r="AI4">
        <f>COUNTIFS('Google Drive'!$I$2:$I$200,'Dep types occurrences per arity'!$A4,'Google Drive'!$J$2:$J$200,"&gt;="&amp;'Dep types occurrences per arity'!$C4)</f>
        <v>0</v>
      </c>
      <c r="AJ4">
        <f>COUNTIFS('Google Fusion Tables'!$I$2:$I$200,'Dep types occurrences per arity'!$A4,'Google Fusion Tables'!$J$2:$J$200,"&gt;="&amp;'Dep types occurrences per arity'!$C4)</f>
        <v>0</v>
      </c>
      <c r="AK4">
        <f>COUNTIFS(Pryv!$I$2:$I$200,'Dep types occurrences per arity'!$A4,Pryv!$J$2:$J$200,"&gt;="&amp;'Dep types occurrences per arity'!$C4)</f>
        <v>0</v>
      </c>
      <c r="AL4">
        <f>COUNTIFS(Github!$I$2:$I$200,'Dep types occurrences per arity'!$A4,Github!$J$2:$J$200,"&gt;="&amp;'Dep types occurrences per arity'!$C4)</f>
        <v>0</v>
      </c>
      <c r="AM4">
        <f>COUNTIFS('Bing Web Search'!$I$2:$I$200,'Dep types occurrences per arity'!$A4,'Bing Web Search'!$J$2:$J$200,"&gt;="&amp;'Dep types occurrences per arity'!$C4)</f>
        <v>0</v>
      </c>
      <c r="AN4">
        <f>COUNTIFS(Indeed!$I$2:$I$200,'Dep types occurrences per arity'!$A4,Indeed!$J$2:$J$200,"&gt;="&amp;'Dep types occurrences per arity'!$C4)</f>
        <v>0</v>
      </c>
      <c r="AO4">
        <f>COUNTIFS('Google Custom Search'!$I$2:$I$200,'Dep types occurrences per arity'!$A4,'Google Custom Search'!$J$2:$J$200,"&gt;="&amp;'Dep types occurrences per arity'!$C4)</f>
        <v>0</v>
      </c>
      <c r="AP4">
        <f>COUNTIFS(Coinbase!$I$2:$I$200,'Dep types occurrences per arity'!$A4,Coinbase!$J$2:$J$200,"&gt;="&amp;'Dep types occurrences per arity'!$C4)</f>
        <v>1</v>
      </c>
      <c r="AQ4">
        <f>COUNTIFS('QuickBooks Payments'!$I$2:$I$200,'Dep types occurrences per arity'!$A4,'QuickBooks Payments'!$J$2:$J$200,"&gt;="&amp;'Dep types occurrences per arity'!$C4)</f>
        <v>0</v>
      </c>
      <c r="AR4">
        <f>COUNTIFS('Forte (Payments Gateway)'!$I$2:$I$200,'Dep types occurrences per arity'!$A4,'Forte (Payments Gateway)'!$J$2:$J$200,"&gt;="&amp;'Dep types occurrences per arity'!$C4)</f>
        <v>0</v>
      </c>
    </row>
    <row r="5" ht="13.95" spans="1:44">
      <c r="A5" s="1" t="str">
        <f>'Dependency types'!$G$3</f>
        <v>Or</v>
      </c>
      <c r="B5" s="1" t="s">
        <v>363</v>
      </c>
      <c r="C5" s="1">
        <v>2</v>
      </c>
      <c r="D5">
        <f t="shared" si="0"/>
        <v>15</v>
      </c>
      <c r="E5">
        <f>COUNTIFS('Google Maps Places'!$I$2:$I$200,'Dep types occurrences per arity'!$A5,'Google Maps Places'!$J$2:$J$200,'Dep types occurrences per arity'!$C5)</f>
        <v>1</v>
      </c>
      <c r="F5">
        <f>COUNTIFS('Twitter Search Tweets'!$I$2:$I$200,'Dep types occurrences per arity'!$A5,'Twitter Search Tweets'!$J$2:$J$200,'Dep types occurrences per arity'!$C5)</f>
        <v>0</v>
      </c>
      <c r="G5">
        <f>COUNTIFS(Youtube!$I$2:$I$200,'Dep types occurrences per arity'!$A5,Youtube!$J$2:$J$200,'Dep types occurrences per arity'!$C5)</f>
        <v>0</v>
      </c>
      <c r="H5">
        <f>COUNTIFS(Flickr!$I$2:$I$200,'Dep types occurrences per arity'!$A5,Flickr!$J$2:$J$200,'Dep types occurrences per arity'!$C5)</f>
        <v>1</v>
      </c>
      <c r="I5">
        <f>COUNTIFS('Twilio SMS'!$I$2:$I$200,'Dep types occurrences per arity'!$A5,'Twilio SMS'!$J$2:$J$200,'Dep types occurrences per arity'!$C5)</f>
        <v>0</v>
      </c>
      <c r="J5">
        <f>COUNTIFS(Last.fm!$I$2:$I$200,'Dep types occurrences per arity'!$A5,Last.fm!$J$2:$J$200,'Dep types occurrences per arity'!$C5)</f>
        <v>0</v>
      </c>
      <c r="K5">
        <f>COUNTIFS('Microsoft Bing Maps'!$I$2:$I$200,'Dep types occurrences per arity'!$A5,'Microsoft Bing Maps'!$J$2:$J$200,'Dep types occurrences per arity'!$C5)</f>
        <v>0</v>
      </c>
      <c r="L5">
        <f>COUNTIFS('Google App Engine Admin'!$I$2:$I$200,'Dep types occurrences per arity'!$A5,'Google App Engine Admin'!$J$2:$J$200,'Dep types occurrences per arity'!$C5)</f>
        <v>0</v>
      </c>
      <c r="M5">
        <f>COUNTIFS(Foursquare!$I$2:$I$200,'Dep types occurrences per arity'!$A5,Foursquare!$J$2:$J$200,'Dep types occurrences per arity'!$C5)</f>
        <v>0</v>
      </c>
      <c r="N5">
        <f>COUNTIFS('DocuSign eSignature'!$I$2:$I$200,'Dep types occurrences per arity'!$A5,'DocuSign eSignature'!$J$2:$J$200,'Dep types occurrences per arity'!$C5)</f>
        <v>0</v>
      </c>
      <c r="O5">
        <f>COUNTIFS(GeoNames!$I$2:$I$200,'Dep types occurrences per arity'!$A5,GeoNames!$J$2:$J$200,'Dep types occurrences per arity'!$C5)</f>
        <v>1</v>
      </c>
      <c r="P5">
        <f>COUNTIFS('Google Geocoding'!$I$2:$I$200,'Dep types occurrences per arity'!$A5,'Google Geocoding'!$J$2:$J$200,'Dep types occurrences per arity'!$C5)</f>
        <v>0</v>
      </c>
      <c r="Q5">
        <f>COUNTIFS(OpenStreetMap!$I$2:$I$200,'Dep types occurrences per arity'!$A5,OpenStreetMap!$J$2:$J$200,'Dep types occurrences per arity'!$C5)</f>
        <v>0</v>
      </c>
      <c r="R5">
        <f>COUNTIFS(SoundCloud!$I$2:$I$200,'Dep types occurrences per arity'!$A5,SoundCloud!$J$2:$J$200,'Dep types occurrences per arity'!$C5)</f>
        <v>0</v>
      </c>
      <c r="S5">
        <f>COUNTIFS(NationBuilder!$I$2:$I$199,'Dep types occurrences per arity'!$A5,NationBuilder!$J$2:$J$199,'Dep types occurrences per arity'!$C5)</f>
        <v>1</v>
      </c>
      <c r="T5">
        <f>COUNTIFS(Tumblr!$I$2:$I$200,'Dep types occurrences per arity'!$A5,Tumblr!$J$2:$J$200,'Dep types occurrences per arity'!$C5)</f>
        <v>0</v>
      </c>
      <c r="U5">
        <f>COUNTIFS('Yelp Fusion'!$I$2:$I$200,'Dep types occurrences per arity'!$A5,'Yelp Fusion'!$J$2:$J$200,'Dep types occurrences per arity'!$C5)</f>
        <v>0</v>
      </c>
      <c r="V5">
        <f>COUNTIFS('Paypal Invoicing'!$I$2:$I$200,'Dep types occurrences per arity'!$A5,'Paypal Invoicing'!$J$2:$J$200,'Dep types occurrences per arity'!$C5)</f>
        <v>0</v>
      </c>
      <c r="W5">
        <f>COUNTIFS(Oodle!$I$2:$I$200,'Dep types occurrences per arity'!$A5,Oodle!$J$2:$J$200,'Dep types occurrences per arity'!$C5)</f>
        <v>0</v>
      </c>
      <c r="X5">
        <f>COUNTIFS(iTunes!$I$2:$I$200,'Dep types occurrences per arity'!$A5,iTunes!$J$2:$J$200,'Dep types occurrences per arity'!$C5)</f>
        <v>0</v>
      </c>
      <c r="Y5">
        <f>COUNTIFS(MapLarge!$I$2:$I$200,'Dep types occurrences per arity'!$A5,MapLarge!$J$2:$J$200,'Dep types occurrences per arity'!$C5)</f>
        <v>0</v>
      </c>
      <c r="Z5">
        <f>COUNTIFS(PicPlz!$I$2:$I$200,'Dep types occurrences per arity'!$A5,PicPlz!$J$2:$J$200,'Dep types occurrences per arity'!$C5)</f>
        <v>0</v>
      </c>
      <c r="AA5">
        <f>COUNTIFS(CrunchBase!$I$2:$I$200,'Dep types occurrences per arity'!$A5,CrunchBase!$J$2:$J$200,'Dep types occurrences per arity'!$C5)</f>
        <v>0</v>
      </c>
      <c r="AB5">
        <f>COUNTIFS(Stripe!$I$2:$I$200,'Dep types occurrences per arity'!$A5,Stripe!$J$2:$J$200,'Dep types occurrences per arity'!$C5)</f>
        <v>3</v>
      </c>
      <c r="AC5">
        <f>COUNTIFS(Kiva!$I$2:$I$200,'Dep types occurrences per arity'!$A5,Kiva!$J$2:$J$200,'Dep types occurrences per arity'!$C5)</f>
        <v>0</v>
      </c>
      <c r="AD5">
        <f>COUNTIFS(Tropo!$I$2:$I$200,'Dep types occurrences per arity'!$A5,Tropo!$J$2:$J$200,'Dep types occurrences per arity'!$C5)</f>
        <v>1</v>
      </c>
      <c r="AE5">
        <f>COUNTIFS('AT&amp;T In-App Messaging'!$I$2:$I$200,'Dep types occurrences per arity'!$A5,'AT&amp;T In-App Messaging'!$J$2:$J$200,'Dep types occurrences per arity'!$C5)</f>
        <v>1</v>
      </c>
      <c r="AF5">
        <f>COUNTIFS('Nexmo SMS'!$I$2:$I$200,'Dep types occurrences per arity'!$A5,'Nexmo SMS'!$J$2:$J$200,'Dep types occurrences per arity'!$C5)</f>
        <v>0</v>
      </c>
      <c r="AG5">
        <f>COUNTIFS('Amazon S3'!$I$2:$I$200,'Dep types occurrences per arity'!$A5,'Amazon S3'!$J$2:$J$200,'Dep types occurrences per arity'!$C5)</f>
        <v>0</v>
      </c>
      <c r="AH5">
        <f>COUNTIFS(Heroku!$I$2:$I$200,'Dep types occurrences per arity'!$A5,Heroku!$J$2:$J$200,'Dep types occurrences per arity'!$C5)</f>
        <v>0</v>
      </c>
      <c r="AI5">
        <f>COUNTIFS('Google Drive'!$I$2:$I$200,'Dep types occurrences per arity'!$A5,'Google Drive'!$J$2:$J$200,'Dep types occurrences per arity'!$C5)</f>
        <v>0</v>
      </c>
      <c r="AJ5">
        <f>COUNTIFS('Google Fusion Tables'!$I$2:$I$200,'Dep types occurrences per arity'!$A5,'Google Fusion Tables'!$J$2:$J$200,'Dep types occurrences per arity'!$C5)</f>
        <v>0</v>
      </c>
      <c r="AK5">
        <f>COUNTIFS(Pryv!$I$2:$I$200,'Dep types occurrences per arity'!$A5,Pryv!$J$2:$J$200,'Dep types occurrences per arity'!$C5)</f>
        <v>0</v>
      </c>
      <c r="AL5">
        <f>COUNTIFS(Github!$I$2:$I$200,'Dep types occurrences per arity'!$A5,Github!$J$2:$J$200,'Dep types occurrences per arity'!$C5)</f>
        <v>0</v>
      </c>
      <c r="AM5">
        <f>COUNTIFS('Bing Web Search'!$I$2:$I$200,'Dep types occurrences per arity'!$A5,'Bing Web Search'!$J$2:$J$200,'Dep types occurrences per arity'!$C5)</f>
        <v>0</v>
      </c>
      <c r="AN5">
        <f>COUNTIFS(Indeed!$I$2:$I$200,'Dep types occurrences per arity'!$A5,Indeed!$J$2:$J$200,'Dep types occurrences per arity'!$C5)</f>
        <v>0</v>
      </c>
      <c r="AO5">
        <f>COUNTIFS('Google Custom Search'!$I$2:$I$200,'Dep types occurrences per arity'!$A5,'Google Custom Search'!$J$2:$J$200,'Dep types occurrences per arity'!$C5)</f>
        <v>0</v>
      </c>
      <c r="AP5">
        <f>COUNTIFS(Coinbase!$I$2:$I$200,'Dep types occurrences per arity'!$A5,Coinbase!$J$2:$J$200,'Dep types occurrences per arity'!$C5)</f>
        <v>0</v>
      </c>
      <c r="AQ5">
        <f>COUNTIFS('QuickBooks Payments'!$I$2:$I$200,'Dep types occurrences per arity'!$A5,'QuickBooks Payments'!$J$2:$J$200,'Dep types occurrences per arity'!$C5)</f>
        <v>0</v>
      </c>
      <c r="AR5">
        <f>COUNTIFS('Forte (Payments Gateway)'!$I$2:$I$200,'Dep types occurrences per arity'!$A5,'Forte (Payments Gateway)'!$J$2:$J$200,'Dep types occurrences per arity'!$C5)</f>
        <v>6</v>
      </c>
    </row>
    <row r="6" ht="13.95" spans="1:44">
      <c r="A6" s="1" t="str">
        <f>'Dependency types'!$G$3</f>
        <v>Or</v>
      </c>
      <c r="B6" s="1" t="s">
        <v>364</v>
      </c>
      <c r="C6" s="1">
        <v>3</v>
      </c>
      <c r="D6">
        <f t="shared" si="0"/>
        <v>5</v>
      </c>
      <c r="E6">
        <f>COUNTIFS('Google Maps Places'!$I$2:$I$200,'Dep types occurrences per arity'!$A6,'Google Maps Places'!$J$2:$J$200,'Dep types occurrences per arity'!$C6)</f>
        <v>0</v>
      </c>
      <c r="F6">
        <f>COUNTIFS('Twitter Search Tweets'!$I$2:$I$200,'Dep types occurrences per arity'!$A6,'Twitter Search Tweets'!$J$2:$J$200,'Dep types occurrences per arity'!$C6)</f>
        <v>0</v>
      </c>
      <c r="G6">
        <f>COUNTIFS(Youtube!$I$2:$I$200,'Dep types occurrences per arity'!$A6,Youtube!$J$2:$J$200,'Dep types occurrences per arity'!$C6)</f>
        <v>0</v>
      </c>
      <c r="H6">
        <f>COUNTIFS(Flickr!$I$2:$I$200,'Dep types occurrences per arity'!$A6,Flickr!$J$2:$J$200,'Dep types occurrences per arity'!$C6)</f>
        <v>0</v>
      </c>
      <c r="I6">
        <f>COUNTIFS('Twilio SMS'!$I$2:$I$200,'Dep types occurrences per arity'!$A6,'Twilio SMS'!$J$2:$J$200,'Dep types occurrences per arity'!$C6)</f>
        <v>0</v>
      </c>
      <c r="J6">
        <f>COUNTIFS(Last.fm!$I$2:$I$200,'Dep types occurrences per arity'!$A6,Last.fm!$J$2:$J$200,'Dep types occurrences per arity'!$C6)</f>
        <v>0</v>
      </c>
      <c r="K6">
        <f>COUNTIFS('Microsoft Bing Maps'!$I$2:$I$200,'Dep types occurrences per arity'!$A6,'Microsoft Bing Maps'!$J$2:$J$200,'Dep types occurrences per arity'!$C6)</f>
        <v>2</v>
      </c>
      <c r="L6">
        <f>COUNTIFS('Google App Engine Admin'!$I$2:$I$200,'Dep types occurrences per arity'!$A6,'Google App Engine Admin'!$J$2:$J$200,'Dep types occurrences per arity'!$C6)</f>
        <v>0</v>
      </c>
      <c r="M6">
        <f>COUNTIFS(Foursquare!$I$2:$I$200,'Dep types occurrences per arity'!$A6,Foursquare!$J$2:$J$200,'Dep types occurrences per arity'!$C6)</f>
        <v>0</v>
      </c>
      <c r="N6">
        <f>COUNTIFS('DocuSign eSignature'!$I$2:$I$200,'Dep types occurrences per arity'!$A6,'DocuSign eSignature'!$J$2:$J$200,'Dep types occurrences per arity'!$C6)</f>
        <v>1</v>
      </c>
      <c r="O6">
        <f>COUNTIFS(GeoNames!$I$2:$I$200,'Dep types occurrences per arity'!$A6,GeoNames!$J$2:$J$200,'Dep types occurrences per arity'!$C6)</f>
        <v>0</v>
      </c>
      <c r="P6">
        <f>COUNTIFS('Google Geocoding'!$I$2:$I$200,'Dep types occurrences per arity'!$A6,'Google Geocoding'!$J$2:$J$200,'Dep types occurrences per arity'!$C6)</f>
        <v>0</v>
      </c>
      <c r="Q6">
        <f>COUNTIFS(OpenStreetMap!$I$2:$I$200,'Dep types occurrences per arity'!$A6,OpenStreetMap!$J$2:$J$200,'Dep types occurrences per arity'!$C6)</f>
        <v>0</v>
      </c>
      <c r="R6">
        <f>COUNTIFS(SoundCloud!$I$2:$I$200,'Dep types occurrences per arity'!$A6,SoundCloud!$J$2:$J$200,'Dep types occurrences per arity'!$C6)</f>
        <v>0</v>
      </c>
      <c r="S6">
        <f>COUNTIFS(NationBuilder!$I$2:$I$199,'Dep types occurrences per arity'!$A6,NationBuilder!$J$2:$J$199,'Dep types occurrences per arity'!$C6)</f>
        <v>0</v>
      </c>
      <c r="T6">
        <f>COUNTIFS(Tumblr!$I$2:$I$200,'Dep types occurrences per arity'!$A6,Tumblr!$J$2:$J$200,'Dep types occurrences per arity'!$C6)</f>
        <v>0</v>
      </c>
      <c r="U6">
        <f>COUNTIFS('Yelp Fusion'!$I$2:$I$200,'Dep types occurrences per arity'!$A6,'Yelp Fusion'!$J$2:$J$200,'Dep types occurrences per arity'!$C6)</f>
        <v>0</v>
      </c>
      <c r="V6">
        <f>COUNTIFS('Paypal Invoicing'!$I$2:$I$200,'Dep types occurrences per arity'!$A6,'Paypal Invoicing'!$J$2:$J$200,'Dep types occurrences per arity'!$C6)</f>
        <v>0</v>
      </c>
      <c r="W6">
        <f>COUNTIFS(Oodle!$I$2:$I$200,'Dep types occurrences per arity'!$A6,Oodle!$J$2:$J$200,'Dep types occurrences per arity'!$C6)</f>
        <v>0</v>
      </c>
      <c r="X6">
        <f>COUNTIFS(iTunes!$I$2:$I$200,'Dep types occurrences per arity'!$A6,iTunes!$J$2:$J$200,'Dep types occurrences per arity'!$C6)</f>
        <v>0</v>
      </c>
      <c r="Y6">
        <f>COUNTIFS(MapLarge!$I$2:$I$200,'Dep types occurrences per arity'!$A6,MapLarge!$J$2:$J$200,'Dep types occurrences per arity'!$C6)</f>
        <v>0</v>
      </c>
      <c r="Z6">
        <f>COUNTIFS(PicPlz!$I$2:$I$200,'Dep types occurrences per arity'!$A6,PicPlz!$J$2:$J$200,'Dep types occurrences per arity'!$C6)</f>
        <v>0</v>
      </c>
      <c r="AA6">
        <f>COUNTIFS(CrunchBase!$I$2:$I$200,'Dep types occurrences per arity'!$A6,CrunchBase!$J$2:$J$200,'Dep types occurrences per arity'!$C6)</f>
        <v>0</v>
      </c>
      <c r="AB6">
        <f>COUNTIFS(Stripe!$I$2:$I$200,'Dep types occurrences per arity'!$A6,Stripe!$J$2:$J$200,'Dep types occurrences per arity'!$C6)</f>
        <v>0</v>
      </c>
      <c r="AC6">
        <f>COUNTIFS(Kiva!$I$2:$I$200,'Dep types occurrences per arity'!$A6,Kiva!$J$2:$J$200,'Dep types occurrences per arity'!$C6)</f>
        <v>0</v>
      </c>
      <c r="AD6">
        <f>COUNTIFS(Tropo!$I$2:$I$200,'Dep types occurrences per arity'!$A6,Tropo!$J$2:$J$200,'Dep types occurrences per arity'!$C6)</f>
        <v>0</v>
      </c>
      <c r="AE6">
        <f>COUNTIFS('AT&amp;T In-App Messaging'!$I$2:$I$200,'Dep types occurrences per arity'!$A6,'AT&amp;T In-App Messaging'!$J$2:$J$200,'Dep types occurrences per arity'!$C6)</f>
        <v>0</v>
      </c>
      <c r="AF6">
        <f>COUNTIFS('Nexmo SMS'!$I$2:$I$200,'Dep types occurrences per arity'!$A6,'Nexmo SMS'!$J$2:$J$200,'Dep types occurrences per arity'!$C6)</f>
        <v>0</v>
      </c>
      <c r="AG6">
        <f>COUNTIFS('Amazon S3'!$I$2:$I$200,'Dep types occurrences per arity'!$A6,'Amazon S3'!$J$2:$J$200,'Dep types occurrences per arity'!$C6)</f>
        <v>1</v>
      </c>
      <c r="AH6">
        <f>COUNTIFS(Heroku!$I$2:$I$200,'Dep types occurrences per arity'!$A6,Heroku!$J$2:$J$200,'Dep types occurrences per arity'!$C6)</f>
        <v>0</v>
      </c>
      <c r="AI6">
        <f>COUNTIFS('Google Drive'!$I$2:$I$200,'Dep types occurrences per arity'!$A6,'Google Drive'!$J$2:$J$200,'Dep types occurrences per arity'!$C6)</f>
        <v>0</v>
      </c>
      <c r="AJ6">
        <f>COUNTIFS('Google Fusion Tables'!$I$2:$I$200,'Dep types occurrences per arity'!$A6,'Google Fusion Tables'!$J$2:$J$200,'Dep types occurrences per arity'!$C6)</f>
        <v>0</v>
      </c>
      <c r="AK6">
        <f>COUNTIFS(Pryv!$I$2:$I$200,'Dep types occurrences per arity'!$A6,Pryv!$J$2:$J$200,'Dep types occurrences per arity'!$C6)</f>
        <v>0</v>
      </c>
      <c r="AL6">
        <f>COUNTIFS(Github!$I$2:$I$200,'Dep types occurrences per arity'!$A6,Github!$J$2:$J$200,'Dep types occurrences per arity'!$C6)</f>
        <v>0</v>
      </c>
      <c r="AM6">
        <f>COUNTIFS('Bing Web Search'!$I$2:$I$200,'Dep types occurrences per arity'!$A6,'Bing Web Search'!$J$2:$J$200,'Dep types occurrences per arity'!$C6)</f>
        <v>0</v>
      </c>
      <c r="AN6">
        <f>COUNTIFS(Indeed!$I$2:$I$200,'Dep types occurrences per arity'!$A6,Indeed!$J$2:$J$200,'Dep types occurrences per arity'!$C6)</f>
        <v>0</v>
      </c>
      <c r="AO6">
        <f>COUNTIFS('Google Custom Search'!$I$2:$I$200,'Dep types occurrences per arity'!$A6,'Google Custom Search'!$J$2:$J$200,'Dep types occurrences per arity'!$C6)</f>
        <v>0</v>
      </c>
      <c r="AP6">
        <f>COUNTIFS(Coinbase!$I$2:$I$200,'Dep types occurrences per arity'!$A6,Coinbase!$J$2:$J$200,'Dep types occurrences per arity'!$C6)</f>
        <v>0</v>
      </c>
      <c r="AQ6">
        <f>COUNTIFS('QuickBooks Payments'!$I$2:$I$200,'Dep types occurrences per arity'!$A6,'QuickBooks Payments'!$J$2:$J$200,'Dep types occurrences per arity'!$C6)</f>
        <v>0</v>
      </c>
      <c r="AR6">
        <f>COUNTIFS('Forte (Payments Gateway)'!$I$2:$I$200,'Dep types occurrences per arity'!$A6,'Forte (Payments Gateway)'!$J$2:$J$200,'Dep types occurrences per arity'!$C6)</f>
        <v>1</v>
      </c>
    </row>
    <row r="7" ht="13.95" spans="1:44">
      <c r="A7" s="1" t="str">
        <f>'Dependency types'!$G$3</f>
        <v>Or</v>
      </c>
      <c r="B7" s="1" t="s">
        <v>365</v>
      </c>
      <c r="C7" s="1">
        <v>4</v>
      </c>
      <c r="D7">
        <f t="shared" si="0"/>
        <v>1</v>
      </c>
      <c r="E7">
        <f>COUNTIFS('Google Maps Places'!$I$2:$I$200,'Dep types occurrences per arity'!$A7,'Google Maps Places'!$J$2:$J$200,"&gt;="&amp;'Dep types occurrences per arity'!$C7)</f>
        <v>0</v>
      </c>
      <c r="F7">
        <f>COUNTIFS('Twitter Search Tweets'!$I$2:$I$200,'Dep types occurrences per arity'!$A7,'Twitter Search Tweets'!$J$2:$J$200,"&gt;="&amp;'Dep types occurrences per arity'!$C7)</f>
        <v>0</v>
      </c>
      <c r="G7">
        <f>COUNTIFS(Youtube!$I$2:$I$200,'Dep types occurrences per arity'!$A7,Youtube!$J$2:$J$200,"&gt;="&amp;'Dep types occurrences per arity'!$C7)</f>
        <v>0</v>
      </c>
      <c r="H7">
        <f>COUNTIFS(Flickr!$I$2:$I$200,'Dep types occurrences per arity'!$A7,Flickr!$J$2:$J$200,"&gt;="&amp;'Dep types occurrences per arity'!$C7)</f>
        <v>0</v>
      </c>
      <c r="I7">
        <f>COUNTIFS('Twilio SMS'!$I$2:$I$200,'Dep types occurrences per arity'!$A7,'Twilio SMS'!$J$2:$J$200,"&gt;="&amp;'Dep types occurrences per arity'!$C7)</f>
        <v>0</v>
      </c>
      <c r="J7">
        <f>COUNTIFS(Last.fm!$I$2:$I$200,'Dep types occurrences per arity'!$A7,Last.fm!$J$2:$J$200,"&gt;="&amp;'Dep types occurrences per arity'!$C7)</f>
        <v>0</v>
      </c>
      <c r="K7">
        <f>COUNTIFS('Microsoft Bing Maps'!$I$2:$I$200,'Dep types occurrences per arity'!$A7,'Microsoft Bing Maps'!$J$2:$J$200,"&gt;="&amp;'Dep types occurrences per arity'!$C7)</f>
        <v>0</v>
      </c>
      <c r="L7">
        <f>COUNTIFS('Google App Engine Admin'!$I$2:$I$200,'Dep types occurrences per arity'!$A7,'Google App Engine Admin'!$J$2:$J$200,"&gt;="&amp;'Dep types occurrences per arity'!$C7)</f>
        <v>0</v>
      </c>
      <c r="M7">
        <f>COUNTIFS(Foursquare!$I$2:$I$200,'Dep types occurrences per arity'!$A7,Foursquare!$J$2:$J$200,"&gt;="&amp;'Dep types occurrences per arity'!$C7)</f>
        <v>0</v>
      </c>
      <c r="N7">
        <f>COUNTIFS('DocuSign eSignature'!$I$2:$I$200,'Dep types occurrences per arity'!$A7,'DocuSign eSignature'!$J$2:$J$200,"&gt;="&amp;'Dep types occurrences per arity'!$C7)</f>
        <v>0</v>
      </c>
      <c r="O7">
        <f>COUNTIFS(GeoNames!$I$2:$I$200,'Dep types occurrences per arity'!$A7,GeoNames!$J$2:$J$200,"&gt;="&amp;'Dep types occurrences per arity'!$C7)</f>
        <v>0</v>
      </c>
      <c r="P7">
        <f>COUNTIFS('Google Geocoding'!$I$2:$I$200,'Dep types occurrences per arity'!$A7,'Google Geocoding'!$J$2:$J$200,"&gt;="&amp;'Dep types occurrences per arity'!$C7)</f>
        <v>0</v>
      </c>
      <c r="Q7">
        <f>COUNTIFS(OpenStreetMap!$I$2:$I$200,'Dep types occurrences per arity'!$A7,OpenStreetMap!$J$2:$J$200,"&gt;="&amp;'Dep types occurrences per arity'!$C7)</f>
        <v>0</v>
      </c>
      <c r="R7">
        <f>COUNTIFS(SoundCloud!$I$2:$I$200,'Dep types occurrences per arity'!$A7,SoundCloud!$J$2:$J$200,"&gt;="&amp;'Dep types occurrences per arity'!$C7)</f>
        <v>0</v>
      </c>
      <c r="S7">
        <f>COUNTIFS(NationBuilder!$I$2:$I$199,'Dep types occurrences per arity'!$A7,NationBuilder!$J$2:$J$199,"&gt;="&amp;'Dep types occurrences per arity'!$C7)</f>
        <v>1</v>
      </c>
      <c r="T7">
        <f>COUNTIFS(Tumblr!$I$2:$I$200,'Dep types occurrences per arity'!$A7,Tumblr!$J$2:$J$200,"&gt;="&amp;'Dep types occurrences per arity'!$C7)</f>
        <v>0</v>
      </c>
      <c r="U7">
        <f>COUNTIFS('Yelp Fusion'!$I$2:$I$200,'Dep types occurrences per arity'!$A7,'Yelp Fusion'!$J$2:$J$200,"&gt;="&amp;'Dep types occurrences per arity'!$C7)</f>
        <v>0</v>
      </c>
      <c r="V7">
        <f>COUNTIFS('Paypal Invoicing'!$I$2:$I$200,'Dep types occurrences per arity'!$A7,'Paypal Invoicing'!$J$2:$J$200,"&gt;="&amp;'Dep types occurrences per arity'!$C7)</f>
        <v>0</v>
      </c>
      <c r="W7">
        <f>COUNTIFS(Oodle!$I$2:$I$200,'Dep types occurrences per arity'!$A7,Oodle!$J$2:$J$200,"&gt;="&amp;'Dep types occurrences per arity'!$C7)</f>
        <v>0</v>
      </c>
      <c r="X7">
        <f>COUNTIFS(iTunes!$I$2:$I$200,'Dep types occurrences per arity'!$A7,iTunes!$J$2:$J$200,"&gt;="&amp;'Dep types occurrences per arity'!$C7)</f>
        <v>0</v>
      </c>
      <c r="Y7">
        <f>COUNTIFS(MapLarge!$I$2:$I$200,'Dep types occurrences per arity'!$A7,MapLarge!$J$2:$J$200,"&gt;="&amp;'Dep types occurrences per arity'!$C7)</f>
        <v>0</v>
      </c>
      <c r="Z7">
        <f>COUNTIFS(PicPlz!$I$2:$I$200,'Dep types occurrences per arity'!$A7,PicPlz!$J$2:$J$200,"&gt;="&amp;'Dep types occurrences per arity'!$C7)</f>
        <v>0</v>
      </c>
      <c r="AA7">
        <f>COUNTIFS(CrunchBase!$I$2:$I$200,'Dep types occurrences per arity'!$A7,CrunchBase!$J$2:$J$200,"&gt;="&amp;'Dep types occurrences per arity'!$C7)</f>
        <v>0</v>
      </c>
      <c r="AB7">
        <f>COUNTIFS(Stripe!$I$2:$I$200,'Dep types occurrences per arity'!$A7,Stripe!$J$2:$J$200,"&gt;="&amp;'Dep types occurrences per arity'!$C7)</f>
        <v>0</v>
      </c>
      <c r="AC7">
        <f>COUNTIFS(Kiva!$I$2:$I$200,'Dep types occurrences per arity'!$A7,Kiva!$J$2:$J$200,"&gt;="&amp;'Dep types occurrences per arity'!$C7)</f>
        <v>0</v>
      </c>
      <c r="AD7">
        <f>COUNTIFS(Tropo!$I$2:$I$200,'Dep types occurrences per arity'!$A7,Tropo!$J$2:$J$200,"&gt;="&amp;'Dep types occurrences per arity'!$C7)</f>
        <v>0</v>
      </c>
      <c r="AE7">
        <f>COUNTIFS('AT&amp;T In-App Messaging'!$I$2:$I$200,'Dep types occurrences per arity'!$A7,'AT&amp;T In-App Messaging'!$J$2:$J$200,"&gt;="&amp;'Dep types occurrences per arity'!$C7)</f>
        <v>0</v>
      </c>
      <c r="AF7">
        <f>COUNTIFS('Nexmo SMS'!$I$2:$I$200,'Dep types occurrences per arity'!$A7,'Nexmo SMS'!$J$2:$J$200,"&gt;="&amp;'Dep types occurrences per arity'!$C7)</f>
        <v>0</v>
      </c>
      <c r="AG7">
        <f>COUNTIFS('Amazon S3'!$I$2:$I$200,'Dep types occurrences per arity'!$A7,'Amazon S3'!$J$2:$J$200,"&gt;="&amp;'Dep types occurrences per arity'!$C7)</f>
        <v>0</v>
      </c>
      <c r="AH7">
        <f>COUNTIFS(Heroku!$I$2:$I$200,'Dep types occurrences per arity'!$A7,Heroku!$J$2:$J$200,"&gt;="&amp;'Dep types occurrences per arity'!$C7)</f>
        <v>0</v>
      </c>
      <c r="AI7">
        <f>COUNTIFS('Google Drive'!$I$2:$I$200,'Dep types occurrences per arity'!$A7,'Google Drive'!$J$2:$J$200,"&gt;="&amp;'Dep types occurrences per arity'!$C7)</f>
        <v>0</v>
      </c>
      <c r="AJ7">
        <f>COUNTIFS('Google Fusion Tables'!$I$2:$I$200,'Dep types occurrences per arity'!$A7,'Google Fusion Tables'!$J$2:$J$200,"&gt;="&amp;'Dep types occurrences per arity'!$C7)</f>
        <v>0</v>
      </c>
      <c r="AK7">
        <f>COUNTIFS(Pryv!$I$2:$I$200,'Dep types occurrences per arity'!$A7,Pryv!$J$2:$J$200,"&gt;="&amp;'Dep types occurrences per arity'!$C7)</f>
        <v>0</v>
      </c>
      <c r="AL7">
        <f>COUNTIFS(Github!$I$2:$I$200,'Dep types occurrences per arity'!$A7,Github!$J$2:$J$200,"&gt;="&amp;'Dep types occurrences per arity'!$C7)</f>
        <v>0</v>
      </c>
      <c r="AM7">
        <f>COUNTIFS('Bing Web Search'!$I$2:$I$200,'Dep types occurrences per arity'!$A7,'Bing Web Search'!$J$2:$J$200,"&gt;="&amp;'Dep types occurrences per arity'!$C7)</f>
        <v>0</v>
      </c>
      <c r="AN7">
        <f>COUNTIFS(Indeed!$I$2:$I$200,'Dep types occurrences per arity'!$A7,Indeed!$J$2:$J$200,"&gt;="&amp;'Dep types occurrences per arity'!$C7)</f>
        <v>0</v>
      </c>
      <c r="AO7">
        <f>COUNTIFS('Google Custom Search'!$I$2:$I$200,'Dep types occurrences per arity'!$A7,'Google Custom Search'!$J$2:$J$200,"&gt;="&amp;'Dep types occurrences per arity'!$C7)</f>
        <v>0</v>
      </c>
      <c r="AP7">
        <f>COUNTIFS(Coinbase!$I$2:$I$200,'Dep types occurrences per arity'!$A7,Coinbase!$J$2:$J$200,"&gt;="&amp;'Dep types occurrences per arity'!$C7)</f>
        <v>0</v>
      </c>
      <c r="AQ7">
        <f>COUNTIFS('QuickBooks Payments'!$I$2:$I$200,'Dep types occurrences per arity'!$A7,'QuickBooks Payments'!$J$2:$J$200,"&gt;="&amp;'Dep types occurrences per arity'!$C7)</f>
        <v>0</v>
      </c>
      <c r="AR7">
        <f>COUNTIFS('Forte (Payments Gateway)'!$I$2:$I$200,'Dep types occurrences per arity'!$A7,'Forte (Payments Gateway)'!$J$2:$J$200,"&gt;="&amp;'Dep types occurrences per arity'!$C7)</f>
        <v>0</v>
      </c>
    </row>
    <row r="8" ht="13.95" spans="1:44">
      <c r="A8" s="1" t="str">
        <f>'Dependency types'!$G$4</f>
        <v>OnlyOne</v>
      </c>
      <c r="B8" s="1" t="s">
        <v>363</v>
      </c>
      <c r="C8" s="1">
        <v>2</v>
      </c>
      <c r="D8">
        <f t="shared" si="0"/>
        <v>78</v>
      </c>
      <c r="E8">
        <f>COUNTIFS('Google Maps Places'!$I$2:$I$200,'Dep types occurrences per arity'!$A8,'Google Maps Places'!$J$2:$J$200,'Dep types occurrences per arity'!$C8)</f>
        <v>1</v>
      </c>
      <c r="F8">
        <f>COUNTIFS('Twitter Search Tweets'!$I$2:$I$200,'Dep types occurrences per arity'!$A8,'Twitter Search Tweets'!$J$2:$J$200,'Dep types occurrences per arity'!$C8)</f>
        <v>0</v>
      </c>
      <c r="G8">
        <f>COUNTIFS(Youtube!$I$2:$I$200,'Dep types occurrences per arity'!$A8,Youtube!$J$2:$J$200,'Dep types occurrences per arity'!$C8)</f>
        <v>4</v>
      </c>
      <c r="H8">
        <f>COUNTIFS(Flickr!$I$2:$I$200,'Dep types occurrences per arity'!$A8,Flickr!$J$2:$J$200,'Dep types occurrences per arity'!$C8)</f>
        <v>15</v>
      </c>
      <c r="I8">
        <f>COUNTIFS('Twilio SMS'!$I$2:$I$200,'Dep types occurrences per arity'!$A8,'Twilio SMS'!$J$2:$J$200,'Dep types occurrences per arity'!$C8)</f>
        <v>2</v>
      </c>
      <c r="J8">
        <f>COUNTIFS(Last.fm!$I$2:$I$200,'Dep types occurrences per arity'!$A8,Last.fm!$J$2:$J$200,'Dep types occurrences per arity'!$C8)</f>
        <v>20</v>
      </c>
      <c r="K8">
        <f>COUNTIFS('Microsoft Bing Maps'!$I$2:$I$200,'Dep types occurrences per arity'!$A8,'Microsoft Bing Maps'!$J$2:$J$200,'Dep types occurrences per arity'!$C8)</f>
        <v>3</v>
      </c>
      <c r="L8">
        <f>COUNTIFS('Google App Engine Admin'!$I$2:$I$200,'Dep types occurrences per arity'!$A8,'Google App Engine Admin'!$J$2:$J$200,'Dep types occurrences per arity'!$C8)</f>
        <v>0</v>
      </c>
      <c r="M8">
        <f>COUNTIFS(Foursquare!$I$2:$I$200,'Dep types occurrences per arity'!$A8,Foursquare!$J$2:$J$200,'Dep types occurrences per arity'!$C8)</f>
        <v>4</v>
      </c>
      <c r="N8">
        <f>COUNTIFS('DocuSign eSignature'!$I$2:$I$200,'Dep types occurrences per arity'!$A8,'DocuSign eSignature'!$J$2:$J$200,'Dep types occurrences per arity'!$C8)</f>
        <v>0</v>
      </c>
      <c r="O8">
        <f>COUNTIFS(GeoNames!$I$2:$I$200,'Dep types occurrences per arity'!$A8,GeoNames!$J$2:$J$200,'Dep types occurrences per arity'!$C8)</f>
        <v>3</v>
      </c>
      <c r="P8">
        <f>COUNTIFS('Google Geocoding'!$I$2:$I$200,'Dep types occurrences per arity'!$A8,'Google Geocoding'!$J$2:$J$200,'Dep types occurrences per arity'!$C8)</f>
        <v>0</v>
      </c>
      <c r="Q8">
        <f>COUNTIFS(OpenStreetMap!$I$2:$I$200,'Dep types occurrences per arity'!$A8,OpenStreetMap!$J$2:$J$200,'Dep types occurrences per arity'!$C8)</f>
        <v>0</v>
      </c>
      <c r="R8">
        <f>COUNTIFS(SoundCloud!$I$2:$I$200,'Dep types occurrences per arity'!$A8,SoundCloud!$J$2:$J$200,'Dep types occurrences per arity'!$C8)</f>
        <v>0</v>
      </c>
      <c r="S8">
        <f>COUNTIFS(NationBuilder!$I$2:$I$199,'Dep types occurrences per arity'!$A8,NationBuilder!$J$2:$J$199,'Dep types occurrences per arity'!$C8)</f>
        <v>1</v>
      </c>
      <c r="T8">
        <f>COUNTIFS(Tumblr!$I$2:$I$200,'Dep types occurrences per arity'!$A8,Tumblr!$J$2:$J$200,'Dep types occurrences per arity'!$C8)</f>
        <v>0</v>
      </c>
      <c r="U8">
        <f>COUNTIFS('Yelp Fusion'!$I$2:$I$200,'Dep types occurrences per arity'!$A8,'Yelp Fusion'!$J$2:$J$200,'Dep types occurrences per arity'!$C8)</f>
        <v>0</v>
      </c>
      <c r="V8">
        <f>COUNTIFS('Paypal Invoicing'!$I$2:$I$200,'Dep types occurrences per arity'!$A8,'Paypal Invoicing'!$J$2:$J$200,'Dep types occurrences per arity'!$C8)</f>
        <v>0</v>
      </c>
      <c r="W8">
        <f>COUNTIFS(Oodle!$I$2:$I$200,'Dep types occurrences per arity'!$A8,Oodle!$J$2:$J$200,'Dep types occurrences per arity'!$C8)</f>
        <v>0</v>
      </c>
      <c r="X8">
        <f>COUNTIFS(iTunes!$I$2:$I$200,'Dep types occurrences per arity'!$A8,iTunes!$J$2:$J$200,'Dep types occurrences per arity'!$C8)</f>
        <v>0</v>
      </c>
      <c r="Y8">
        <f>COUNTIFS(MapLarge!$I$2:$I$200,'Dep types occurrences per arity'!$A8,MapLarge!$J$2:$J$200,'Dep types occurrences per arity'!$C8)</f>
        <v>0</v>
      </c>
      <c r="Z8">
        <f>COUNTIFS(PicPlz!$I$2:$I$200,'Dep types occurrences per arity'!$A8,PicPlz!$J$2:$J$200,'Dep types occurrences per arity'!$C8)</f>
        <v>11</v>
      </c>
      <c r="AA8">
        <f>COUNTIFS(CrunchBase!$I$2:$I$200,'Dep types occurrences per arity'!$A8,CrunchBase!$J$2:$J$200,'Dep types occurrences per arity'!$C8)</f>
        <v>0</v>
      </c>
      <c r="AB8">
        <f>COUNTIFS(Stripe!$I$2:$I$200,'Dep types occurrences per arity'!$A8,Stripe!$J$2:$J$200,'Dep types occurrences per arity'!$C8)</f>
        <v>0</v>
      </c>
      <c r="AC8">
        <f>COUNTIFS(Kiva!$I$2:$I$200,'Dep types occurrences per arity'!$A8,Kiva!$J$2:$J$200,'Dep types occurrences per arity'!$C8)</f>
        <v>0</v>
      </c>
      <c r="AD8">
        <f>COUNTIFS(Tropo!$I$2:$I$200,'Dep types occurrences per arity'!$A8,Tropo!$J$2:$J$200,'Dep types occurrences per arity'!$C8)</f>
        <v>0</v>
      </c>
      <c r="AE8">
        <f>COUNTIFS('AT&amp;T In-App Messaging'!$I$2:$I$200,'Dep types occurrences per arity'!$A8,'AT&amp;T In-App Messaging'!$J$2:$J$200,'Dep types occurrences per arity'!$C8)</f>
        <v>0</v>
      </c>
      <c r="AF8">
        <f>COUNTIFS('Nexmo SMS'!$I$2:$I$200,'Dep types occurrences per arity'!$A8,'Nexmo SMS'!$J$2:$J$200,'Dep types occurrences per arity'!$C8)</f>
        <v>1</v>
      </c>
      <c r="AG8">
        <f>COUNTIFS('Amazon S3'!$I$2:$I$200,'Dep types occurrences per arity'!$A8,'Amazon S3'!$J$2:$J$200,'Dep types occurrences per arity'!$C8)</f>
        <v>0</v>
      </c>
      <c r="AH8">
        <f>COUNTIFS(Heroku!$I$2:$I$200,'Dep types occurrences per arity'!$A8,Heroku!$J$2:$J$200,'Dep types occurrences per arity'!$C8)</f>
        <v>0</v>
      </c>
      <c r="AI8">
        <f>COUNTIFS('Google Drive'!$I$2:$I$200,'Dep types occurrences per arity'!$A8,'Google Drive'!$J$2:$J$200,'Dep types occurrences per arity'!$C8)</f>
        <v>0</v>
      </c>
      <c r="AJ8">
        <f>COUNTIFS('Google Fusion Tables'!$I$2:$I$200,'Dep types occurrences per arity'!$A8,'Google Fusion Tables'!$J$2:$J$200,'Dep types occurrences per arity'!$C8)</f>
        <v>3</v>
      </c>
      <c r="AK8">
        <f>COUNTIFS(Pryv!$I$2:$I$200,'Dep types occurrences per arity'!$A8,Pryv!$J$2:$J$200,'Dep types occurrences per arity'!$C8)</f>
        <v>3</v>
      </c>
      <c r="AL8">
        <f>COUNTIFS(Github!$I$2:$I$200,'Dep types occurrences per arity'!$A8,Github!$J$2:$J$200,'Dep types occurrences per arity'!$C8)</f>
        <v>2</v>
      </c>
      <c r="AM8">
        <f>COUNTIFS('Bing Web Search'!$I$2:$I$200,'Dep types occurrences per arity'!$A8,'Bing Web Search'!$J$2:$J$200,'Dep types occurrences per arity'!$C8)</f>
        <v>0</v>
      </c>
      <c r="AN8">
        <f>COUNTIFS(Indeed!$I$2:$I$200,'Dep types occurrences per arity'!$A8,Indeed!$J$2:$J$200,'Dep types occurrences per arity'!$C8)</f>
        <v>0</v>
      </c>
      <c r="AO8">
        <f>COUNTIFS('Google Custom Search'!$I$2:$I$200,'Dep types occurrences per arity'!$A8,'Google Custom Search'!$J$2:$J$200,'Dep types occurrences per arity'!$C8)</f>
        <v>0</v>
      </c>
      <c r="AP8">
        <f>COUNTIFS(Coinbase!$I$2:$I$200,'Dep types occurrences per arity'!$A8,Coinbase!$J$2:$J$200,'Dep types occurrences per arity'!$C8)</f>
        <v>2</v>
      </c>
      <c r="AQ8">
        <f>COUNTIFS('QuickBooks Payments'!$I$2:$I$200,'Dep types occurrences per arity'!$A8,'QuickBooks Payments'!$J$2:$J$200,'Dep types occurrences per arity'!$C8)</f>
        <v>3</v>
      </c>
      <c r="AR8">
        <f>COUNTIFS('Forte (Payments Gateway)'!$I$2:$I$200,'Dep types occurrences per arity'!$A8,'Forte (Payments Gateway)'!$J$2:$J$200,'Dep types occurrences per arity'!$C8)</f>
        <v>0</v>
      </c>
    </row>
    <row r="9" ht="13.95" spans="1:44">
      <c r="A9" s="1" t="str">
        <f>'Dependency types'!$G$4</f>
        <v>OnlyOne</v>
      </c>
      <c r="B9" s="1" t="s">
        <v>364</v>
      </c>
      <c r="C9" s="1">
        <v>3</v>
      </c>
      <c r="D9">
        <f t="shared" si="0"/>
        <v>21</v>
      </c>
      <c r="E9">
        <f>COUNTIFS('Google Maps Places'!$I$2:$I$200,'Dep types occurrences per arity'!$A9,'Google Maps Places'!$J$2:$J$200,'Dep types occurrences per arity'!$C9)</f>
        <v>0</v>
      </c>
      <c r="F9">
        <f>COUNTIFS('Twitter Search Tweets'!$I$2:$I$200,'Dep types occurrences per arity'!$A9,'Twitter Search Tweets'!$J$2:$J$200,'Dep types occurrences per arity'!$C9)</f>
        <v>0</v>
      </c>
      <c r="G9">
        <f>COUNTIFS(Youtube!$I$2:$I$200,'Dep types occurrences per arity'!$A9,Youtube!$J$2:$J$200,'Dep types occurrences per arity'!$C9)</f>
        <v>4</v>
      </c>
      <c r="H9">
        <f>COUNTIFS(Flickr!$I$2:$I$200,'Dep types occurrences per arity'!$A9,Flickr!$J$2:$J$200,'Dep types occurrences per arity'!$C9)</f>
        <v>0</v>
      </c>
      <c r="I9">
        <f>COUNTIFS('Twilio SMS'!$I$2:$I$200,'Dep types occurrences per arity'!$A9,'Twilio SMS'!$J$2:$J$200,'Dep types occurrences per arity'!$C9)</f>
        <v>0</v>
      </c>
      <c r="J9">
        <f>COUNTIFS(Last.fm!$I$2:$I$200,'Dep types occurrences per arity'!$A9,Last.fm!$J$2:$J$200,'Dep types occurrences per arity'!$C9)</f>
        <v>0</v>
      </c>
      <c r="K9">
        <f>COUNTIFS('Microsoft Bing Maps'!$I$2:$I$200,'Dep types occurrences per arity'!$A9,'Microsoft Bing Maps'!$J$2:$J$200,'Dep types occurrences per arity'!$C9)</f>
        <v>0</v>
      </c>
      <c r="L9">
        <f>COUNTIFS('Google App Engine Admin'!$I$2:$I$200,'Dep types occurrences per arity'!$A9,'Google App Engine Admin'!$J$2:$J$200,'Dep types occurrences per arity'!$C9)</f>
        <v>0</v>
      </c>
      <c r="M9">
        <f>COUNTIFS(Foursquare!$I$2:$I$200,'Dep types occurrences per arity'!$A9,Foursquare!$J$2:$J$200,'Dep types occurrences per arity'!$C9)</f>
        <v>0</v>
      </c>
      <c r="N9">
        <f>COUNTIFS('DocuSign eSignature'!$I$2:$I$200,'Dep types occurrences per arity'!$A9,'DocuSign eSignature'!$J$2:$J$200,'Dep types occurrences per arity'!$C9)</f>
        <v>2</v>
      </c>
      <c r="O9">
        <f>COUNTIFS(GeoNames!$I$2:$I$200,'Dep types occurrences per arity'!$A9,GeoNames!$J$2:$J$200,'Dep types occurrences per arity'!$C9)</f>
        <v>4</v>
      </c>
      <c r="P9">
        <f>COUNTIFS('Google Geocoding'!$I$2:$I$200,'Dep types occurrences per arity'!$A9,'Google Geocoding'!$J$2:$J$200,'Dep types occurrences per arity'!$C9)</f>
        <v>1</v>
      </c>
      <c r="Q9">
        <f>COUNTIFS(OpenStreetMap!$I$2:$I$200,'Dep types occurrences per arity'!$A9,OpenStreetMap!$J$2:$J$200,'Dep types occurrences per arity'!$C9)</f>
        <v>0</v>
      </c>
      <c r="R9">
        <f>COUNTIFS(SoundCloud!$I$2:$I$200,'Dep types occurrences per arity'!$A9,SoundCloud!$J$2:$J$200,'Dep types occurrences per arity'!$C9)</f>
        <v>0</v>
      </c>
      <c r="S9">
        <f>COUNTIFS(NationBuilder!$I$2:$I$199,'Dep types occurrences per arity'!$A9,NationBuilder!$J$2:$J$199,'Dep types occurrences per arity'!$C9)</f>
        <v>0</v>
      </c>
      <c r="T9">
        <f>COUNTIFS(Tumblr!$I$2:$I$200,'Dep types occurrences per arity'!$A9,Tumblr!$J$2:$J$200,'Dep types occurrences per arity'!$C9)</f>
        <v>0</v>
      </c>
      <c r="U9">
        <f>COUNTIFS('Yelp Fusion'!$I$2:$I$200,'Dep types occurrences per arity'!$A9,'Yelp Fusion'!$J$2:$J$200,'Dep types occurrences per arity'!$C9)</f>
        <v>3</v>
      </c>
      <c r="V9">
        <f>COUNTIFS('Paypal Invoicing'!$I$2:$I$200,'Dep types occurrences per arity'!$A9,'Paypal Invoicing'!$J$2:$J$200,'Dep types occurrences per arity'!$C9)</f>
        <v>0</v>
      </c>
      <c r="W9">
        <f>COUNTIFS(Oodle!$I$2:$I$200,'Dep types occurrences per arity'!$A9,Oodle!$J$2:$J$200,'Dep types occurrences per arity'!$C9)</f>
        <v>0</v>
      </c>
      <c r="X9">
        <f>COUNTIFS(iTunes!$I$2:$I$200,'Dep types occurrences per arity'!$A9,iTunes!$J$2:$J$200,'Dep types occurrences per arity'!$C9)</f>
        <v>0</v>
      </c>
      <c r="Y9">
        <f>COUNTIFS(MapLarge!$I$2:$I$200,'Dep types occurrences per arity'!$A9,MapLarge!$J$2:$J$200,'Dep types occurrences per arity'!$C9)</f>
        <v>0</v>
      </c>
      <c r="Z9">
        <f>COUNTIFS(PicPlz!$I$2:$I$200,'Dep types occurrences per arity'!$A9,PicPlz!$J$2:$J$200,'Dep types occurrences per arity'!$C9)</f>
        <v>3</v>
      </c>
      <c r="AA9">
        <f>COUNTIFS(CrunchBase!$I$2:$I$200,'Dep types occurrences per arity'!$A9,CrunchBase!$J$2:$J$200,'Dep types occurrences per arity'!$C9)</f>
        <v>0</v>
      </c>
      <c r="AB9">
        <f>COUNTIFS(Stripe!$I$2:$I$200,'Dep types occurrences per arity'!$A9,Stripe!$J$2:$J$200,'Dep types occurrences per arity'!$C9)</f>
        <v>0</v>
      </c>
      <c r="AC9">
        <f>COUNTIFS(Kiva!$I$2:$I$200,'Dep types occurrences per arity'!$A9,Kiva!$J$2:$J$200,'Dep types occurrences per arity'!$C9)</f>
        <v>0</v>
      </c>
      <c r="AD9">
        <f>COUNTIFS(Tropo!$I$2:$I$200,'Dep types occurrences per arity'!$A9,Tropo!$J$2:$J$200,'Dep types occurrences per arity'!$C9)</f>
        <v>0</v>
      </c>
      <c r="AE9">
        <f>COUNTIFS('AT&amp;T In-App Messaging'!$I$2:$I$200,'Dep types occurrences per arity'!$A9,'AT&amp;T In-App Messaging'!$J$2:$J$200,'Dep types occurrences per arity'!$C9)</f>
        <v>0</v>
      </c>
      <c r="AF9">
        <f>COUNTIFS('Nexmo SMS'!$I$2:$I$200,'Dep types occurrences per arity'!$A9,'Nexmo SMS'!$J$2:$J$200,'Dep types occurrences per arity'!$C9)</f>
        <v>0</v>
      </c>
      <c r="AG9">
        <f>COUNTIFS('Amazon S3'!$I$2:$I$200,'Dep types occurrences per arity'!$A9,'Amazon S3'!$J$2:$J$200,'Dep types occurrences per arity'!$C9)</f>
        <v>0</v>
      </c>
      <c r="AH9">
        <f>COUNTIFS(Heroku!$I$2:$I$200,'Dep types occurrences per arity'!$A9,Heroku!$J$2:$J$200,'Dep types occurrences per arity'!$C9)</f>
        <v>0</v>
      </c>
      <c r="AI9">
        <f>COUNTIFS('Google Drive'!$I$2:$I$200,'Dep types occurrences per arity'!$A9,'Google Drive'!$J$2:$J$200,'Dep types occurrences per arity'!$C9)</f>
        <v>0</v>
      </c>
      <c r="AJ9">
        <f>COUNTIFS('Google Fusion Tables'!$I$2:$I$200,'Dep types occurrences per arity'!$A9,'Google Fusion Tables'!$J$2:$J$200,'Dep types occurrences per arity'!$C9)</f>
        <v>0</v>
      </c>
      <c r="AK9">
        <f>COUNTIFS(Pryv!$I$2:$I$200,'Dep types occurrences per arity'!$A9,Pryv!$J$2:$J$200,'Dep types occurrences per arity'!$C9)</f>
        <v>0</v>
      </c>
      <c r="AL9">
        <f>COUNTIFS(Github!$I$2:$I$200,'Dep types occurrences per arity'!$A9,Github!$J$2:$J$200,'Dep types occurrences per arity'!$C9)</f>
        <v>2</v>
      </c>
      <c r="AM9">
        <f>COUNTIFS('Bing Web Search'!$I$2:$I$200,'Dep types occurrences per arity'!$A9,'Bing Web Search'!$J$2:$J$200,'Dep types occurrences per arity'!$C9)</f>
        <v>0</v>
      </c>
      <c r="AN9">
        <f>COUNTIFS(Indeed!$I$2:$I$200,'Dep types occurrences per arity'!$A9,Indeed!$J$2:$J$200,'Dep types occurrences per arity'!$C9)</f>
        <v>0</v>
      </c>
      <c r="AO9">
        <f>COUNTIFS('Google Custom Search'!$I$2:$I$200,'Dep types occurrences per arity'!$A9,'Google Custom Search'!$J$2:$J$200,'Dep types occurrences per arity'!$C9)</f>
        <v>0</v>
      </c>
      <c r="AP9">
        <f>COUNTIFS(Coinbase!$I$2:$I$200,'Dep types occurrences per arity'!$A9,Coinbase!$J$2:$J$200,'Dep types occurrences per arity'!$C9)</f>
        <v>0</v>
      </c>
      <c r="AQ9">
        <f>COUNTIFS('QuickBooks Payments'!$I$2:$I$200,'Dep types occurrences per arity'!$A9,'QuickBooks Payments'!$J$2:$J$200,'Dep types occurrences per arity'!$C9)</f>
        <v>2</v>
      </c>
      <c r="AR9">
        <f>COUNTIFS('Forte (Payments Gateway)'!$I$2:$I$200,'Dep types occurrences per arity'!$A9,'Forte (Payments Gateway)'!$J$2:$J$200,'Dep types occurrences per arity'!$C9)</f>
        <v>0</v>
      </c>
    </row>
    <row r="10" ht="13.95" spans="1:44">
      <c r="A10" s="1" t="str">
        <f>'Dependency types'!$G$4</f>
        <v>OnlyOne</v>
      </c>
      <c r="B10" s="1" t="s">
        <v>365</v>
      </c>
      <c r="C10" s="1">
        <v>4</v>
      </c>
      <c r="D10">
        <f t="shared" si="0"/>
        <v>9</v>
      </c>
      <c r="E10">
        <f>COUNTIFS('Google Maps Places'!$I$2:$I$200,'Dep types occurrences per arity'!$A10,'Google Maps Places'!$J$2:$J$200,"&gt;="&amp;'Dep types occurrences per arity'!$C10)</f>
        <v>0</v>
      </c>
      <c r="F10">
        <f>COUNTIFS('Twitter Search Tweets'!$I$2:$I$200,'Dep types occurrences per arity'!$A10,'Twitter Search Tweets'!$J$2:$J$200,"&gt;="&amp;'Dep types occurrences per arity'!$C10)</f>
        <v>0</v>
      </c>
      <c r="G10">
        <f>COUNTIFS(Youtube!$I$2:$I$200,'Dep types occurrences per arity'!$A10,Youtube!$J$2:$J$200,"&gt;="&amp;'Dep types occurrences per arity'!$C10)</f>
        <v>3</v>
      </c>
      <c r="H10">
        <f>COUNTIFS(Flickr!$I$2:$I$200,'Dep types occurrences per arity'!$A10,Flickr!$J$2:$J$200,"&gt;="&amp;'Dep types occurrences per arity'!$C10)</f>
        <v>0</v>
      </c>
      <c r="I10">
        <f>COUNTIFS('Twilio SMS'!$I$2:$I$200,'Dep types occurrences per arity'!$A10,'Twilio SMS'!$J$2:$J$200,"&gt;="&amp;'Dep types occurrences per arity'!$C10)</f>
        <v>0</v>
      </c>
      <c r="J10">
        <f>COUNTIFS(Last.fm!$I$2:$I$200,'Dep types occurrences per arity'!$A10,Last.fm!$J$2:$J$200,"&gt;="&amp;'Dep types occurrences per arity'!$C10)</f>
        <v>0</v>
      </c>
      <c r="K10">
        <f>COUNTIFS('Microsoft Bing Maps'!$I$2:$I$200,'Dep types occurrences per arity'!$A10,'Microsoft Bing Maps'!$J$2:$J$200,"&gt;="&amp;'Dep types occurrences per arity'!$C10)</f>
        <v>0</v>
      </c>
      <c r="L10">
        <f>COUNTIFS('Google App Engine Admin'!$I$2:$I$200,'Dep types occurrences per arity'!$A10,'Google App Engine Admin'!$J$2:$J$200,"&gt;="&amp;'Dep types occurrences per arity'!$C10)</f>
        <v>0</v>
      </c>
      <c r="M10">
        <f>COUNTIFS(Foursquare!$I$2:$I$200,'Dep types occurrences per arity'!$A10,Foursquare!$J$2:$J$200,"&gt;="&amp;'Dep types occurrences per arity'!$C10)</f>
        <v>2</v>
      </c>
      <c r="N10">
        <f>COUNTIFS('DocuSign eSignature'!$I$2:$I$200,'Dep types occurrences per arity'!$A10,'DocuSign eSignature'!$J$2:$J$200,"&gt;="&amp;'Dep types occurrences per arity'!$C10)</f>
        <v>0</v>
      </c>
      <c r="O10">
        <f>COUNTIFS(GeoNames!$I$2:$I$200,'Dep types occurrences per arity'!$A10,GeoNames!$J$2:$J$200,"&gt;="&amp;'Dep types occurrences per arity'!$C10)</f>
        <v>1</v>
      </c>
      <c r="P10">
        <f>COUNTIFS('Google Geocoding'!$I$2:$I$200,'Dep types occurrences per arity'!$A10,'Google Geocoding'!$J$2:$J$200,"&gt;="&amp;'Dep types occurrences per arity'!$C10)</f>
        <v>1</v>
      </c>
      <c r="Q10">
        <f>COUNTIFS(OpenStreetMap!$I$2:$I$200,'Dep types occurrences per arity'!$A10,OpenStreetMap!$J$2:$J$200,"&gt;="&amp;'Dep types occurrences per arity'!$C10)</f>
        <v>0</v>
      </c>
      <c r="R10">
        <f>COUNTIFS(SoundCloud!$I$2:$I$200,'Dep types occurrences per arity'!$A10,SoundCloud!$J$2:$J$200,"&gt;="&amp;'Dep types occurrences per arity'!$C10)</f>
        <v>0</v>
      </c>
      <c r="S10">
        <f>COUNTIFS(NationBuilder!$I$2:$I$199,'Dep types occurrences per arity'!$A10,NationBuilder!$J$2:$J$199,"&gt;="&amp;'Dep types occurrences per arity'!$C10)</f>
        <v>1</v>
      </c>
      <c r="T10">
        <f>COUNTIFS(Tumblr!$I$2:$I$200,'Dep types occurrences per arity'!$A10,Tumblr!$J$2:$J$200,"&gt;="&amp;'Dep types occurrences per arity'!$C10)</f>
        <v>0</v>
      </c>
      <c r="U10">
        <f>COUNTIFS('Yelp Fusion'!$I$2:$I$200,'Dep types occurrences per arity'!$A10,'Yelp Fusion'!$J$2:$J$200,"&gt;="&amp;'Dep types occurrences per arity'!$C10)</f>
        <v>0</v>
      </c>
      <c r="V10">
        <f>COUNTIFS('Paypal Invoicing'!$I$2:$I$200,'Dep types occurrences per arity'!$A10,'Paypal Invoicing'!$J$2:$J$200,"&gt;="&amp;'Dep types occurrences per arity'!$C10)</f>
        <v>0</v>
      </c>
      <c r="W10">
        <f>COUNTIFS(Oodle!$I$2:$I$200,'Dep types occurrences per arity'!$A10,Oodle!$J$2:$J$200,"&gt;="&amp;'Dep types occurrences per arity'!$C10)</f>
        <v>0</v>
      </c>
      <c r="X10">
        <f>COUNTIFS(iTunes!$I$2:$I$200,'Dep types occurrences per arity'!$A10,iTunes!$J$2:$J$200,"&gt;="&amp;'Dep types occurrences per arity'!$C10)</f>
        <v>0</v>
      </c>
      <c r="Y10">
        <f>COUNTIFS(MapLarge!$I$2:$I$200,'Dep types occurrences per arity'!$A10,MapLarge!$J$2:$J$200,"&gt;="&amp;'Dep types occurrences per arity'!$C10)</f>
        <v>0</v>
      </c>
      <c r="Z10">
        <f>COUNTIFS(PicPlz!$I$2:$I$200,'Dep types occurrences per arity'!$A10,PicPlz!$J$2:$J$200,"&gt;="&amp;'Dep types occurrences per arity'!$C10)</f>
        <v>1</v>
      </c>
      <c r="AA10">
        <f>COUNTIFS(CrunchBase!$I$2:$I$200,'Dep types occurrences per arity'!$A10,CrunchBase!$J$2:$J$200,"&gt;="&amp;'Dep types occurrences per arity'!$C10)</f>
        <v>0</v>
      </c>
      <c r="AB10">
        <f>COUNTIFS(Stripe!$I$2:$I$200,'Dep types occurrences per arity'!$A10,Stripe!$J$2:$J$200,"&gt;="&amp;'Dep types occurrences per arity'!$C10)</f>
        <v>0</v>
      </c>
      <c r="AC10">
        <f>COUNTIFS(Kiva!$I$2:$I$200,'Dep types occurrences per arity'!$A10,Kiva!$J$2:$J$200,"&gt;="&amp;'Dep types occurrences per arity'!$C10)</f>
        <v>0</v>
      </c>
      <c r="AD10">
        <f>COUNTIFS(Tropo!$I$2:$I$200,'Dep types occurrences per arity'!$A10,Tropo!$J$2:$J$200,"&gt;="&amp;'Dep types occurrences per arity'!$C10)</f>
        <v>0</v>
      </c>
      <c r="AE10">
        <f>COUNTIFS('AT&amp;T In-App Messaging'!$I$2:$I$200,'Dep types occurrences per arity'!$A10,'AT&amp;T In-App Messaging'!$J$2:$J$200,"&gt;="&amp;'Dep types occurrences per arity'!$C10)</f>
        <v>0</v>
      </c>
      <c r="AF10">
        <f>COUNTIFS('Nexmo SMS'!$I$2:$I$200,'Dep types occurrences per arity'!$A10,'Nexmo SMS'!$J$2:$J$200,"&gt;="&amp;'Dep types occurrences per arity'!$C10)</f>
        <v>0</v>
      </c>
      <c r="AG10">
        <f>COUNTIFS('Amazon S3'!$I$2:$I$200,'Dep types occurrences per arity'!$A10,'Amazon S3'!$J$2:$J$200,"&gt;="&amp;'Dep types occurrences per arity'!$C10)</f>
        <v>0</v>
      </c>
      <c r="AH10">
        <f>COUNTIFS(Heroku!$I$2:$I$200,'Dep types occurrences per arity'!$A10,Heroku!$J$2:$J$200,"&gt;="&amp;'Dep types occurrences per arity'!$C10)</f>
        <v>0</v>
      </c>
      <c r="AI10">
        <f>COUNTIFS('Google Drive'!$I$2:$I$200,'Dep types occurrences per arity'!$A10,'Google Drive'!$J$2:$J$200,"&gt;="&amp;'Dep types occurrences per arity'!$C10)</f>
        <v>0</v>
      </c>
      <c r="AJ10">
        <f>COUNTIFS('Google Fusion Tables'!$I$2:$I$200,'Dep types occurrences per arity'!$A10,'Google Fusion Tables'!$J$2:$J$200,"&gt;="&amp;'Dep types occurrences per arity'!$C10)</f>
        <v>0</v>
      </c>
      <c r="AK10">
        <f>COUNTIFS(Pryv!$I$2:$I$200,'Dep types occurrences per arity'!$A10,Pryv!$J$2:$J$200,"&gt;="&amp;'Dep types occurrences per arity'!$C10)</f>
        <v>0</v>
      </c>
      <c r="AL10">
        <f>COUNTIFS(Github!$I$2:$I$200,'Dep types occurrences per arity'!$A10,Github!$J$2:$J$200,"&gt;="&amp;'Dep types occurrences per arity'!$C10)</f>
        <v>0</v>
      </c>
      <c r="AM10">
        <f>COUNTIFS('Bing Web Search'!$I$2:$I$200,'Dep types occurrences per arity'!$A10,'Bing Web Search'!$J$2:$J$200,"&gt;="&amp;'Dep types occurrences per arity'!$C10)</f>
        <v>0</v>
      </c>
      <c r="AN10">
        <f>COUNTIFS(Indeed!$I$2:$I$200,'Dep types occurrences per arity'!$A10,Indeed!$J$2:$J$200,"&gt;="&amp;'Dep types occurrences per arity'!$C10)</f>
        <v>0</v>
      </c>
      <c r="AO10">
        <f>COUNTIFS('Google Custom Search'!$I$2:$I$200,'Dep types occurrences per arity'!$A10,'Google Custom Search'!$J$2:$J$200,"&gt;="&amp;'Dep types occurrences per arity'!$C10)</f>
        <v>0</v>
      </c>
      <c r="AP10">
        <f>COUNTIFS(Coinbase!$I$2:$I$200,'Dep types occurrences per arity'!$A10,Coinbase!$J$2:$J$200,"&gt;="&amp;'Dep types occurrences per arity'!$C10)</f>
        <v>0</v>
      </c>
      <c r="AQ10">
        <f>COUNTIFS('QuickBooks Payments'!$I$2:$I$200,'Dep types occurrences per arity'!$A10,'QuickBooks Payments'!$J$2:$J$200,"&gt;="&amp;'Dep types occurrences per arity'!$C10)</f>
        <v>0</v>
      </c>
      <c r="AR10">
        <f>COUNTIFS('Forte (Payments Gateway)'!$I$2:$I$200,'Dep types occurrences per arity'!$A10,'Forte (Payments Gateway)'!$J$2:$J$200,"&gt;="&amp;'Dep types occurrences per arity'!$C10)</f>
        <v>0</v>
      </c>
    </row>
    <row r="11" ht="13.95" spans="1:44">
      <c r="A11" s="1" t="str">
        <f>'Dependency types'!$G$5</f>
        <v>AllOrNone</v>
      </c>
      <c r="B11" s="1" t="s">
        <v>363</v>
      </c>
      <c r="C11" s="1">
        <v>2</v>
      </c>
      <c r="D11">
        <f t="shared" si="0"/>
        <v>36</v>
      </c>
      <c r="E11">
        <f>COUNTIFS('Google Maps Places'!$I$2:$I$200,'Dep types occurrences per arity'!$A11,'Google Maps Places'!$J$2:$J$200,'Dep types occurrences per arity'!$C11)</f>
        <v>1</v>
      </c>
      <c r="F11">
        <f>COUNTIFS('Twitter Search Tweets'!$I$2:$I$200,'Dep types occurrences per arity'!$A11,'Twitter Search Tweets'!$J$2:$J$200,'Dep types occurrences per arity'!$C11)</f>
        <v>0</v>
      </c>
      <c r="G11">
        <f>COUNTIFS(Youtube!$I$2:$I$200,'Dep types occurrences per arity'!$A11,Youtube!$J$2:$J$200,'Dep types occurrences per arity'!$C11)</f>
        <v>8</v>
      </c>
      <c r="H11">
        <f>COUNTIFS(Flickr!$I$2:$I$200,'Dep types occurrences per arity'!$A11,Flickr!$J$2:$J$200,'Dep types occurrences per arity'!$C11)</f>
        <v>0</v>
      </c>
      <c r="I11">
        <f>COUNTIFS('Twilio SMS'!$I$2:$I$200,'Dep types occurrences per arity'!$A11,'Twilio SMS'!$J$2:$J$200,'Dep types occurrences per arity'!$C11)</f>
        <v>0</v>
      </c>
      <c r="J11">
        <f>COUNTIFS(Last.fm!$I$2:$I$200,'Dep types occurrences per arity'!$A11,Last.fm!$J$2:$J$200,'Dep types occurrences per arity'!$C11)</f>
        <v>0</v>
      </c>
      <c r="K11">
        <f>COUNTIFS('Microsoft Bing Maps'!$I$2:$I$200,'Dep types occurrences per arity'!$A11,'Microsoft Bing Maps'!$J$2:$J$200,'Dep types occurrences per arity'!$C11)</f>
        <v>2</v>
      </c>
      <c r="L11">
        <f>COUNTIFS('Google App Engine Admin'!$I$2:$I$200,'Dep types occurrences per arity'!$A11,'Google App Engine Admin'!$J$2:$J$200,'Dep types occurrences per arity'!$C11)</f>
        <v>0</v>
      </c>
      <c r="M11">
        <f>COUNTIFS(Foursquare!$I$2:$I$200,'Dep types occurrences per arity'!$A11,Foursquare!$J$2:$J$200,'Dep types occurrences per arity'!$C11)</f>
        <v>4</v>
      </c>
      <c r="N11">
        <f>COUNTIFS('DocuSign eSignature'!$I$2:$I$200,'Dep types occurrences per arity'!$A11,'DocuSign eSignature'!$J$2:$J$200,'Dep types occurrences per arity'!$C11)</f>
        <v>0</v>
      </c>
      <c r="O11">
        <f>COUNTIFS(GeoNames!$I$2:$I$200,'Dep types occurrences per arity'!$A11,GeoNames!$J$2:$J$200,'Dep types occurrences per arity'!$C11)</f>
        <v>0</v>
      </c>
      <c r="P11">
        <f>COUNTIFS('Google Geocoding'!$I$2:$I$200,'Dep types occurrences per arity'!$A11,'Google Geocoding'!$J$2:$J$200,'Dep types occurrences per arity'!$C11)</f>
        <v>0</v>
      </c>
      <c r="Q11">
        <f>COUNTIFS(OpenStreetMap!$I$2:$I$200,'Dep types occurrences per arity'!$A11,OpenStreetMap!$J$2:$J$200,'Dep types occurrences per arity'!$C11)</f>
        <v>0</v>
      </c>
      <c r="R11">
        <f>COUNTIFS(SoundCloud!$I$2:$I$200,'Dep types occurrences per arity'!$A11,SoundCloud!$J$2:$J$200,'Dep types occurrences per arity'!$C11)</f>
        <v>0</v>
      </c>
      <c r="S11">
        <f>COUNTIFS(NationBuilder!$I$2:$I$199,'Dep types occurrences per arity'!$A11,NationBuilder!$J$2:$J$199,'Dep types occurrences per arity'!$C11)</f>
        <v>0</v>
      </c>
      <c r="T11">
        <f>COUNTIFS(Tumblr!$I$2:$I$200,'Dep types occurrences per arity'!$A11,Tumblr!$J$2:$J$200,'Dep types occurrences per arity'!$C11)</f>
        <v>0</v>
      </c>
      <c r="U11">
        <f>COUNTIFS('Yelp Fusion'!$I$2:$I$200,'Dep types occurrences per arity'!$A11,'Yelp Fusion'!$J$2:$J$200,'Dep types occurrences per arity'!$C11)</f>
        <v>2</v>
      </c>
      <c r="V11">
        <f>COUNTIFS('Paypal Invoicing'!$I$2:$I$200,'Dep types occurrences per arity'!$A11,'Paypal Invoicing'!$J$2:$J$200,'Dep types occurrences per arity'!$C11)</f>
        <v>0</v>
      </c>
      <c r="W11">
        <f>COUNTIFS(Oodle!$I$2:$I$200,'Dep types occurrences per arity'!$A11,Oodle!$J$2:$J$200,'Dep types occurrences per arity'!$C11)</f>
        <v>0</v>
      </c>
      <c r="X11">
        <f>COUNTIFS(iTunes!$I$2:$I$200,'Dep types occurrences per arity'!$A11,iTunes!$J$2:$J$200,'Dep types occurrences per arity'!$C11)</f>
        <v>0</v>
      </c>
      <c r="Y11">
        <f>COUNTIFS(MapLarge!$I$2:$I$200,'Dep types occurrences per arity'!$A11,MapLarge!$J$2:$J$200,'Dep types occurrences per arity'!$C11)</f>
        <v>0</v>
      </c>
      <c r="Z11">
        <f>COUNTIFS(PicPlz!$I$2:$I$200,'Dep types occurrences per arity'!$A11,PicPlz!$J$2:$J$200,'Dep types occurrences per arity'!$C11)</f>
        <v>0</v>
      </c>
      <c r="AA11">
        <f>COUNTIFS(CrunchBase!$I$2:$I$200,'Dep types occurrences per arity'!$A11,CrunchBase!$J$2:$J$200,'Dep types occurrences per arity'!$C11)</f>
        <v>0</v>
      </c>
      <c r="AB11">
        <f>COUNTIFS(Stripe!$I$2:$I$200,'Dep types occurrences per arity'!$A11,Stripe!$J$2:$J$200,'Dep types occurrences per arity'!$C11)</f>
        <v>3</v>
      </c>
      <c r="AC11">
        <f>COUNTIFS(Kiva!$I$2:$I$200,'Dep types occurrences per arity'!$A11,Kiva!$J$2:$J$200,'Dep types occurrences per arity'!$C11)</f>
        <v>0</v>
      </c>
      <c r="AD11">
        <f>COUNTIFS(Tropo!$I$2:$I$200,'Dep types occurrences per arity'!$A11,Tropo!$J$2:$J$200,'Dep types occurrences per arity'!$C11)</f>
        <v>0</v>
      </c>
      <c r="AE11">
        <f>COUNTIFS('AT&amp;T In-App Messaging'!$I$2:$I$200,'Dep types occurrences per arity'!$A11,'AT&amp;T In-App Messaging'!$J$2:$J$200,'Dep types occurrences per arity'!$C11)</f>
        <v>0</v>
      </c>
      <c r="AF11">
        <f>COUNTIFS('Nexmo SMS'!$I$2:$I$200,'Dep types occurrences per arity'!$A11,'Nexmo SMS'!$J$2:$J$200,'Dep types occurrences per arity'!$C11)</f>
        <v>0</v>
      </c>
      <c r="AG11">
        <f>COUNTIFS('Amazon S3'!$I$2:$I$200,'Dep types occurrences per arity'!$A11,'Amazon S3'!$J$2:$J$200,'Dep types occurrences per arity'!$C11)</f>
        <v>9</v>
      </c>
      <c r="AH11">
        <f>COUNTIFS(Heroku!$I$2:$I$200,'Dep types occurrences per arity'!$A11,Heroku!$J$2:$J$200,'Dep types occurrences per arity'!$C11)</f>
        <v>0</v>
      </c>
      <c r="AI11">
        <f>COUNTIFS('Google Drive'!$I$2:$I$200,'Dep types occurrences per arity'!$A11,'Google Drive'!$J$2:$J$200,'Dep types occurrences per arity'!$C11)</f>
        <v>4</v>
      </c>
      <c r="AJ11">
        <f>COUNTIFS('Google Fusion Tables'!$I$2:$I$200,'Dep types occurrences per arity'!$A11,'Google Fusion Tables'!$J$2:$J$200,'Dep types occurrences per arity'!$C11)</f>
        <v>0</v>
      </c>
      <c r="AK11">
        <f>COUNTIFS(Pryv!$I$2:$I$200,'Dep types occurrences per arity'!$A11,Pryv!$J$2:$J$200,'Dep types occurrences per arity'!$C11)</f>
        <v>0</v>
      </c>
      <c r="AL11">
        <f>COUNTIFS(Github!$I$2:$I$200,'Dep types occurrences per arity'!$A11,Github!$J$2:$J$200,'Dep types occurrences per arity'!$C11)</f>
        <v>1</v>
      </c>
      <c r="AM11">
        <f>COUNTIFS('Bing Web Search'!$I$2:$I$200,'Dep types occurrences per arity'!$A11,'Bing Web Search'!$J$2:$J$200,'Dep types occurrences per arity'!$C11)</f>
        <v>1</v>
      </c>
      <c r="AN11">
        <f>COUNTIFS(Indeed!$I$2:$I$200,'Dep types occurrences per arity'!$A11,Indeed!$J$2:$J$200,'Dep types occurrences per arity'!$C11)</f>
        <v>0</v>
      </c>
      <c r="AO11">
        <f>COUNTIFS('Google Custom Search'!$I$2:$I$200,'Dep types occurrences per arity'!$A11,'Google Custom Search'!$J$2:$J$200,'Dep types occurrences per arity'!$C11)</f>
        <v>0</v>
      </c>
      <c r="AP11">
        <f>COUNTIFS(Coinbase!$I$2:$I$200,'Dep types occurrences per arity'!$A11,Coinbase!$J$2:$J$200,'Dep types occurrences per arity'!$C11)</f>
        <v>1</v>
      </c>
      <c r="AQ11">
        <f>COUNTIFS('QuickBooks Payments'!$I$2:$I$200,'Dep types occurrences per arity'!$A11,'QuickBooks Payments'!$J$2:$J$200,'Dep types occurrences per arity'!$C11)</f>
        <v>0</v>
      </c>
      <c r="AR11">
        <f>COUNTIFS('Forte (Payments Gateway)'!$I$2:$I$200,'Dep types occurrences per arity'!$A11,'Forte (Payments Gateway)'!$J$2:$J$200,'Dep types occurrences per arity'!$C11)</f>
        <v>0</v>
      </c>
    </row>
    <row r="12" ht="13.95" spans="1:44">
      <c r="A12" s="1" t="str">
        <f>'Dependency types'!$G$5</f>
        <v>AllOrNone</v>
      </c>
      <c r="B12" s="1" t="s">
        <v>364</v>
      </c>
      <c r="C12" s="1">
        <v>3</v>
      </c>
      <c r="D12">
        <f t="shared" si="0"/>
        <v>3</v>
      </c>
      <c r="E12">
        <f>COUNTIFS('Google Maps Places'!$I$2:$I$200,'Dep types occurrences per arity'!$A12,'Google Maps Places'!$J$2:$J$200,'Dep types occurrences per arity'!$C12)</f>
        <v>0</v>
      </c>
      <c r="F12">
        <f>COUNTIFS('Twitter Search Tweets'!$I$2:$I$200,'Dep types occurrences per arity'!$A12,'Twitter Search Tweets'!$J$2:$J$200,'Dep types occurrences per arity'!$C12)</f>
        <v>0</v>
      </c>
      <c r="G12">
        <f>COUNTIFS(Youtube!$I$2:$I$200,'Dep types occurrences per arity'!$A12,Youtube!$J$2:$J$200,'Dep types occurrences per arity'!$C12)</f>
        <v>0</v>
      </c>
      <c r="H12">
        <f>COUNTIFS(Flickr!$I$2:$I$200,'Dep types occurrences per arity'!$A12,Flickr!$J$2:$J$200,'Dep types occurrences per arity'!$C12)</f>
        <v>0</v>
      </c>
      <c r="I12">
        <f>COUNTIFS('Twilio SMS'!$I$2:$I$200,'Dep types occurrences per arity'!$A12,'Twilio SMS'!$J$2:$J$200,'Dep types occurrences per arity'!$C12)</f>
        <v>0</v>
      </c>
      <c r="J12">
        <f>COUNTIFS(Last.fm!$I$2:$I$200,'Dep types occurrences per arity'!$A12,Last.fm!$J$2:$J$200,'Dep types occurrences per arity'!$C12)</f>
        <v>0</v>
      </c>
      <c r="K12">
        <f>COUNTIFS('Microsoft Bing Maps'!$I$2:$I$200,'Dep types occurrences per arity'!$A12,'Microsoft Bing Maps'!$J$2:$J$200,'Dep types occurrences per arity'!$C12)</f>
        <v>0</v>
      </c>
      <c r="L12">
        <f>COUNTIFS('Google App Engine Admin'!$I$2:$I$200,'Dep types occurrences per arity'!$A12,'Google App Engine Admin'!$J$2:$J$200,'Dep types occurrences per arity'!$C12)</f>
        <v>0</v>
      </c>
      <c r="M12">
        <f>COUNTIFS(Foursquare!$I$2:$I$200,'Dep types occurrences per arity'!$A12,Foursquare!$J$2:$J$200,'Dep types occurrences per arity'!$C12)</f>
        <v>0</v>
      </c>
      <c r="N12">
        <f>COUNTIFS('DocuSign eSignature'!$I$2:$I$200,'Dep types occurrences per arity'!$A12,'DocuSign eSignature'!$J$2:$J$200,'Dep types occurrences per arity'!$C12)</f>
        <v>0</v>
      </c>
      <c r="O12">
        <f>COUNTIFS(GeoNames!$I$2:$I$200,'Dep types occurrences per arity'!$A12,GeoNames!$J$2:$J$200,'Dep types occurrences per arity'!$C12)</f>
        <v>0</v>
      </c>
      <c r="P12">
        <f>COUNTIFS('Google Geocoding'!$I$2:$I$200,'Dep types occurrences per arity'!$A12,'Google Geocoding'!$J$2:$J$200,'Dep types occurrences per arity'!$C12)</f>
        <v>0</v>
      </c>
      <c r="Q12">
        <f>COUNTIFS(OpenStreetMap!$I$2:$I$200,'Dep types occurrences per arity'!$A12,OpenStreetMap!$J$2:$J$200,'Dep types occurrences per arity'!$C12)</f>
        <v>0</v>
      </c>
      <c r="R12">
        <f>COUNTIFS(SoundCloud!$I$2:$I$200,'Dep types occurrences per arity'!$A12,SoundCloud!$J$2:$J$200,'Dep types occurrences per arity'!$C12)</f>
        <v>0</v>
      </c>
      <c r="S12">
        <f>COUNTIFS(NationBuilder!$I$2:$I$199,'Dep types occurrences per arity'!$A12,NationBuilder!$J$2:$J$199,'Dep types occurrences per arity'!$C12)</f>
        <v>0</v>
      </c>
      <c r="T12">
        <f>COUNTIFS(Tumblr!$I$2:$I$200,'Dep types occurrences per arity'!$A12,Tumblr!$J$2:$J$200,'Dep types occurrences per arity'!$C12)</f>
        <v>0</v>
      </c>
      <c r="U12">
        <f>COUNTIFS('Yelp Fusion'!$I$2:$I$200,'Dep types occurrences per arity'!$A12,'Yelp Fusion'!$J$2:$J$200,'Dep types occurrences per arity'!$C12)</f>
        <v>0</v>
      </c>
      <c r="V12">
        <f>COUNTIFS('Paypal Invoicing'!$I$2:$I$200,'Dep types occurrences per arity'!$A12,'Paypal Invoicing'!$J$2:$J$200,'Dep types occurrences per arity'!$C12)</f>
        <v>0</v>
      </c>
      <c r="W12">
        <f>COUNTIFS(Oodle!$I$2:$I$200,'Dep types occurrences per arity'!$A12,Oodle!$J$2:$J$200,'Dep types occurrences per arity'!$C12)</f>
        <v>0</v>
      </c>
      <c r="X12">
        <f>COUNTIFS(iTunes!$I$2:$I$200,'Dep types occurrences per arity'!$A12,iTunes!$J$2:$J$200,'Dep types occurrences per arity'!$C12)</f>
        <v>0</v>
      </c>
      <c r="Y12">
        <f>COUNTIFS(MapLarge!$I$2:$I$200,'Dep types occurrences per arity'!$A12,MapLarge!$J$2:$J$200,'Dep types occurrences per arity'!$C12)</f>
        <v>0</v>
      </c>
      <c r="Z12">
        <f>COUNTIFS(PicPlz!$I$2:$I$200,'Dep types occurrences per arity'!$A12,PicPlz!$J$2:$J$200,'Dep types occurrences per arity'!$C12)</f>
        <v>0</v>
      </c>
      <c r="AA12">
        <f>COUNTIFS(CrunchBase!$I$2:$I$200,'Dep types occurrences per arity'!$A12,CrunchBase!$J$2:$J$200,'Dep types occurrences per arity'!$C12)</f>
        <v>0</v>
      </c>
      <c r="AB12">
        <f>COUNTIFS(Stripe!$I$2:$I$200,'Dep types occurrences per arity'!$A12,Stripe!$J$2:$J$200,'Dep types occurrences per arity'!$C12)</f>
        <v>0</v>
      </c>
      <c r="AC12">
        <f>COUNTIFS(Kiva!$I$2:$I$200,'Dep types occurrences per arity'!$A12,Kiva!$J$2:$J$200,'Dep types occurrences per arity'!$C12)</f>
        <v>0</v>
      </c>
      <c r="AD12">
        <f>COUNTIFS(Tropo!$I$2:$I$200,'Dep types occurrences per arity'!$A12,Tropo!$J$2:$J$200,'Dep types occurrences per arity'!$C12)</f>
        <v>0</v>
      </c>
      <c r="AE12">
        <f>COUNTIFS('AT&amp;T In-App Messaging'!$I$2:$I$200,'Dep types occurrences per arity'!$A12,'AT&amp;T In-App Messaging'!$J$2:$J$200,'Dep types occurrences per arity'!$C12)</f>
        <v>0</v>
      </c>
      <c r="AF12">
        <f>COUNTIFS('Nexmo SMS'!$I$2:$I$200,'Dep types occurrences per arity'!$A12,'Nexmo SMS'!$J$2:$J$200,'Dep types occurrences per arity'!$C12)</f>
        <v>0</v>
      </c>
      <c r="AG12">
        <f>COUNTIFS('Amazon S3'!$I$2:$I$200,'Dep types occurrences per arity'!$A12,'Amazon S3'!$J$2:$J$200,'Dep types occurrences per arity'!$C12)</f>
        <v>2</v>
      </c>
      <c r="AH12">
        <f>COUNTIFS(Heroku!$I$2:$I$200,'Dep types occurrences per arity'!$A12,Heroku!$J$2:$J$200,'Dep types occurrences per arity'!$C12)</f>
        <v>0</v>
      </c>
      <c r="AI12">
        <f>COUNTIFS('Google Drive'!$I$2:$I$200,'Dep types occurrences per arity'!$A12,'Google Drive'!$J$2:$J$200,'Dep types occurrences per arity'!$C12)</f>
        <v>0</v>
      </c>
      <c r="AJ12">
        <f>COUNTIFS('Google Fusion Tables'!$I$2:$I$200,'Dep types occurrences per arity'!$A12,'Google Fusion Tables'!$J$2:$J$200,'Dep types occurrences per arity'!$C12)</f>
        <v>0</v>
      </c>
      <c r="AK12">
        <f>COUNTIFS(Pryv!$I$2:$I$200,'Dep types occurrences per arity'!$A12,Pryv!$J$2:$J$200,'Dep types occurrences per arity'!$C12)</f>
        <v>0</v>
      </c>
      <c r="AL12">
        <f>COUNTIFS(Github!$I$2:$I$200,'Dep types occurrences per arity'!$A12,Github!$J$2:$J$200,'Dep types occurrences per arity'!$C12)</f>
        <v>0</v>
      </c>
      <c r="AM12">
        <f>COUNTIFS('Bing Web Search'!$I$2:$I$200,'Dep types occurrences per arity'!$A12,'Bing Web Search'!$J$2:$J$200,'Dep types occurrences per arity'!$C12)</f>
        <v>0</v>
      </c>
      <c r="AN12">
        <f>COUNTIFS(Indeed!$I$2:$I$200,'Dep types occurrences per arity'!$A12,Indeed!$J$2:$J$200,'Dep types occurrences per arity'!$C12)</f>
        <v>0</v>
      </c>
      <c r="AO12">
        <f>COUNTIFS('Google Custom Search'!$I$2:$I$200,'Dep types occurrences per arity'!$A12,'Google Custom Search'!$J$2:$J$200,'Dep types occurrences per arity'!$C12)</f>
        <v>0</v>
      </c>
      <c r="AP12">
        <f>COUNTIFS(Coinbase!$I$2:$I$200,'Dep types occurrences per arity'!$A12,Coinbase!$J$2:$J$200,'Dep types occurrences per arity'!$C12)</f>
        <v>0</v>
      </c>
      <c r="AQ12">
        <f>COUNTIFS('QuickBooks Payments'!$I$2:$I$200,'Dep types occurrences per arity'!$A12,'QuickBooks Payments'!$J$2:$J$200,'Dep types occurrences per arity'!$C12)</f>
        <v>0</v>
      </c>
      <c r="AR12">
        <f>COUNTIFS('Forte (Payments Gateway)'!$I$2:$I$200,'Dep types occurrences per arity'!$A12,'Forte (Payments Gateway)'!$J$2:$J$200,'Dep types occurrences per arity'!$C12)</f>
        <v>1</v>
      </c>
    </row>
    <row r="13" ht="13.95" spans="1:44">
      <c r="A13" s="1" t="str">
        <f>'Dependency types'!$G$5</f>
        <v>AllOrNone</v>
      </c>
      <c r="B13" s="1" t="s">
        <v>365</v>
      </c>
      <c r="C13" s="1">
        <v>4</v>
      </c>
      <c r="D13">
        <f t="shared" si="0"/>
        <v>0</v>
      </c>
      <c r="E13">
        <f>COUNTIFS('Google Maps Places'!$I$2:$I$200,'Dep types occurrences per arity'!$A13,'Google Maps Places'!$J$2:$J$200,"&gt;="&amp;'Dep types occurrences per arity'!$C13)</f>
        <v>0</v>
      </c>
      <c r="F13">
        <f>COUNTIFS('Twitter Search Tweets'!$I$2:$I$200,'Dep types occurrences per arity'!$A13,'Twitter Search Tweets'!$J$2:$J$200,"&gt;="&amp;'Dep types occurrences per arity'!$C13)</f>
        <v>0</v>
      </c>
      <c r="G13">
        <f>COUNTIFS(Youtube!$I$2:$I$200,'Dep types occurrences per arity'!$A13,Youtube!$J$2:$J$200,"&gt;="&amp;'Dep types occurrences per arity'!$C13)</f>
        <v>0</v>
      </c>
      <c r="H13">
        <f>COUNTIFS(Flickr!$I$2:$I$200,'Dep types occurrences per arity'!$A13,Flickr!$J$2:$J$200,"&gt;="&amp;'Dep types occurrences per arity'!$C13)</f>
        <v>0</v>
      </c>
      <c r="I13">
        <f>COUNTIFS('Twilio SMS'!$I$2:$I$200,'Dep types occurrences per arity'!$A13,'Twilio SMS'!$J$2:$J$200,"&gt;="&amp;'Dep types occurrences per arity'!$C13)</f>
        <v>0</v>
      </c>
      <c r="J13">
        <f>COUNTIFS(Last.fm!$I$2:$I$200,'Dep types occurrences per arity'!$A13,Last.fm!$J$2:$J$200,"&gt;="&amp;'Dep types occurrences per arity'!$C13)</f>
        <v>0</v>
      </c>
      <c r="K13">
        <f>COUNTIFS('Microsoft Bing Maps'!$I$2:$I$200,'Dep types occurrences per arity'!$A13,'Microsoft Bing Maps'!$J$2:$J$200,"&gt;="&amp;'Dep types occurrences per arity'!$C13)</f>
        <v>0</v>
      </c>
      <c r="L13">
        <f>COUNTIFS('Google App Engine Admin'!$I$2:$I$200,'Dep types occurrences per arity'!$A13,'Google App Engine Admin'!$J$2:$J$200,"&gt;="&amp;'Dep types occurrences per arity'!$C13)</f>
        <v>0</v>
      </c>
      <c r="M13">
        <f>COUNTIFS(Foursquare!$I$2:$I$200,'Dep types occurrences per arity'!$A13,Foursquare!$J$2:$J$200,"&gt;="&amp;'Dep types occurrences per arity'!$C13)</f>
        <v>0</v>
      </c>
      <c r="N13">
        <f>COUNTIFS('DocuSign eSignature'!$I$2:$I$200,'Dep types occurrences per arity'!$A13,'DocuSign eSignature'!$J$2:$J$200,"&gt;="&amp;'Dep types occurrences per arity'!$C13)</f>
        <v>0</v>
      </c>
      <c r="O13">
        <f>COUNTIFS(GeoNames!$I$2:$I$200,'Dep types occurrences per arity'!$A13,GeoNames!$J$2:$J$200,"&gt;="&amp;'Dep types occurrences per arity'!$C13)</f>
        <v>0</v>
      </c>
      <c r="P13">
        <f>COUNTIFS('Google Geocoding'!$I$2:$I$200,'Dep types occurrences per arity'!$A13,'Google Geocoding'!$J$2:$J$200,"&gt;="&amp;'Dep types occurrences per arity'!$C13)</f>
        <v>0</v>
      </c>
      <c r="Q13">
        <f>COUNTIFS(OpenStreetMap!$I$2:$I$200,'Dep types occurrences per arity'!$A13,OpenStreetMap!$J$2:$J$200,"&gt;="&amp;'Dep types occurrences per arity'!$C13)</f>
        <v>0</v>
      </c>
      <c r="R13">
        <f>COUNTIFS(SoundCloud!$I$2:$I$200,'Dep types occurrences per arity'!$A13,SoundCloud!$J$2:$J$200,"&gt;="&amp;'Dep types occurrences per arity'!$C13)</f>
        <v>0</v>
      </c>
      <c r="S13">
        <f>COUNTIFS(NationBuilder!$I$2:$I$199,'Dep types occurrences per arity'!$A13,NationBuilder!$J$2:$J$199,"&gt;="&amp;'Dep types occurrences per arity'!$C13)</f>
        <v>0</v>
      </c>
      <c r="T13">
        <f>COUNTIFS(Tumblr!$I$2:$I$200,'Dep types occurrences per arity'!$A13,Tumblr!$J$2:$J$200,"&gt;="&amp;'Dep types occurrences per arity'!$C13)</f>
        <v>0</v>
      </c>
      <c r="U13">
        <f>COUNTIFS('Yelp Fusion'!$I$2:$I$200,'Dep types occurrences per arity'!$A13,'Yelp Fusion'!$J$2:$J$200,"&gt;="&amp;'Dep types occurrences per arity'!$C13)</f>
        <v>0</v>
      </c>
      <c r="V13">
        <f>COUNTIFS('Paypal Invoicing'!$I$2:$I$200,'Dep types occurrences per arity'!$A13,'Paypal Invoicing'!$J$2:$J$200,"&gt;="&amp;'Dep types occurrences per arity'!$C13)</f>
        <v>0</v>
      </c>
      <c r="W13">
        <f>COUNTIFS(Oodle!$I$2:$I$200,'Dep types occurrences per arity'!$A13,Oodle!$J$2:$J$200,"&gt;="&amp;'Dep types occurrences per arity'!$C13)</f>
        <v>0</v>
      </c>
      <c r="X13">
        <f>COUNTIFS(iTunes!$I$2:$I$200,'Dep types occurrences per arity'!$A13,iTunes!$J$2:$J$200,"&gt;="&amp;'Dep types occurrences per arity'!$C13)</f>
        <v>0</v>
      </c>
      <c r="Y13">
        <f>COUNTIFS(MapLarge!$I$2:$I$200,'Dep types occurrences per arity'!$A13,MapLarge!$J$2:$J$200,"&gt;="&amp;'Dep types occurrences per arity'!$C13)</f>
        <v>0</v>
      </c>
      <c r="Z13">
        <f>COUNTIFS(PicPlz!$I$2:$I$200,'Dep types occurrences per arity'!$A13,PicPlz!$J$2:$J$200,"&gt;="&amp;'Dep types occurrences per arity'!$C13)</f>
        <v>0</v>
      </c>
      <c r="AA13">
        <f>COUNTIFS(CrunchBase!$I$2:$I$200,'Dep types occurrences per arity'!$A13,CrunchBase!$J$2:$J$200,"&gt;="&amp;'Dep types occurrences per arity'!$C13)</f>
        <v>0</v>
      </c>
      <c r="AB13">
        <f>COUNTIFS(Stripe!$I$2:$I$200,'Dep types occurrences per arity'!$A13,Stripe!$J$2:$J$200,"&gt;="&amp;'Dep types occurrences per arity'!$C13)</f>
        <v>0</v>
      </c>
      <c r="AC13">
        <f>COUNTIFS(Kiva!$I$2:$I$200,'Dep types occurrences per arity'!$A13,Kiva!$J$2:$J$200,"&gt;="&amp;'Dep types occurrences per arity'!$C13)</f>
        <v>0</v>
      </c>
      <c r="AD13">
        <f>COUNTIFS(Tropo!$I$2:$I$200,'Dep types occurrences per arity'!$A13,Tropo!$J$2:$J$200,"&gt;="&amp;'Dep types occurrences per arity'!$C13)</f>
        <v>0</v>
      </c>
      <c r="AE13">
        <f>COUNTIFS('AT&amp;T In-App Messaging'!$I$2:$I$200,'Dep types occurrences per arity'!$A13,'AT&amp;T In-App Messaging'!$J$2:$J$200,"&gt;="&amp;'Dep types occurrences per arity'!$C13)</f>
        <v>0</v>
      </c>
      <c r="AF13">
        <f>COUNTIFS('Nexmo SMS'!$I$2:$I$200,'Dep types occurrences per arity'!$A13,'Nexmo SMS'!$J$2:$J$200,"&gt;="&amp;'Dep types occurrences per arity'!$C13)</f>
        <v>0</v>
      </c>
      <c r="AG13">
        <f>COUNTIFS('Amazon S3'!$I$2:$I$200,'Dep types occurrences per arity'!$A13,'Amazon S3'!$J$2:$J$200,"&gt;="&amp;'Dep types occurrences per arity'!$C13)</f>
        <v>0</v>
      </c>
      <c r="AH13">
        <f>COUNTIFS(Heroku!$I$2:$I$200,'Dep types occurrences per arity'!$A13,Heroku!$J$2:$J$200,"&gt;="&amp;'Dep types occurrences per arity'!$C13)</f>
        <v>0</v>
      </c>
      <c r="AI13">
        <f>COUNTIFS('Google Drive'!$I$2:$I$200,'Dep types occurrences per arity'!$A13,'Google Drive'!$J$2:$J$200,"&gt;="&amp;'Dep types occurrences per arity'!$C13)</f>
        <v>0</v>
      </c>
      <c r="AJ13">
        <f>COUNTIFS('Google Fusion Tables'!$I$2:$I$200,'Dep types occurrences per arity'!$A13,'Google Fusion Tables'!$J$2:$J$200,"&gt;="&amp;'Dep types occurrences per arity'!$C13)</f>
        <v>0</v>
      </c>
      <c r="AK13">
        <f>COUNTIFS(Pryv!$I$2:$I$200,'Dep types occurrences per arity'!$A13,Pryv!$J$2:$J$200,"&gt;="&amp;'Dep types occurrences per arity'!$C13)</f>
        <v>0</v>
      </c>
      <c r="AL13">
        <f>COUNTIFS(Github!$I$2:$I$200,'Dep types occurrences per arity'!$A13,Github!$J$2:$J$200,"&gt;="&amp;'Dep types occurrences per arity'!$C13)</f>
        <v>0</v>
      </c>
      <c r="AM13">
        <f>COUNTIFS('Bing Web Search'!$I$2:$I$200,'Dep types occurrences per arity'!$A13,'Bing Web Search'!$J$2:$J$200,"&gt;="&amp;'Dep types occurrences per arity'!$C13)</f>
        <v>0</v>
      </c>
      <c r="AN13">
        <f>COUNTIFS(Indeed!$I$2:$I$200,'Dep types occurrences per arity'!$A13,Indeed!$J$2:$J$200,"&gt;="&amp;'Dep types occurrences per arity'!$C13)</f>
        <v>0</v>
      </c>
      <c r="AO13">
        <f>COUNTIFS('Google Custom Search'!$I$2:$I$200,'Dep types occurrences per arity'!$A13,'Google Custom Search'!$J$2:$J$200,"&gt;="&amp;'Dep types occurrences per arity'!$C13)</f>
        <v>0</v>
      </c>
      <c r="AP13">
        <f>COUNTIFS(Coinbase!$I$2:$I$200,'Dep types occurrences per arity'!$A13,Coinbase!$J$2:$J$200,"&gt;="&amp;'Dep types occurrences per arity'!$C13)</f>
        <v>0</v>
      </c>
      <c r="AQ13">
        <f>COUNTIFS('QuickBooks Payments'!$I$2:$I$200,'Dep types occurrences per arity'!$A13,'QuickBooks Payments'!$J$2:$J$200,"&gt;="&amp;'Dep types occurrences per arity'!$C13)</f>
        <v>0</v>
      </c>
      <c r="AR13">
        <f>COUNTIFS('Forte (Payments Gateway)'!$I$2:$I$200,'Dep types occurrences per arity'!$A13,'Forte (Payments Gateway)'!$J$2:$J$200,"&gt;="&amp;'Dep types occurrences per arity'!$C13)</f>
        <v>0</v>
      </c>
    </row>
    <row r="14" ht="13.95" spans="1:44">
      <c r="A14" s="1" t="str">
        <f>'Dependency types'!$G$6</f>
        <v>ZeroOrOne</v>
      </c>
      <c r="B14" s="1" t="s">
        <v>363</v>
      </c>
      <c r="C14" s="1">
        <v>2</v>
      </c>
      <c r="D14">
        <f t="shared" si="0"/>
        <v>102</v>
      </c>
      <c r="E14">
        <f>COUNTIFS('Google Maps Places'!$I$2:$I$200,'Dep types occurrences per arity'!$A14,'Google Maps Places'!$J$2:$J$200,'Dep types occurrences per arity'!$C14)</f>
        <v>1</v>
      </c>
      <c r="F14">
        <f>COUNTIFS('Twitter Search Tweets'!$I$2:$I$200,'Dep types occurrences per arity'!$A14,'Twitter Search Tweets'!$J$2:$J$200,'Dep types occurrences per arity'!$C14)</f>
        <v>0</v>
      </c>
      <c r="G14">
        <f>COUNTIFS(Youtube!$I$2:$I$200,'Dep types occurrences per arity'!$A14,Youtube!$J$2:$J$200,'Dep types occurrences per arity'!$C14)</f>
        <v>41</v>
      </c>
      <c r="H14">
        <f>COUNTIFS(Flickr!$I$2:$I$200,'Dep types occurrences per arity'!$A14,Flickr!$J$2:$J$200,'Dep types occurrences per arity'!$C14)</f>
        <v>5</v>
      </c>
      <c r="I14">
        <f>COUNTIFS('Twilio SMS'!$I$2:$I$200,'Dep types occurrences per arity'!$A14,'Twilio SMS'!$J$2:$J$200,'Dep types occurrences per arity'!$C14)</f>
        <v>0</v>
      </c>
      <c r="J14">
        <f>COUNTIFS(Last.fm!$I$2:$I$200,'Dep types occurrences per arity'!$A14,Last.fm!$J$2:$J$200,'Dep types occurrences per arity'!$C14)</f>
        <v>0</v>
      </c>
      <c r="K14">
        <f>COUNTIFS('Microsoft Bing Maps'!$I$2:$I$200,'Dep types occurrences per arity'!$A14,'Microsoft Bing Maps'!$J$2:$J$200,'Dep types occurrences per arity'!$C14)</f>
        <v>2</v>
      </c>
      <c r="L14">
        <f>COUNTIFS('Google App Engine Admin'!$I$2:$I$200,'Dep types occurrences per arity'!$A14,'Google App Engine Admin'!$J$2:$J$200,'Dep types occurrences per arity'!$C14)</f>
        <v>0</v>
      </c>
      <c r="M14">
        <f>COUNTIFS(Foursquare!$I$2:$I$200,'Dep types occurrences per arity'!$A14,Foursquare!$J$2:$J$200,'Dep types occurrences per arity'!$C14)</f>
        <v>6</v>
      </c>
      <c r="N14">
        <f>COUNTIFS('DocuSign eSignature'!$I$2:$I$200,'Dep types occurrences per arity'!$A14,'DocuSign eSignature'!$J$2:$J$200,'Dep types occurrences per arity'!$C14)</f>
        <v>0</v>
      </c>
      <c r="O14">
        <f>COUNTIFS(GeoNames!$I$2:$I$200,'Dep types occurrences per arity'!$A14,GeoNames!$J$2:$J$200,'Dep types occurrences per arity'!$C14)</f>
        <v>0</v>
      </c>
      <c r="P14">
        <f>COUNTIFS('Google Geocoding'!$I$2:$I$200,'Dep types occurrences per arity'!$A14,'Google Geocoding'!$J$2:$J$200,'Dep types occurrences per arity'!$C14)</f>
        <v>0</v>
      </c>
      <c r="Q14">
        <f>COUNTIFS(OpenStreetMap!$I$2:$I$200,'Dep types occurrences per arity'!$A14,OpenStreetMap!$J$2:$J$200,'Dep types occurrences per arity'!$C14)</f>
        <v>2</v>
      </c>
      <c r="R14">
        <f>COUNTIFS(SoundCloud!$I$2:$I$200,'Dep types occurrences per arity'!$A14,SoundCloud!$J$2:$J$200,'Dep types occurrences per arity'!$C14)</f>
        <v>0</v>
      </c>
      <c r="S14">
        <f>COUNTIFS(NationBuilder!$I$2:$I$199,'Dep types occurrences per arity'!$A14,NationBuilder!$J$2:$J$199,'Dep types occurrences per arity'!$C14)</f>
        <v>0</v>
      </c>
      <c r="T14">
        <f>COUNTIFS(Tumblr!$I$2:$I$200,'Dep types occurrences per arity'!$A14,Tumblr!$J$2:$J$200,'Dep types occurrences per arity'!$C14)</f>
        <v>0</v>
      </c>
      <c r="U14">
        <f>COUNTIFS('Yelp Fusion'!$I$2:$I$200,'Dep types occurrences per arity'!$A14,'Yelp Fusion'!$J$2:$J$200,'Dep types occurrences per arity'!$C14)</f>
        <v>1</v>
      </c>
      <c r="V14">
        <f>COUNTIFS('Paypal Invoicing'!$I$2:$I$200,'Dep types occurrences per arity'!$A14,'Paypal Invoicing'!$J$2:$J$200,'Dep types occurrences per arity'!$C14)</f>
        <v>2</v>
      </c>
      <c r="W14">
        <f>COUNTIFS(Oodle!$I$2:$I$200,'Dep types occurrences per arity'!$A14,Oodle!$J$2:$J$200,'Dep types occurrences per arity'!$C14)</f>
        <v>0</v>
      </c>
      <c r="X14">
        <f>COUNTIFS(iTunes!$I$2:$I$200,'Dep types occurrences per arity'!$A14,iTunes!$J$2:$J$200,'Dep types occurrences per arity'!$C14)</f>
        <v>0</v>
      </c>
      <c r="Y14">
        <f>COUNTIFS(MapLarge!$I$2:$I$200,'Dep types occurrences per arity'!$A14,MapLarge!$J$2:$J$200,'Dep types occurrences per arity'!$C14)</f>
        <v>0</v>
      </c>
      <c r="Z14">
        <f>COUNTIFS(PicPlz!$I$2:$I$200,'Dep types occurrences per arity'!$A14,PicPlz!$J$2:$J$200,'Dep types occurrences per arity'!$C14)</f>
        <v>3</v>
      </c>
      <c r="AA14">
        <f>COUNTIFS(CrunchBase!$I$2:$I$200,'Dep types occurrences per arity'!$A14,CrunchBase!$J$2:$J$200,'Dep types occurrences per arity'!$C14)</f>
        <v>12</v>
      </c>
      <c r="AB14">
        <f>COUNTIFS(Stripe!$I$2:$I$200,'Dep types occurrences per arity'!$A14,Stripe!$J$2:$J$200,'Dep types occurrences per arity'!$C14)</f>
        <v>8</v>
      </c>
      <c r="AC14">
        <f>COUNTIFS(Kiva!$I$2:$I$200,'Dep types occurrences per arity'!$A14,Kiva!$J$2:$J$200,'Dep types occurrences per arity'!$C14)</f>
        <v>0</v>
      </c>
      <c r="AD14">
        <f>COUNTIFS(Tropo!$I$2:$I$200,'Dep types occurrences per arity'!$A14,Tropo!$J$2:$J$200,'Dep types occurrences per arity'!$C14)</f>
        <v>0</v>
      </c>
      <c r="AE14">
        <f>COUNTIFS('AT&amp;T In-App Messaging'!$I$2:$I$200,'Dep types occurrences per arity'!$A14,'AT&amp;T In-App Messaging'!$J$2:$J$200,'Dep types occurrences per arity'!$C14)</f>
        <v>0</v>
      </c>
      <c r="AF14">
        <f>COUNTIFS('Nexmo SMS'!$I$2:$I$200,'Dep types occurrences per arity'!$A14,'Nexmo SMS'!$J$2:$J$200,'Dep types occurrences per arity'!$C14)</f>
        <v>0</v>
      </c>
      <c r="AG14">
        <f>COUNTIFS('Amazon S3'!$I$2:$I$200,'Dep types occurrences per arity'!$A14,'Amazon S3'!$J$2:$J$200,'Dep types occurrences per arity'!$C14)</f>
        <v>4</v>
      </c>
      <c r="AH14">
        <f>COUNTIFS(Heroku!$I$2:$I$200,'Dep types occurrences per arity'!$A14,Heroku!$J$2:$J$200,'Dep types occurrences per arity'!$C14)</f>
        <v>0</v>
      </c>
      <c r="AI14">
        <f>COUNTIFS('Google Drive'!$I$2:$I$200,'Dep types occurrences per arity'!$A14,'Google Drive'!$J$2:$J$200,'Dep types occurrences per arity'!$C14)</f>
        <v>1</v>
      </c>
      <c r="AJ14">
        <f>COUNTIFS('Google Fusion Tables'!$I$2:$I$200,'Dep types occurrences per arity'!$A14,'Google Fusion Tables'!$J$2:$J$200,'Dep types occurrences per arity'!$C14)</f>
        <v>0</v>
      </c>
      <c r="AK14">
        <f>COUNTIFS(Pryv!$I$2:$I$200,'Dep types occurrences per arity'!$A14,Pryv!$J$2:$J$200,'Dep types occurrences per arity'!$C14)</f>
        <v>0</v>
      </c>
      <c r="AL14">
        <f>COUNTIFS(Github!$I$2:$I$200,'Dep types occurrences per arity'!$A14,Github!$J$2:$J$200,'Dep types occurrences per arity'!$C14)</f>
        <v>3</v>
      </c>
      <c r="AM14">
        <f>COUNTIFS('Bing Web Search'!$I$2:$I$200,'Dep types occurrences per arity'!$A14,'Bing Web Search'!$J$2:$J$200,'Dep types occurrences per arity'!$C14)</f>
        <v>3</v>
      </c>
      <c r="AN14">
        <f>COUNTIFS(Indeed!$I$2:$I$200,'Dep types occurrences per arity'!$A14,Indeed!$J$2:$J$200,'Dep types occurrences per arity'!$C14)</f>
        <v>0</v>
      </c>
      <c r="AO14">
        <f>COUNTIFS('Google Custom Search'!$I$2:$I$200,'Dep types occurrences per arity'!$A14,'Google Custom Search'!$J$2:$J$200,'Dep types occurrences per arity'!$C14)</f>
        <v>0</v>
      </c>
      <c r="AP14">
        <f>COUNTIFS(Coinbase!$I$2:$I$200,'Dep types occurrences per arity'!$A14,Coinbase!$J$2:$J$200,'Dep types occurrences per arity'!$C14)</f>
        <v>5</v>
      </c>
      <c r="AQ14">
        <f>COUNTIFS('QuickBooks Payments'!$I$2:$I$200,'Dep types occurrences per arity'!$A14,'QuickBooks Payments'!$J$2:$J$200,'Dep types occurrences per arity'!$C14)</f>
        <v>0</v>
      </c>
      <c r="AR14">
        <f>COUNTIFS('Forte (Payments Gateway)'!$I$2:$I$200,'Dep types occurrences per arity'!$A14,'Forte (Payments Gateway)'!$J$2:$J$200,'Dep types occurrences per arity'!$C14)</f>
        <v>3</v>
      </c>
    </row>
    <row r="15" ht="13.95" spans="1:44">
      <c r="A15" s="1" t="str">
        <f>'Dependency types'!$G$6</f>
        <v>ZeroOrOne</v>
      </c>
      <c r="B15" s="1" t="s">
        <v>364</v>
      </c>
      <c r="C15" s="1">
        <v>3</v>
      </c>
      <c r="D15">
        <f t="shared" si="0"/>
        <v>9</v>
      </c>
      <c r="E15">
        <f>COUNTIFS('Google Maps Places'!$I$2:$I$200,'Dep types occurrences per arity'!$A15,'Google Maps Places'!$J$2:$J$200,'Dep types occurrences per arity'!$C15)</f>
        <v>0</v>
      </c>
      <c r="F15">
        <f>COUNTIFS('Twitter Search Tweets'!$I$2:$I$200,'Dep types occurrences per arity'!$A15,'Twitter Search Tweets'!$J$2:$J$200,'Dep types occurrences per arity'!$C15)</f>
        <v>0</v>
      </c>
      <c r="G15">
        <f>COUNTIFS(Youtube!$I$2:$I$200,'Dep types occurrences per arity'!$A15,Youtube!$J$2:$J$200,'Dep types occurrences per arity'!$C15)</f>
        <v>0</v>
      </c>
      <c r="H15">
        <f>COUNTIFS(Flickr!$I$2:$I$200,'Dep types occurrences per arity'!$A15,Flickr!$J$2:$J$200,'Dep types occurrences per arity'!$C15)</f>
        <v>0</v>
      </c>
      <c r="I15">
        <f>COUNTIFS('Twilio SMS'!$I$2:$I$200,'Dep types occurrences per arity'!$A15,'Twilio SMS'!$J$2:$J$200,'Dep types occurrences per arity'!$C15)</f>
        <v>0</v>
      </c>
      <c r="J15">
        <f>COUNTIFS(Last.fm!$I$2:$I$200,'Dep types occurrences per arity'!$A15,Last.fm!$J$2:$J$200,'Dep types occurrences per arity'!$C15)</f>
        <v>0</v>
      </c>
      <c r="K15">
        <f>COUNTIFS('Microsoft Bing Maps'!$I$2:$I$200,'Dep types occurrences per arity'!$A15,'Microsoft Bing Maps'!$J$2:$J$200,'Dep types occurrences per arity'!$C15)</f>
        <v>0</v>
      </c>
      <c r="L15">
        <f>COUNTIFS('Google App Engine Admin'!$I$2:$I$200,'Dep types occurrences per arity'!$A15,'Google App Engine Admin'!$J$2:$J$200,'Dep types occurrences per arity'!$C15)</f>
        <v>0</v>
      </c>
      <c r="M15">
        <f>COUNTIFS(Foursquare!$I$2:$I$200,'Dep types occurrences per arity'!$A15,Foursquare!$J$2:$J$200,'Dep types occurrences per arity'!$C15)</f>
        <v>0</v>
      </c>
      <c r="N15">
        <f>COUNTIFS('DocuSign eSignature'!$I$2:$I$200,'Dep types occurrences per arity'!$A15,'DocuSign eSignature'!$J$2:$J$200,'Dep types occurrences per arity'!$C15)</f>
        <v>0</v>
      </c>
      <c r="O15">
        <f>COUNTIFS(GeoNames!$I$2:$I$200,'Dep types occurrences per arity'!$A15,GeoNames!$J$2:$J$200,'Dep types occurrences per arity'!$C15)</f>
        <v>0</v>
      </c>
      <c r="P15">
        <f>COUNTIFS('Google Geocoding'!$I$2:$I$200,'Dep types occurrences per arity'!$A15,'Google Geocoding'!$J$2:$J$200,'Dep types occurrences per arity'!$C15)</f>
        <v>4</v>
      </c>
      <c r="Q15">
        <f>COUNTIFS(OpenStreetMap!$I$2:$I$200,'Dep types occurrences per arity'!$A15,OpenStreetMap!$J$2:$J$200,'Dep types occurrences per arity'!$C15)</f>
        <v>0</v>
      </c>
      <c r="R15">
        <f>COUNTIFS(SoundCloud!$I$2:$I$200,'Dep types occurrences per arity'!$A15,SoundCloud!$J$2:$J$200,'Dep types occurrences per arity'!$C15)</f>
        <v>0</v>
      </c>
      <c r="S15">
        <f>COUNTIFS(NationBuilder!$I$2:$I$199,'Dep types occurrences per arity'!$A15,NationBuilder!$J$2:$J$199,'Dep types occurrences per arity'!$C15)</f>
        <v>0</v>
      </c>
      <c r="T15">
        <f>COUNTIFS(Tumblr!$I$2:$I$200,'Dep types occurrences per arity'!$A15,Tumblr!$J$2:$J$200,'Dep types occurrences per arity'!$C15)</f>
        <v>2</v>
      </c>
      <c r="U15">
        <f>COUNTIFS('Yelp Fusion'!$I$2:$I$200,'Dep types occurrences per arity'!$A15,'Yelp Fusion'!$J$2:$J$200,'Dep types occurrences per arity'!$C15)</f>
        <v>0</v>
      </c>
      <c r="V15">
        <f>COUNTIFS('Paypal Invoicing'!$I$2:$I$200,'Dep types occurrences per arity'!$A15,'Paypal Invoicing'!$J$2:$J$200,'Dep types occurrences per arity'!$C15)</f>
        <v>0</v>
      </c>
      <c r="W15">
        <f>COUNTIFS(Oodle!$I$2:$I$200,'Dep types occurrences per arity'!$A15,Oodle!$J$2:$J$200,'Dep types occurrences per arity'!$C15)</f>
        <v>0</v>
      </c>
      <c r="X15">
        <f>COUNTIFS(iTunes!$I$2:$I$200,'Dep types occurrences per arity'!$A15,iTunes!$J$2:$J$200,'Dep types occurrences per arity'!$C15)</f>
        <v>0</v>
      </c>
      <c r="Y15">
        <f>COUNTIFS(MapLarge!$I$2:$I$200,'Dep types occurrences per arity'!$A15,MapLarge!$J$2:$J$200,'Dep types occurrences per arity'!$C15)</f>
        <v>0</v>
      </c>
      <c r="Z15">
        <f>COUNTIFS(PicPlz!$I$2:$I$200,'Dep types occurrences per arity'!$A15,PicPlz!$J$2:$J$200,'Dep types occurrences per arity'!$C15)</f>
        <v>0</v>
      </c>
      <c r="AA15">
        <f>COUNTIFS(CrunchBase!$I$2:$I$200,'Dep types occurrences per arity'!$A15,CrunchBase!$J$2:$J$200,'Dep types occurrences per arity'!$C15)</f>
        <v>2</v>
      </c>
      <c r="AB15">
        <f>COUNTIFS(Stripe!$I$2:$I$200,'Dep types occurrences per arity'!$A15,Stripe!$J$2:$J$200,'Dep types occurrences per arity'!$C15)</f>
        <v>0</v>
      </c>
      <c r="AC15">
        <f>COUNTIFS(Kiva!$I$2:$I$200,'Dep types occurrences per arity'!$A15,Kiva!$J$2:$J$200,'Dep types occurrences per arity'!$C15)</f>
        <v>0</v>
      </c>
      <c r="AD15">
        <f>COUNTIFS(Tropo!$I$2:$I$200,'Dep types occurrences per arity'!$A15,Tropo!$J$2:$J$200,'Dep types occurrences per arity'!$C15)</f>
        <v>0</v>
      </c>
      <c r="AE15">
        <f>COUNTIFS('AT&amp;T In-App Messaging'!$I$2:$I$200,'Dep types occurrences per arity'!$A15,'AT&amp;T In-App Messaging'!$J$2:$J$200,'Dep types occurrences per arity'!$C15)</f>
        <v>0</v>
      </c>
      <c r="AF15">
        <f>COUNTIFS('Nexmo SMS'!$I$2:$I$200,'Dep types occurrences per arity'!$A15,'Nexmo SMS'!$J$2:$J$200,'Dep types occurrences per arity'!$C15)</f>
        <v>0</v>
      </c>
      <c r="AG15">
        <f>COUNTIFS('Amazon S3'!$I$2:$I$200,'Dep types occurrences per arity'!$A15,'Amazon S3'!$J$2:$J$200,'Dep types occurrences per arity'!$C15)</f>
        <v>0</v>
      </c>
      <c r="AH15">
        <f>COUNTIFS(Heroku!$I$2:$I$200,'Dep types occurrences per arity'!$A15,Heroku!$J$2:$J$200,'Dep types occurrences per arity'!$C15)</f>
        <v>0</v>
      </c>
      <c r="AI15">
        <f>COUNTIFS('Google Drive'!$I$2:$I$200,'Dep types occurrences per arity'!$A15,'Google Drive'!$J$2:$J$200,'Dep types occurrences per arity'!$C15)</f>
        <v>1</v>
      </c>
      <c r="AJ15">
        <f>COUNTIFS('Google Fusion Tables'!$I$2:$I$200,'Dep types occurrences per arity'!$A15,'Google Fusion Tables'!$J$2:$J$200,'Dep types occurrences per arity'!$C15)</f>
        <v>0</v>
      </c>
      <c r="AK15">
        <f>COUNTIFS(Pryv!$I$2:$I$200,'Dep types occurrences per arity'!$A15,Pryv!$J$2:$J$200,'Dep types occurrences per arity'!$C15)</f>
        <v>0</v>
      </c>
      <c r="AL15">
        <f>COUNTIFS(Github!$I$2:$I$200,'Dep types occurrences per arity'!$A15,Github!$J$2:$J$200,'Dep types occurrences per arity'!$C15)</f>
        <v>0</v>
      </c>
      <c r="AM15">
        <f>COUNTIFS('Bing Web Search'!$I$2:$I$200,'Dep types occurrences per arity'!$A15,'Bing Web Search'!$J$2:$J$200,'Dep types occurrences per arity'!$C15)</f>
        <v>0</v>
      </c>
      <c r="AN15">
        <f>COUNTIFS(Indeed!$I$2:$I$200,'Dep types occurrences per arity'!$A15,Indeed!$J$2:$J$200,'Dep types occurrences per arity'!$C15)</f>
        <v>0</v>
      </c>
      <c r="AO15">
        <f>COUNTIFS('Google Custom Search'!$I$2:$I$200,'Dep types occurrences per arity'!$A15,'Google Custom Search'!$J$2:$J$200,'Dep types occurrences per arity'!$C15)</f>
        <v>0</v>
      </c>
      <c r="AP15">
        <f>COUNTIFS(Coinbase!$I$2:$I$200,'Dep types occurrences per arity'!$A15,Coinbase!$J$2:$J$200,'Dep types occurrences per arity'!$C15)</f>
        <v>0</v>
      </c>
      <c r="AQ15">
        <f>COUNTIFS('QuickBooks Payments'!$I$2:$I$200,'Dep types occurrences per arity'!$A15,'QuickBooks Payments'!$J$2:$J$200,'Dep types occurrences per arity'!$C15)</f>
        <v>0</v>
      </c>
      <c r="AR15">
        <f>COUNTIFS('Forte (Payments Gateway)'!$I$2:$I$200,'Dep types occurrences per arity'!$A15,'Forte (Payments Gateway)'!$J$2:$J$200,'Dep types occurrences per arity'!$C15)</f>
        <v>0</v>
      </c>
    </row>
    <row r="16" ht="13.95" spans="1:44">
      <c r="A16" s="1" t="str">
        <f>'Dependency types'!$G$6</f>
        <v>ZeroOrOne</v>
      </c>
      <c r="B16" s="1" t="s">
        <v>365</v>
      </c>
      <c r="C16" s="1">
        <v>4</v>
      </c>
      <c r="D16">
        <f t="shared" si="0"/>
        <v>3</v>
      </c>
      <c r="E16">
        <f>COUNTIFS('Google Maps Places'!$I$2:$I$200,'Dep types occurrences per arity'!$A16,'Google Maps Places'!$J$2:$J$200,"&gt;="&amp;'Dep types occurrences per arity'!$C16)</f>
        <v>0</v>
      </c>
      <c r="F16">
        <f>COUNTIFS('Twitter Search Tweets'!$I$2:$I$200,'Dep types occurrences per arity'!$A16,'Twitter Search Tweets'!$J$2:$J$200,"&gt;="&amp;'Dep types occurrences per arity'!$C16)</f>
        <v>0</v>
      </c>
      <c r="G16">
        <f>COUNTIFS(Youtube!$I$2:$I$200,'Dep types occurrences per arity'!$A16,Youtube!$J$2:$J$200,"&gt;="&amp;'Dep types occurrences per arity'!$C16)</f>
        <v>1</v>
      </c>
      <c r="H16">
        <f>COUNTIFS(Flickr!$I$2:$I$200,'Dep types occurrences per arity'!$A16,Flickr!$J$2:$J$200,"&gt;="&amp;'Dep types occurrences per arity'!$C16)</f>
        <v>0</v>
      </c>
      <c r="I16">
        <f>COUNTIFS('Twilio SMS'!$I$2:$I$200,'Dep types occurrences per arity'!$A16,'Twilio SMS'!$J$2:$J$200,"&gt;="&amp;'Dep types occurrences per arity'!$C16)</f>
        <v>0</v>
      </c>
      <c r="J16">
        <f>COUNTIFS(Last.fm!$I$2:$I$200,'Dep types occurrences per arity'!$A16,Last.fm!$J$2:$J$200,"&gt;="&amp;'Dep types occurrences per arity'!$C16)</f>
        <v>0</v>
      </c>
      <c r="K16">
        <f>COUNTIFS('Microsoft Bing Maps'!$I$2:$I$200,'Dep types occurrences per arity'!$A16,'Microsoft Bing Maps'!$J$2:$J$200,"&gt;="&amp;'Dep types occurrences per arity'!$C16)</f>
        <v>0</v>
      </c>
      <c r="L16">
        <f>COUNTIFS('Google App Engine Admin'!$I$2:$I$200,'Dep types occurrences per arity'!$A16,'Google App Engine Admin'!$J$2:$J$200,"&gt;="&amp;'Dep types occurrences per arity'!$C16)</f>
        <v>0</v>
      </c>
      <c r="M16">
        <f>COUNTIFS(Foursquare!$I$2:$I$200,'Dep types occurrences per arity'!$A16,Foursquare!$J$2:$J$200,"&gt;="&amp;'Dep types occurrences per arity'!$C16)</f>
        <v>0</v>
      </c>
      <c r="N16">
        <f>COUNTIFS('DocuSign eSignature'!$I$2:$I$200,'Dep types occurrences per arity'!$A16,'DocuSign eSignature'!$J$2:$J$200,"&gt;="&amp;'Dep types occurrences per arity'!$C16)</f>
        <v>0</v>
      </c>
      <c r="O16">
        <f>COUNTIFS(GeoNames!$I$2:$I$200,'Dep types occurrences per arity'!$A16,GeoNames!$J$2:$J$200,"&gt;="&amp;'Dep types occurrences per arity'!$C16)</f>
        <v>0</v>
      </c>
      <c r="P16">
        <f>COUNTIFS('Google Geocoding'!$I$2:$I$200,'Dep types occurrences per arity'!$A16,'Google Geocoding'!$J$2:$J$200,"&gt;="&amp;'Dep types occurrences per arity'!$C16)</f>
        <v>0</v>
      </c>
      <c r="Q16">
        <f>COUNTIFS(OpenStreetMap!$I$2:$I$200,'Dep types occurrences per arity'!$A16,OpenStreetMap!$J$2:$J$200,"&gt;="&amp;'Dep types occurrences per arity'!$C16)</f>
        <v>0</v>
      </c>
      <c r="R16">
        <f>COUNTIFS(SoundCloud!$I$2:$I$200,'Dep types occurrences per arity'!$A16,SoundCloud!$J$2:$J$200,"&gt;="&amp;'Dep types occurrences per arity'!$C16)</f>
        <v>0</v>
      </c>
      <c r="S16">
        <f>COUNTIFS(NationBuilder!$I$2:$I$199,'Dep types occurrences per arity'!$A16,NationBuilder!$J$2:$J$199,"&gt;="&amp;'Dep types occurrences per arity'!$C16)</f>
        <v>0</v>
      </c>
      <c r="T16">
        <f>COUNTIFS(Tumblr!$I$2:$I$200,'Dep types occurrences per arity'!$A16,Tumblr!$J$2:$J$200,"&gt;="&amp;'Dep types occurrences per arity'!$C16)</f>
        <v>0</v>
      </c>
      <c r="U16">
        <f>COUNTIFS('Yelp Fusion'!$I$2:$I$200,'Dep types occurrences per arity'!$A16,'Yelp Fusion'!$J$2:$J$200,"&gt;="&amp;'Dep types occurrences per arity'!$C16)</f>
        <v>0</v>
      </c>
      <c r="V16">
        <f>COUNTIFS('Paypal Invoicing'!$I$2:$I$200,'Dep types occurrences per arity'!$A16,'Paypal Invoicing'!$J$2:$J$200,"&gt;="&amp;'Dep types occurrences per arity'!$C16)</f>
        <v>0</v>
      </c>
      <c r="W16">
        <f>COUNTIFS(Oodle!$I$2:$I$200,'Dep types occurrences per arity'!$A16,Oodle!$J$2:$J$200,"&gt;="&amp;'Dep types occurrences per arity'!$C16)</f>
        <v>0</v>
      </c>
      <c r="X16">
        <f>COUNTIFS(iTunes!$I$2:$I$200,'Dep types occurrences per arity'!$A16,iTunes!$J$2:$J$200,"&gt;="&amp;'Dep types occurrences per arity'!$C16)</f>
        <v>0</v>
      </c>
      <c r="Y16">
        <f>COUNTIFS(MapLarge!$I$2:$I$200,'Dep types occurrences per arity'!$A16,MapLarge!$J$2:$J$200,"&gt;="&amp;'Dep types occurrences per arity'!$C16)</f>
        <v>0</v>
      </c>
      <c r="Z16">
        <f>COUNTIFS(PicPlz!$I$2:$I$200,'Dep types occurrences per arity'!$A16,PicPlz!$J$2:$J$200,"&gt;="&amp;'Dep types occurrences per arity'!$C16)</f>
        <v>0</v>
      </c>
      <c r="AA16">
        <f>COUNTIFS(CrunchBase!$I$2:$I$200,'Dep types occurrences per arity'!$A16,CrunchBase!$J$2:$J$200,"&gt;="&amp;'Dep types occurrences per arity'!$C16)</f>
        <v>0</v>
      </c>
      <c r="AB16">
        <f>COUNTIFS(Stripe!$I$2:$I$200,'Dep types occurrences per arity'!$A16,Stripe!$J$2:$J$200,"&gt;="&amp;'Dep types occurrences per arity'!$C16)</f>
        <v>0</v>
      </c>
      <c r="AC16">
        <f>COUNTIFS(Kiva!$I$2:$I$200,'Dep types occurrences per arity'!$A16,Kiva!$J$2:$J$200,"&gt;="&amp;'Dep types occurrences per arity'!$C16)</f>
        <v>0</v>
      </c>
      <c r="AD16">
        <f>COUNTIFS(Tropo!$I$2:$I$200,'Dep types occurrences per arity'!$A16,Tropo!$J$2:$J$200,"&gt;="&amp;'Dep types occurrences per arity'!$C16)</f>
        <v>0</v>
      </c>
      <c r="AE16">
        <f>COUNTIFS('AT&amp;T In-App Messaging'!$I$2:$I$200,'Dep types occurrences per arity'!$A16,'AT&amp;T In-App Messaging'!$J$2:$J$200,"&gt;="&amp;'Dep types occurrences per arity'!$C16)</f>
        <v>0</v>
      </c>
      <c r="AF16">
        <f>COUNTIFS('Nexmo SMS'!$I$2:$I$200,'Dep types occurrences per arity'!$A16,'Nexmo SMS'!$J$2:$J$200,"&gt;="&amp;'Dep types occurrences per arity'!$C16)</f>
        <v>0</v>
      </c>
      <c r="AG16">
        <f>COUNTIFS('Amazon S3'!$I$2:$I$200,'Dep types occurrences per arity'!$A16,'Amazon S3'!$J$2:$J$200,"&gt;="&amp;'Dep types occurrences per arity'!$C16)</f>
        <v>0</v>
      </c>
      <c r="AH16">
        <f>COUNTIFS(Heroku!$I$2:$I$200,'Dep types occurrences per arity'!$A16,Heroku!$J$2:$J$200,"&gt;="&amp;'Dep types occurrences per arity'!$C16)</f>
        <v>0</v>
      </c>
      <c r="AI16">
        <f>COUNTIFS('Google Drive'!$I$2:$I$200,'Dep types occurrences per arity'!$A16,'Google Drive'!$J$2:$J$200,"&gt;="&amp;'Dep types occurrences per arity'!$C16)</f>
        <v>2</v>
      </c>
      <c r="AJ16">
        <f>COUNTIFS('Google Fusion Tables'!$I$2:$I$200,'Dep types occurrences per arity'!$A16,'Google Fusion Tables'!$J$2:$J$200,"&gt;="&amp;'Dep types occurrences per arity'!$C16)</f>
        <v>0</v>
      </c>
      <c r="AK16">
        <f>COUNTIFS(Pryv!$I$2:$I$200,'Dep types occurrences per arity'!$A16,Pryv!$J$2:$J$200,"&gt;="&amp;'Dep types occurrences per arity'!$C16)</f>
        <v>0</v>
      </c>
      <c r="AL16">
        <f>COUNTIFS(Github!$I$2:$I$200,'Dep types occurrences per arity'!$A16,Github!$J$2:$J$200,"&gt;="&amp;'Dep types occurrences per arity'!$C16)</f>
        <v>0</v>
      </c>
      <c r="AM16">
        <f>COUNTIFS('Bing Web Search'!$I$2:$I$200,'Dep types occurrences per arity'!$A16,'Bing Web Search'!$J$2:$J$200,"&gt;="&amp;'Dep types occurrences per arity'!$C16)</f>
        <v>0</v>
      </c>
      <c r="AN16">
        <f>COUNTIFS(Indeed!$I$2:$I$200,'Dep types occurrences per arity'!$A16,Indeed!$J$2:$J$200,"&gt;="&amp;'Dep types occurrences per arity'!$C16)</f>
        <v>0</v>
      </c>
      <c r="AO16">
        <f>COUNTIFS('Google Custom Search'!$I$2:$I$200,'Dep types occurrences per arity'!$A16,'Google Custom Search'!$J$2:$J$200,"&gt;="&amp;'Dep types occurrences per arity'!$C16)</f>
        <v>0</v>
      </c>
      <c r="AP16">
        <f>COUNTIFS(Coinbase!$I$2:$I$200,'Dep types occurrences per arity'!$A16,Coinbase!$J$2:$J$200,"&gt;="&amp;'Dep types occurrences per arity'!$C16)</f>
        <v>0</v>
      </c>
      <c r="AQ16">
        <f>COUNTIFS('QuickBooks Payments'!$I$2:$I$200,'Dep types occurrences per arity'!$A16,'QuickBooks Payments'!$J$2:$J$200,"&gt;="&amp;'Dep types occurrences per arity'!$C16)</f>
        <v>0</v>
      </c>
      <c r="AR16">
        <f>COUNTIFS('Forte (Payments Gateway)'!$I$2:$I$200,'Dep types occurrences per arity'!$A16,'Forte (Payments Gateway)'!$J$2:$J$200,"&gt;="&amp;'Dep types occurrences per arity'!$C16)</f>
        <v>0</v>
      </c>
    </row>
    <row r="17" ht="13.95" spans="1:44">
      <c r="A17" s="1" t="str">
        <f>'Dependency types'!$G$7</f>
        <v>Arithmetic/ Relational</v>
      </c>
      <c r="B17" s="1" t="s">
        <v>363</v>
      </c>
      <c r="C17" s="1">
        <v>2</v>
      </c>
      <c r="D17">
        <f t="shared" si="0"/>
        <v>106</v>
      </c>
      <c r="E17">
        <f>COUNTIFS('Google Maps Places'!$I$2:$I$200,'Dep types occurrences per arity'!$A17,'Google Maps Places'!$J$2:$J$200,'Dep types occurrences per arity'!$C17)</f>
        <v>2</v>
      </c>
      <c r="F17">
        <f>COUNTIFS('Twitter Search Tweets'!$I$2:$I$200,'Dep types occurrences per arity'!$A17,'Twitter Search Tweets'!$J$2:$J$200,'Dep types occurrences per arity'!$C17)</f>
        <v>3</v>
      </c>
      <c r="G17">
        <f>COUNTIFS(Youtube!$I$2:$I$200,'Dep types occurrences per arity'!$A17,Youtube!$J$2:$J$200,'Dep types occurrences per arity'!$C17)</f>
        <v>2</v>
      </c>
      <c r="H17">
        <f>COUNTIFS(Flickr!$I$2:$I$200,'Dep types occurrences per arity'!$A17,Flickr!$J$2:$J$200,'Dep types occurrences per arity'!$C17)</f>
        <v>23</v>
      </c>
      <c r="I17">
        <f>COUNTIFS('Twilio SMS'!$I$2:$I$200,'Dep types occurrences per arity'!$A17,'Twilio SMS'!$J$2:$J$200,'Dep types occurrences per arity'!$C17)</f>
        <v>1</v>
      </c>
      <c r="J17">
        <f>COUNTIFS(Last.fm!$I$2:$I$200,'Dep types occurrences per arity'!$A17,Last.fm!$J$2:$J$200,'Dep types occurrences per arity'!$C17)</f>
        <v>5</v>
      </c>
      <c r="K17">
        <f>COUNTIFS('Microsoft Bing Maps'!$I$2:$I$200,'Dep types occurrences per arity'!$A17,'Microsoft Bing Maps'!$J$2:$J$200,'Dep types occurrences per arity'!$C17)</f>
        <v>0</v>
      </c>
      <c r="L17">
        <f>COUNTIFS('Google App Engine Admin'!$I$2:$I$200,'Dep types occurrences per arity'!$A17,'Google App Engine Admin'!$J$2:$J$200,'Dep types occurrences per arity'!$C17)</f>
        <v>0</v>
      </c>
      <c r="M17">
        <f>COUNTIFS(Foursquare!$I$2:$I$200,'Dep types occurrences per arity'!$A17,Foursquare!$J$2:$J$200,'Dep types occurrences per arity'!$C17)</f>
        <v>5</v>
      </c>
      <c r="N17">
        <f>COUNTIFS('DocuSign eSignature'!$I$2:$I$200,'Dep types occurrences per arity'!$A17,'DocuSign eSignature'!$J$2:$J$200,'Dep types occurrences per arity'!$C17)</f>
        <v>13</v>
      </c>
      <c r="O17">
        <f>COUNTIFS(GeoNames!$I$2:$I$200,'Dep types occurrences per arity'!$A17,GeoNames!$J$2:$J$200,'Dep types occurrences per arity'!$C17)</f>
        <v>10</v>
      </c>
      <c r="P17">
        <f>COUNTIFS('Google Geocoding'!$I$2:$I$200,'Dep types occurrences per arity'!$A17,'Google Geocoding'!$J$2:$J$200,'Dep types occurrences per arity'!$C17)</f>
        <v>0</v>
      </c>
      <c r="Q17">
        <f>COUNTIFS(OpenStreetMap!$I$2:$I$200,'Dep types occurrences per arity'!$A17,OpenStreetMap!$J$2:$J$200,'Dep types occurrences per arity'!$C17)</f>
        <v>1</v>
      </c>
      <c r="R17">
        <f>COUNTIFS(SoundCloud!$I$2:$I$200,'Dep types occurrences per arity'!$A17,SoundCloud!$J$2:$J$200,'Dep types occurrences per arity'!$C17)</f>
        <v>3</v>
      </c>
      <c r="S17">
        <f>COUNTIFS(NationBuilder!$I$2:$I$199,'Dep types occurrences per arity'!$A17,NationBuilder!$J$2:$J$199,'Dep types occurrences per arity'!$C17)</f>
        <v>1</v>
      </c>
      <c r="T17">
        <f>COUNTIFS(Tumblr!$I$2:$I$200,'Dep types occurrences per arity'!$A17,Tumblr!$J$2:$J$200,'Dep types occurrences per arity'!$C17)</f>
        <v>0</v>
      </c>
      <c r="U17">
        <f>COUNTIFS('Yelp Fusion'!$I$2:$I$200,'Dep types occurrences per arity'!$A17,'Yelp Fusion'!$J$2:$J$200,'Dep types occurrences per arity'!$C17)</f>
        <v>1</v>
      </c>
      <c r="V17">
        <f>COUNTIFS('Paypal Invoicing'!$I$2:$I$200,'Dep types occurrences per arity'!$A17,'Paypal Invoicing'!$J$2:$J$200,'Dep types occurrences per arity'!$C17)</f>
        <v>5</v>
      </c>
      <c r="W17">
        <f>COUNTIFS(Oodle!$I$2:$I$200,'Dep types occurrences per arity'!$A17,Oodle!$J$2:$J$200,'Dep types occurrences per arity'!$C17)</f>
        <v>1</v>
      </c>
      <c r="X17">
        <f>COUNTIFS(iTunes!$I$2:$I$200,'Dep types occurrences per arity'!$A17,iTunes!$J$2:$J$200,'Dep types occurrences per arity'!$C17)</f>
        <v>0</v>
      </c>
      <c r="Y17">
        <f>COUNTIFS(MapLarge!$I$2:$I$200,'Dep types occurrences per arity'!$A17,MapLarge!$J$2:$J$200,'Dep types occurrences per arity'!$C17)</f>
        <v>0</v>
      </c>
      <c r="Z17">
        <f>COUNTIFS(PicPlz!$I$2:$I$200,'Dep types occurrences per arity'!$A17,PicPlz!$J$2:$J$200,'Dep types occurrences per arity'!$C17)</f>
        <v>0</v>
      </c>
      <c r="AA17">
        <f>COUNTIFS(CrunchBase!$I$2:$I$200,'Dep types occurrences per arity'!$A17,CrunchBase!$J$2:$J$200,'Dep types occurrences per arity'!$C17)</f>
        <v>0</v>
      </c>
      <c r="AB17">
        <f>COUNTIFS(Stripe!$I$2:$I$200,'Dep types occurrences per arity'!$A17,Stripe!$J$2:$J$200,'Dep types occurrences per arity'!$C17)</f>
        <v>4</v>
      </c>
      <c r="AC17">
        <f>COUNTIFS(Kiva!$I$2:$I$200,'Dep types occurrences per arity'!$A17,Kiva!$J$2:$J$200,'Dep types occurrences per arity'!$C17)</f>
        <v>0</v>
      </c>
      <c r="AD17">
        <f>COUNTIFS(Tropo!$I$2:$I$200,'Dep types occurrences per arity'!$A17,Tropo!$J$2:$J$200,'Dep types occurrences per arity'!$C17)</f>
        <v>0</v>
      </c>
      <c r="AE17">
        <f>COUNTIFS('AT&amp;T In-App Messaging'!$I$2:$I$200,'Dep types occurrences per arity'!$A17,'AT&amp;T In-App Messaging'!$J$2:$J$200,'Dep types occurrences per arity'!$C17)</f>
        <v>0</v>
      </c>
      <c r="AF17">
        <f>COUNTIFS('Nexmo SMS'!$I$2:$I$200,'Dep types occurrences per arity'!$A17,'Nexmo SMS'!$J$2:$J$200,'Dep types occurrences per arity'!$C17)</f>
        <v>0</v>
      </c>
      <c r="AG17">
        <f>COUNTIFS('Amazon S3'!$I$2:$I$200,'Dep types occurrences per arity'!$A17,'Amazon S3'!$J$2:$J$200,'Dep types occurrences per arity'!$C17)</f>
        <v>2</v>
      </c>
      <c r="AH17">
        <f>COUNTIFS(Heroku!$I$2:$I$200,'Dep types occurrences per arity'!$A17,Heroku!$J$2:$J$200,'Dep types occurrences per arity'!$C17)</f>
        <v>0</v>
      </c>
      <c r="AI17">
        <f>COUNTIFS('Google Drive'!$I$2:$I$200,'Dep types occurrences per arity'!$A17,'Google Drive'!$J$2:$J$200,'Dep types occurrences per arity'!$C17)</f>
        <v>0</v>
      </c>
      <c r="AJ17">
        <f>COUNTIFS('Google Fusion Tables'!$I$2:$I$200,'Dep types occurrences per arity'!$A17,'Google Fusion Tables'!$J$2:$J$200,'Dep types occurrences per arity'!$C17)</f>
        <v>0</v>
      </c>
      <c r="AK17">
        <f>COUNTIFS(Pryv!$I$2:$I$200,'Dep types occurrences per arity'!$A17,Pryv!$J$2:$J$200,'Dep types occurrences per arity'!$C17)</f>
        <v>1</v>
      </c>
      <c r="AL17">
        <f>COUNTIFS(Github!$I$2:$I$200,'Dep types occurrences per arity'!$A17,Github!$J$2:$J$200,'Dep types occurrences per arity'!$C17)</f>
        <v>2</v>
      </c>
      <c r="AM17">
        <f>COUNTIFS('Bing Web Search'!$I$2:$I$200,'Dep types occurrences per arity'!$A17,'Bing Web Search'!$J$2:$J$200,'Dep types occurrences per arity'!$C17)</f>
        <v>0</v>
      </c>
      <c r="AN17">
        <f>COUNTIFS(Indeed!$I$2:$I$200,'Dep types occurrences per arity'!$A17,Indeed!$J$2:$J$200,'Dep types occurrences per arity'!$C17)</f>
        <v>0</v>
      </c>
      <c r="AO17">
        <f>COUNTIFS('Google Custom Search'!$I$2:$I$200,'Dep types occurrences per arity'!$A17,'Google Custom Search'!$J$2:$J$200,'Dep types occurrences per arity'!$C17)</f>
        <v>0</v>
      </c>
      <c r="AP17">
        <f>COUNTIFS(Coinbase!$I$2:$I$200,'Dep types occurrences per arity'!$A17,Coinbase!$J$2:$J$200,'Dep types occurrences per arity'!$C17)</f>
        <v>0</v>
      </c>
      <c r="AQ17">
        <f>COUNTIFS('QuickBooks Payments'!$I$2:$I$200,'Dep types occurrences per arity'!$A17,'QuickBooks Payments'!$J$2:$J$200,'Dep types occurrences per arity'!$C17)</f>
        <v>0</v>
      </c>
      <c r="AR17">
        <f>COUNTIFS('Forte (Payments Gateway)'!$I$2:$I$200,'Dep types occurrences per arity'!$A17,'Forte (Payments Gateway)'!$J$2:$J$200,'Dep types occurrences per arity'!$C17)</f>
        <v>21</v>
      </c>
    </row>
    <row r="18" ht="13.95" spans="1:44">
      <c r="A18" s="1" t="str">
        <f>'Dependency types'!$G$7</f>
        <v>Arithmetic/ Relational</v>
      </c>
      <c r="B18" s="1" t="s">
        <v>364</v>
      </c>
      <c r="C18" s="1">
        <v>3</v>
      </c>
      <c r="D18">
        <f t="shared" si="0"/>
        <v>0</v>
      </c>
      <c r="E18">
        <f>COUNTIFS('Google Maps Places'!$I$2:$I$200,'Dep types occurrences per arity'!$A18,'Google Maps Places'!$J$2:$J$200,'Dep types occurrences per arity'!$C18)</f>
        <v>0</v>
      </c>
      <c r="F18">
        <f>COUNTIFS('Twitter Search Tweets'!$I$2:$I$200,'Dep types occurrences per arity'!$A18,'Twitter Search Tweets'!$J$2:$J$200,'Dep types occurrences per arity'!$C18)</f>
        <v>0</v>
      </c>
      <c r="G18">
        <f>COUNTIFS(Youtube!$I$2:$I$200,'Dep types occurrences per arity'!$A18,Youtube!$J$2:$J$200,'Dep types occurrences per arity'!$C18)</f>
        <v>0</v>
      </c>
      <c r="H18">
        <f>COUNTIFS(Flickr!$I$2:$I$200,'Dep types occurrences per arity'!$A18,Flickr!$J$2:$J$200,'Dep types occurrences per arity'!$C18)</f>
        <v>0</v>
      </c>
      <c r="I18">
        <f>COUNTIFS('Twilio SMS'!$I$2:$I$200,'Dep types occurrences per arity'!$A18,'Twilio SMS'!$J$2:$J$200,'Dep types occurrences per arity'!$C18)</f>
        <v>0</v>
      </c>
      <c r="J18">
        <f>COUNTIFS(Last.fm!$I$2:$I$200,'Dep types occurrences per arity'!$A18,Last.fm!$J$2:$J$200,'Dep types occurrences per arity'!$C18)</f>
        <v>0</v>
      </c>
      <c r="K18">
        <f>COUNTIFS('Microsoft Bing Maps'!$I$2:$I$200,'Dep types occurrences per arity'!$A18,'Microsoft Bing Maps'!$J$2:$J$200,'Dep types occurrences per arity'!$C18)</f>
        <v>0</v>
      </c>
      <c r="L18">
        <f>COUNTIFS('Google App Engine Admin'!$I$2:$I$200,'Dep types occurrences per arity'!$A18,'Google App Engine Admin'!$J$2:$J$200,'Dep types occurrences per arity'!$C18)</f>
        <v>0</v>
      </c>
      <c r="M18">
        <f>COUNTIFS(Foursquare!$I$2:$I$200,'Dep types occurrences per arity'!$A18,Foursquare!$J$2:$J$200,'Dep types occurrences per arity'!$C18)</f>
        <v>0</v>
      </c>
      <c r="N18">
        <f>COUNTIFS('DocuSign eSignature'!$I$2:$I$200,'Dep types occurrences per arity'!$A18,'DocuSign eSignature'!$J$2:$J$200,'Dep types occurrences per arity'!$C18)</f>
        <v>0</v>
      </c>
      <c r="O18">
        <f>COUNTIFS(GeoNames!$I$2:$I$200,'Dep types occurrences per arity'!$A18,GeoNames!$J$2:$J$200,'Dep types occurrences per arity'!$C18)</f>
        <v>0</v>
      </c>
      <c r="P18">
        <f>COUNTIFS('Google Geocoding'!$I$2:$I$200,'Dep types occurrences per arity'!$A18,'Google Geocoding'!$J$2:$J$200,'Dep types occurrences per arity'!$C18)</f>
        <v>0</v>
      </c>
      <c r="Q18">
        <f>COUNTIFS(OpenStreetMap!$I$2:$I$200,'Dep types occurrences per arity'!$A18,OpenStreetMap!$J$2:$J$200,'Dep types occurrences per arity'!$C18)</f>
        <v>0</v>
      </c>
      <c r="R18">
        <f>COUNTIFS(SoundCloud!$I$2:$I$200,'Dep types occurrences per arity'!$A18,SoundCloud!$J$2:$J$200,'Dep types occurrences per arity'!$C18)</f>
        <v>0</v>
      </c>
      <c r="S18">
        <f>COUNTIFS(NationBuilder!$I$2:$I$199,'Dep types occurrences per arity'!$A18,NationBuilder!$J$2:$J$199,'Dep types occurrences per arity'!$C18)</f>
        <v>0</v>
      </c>
      <c r="T18">
        <f>COUNTIFS(Tumblr!$I$2:$I$200,'Dep types occurrences per arity'!$A18,Tumblr!$J$2:$J$200,'Dep types occurrences per arity'!$C18)</f>
        <v>0</v>
      </c>
      <c r="U18">
        <f>COUNTIFS('Yelp Fusion'!$I$2:$I$200,'Dep types occurrences per arity'!$A18,'Yelp Fusion'!$J$2:$J$200,'Dep types occurrences per arity'!$C18)</f>
        <v>0</v>
      </c>
      <c r="V18">
        <f>COUNTIFS('Paypal Invoicing'!$I$2:$I$200,'Dep types occurrences per arity'!$A18,'Paypal Invoicing'!$J$2:$J$200,'Dep types occurrences per arity'!$C18)</f>
        <v>0</v>
      </c>
      <c r="W18">
        <f>COUNTIFS(Oodle!$I$2:$I$200,'Dep types occurrences per arity'!$A18,Oodle!$J$2:$J$200,'Dep types occurrences per arity'!$C18)</f>
        <v>0</v>
      </c>
      <c r="X18">
        <f>COUNTIFS(iTunes!$I$2:$I$200,'Dep types occurrences per arity'!$A18,iTunes!$J$2:$J$200,'Dep types occurrences per arity'!$C18)</f>
        <v>0</v>
      </c>
      <c r="Y18">
        <f>COUNTIFS(MapLarge!$I$2:$I$200,'Dep types occurrences per arity'!$A18,MapLarge!$J$2:$J$200,'Dep types occurrences per arity'!$C18)</f>
        <v>0</v>
      </c>
      <c r="Z18">
        <f>COUNTIFS(PicPlz!$I$2:$I$200,'Dep types occurrences per arity'!$A18,PicPlz!$J$2:$J$200,'Dep types occurrences per arity'!$C18)</f>
        <v>0</v>
      </c>
      <c r="AA18">
        <f>COUNTIFS(CrunchBase!$I$2:$I$200,'Dep types occurrences per arity'!$A18,CrunchBase!$J$2:$J$200,'Dep types occurrences per arity'!$C18)</f>
        <v>0</v>
      </c>
      <c r="AB18">
        <f>COUNTIFS(Stripe!$I$2:$I$200,'Dep types occurrences per arity'!$A18,Stripe!$J$2:$J$200,'Dep types occurrences per arity'!$C18)</f>
        <v>0</v>
      </c>
      <c r="AC18">
        <f>COUNTIFS(Kiva!$I$2:$I$200,'Dep types occurrences per arity'!$A18,Kiva!$J$2:$J$200,'Dep types occurrences per arity'!$C18)</f>
        <v>0</v>
      </c>
      <c r="AD18">
        <f>COUNTIFS(Tropo!$I$2:$I$200,'Dep types occurrences per arity'!$A18,Tropo!$J$2:$J$200,'Dep types occurrences per arity'!$C18)</f>
        <v>0</v>
      </c>
      <c r="AE18">
        <f>COUNTIFS('AT&amp;T In-App Messaging'!$I$2:$I$200,'Dep types occurrences per arity'!$A18,'AT&amp;T In-App Messaging'!$J$2:$J$200,'Dep types occurrences per arity'!$C18)</f>
        <v>0</v>
      </c>
      <c r="AF18">
        <f>COUNTIFS('Nexmo SMS'!$I$2:$I$200,'Dep types occurrences per arity'!$A18,'Nexmo SMS'!$J$2:$J$200,'Dep types occurrences per arity'!$C18)</f>
        <v>0</v>
      </c>
      <c r="AG18">
        <f>COUNTIFS('Amazon S3'!$I$2:$I$200,'Dep types occurrences per arity'!$A18,'Amazon S3'!$J$2:$J$200,'Dep types occurrences per arity'!$C18)</f>
        <v>0</v>
      </c>
      <c r="AH18">
        <f>COUNTIFS(Heroku!$I$2:$I$200,'Dep types occurrences per arity'!$A18,Heroku!$J$2:$J$200,'Dep types occurrences per arity'!$C18)</f>
        <v>0</v>
      </c>
      <c r="AI18">
        <f>COUNTIFS('Google Drive'!$I$2:$I$200,'Dep types occurrences per arity'!$A18,'Google Drive'!$J$2:$J$200,'Dep types occurrences per arity'!$C18)</f>
        <v>0</v>
      </c>
      <c r="AJ18">
        <f>COUNTIFS('Google Fusion Tables'!$I$2:$I$200,'Dep types occurrences per arity'!$A18,'Google Fusion Tables'!$J$2:$J$200,'Dep types occurrences per arity'!$C18)</f>
        <v>0</v>
      </c>
      <c r="AK18">
        <f>COUNTIFS(Pryv!$I$2:$I$200,'Dep types occurrences per arity'!$A18,Pryv!$J$2:$J$200,'Dep types occurrences per arity'!$C18)</f>
        <v>0</v>
      </c>
      <c r="AL18">
        <f>COUNTIFS(Github!$I$2:$I$200,'Dep types occurrences per arity'!$A18,Github!$J$2:$J$200,'Dep types occurrences per arity'!$C18)</f>
        <v>0</v>
      </c>
      <c r="AM18">
        <f>COUNTIFS('Bing Web Search'!$I$2:$I$200,'Dep types occurrences per arity'!$A18,'Bing Web Search'!$J$2:$J$200,'Dep types occurrences per arity'!$C18)</f>
        <v>0</v>
      </c>
      <c r="AN18">
        <f>COUNTIFS(Indeed!$I$2:$I$200,'Dep types occurrences per arity'!$A18,Indeed!$J$2:$J$200,'Dep types occurrences per arity'!$C18)</f>
        <v>0</v>
      </c>
      <c r="AO18">
        <f>COUNTIFS('Google Custom Search'!$I$2:$I$200,'Dep types occurrences per arity'!$A18,'Google Custom Search'!$J$2:$J$200,'Dep types occurrences per arity'!$C18)</f>
        <v>0</v>
      </c>
      <c r="AP18">
        <f>COUNTIFS(Coinbase!$I$2:$I$200,'Dep types occurrences per arity'!$A18,Coinbase!$J$2:$J$200,'Dep types occurrences per arity'!$C18)</f>
        <v>0</v>
      </c>
      <c r="AQ18">
        <f>COUNTIFS('QuickBooks Payments'!$I$2:$I$200,'Dep types occurrences per arity'!$A18,'QuickBooks Payments'!$J$2:$J$200,'Dep types occurrences per arity'!$C18)</f>
        <v>0</v>
      </c>
      <c r="AR18">
        <f>COUNTIFS('Forte (Payments Gateway)'!$I$2:$I$200,'Dep types occurrences per arity'!$A18,'Forte (Payments Gateway)'!$J$2:$J$200,'Dep types occurrences per arity'!$C18)</f>
        <v>0</v>
      </c>
    </row>
    <row r="19" ht="13.95" spans="1:44">
      <c r="A19" s="1" t="str">
        <f>'Dependency types'!$G$7</f>
        <v>Arithmetic/ Relational</v>
      </c>
      <c r="B19" s="1" t="s">
        <v>365</v>
      </c>
      <c r="C19" s="1">
        <v>4</v>
      </c>
      <c r="D19">
        <f t="shared" si="0"/>
        <v>1</v>
      </c>
      <c r="E19">
        <f>COUNTIFS('Google Maps Places'!$I$2:$I$200,'Dep types occurrences per arity'!$A19,'Google Maps Places'!$J$2:$J$200,"&gt;="&amp;'Dep types occurrences per arity'!$C19)</f>
        <v>0</v>
      </c>
      <c r="F19">
        <f>COUNTIFS('Twitter Search Tweets'!$I$2:$I$200,'Dep types occurrences per arity'!$A19,'Twitter Search Tweets'!$J$2:$J$200,"&gt;="&amp;'Dep types occurrences per arity'!$C19)</f>
        <v>0</v>
      </c>
      <c r="G19">
        <f>COUNTIFS(Youtube!$I$2:$I$200,'Dep types occurrences per arity'!$A19,Youtube!$J$2:$J$200,"&gt;="&amp;'Dep types occurrences per arity'!$C19)</f>
        <v>0</v>
      </c>
      <c r="H19">
        <f>COUNTIFS(Flickr!$I$2:$I$200,'Dep types occurrences per arity'!$A19,Flickr!$J$2:$J$200,"&gt;="&amp;'Dep types occurrences per arity'!$C19)</f>
        <v>0</v>
      </c>
      <c r="I19">
        <f>COUNTIFS('Twilio SMS'!$I$2:$I$200,'Dep types occurrences per arity'!$A19,'Twilio SMS'!$J$2:$J$200,"&gt;="&amp;'Dep types occurrences per arity'!$C19)</f>
        <v>0</v>
      </c>
      <c r="J19">
        <f>COUNTIFS(Last.fm!$I$2:$I$200,'Dep types occurrences per arity'!$A19,Last.fm!$J$2:$J$200,"&gt;="&amp;'Dep types occurrences per arity'!$C19)</f>
        <v>0</v>
      </c>
      <c r="K19">
        <f>COUNTIFS('Microsoft Bing Maps'!$I$2:$I$200,'Dep types occurrences per arity'!$A19,'Microsoft Bing Maps'!$J$2:$J$200,"&gt;="&amp;'Dep types occurrences per arity'!$C19)</f>
        <v>0</v>
      </c>
      <c r="L19">
        <f>COUNTIFS('Google App Engine Admin'!$I$2:$I$200,'Dep types occurrences per arity'!$A19,'Google App Engine Admin'!$J$2:$J$200,"&gt;="&amp;'Dep types occurrences per arity'!$C19)</f>
        <v>0</v>
      </c>
      <c r="M19">
        <f>COUNTIFS(Foursquare!$I$2:$I$200,'Dep types occurrences per arity'!$A19,Foursquare!$J$2:$J$200,"&gt;="&amp;'Dep types occurrences per arity'!$C19)</f>
        <v>0</v>
      </c>
      <c r="N19">
        <f>COUNTIFS('DocuSign eSignature'!$I$2:$I$200,'Dep types occurrences per arity'!$A19,'DocuSign eSignature'!$J$2:$J$200,"&gt;="&amp;'Dep types occurrences per arity'!$C19)</f>
        <v>0</v>
      </c>
      <c r="O19">
        <f>COUNTIFS(GeoNames!$I$2:$I$200,'Dep types occurrences per arity'!$A19,GeoNames!$J$2:$J$200,"&gt;="&amp;'Dep types occurrences per arity'!$C19)</f>
        <v>0</v>
      </c>
      <c r="P19">
        <f>COUNTIFS('Google Geocoding'!$I$2:$I$200,'Dep types occurrences per arity'!$A19,'Google Geocoding'!$J$2:$J$200,"&gt;="&amp;'Dep types occurrences per arity'!$C19)</f>
        <v>0</v>
      </c>
      <c r="Q19">
        <f>COUNTIFS(OpenStreetMap!$I$2:$I$200,'Dep types occurrences per arity'!$A19,OpenStreetMap!$J$2:$J$200,"&gt;="&amp;'Dep types occurrences per arity'!$C19)</f>
        <v>0</v>
      </c>
      <c r="R19">
        <f>COUNTIFS(SoundCloud!$I$2:$I$200,'Dep types occurrences per arity'!$A19,SoundCloud!$J$2:$J$200,"&gt;="&amp;'Dep types occurrences per arity'!$C19)</f>
        <v>0</v>
      </c>
      <c r="S19">
        <f>COUNTIFS(NationBuilder!$I$2:$I$199,'Dep types occurrences per arity'!$A19,NationBuilder!$J$2:$J$199,"&gt;="&amp;'Dep types occurrences per arity'!$C19)</f>
        <v>0</v>
      </c>
      <c r="T19">
        <f>COUNTIFS(Tumblr!$I$2:$I$200,'Dep types occurrences per arity'!$A19,Tumblr!$J$2:$J$200,"&gt;="&amp;'Dep types occurrences per arity'!$C19)</f>
        <v>0</v>
      </c>
      <c r="U19">
        <f>COUNTIFS('Yelp Fusion'!$I$2:$I$200,'Dep types occurrences per arity'!$A19,'Yelp Fusion'!$J$2:$J$200,"&gt;="&amp;'Dep types occurrences per arity'!$C19)</f>
        <v>0</v>
      </c>
      <c r="V19">
        <f>COUNTIFS('Paypal Invoicing'!$I$2:$I$200,'Dep types occurrences per arity'!$A19,'Paypal Invoicing'!$J$2:$J$200,"&gt;="&amp;'Dep types occurrences per arity'!$C19)</f>
        <v>0</v>
      </c>
      <c r="W19">
        <f>COUNTIFS(Oodle!$I$2:$I$200,'Dep types occurrences per arity'!$A19,Oodle!$J$2:$J$200,"&gt;="&amp;'Dep types occurrences per arity'!$C19)</f>
        <v>0</v>
      </c>
      <c r="X19">
        <f>COUNTIFS(iTunes!$I$2:$I$200,'Dep types occurrences per arity'!$A19,iTunes!$J$2:$J$200,"&gt;="&amp;'Dep types occurrences per arity'!$C19)</f>
        <v>0</v>
      </c>
      <c r="Y19">
        <f>COUNTIFS(MapLarge!$I$2:$I$200,'Dep types occurrences per arity'!$A19,MapLarge!$J$2:$J$200,"&gt;="&amp;'Dep types occurrences per arity'!$C19)</f>
        <v>0</v>
      </c>
      <c r="Z19">
        <f>COUNTIFS(PicPlz!$I$2:$I$200,'Dep types occurrences per arity'!$A19,PicPlz!$J$2:$J$200,"&gt;="&amp;'Dep types occurrences per arity'!$C19)</f>
        <v>0</v>
      </c>
      <c r="AA19">
        <f>COUNTIFS(CrunchBase!$I$2:$I$200,'Dep types occurrences per arity'!$A19,CrunchBase!$J$2:$J$200,"&gt;="&amp;'Dep types occurrences per arity'!$C19)</f>
        <v>0</v>
      </c>
      <c r="AB19">
        <f>COUNTIFS(Stripe!$I$2:$I$200,'Dep types occurrences per arity'!$A19,Stripe!$J$2:$J$200,"&gt;="&amp;'Dep types occurrences per arity'!$C19)</f>
        <v>0</v>
      </c>
      <c r="AC19">
        <f>COUNTIFS(Kiva!$I$2:$I$200,'Dep types occurrences per arity'!$A19,Kiva!$J$2:$J$200,"&gt;="&amp;'Dep types occurrences per arity'!$C19)</f>
        <v>0</v>
      </c>
      <c r="AD19">
        <f>COUNTIFS(Tropo!$I$2:$I$200,'Dep types occurrences per arity'!$A19,Tropo!$J$2:$J$200,"&gt;="&amp;'Dep types occurrences per arity'!$C19)</f>
        <v>0</v>
      </c>
      <c r="AE19">
        <f>COUNTIFS('AT&amp;T In-App Messaging'!$I$2:$I$200,'Dep types occurrences per arity'!$A19,'AT&amp;T In-App Messaging'!$J$2:$J$200,"&gt;="&amp;'Dep types occurrences per arity'!$C19)</f>
        <v>0</v>
      </c>
      <c r="AF19">
        <f>COUNTIFS('Nexmo SMS'!$I$2:$I$200,'Dep types occurrences per arity'!$A19,'Nexmo SMS'!$J$2:$J$200,"&gt;="&amp;'Dep types occurrences per arity'!$C19)</f>
        <v>0</v>
      </c>
      <c r="AG19">
        <f>COUNTIFS('Amazon S3'!$I$2:$I$200,'Dep types occurrences per arity'!$A19,'Amazon S3'!$J$2:$J$200,"&gt;="&amp;'Dep types occurrences per arity'!$C19)</f>
        <v>0</v>
      </c>
      <c r="AH19">
        <f>COUNTIFS(Heroku!$I$2:$I$200,'Dep types occurrences per arity'!$A19,Heroku!$J$2:$J$200,"&gt;="&amp;'Dep types occurrences per arity'!$C19)</f>
        <v>0</v>
      </c>
      <c r="AI19">
        <f>COUNTIFS('Google Drive'!$I$2:$I$200,'Dep types occurrences per arity'!$A19,'Google Drive'!$J$2:$J$200,"&gt;="&amp;'Dep types occurrences per arity'!$C19)</f>
        <v>0</v>
      </c>
      <c r="AJ19">
        <f>COUNTIFS('Google Fusion Tables'!$I$2:$I$200,'Dep types occurrences per arity'!$A19,'Google Fusion Tables'!$J$2:$J$200,"&gt;="&amp;'Dep types occurrences per arity'!$C19)</f>
        <v>0</v>
      </c>
      <c r="AK19">
        <f>COUNTIFS(Pryv!$I$2:$I$200,'Dep types occurrences per arity'!$A19,Pryv!$J$2:$J$200,"&gt;="&amp;'Dep types occurrences per arity'!$C19)</f>
        <v>0</v>
      </c>
      <c r="AL19">
        <f>COUNTIFS(Github!$I$2:$I$200,'Dep types occurrences per arity'!$A19,Github!$J$2:$J$200,"&gt;="&amp;'Dep types occurrences per arity'!$C19)</f>
        <v>0</v>
      </c>
      <c r="AM19">
        <f>COUNTIFS('Bing Web Search'!$I$2:$I$200,'Dep types occurrences per arity'!$A19,'Bing Web Search'!$J$2:$J$200,"&gt;="&amp;'Dep types occurrences per arity'!$C19)</f>
        <v>0</v>
      </c>
      <c r="AN19">
        <f>COUNTIFS(Indeed!$I$2:$I$200,'Dep types occurrences per arity'!$A19,Indeed!$J$2:$J$200,"&gt;="&amp;'Dep types occurrences per arity'!$C19)</f>
        <v>0</v>
      </c>
      <c r="AO19">
        <f>COUNTIFS('Google Custom Search'!$I$2:$I$200,'Dep types occurrences per arity'!$A19,'Google Custom Search'!$J$2:$J$200,"&gt;="&amp;'Dep types occurrences per arity'!$C19)</f>
        <v>0</v>
      </c>
      <c r="AP19">
        <f>COUNTIFS(Coinbase!$I$2:$I$200,'Dep types occurrences per arity'!$A19,Coinbase!$J$2:$J$200,"&gt;="&amp;'Dep types occurrences per arity'!$C19)</f>
        <v>0</v>
      </c>
      <c r="AQ19">
        <f>COUNTIFS('QuickBooks Payments'!$I$2:$I$200,'Dep types occurrences per arity'!$A19,'QuickBooks Payments'!$J$2:$J$200,"&gt;="&amp;'Dep types occurrences per arity'!$C19)</f>
        <v>0</v>
      </c>
      <c r="AR19">
        <f>COUNTIFS('Forte (Payments Gateway)'!$I$2:$I$200,'Dep types occurrences per arity'!$A19,'Forte (Payments Gateway)'!$J$2:$J$200,"&gt;="&amp;'Dep types occurrences per arity'!$C19)</f>
        <v>1</v>
      </c>
    </row>
    <row r="20" ht="13.95" spans="1:44">
      <c r="A20" s="1" t="str">
        <f>'Dependency types'!$G$8</f>
        <v>Complex</v>
      </c>
      <c r="B20" s="1" t="s">
        <v>363</v>
      </c>
      <c r="C20" s="1">
        <v>2</v>
      </c>
      <c r="D20">
        <f t="shared" si="0"/>
        <v>0</v>
      </c>
      <c r="E20">
        <f>COUNTIFS('Google Maps Places'!$I$2:$I$200,'Dep types occurrences per arity'!$A20,'Google Maps Places'!$J$2:$J$200,'Dep types occurrences per arity'!$C20)</f>
        <v>0</v>
      </c>
      <c r="F20">
        <f>COUNTIFS('Twitter Search Tweets'!$I$2:$I$200,'Dep types occurrences per arity'!$A20,'Twitter Search Tweets'!$J$2:$J$200,'Dep types occurrences per arity'!$C20)</f>
        <v>0</v>
      </c>
      <c r="G20">
        <f>COUNTIFS(Youtube!$I$2:$I$200,'Dep types occurrences per arity'!$A20,Youtube!$J$2:$J$200,'Dep types occurrences per arity'!$C20)</f>
        <v>0</v>
      </c>
      <c r="H20">
        <f>COUNTIFS(Flickr!$I$2:$I$200,'Dep types occurrences per arity'!$A20,Flickr!$J$2:$J$200,'Dep types occurrences per arity'!$C20)</f>
        <v>0</v>
      </c>
      <c r="I20">
        <f>COUNTIFS('Twilio SMS'!$I$2:$I$200,'Dep types occurrences per arity'!$A20,'Twilio SMS'!$J$2:$J$200,'Dep types occurrences per arity'!$C20)</f>
        <v>0</v>
      </c>
      <c r="J20">
        <f>COUNTIFS(Last.fm!$I$2:$I$200,'Dep types occurrences per arity'!$A20,Last.fm!$J$2:$J$200,'Dep types occurrences per arity'!$C20)</f>
        <v>0</v>
      </c>
      <c r="K20">
        <f>COUNTIFS('Microsoft Bing Maps'!$I$2:$I$200,'Dep types occurrences per arity'!$A20,'Microsoft Bing Maps'!$J$2:$J$200,'Dep types occurrences per arity'!$C20)</f>
        <v>0</v>
      </c>
      <c r="L20">
        <f>COUNTIFS('Google App Engine Admin'!$I$2:$I$200,'Dep types occurrences per arity'!$A20,'Google App Engine Admin'!$J$2:$J$200,'Dep types occurrences per arity'!$C20)</f>
        <v>0</v>
      </c>
      <c r="M20">
        <f>COUNTIFS(Foursquare!$I$2:$I$200,'Dep types occurrences per arity'!$A20,Foursquare!$J$2:$J$200,'Dep types occurrences per arity'!$C20)</f>
        <v>0</v>
      </c>
      <c r="N20">
        <f>COUNTIFS('DocuSign eSignature'!$I$2:$I$200,'Dep types occurrences per arity'!$A20,'DocuSign eSignature'!$J$2:$J$200,'Dep types occurrences per arity'!$C20)</f>
        <v>0</v>
      </c>
      <c r="O20">
        <f>COUNTIFS(GeoNames!$I$2:$I$200,'Dep types occurrences per arity'!$A20,GeoNames!$J$2:$J$200,'Dep types occurrences per arity'!$C20)</f>
        <v>0</v>
      </c>
      <c r="P20">
        <f>COUNTIFS('Google Geocoding'!$I$2:$I$200,'Dep types occurrences per arity'!$A20,'Google Geocoding'!$J$2:$J$200,'Dep types occurrences per arity'!$C20)</f>
        <v>0</v>
      </c>
      <c r="Q20">
        <f>COUNTIFS(OpenStreetMap!$I$2:$I$200,'Dep types occurrences per arity'!$A20,OpenStreetMap!$J$2:$J$200,'Dep types occurrences per arity'!$C20)</f>
        <v>0</v>
      </c>
      <c r="R20">
        <f>COUNTIFS(SoundCloud!$I$2:$I$200,'Dep types occurrences per arity'!$A20,SoundCloud!$J$2:$J$200,'Dep types occurrences per arity'!$C20)</f>
        <v>0</v>
      </c>
      <c r="S20">
        <f>COUNTIFS(NationBuilder!$I$2:$I$199,'Dep types occurrences per arity'!$A20,NationBuilder!$J$2:$J$199,'Dep types occurrences per arity'!$C20)</f>
        <v>0</v>
      </c>
      <c r="T20">
        <f>COUNTIFS(Tumblr!$I$2:$I$200,'Dep types occurrences per arity'!$A20,Tumblr!$J$2:$J$200,'Dep types occurrences per arity'!$C20)</f>
        <v>0</v>
      </c>
      <c r="U20">
        <f>COUNTIFS('Yelp Fusion'!$I$2:$I$200,'Dep types occurrences per arity'!$A20,'Yelp Fusion'!$J$2:$J$200,'Dep types occurrences per arity'!$C20)</f>
        <v>0</v>
      </c>
      <c r="V20">
        <f>COUNTIFS('Paypal Invoicing'!$I$2:$I$200,'Dep types occurrences per arity'!$A20,'Paypal Invoicing'!$J$2:$J$200,'Dep types occurrences per arity'!$C20)</f>
        <v>0</v>
      </c>
      <c r="W20">
        <f>COUNTIFS(Oodle!$I$2:$I$200,'Dep types occurrences per arity'!$A20,Oodle!$J$2:$J$200,'Dep types occurrences per arity'!$C20)</f>
        <v>0</v>
      </c>
      <c r="X20">
        <f>COUNTIFS(iTunes!$I$2:$I$200,'Dep types occurrences per arity'!$A20,iTunes!$J$2:$J$200,'Dep types occurrences per arity'!$C20)</f>
        <v>0</v>
      </c>
      <c r="Y20">
        <f>COUNTIFS(MapLarge!$I$2:$I$200,'Dep types occurrences per arity'!$A20,MapLarge!$J$2:$J$200,'Dep types occurrences per arity'!$C20)</f>
        <v>0</v>
      </c>
      <c r="Z20">
        <f>COUNTIFS(PicPlz!$I$2:$I$200,'Dep types occurrences per arity'!$A20,PicPlz!$J$2:$J$200,'Dep types occurrences per arity'!$C20)</f>
        <v>0</v>
      </c>
      <c r="AA20">
        <f>COUNTIFS(CrunchBase!$I$2:$I$200,'Dep types occurrences per arity'!$A20,CrunchBase!$J$2:$J$200,'Dep types occurrences per arity'!$C20)</f>
        <v>0</v>
      </c>
      <c r="AB20">
        <f>COUNTIFS(Stripe!$I$2:$I$200,'Dep types occurrences per arity'!$A20,Stripe!$J$2:$J$200,'Dep types occurrences per arity'!$C20)</f>
        <v>0</v>
      </c>
      <c r="AC20">
        <f>COUNTIFS(Kiva!$I$2:$I$200,'Dep types occurrences per arity'!$A20,Kiva!$J$2:$J$200,'Dep types occurrences per arity'!$C20)</f>
        <v>0</v>
      </c>
      <c r="AD20">
        <f>COUNTIFS(Tropo!$I$2:$I$200,'Dep types occurrences per arity'!$A20,Tropo!$J$2:$J$200,'Dep types occurrences per arity'!$C20)</f>
        <v>0</v>
      </c>
      <c r="AE20">
        <f>COUNTIFS('AT&amp;T In-App Messaging'!$I$2:$I$200,'Dep types occurrences per arity'!$A20,'AT&amp;T In-App Messaging'!$J$2:$J$200,'Dep types occurrences per arity'!$C20)</f>
        <v>0</v>
      </c>
      <c r="AF20">
        <f>COUNTIFS('Nexmo SMS'!$I$2:$I$200,'Dep types occurrences per arity'!$A20,'Nexmo SMS'!$J$2:$J$200,'Dep types occurrences per arity'!$C20)</f>
        <v>0</v>
      </c>
      <c r="AG20">
        <f>COUNTIFS('Amazon S3'!$I$2:$I$200,'Dep types occurrences per arity'!$A20,'Amazon S3'!$J$2:$J$200,'Dep types occurrences per arity'!$C20)</f>
        <v>0</v>
      </c>
      <c r="AH20">
        <f>COUNTIFS(Heroku!$I$2:$I$200,'Dep types occurrences per arity'!$A20,Heroku!$J$2:$J$200,'Dep types occurrences per arity'!$C20)</f>
        <v>0</v>
      </c>
      <c r="AI20">
        <f>COUNTIFS('Google Drive'!$I$2:$I$200,'Dep types occurrences per arity'!$A20,'Google Drive'!$J$2:$J$200,'Dep types occurrences per arity'!$C20)</f>
        <v>0</v>
      </c>
      <c r="AJ20">
        <f>COUNTIFS('Google Fusion Tables'!$I$2:$I$200,'Dep types occurrences per arity'!$A20,'Google Fusion Tables'!$J$2:$J$200,'Dep types occurrences per arity'!$C20)</f>
        <v>0</v>
      </c>
      <c r="AK20">
        <f>COUNTIFS(Pryv!$I$2:$I$200,'Dep types occurrences per arity'!$A20,Pryv!$J$2:$J$200,'Dep types occurrences per arity'!$C20)</f>
        <v>0</v>
      </c>
      <c r="AL20">
        <f>COUNTIFS(Github!$I$2:$I$200,'Dep types occurrences per arity'!$A20,Github!$J$2:$J$200,'Dep types occurrences per arity'!$C20)</f>
        <v>0</v>
      </c>
      <c r="AM20">
        <f>COUNTIFS('Bing Web Search'!$I$2:$I$200,'Dep types occurrences per arity'!$A20,'Bing Web Search'!$J$2:$J$200,'Dep types occurrences per arity'!$C20)</f>
        <v>0</v>
      </c>
      <c r="AN20">
        <f>COUNTIFS(Indeed!$I$2:$I$200,'Dep types occurrences per arity'!$A20,Indeed!$J$2:$J$200,'Dep types occurrences per arity'!$C20)</f>
        <v>0</v>
      </c>
      <c r="AO20">
        <f>COUNTIFS('Google Custom Search'!$I$2:$I$200,'Dep types occurrences per arity'!$A20,'Google Custom Search'!$J$2:$J$200,'Dep types occurrences per arity'!$C20)</f>
        <v>0</v>
      </c>
      <c r="AP20">
        <f>COUNTIFS(Coinbase!$I$2:$I$200,'Dep types occurrences per arity'!$A20,Coinbase!$J$2:$J$200,'Dep types occurrences per arity'!$C20)</f>
        <v>0</v>
      </c>
      <c r="AQ20">
        <f>COUNTIFS('QuickBooks Payments'!$I$2:$I$200,'Dep types occurrences per arity'!$A20,'QuickBooks Payments'!$J$2:$J$200,'Dep types occurrences per arity'!$C20)</f>
        <v>0</v>
      </c>
      <c r="AR20">
        <f>COUNTIFS('Forte (Payments Gateway)'!$I$2:$I$200,'Dep types occurrences per arity'!$A20,'Forte (Payments Gateway)'!$J$2:$J$200,'Dep types occurrences per arity'!$C20)</f>
        <v>0</v>
      </c>
    </row>
    <row r="21" ht="15.75" customHeight="1" spans="1:44">
      <c r="A21" s="1" t="str">
        <f>'Dependency types'!$G$8</f>
        <v>Complex</v>
      </c>
      <c r="B21" s="1" t="s">
        <v>364</v>
      </c>
      <c r="C21" s="1">
        <v>3</v>
      </c>
      <c r="D21">
        <f t="shared" si="0"/>
        <v>18</v>
      </c>
      <c r="E21">
        <f>COUNTIFS('Google Maps Places'!$I$2:$I$200,'Dep types occurrences per arity'!$A21,'Google Maps Places'!$J$2:$J$200,'Dep types occurrences per arity'!$C21)</f>
        <v>0</v>
      </c>
      <c r="F21">
        <f>COUNTIFS('Twitter Search Tweets'!$I$2:$I$200,'Dep types occurrences per arity'!$A21,'Twitter Search Tweets'!$J$2:$J$200,'Dep types occurrences per arity'!$C21)</f>
        <v>0</v>
      </c>
      <c r="G21">
        <f>COUNTIFS(Youtube!$I$2:$I$200,'Dep types occurrences per arity'!$A21,Youtube!$J$2:$J$200,'Dep types occurrences per arity'!$C21)</f>
        <v>0</v>
      </c>
      <c r="H21">
        <f>COUNTIFS(Flickr!$I$2:$I$200,'Dep types occurrences per arity'!$A21,Flickr!$J$2:$J$200,'Dep types occurrences per arity'!$C21)</f>
        <v>0</v>
      </c>
      <c r="I21">
        <f>COUNTIFS('Twilio SMS'!$I$2:$I$200,'Dep types occurrences per arity'!$A21,'Twilio SMS'!$J$2:$J$200,'Dep types occurrences per arity'!$C21)</f>
        <v>0</v>
      </c>
      <c r="J21">
        <f>COUNTIFS(Last.fm!$I$2:$I$200,'Dep types occurrences per arity'!$A21,Last.fm!$J$2:$J$200,'Dep types occurrences per arity'!$C21)</f>
        <v>0</v>
      </c>
      <c r="K21">
        <f>COUNTIFS('Microsoft Bing Maps'!$I$2:$I$200,'Dep types occurrences per arity'!$A21,'Microsoft Bing Maps'!$J$2:$J$200,'Dep types occurrences per arity'!$C21)</f>
        <v>0</v>
      </c>
      <c r="L21">
        <f>COUNTIFS('Google App Engine Admin'!$I$2:$I$200,'Dep types occurrences per arity'!$A21,'Google App Engine Admin'!$J$2:$J$200,'Dep types occurrences per arity'!$C21)</f>
        <v>0</v>
      </c>
      <c r="M21">
        <f>COUNTIFS(Foursquare!$I$2:$I$200,'Dep types occurrences per arity'!$A21,Foursquare!$J$2:$J$200,'Dep types occurrences per arity'!$C21)</f>
        <v>0</v>
      </c>
      <c r="N21">
        <f>COUNTIFS('DocuSign eSignature'!$I$2:$I$200,'Dep types occurrences per arity'!$A21,'DocuSign eSignature'!$J$2:$J$200,'Dep types occurrences per arity'!$C21)</f>
        <v>0</v>
      </c>
      <c r="O21">
        <f>COUNTIFS(GeoNames!$I$2:$I$200,'Dep types occurrences per arity'!$A21,GeoNames!$J$2:$J$200,'Dep types occurrences per arity'!$C21)</f>
        <v>0</v>
      </c>
      <c r="P21">
        <f>COUNTIFS('Google Geocoding'!$I$2:$I$200,'Dep types occurrences per arity'!$A21,'Google Geocoding'!$J$2:$J$200,'Dep types occurrences per arity'!$C21)</f>
        <v>0</v>
      </c>
      <c r="Q21">
        <f>COUNTIFS(OpenStreetMap!$I$2:$I$200,'Dep types occurrences per arity'!$A21,OpenStreetMap!$J$2:$J$200,'Dep types occurrences per arity'!$C21)</f>
        <v>0</v>
      </c>
      <c r="R21">
        <f>COUNTIFS(SoundCloud!$I$2:$I$200,'Dep types occurrences per arity'!$A21,SoundCloud!$J$2:$J$200,'Dep types occurrences per arity'!$C21)</f>
        <v>0</v>
      </c>
      <c r="S21">
        <f>COUNTIFS(NationBuilder!$I$2:$I$199,'Dep types occurrences per arity'!$A21,NationBuilder!$J$2:$J$199,'Dep types occurrences per arity'!$C21)</f>
        <v>0</v>
      </c>
      <c r="T21">
        <f>COUNTIFS(Tumblr!$I$2:$I$200,'Dep types occurrences per arity'!$A21,Tumblr!$J$2:$J$200,'Dep types occurrences per arity'!$C21)</f>
        <v>6</v>
      </c>
      <c r="U21">
        <f>COUNTIFS('Yelp Fusion'!$I$2:$I$200,'Dep types occurrences per arity'!$A21,'Yelp Fusion'!$J$2:$J$200,'Dep types occurrences per arity'!$C21)</f>
        <v>0</v>
      </c>
      <c r="V21">
        <f>COUNTIFS('Paypal Invoicing'!$I$2:$I$200,'Dep types occurrences per arity'!$A21,'Paypal Invoicing'!$J$2:$J$200,'Dep types occurrences per arity'!$C21)</f>
        <v>0</v>
      </c>
      <c r="W21">
        <f>COUNTIFS(Oodle!$I$2:$I$200,'Dep types occurrences per arity'!$A21,Oodle!$J$2:$J$200,'Dep types occurrences per arity'!$C21)</f>
        <v>0</v>
      </c>
      <c r="X21">
        <f>COUNTIFS(iTunes!$I$2:$I$200,'Dep types occurrences per arity'!$A21,iTunes!$J$2:$J$200,'Dep types occurrences per arity'!$C21)</f>
        <v>0</v>
      </c>
      <c r="Y21">
        <f>COUNTIFS(MapLarge!$I$2:$I$200,'Dep types occurrences per arity'!$A21,MapLarge!$J$2:$J$200,'Dep types occurrences per arity'!$C21)</f>
        <v>0</v>
      </c>
      <c r="Z21">
        <f>COUNTIFS(PicPlz!$I$2:$I$200,'Dep types occurrences per arity'!$A21,PicPlz!$J$2:$J$200,'Dep types occurrences per arity'!$C21)</f>
        <v>0</v>
      </c>
      <c r="AA21">
        <f>COUNTIFS(CrunchBase!$I$2:$I$200,'Dep types occurrences per arity'!$A21,CrunchBase!$J$2:$J$200,'Dep types occurrences per arity'!$C21)</f>
        <v>0</v>
      </c>
      <c r="AB21">
        <f>COUNTIFS(Stripe!$I$2:$I$200,'Dep types occurrences per arity'!$A21,Stripe!$J$2:$J$200,'Dep types occurrences per arity'!$C21)</f>
        <v>12</v>
      </c>
      <c r="AC21">
        <f>COUNTIFS(Kiva!$I$2:$I$200,'Dep types occurrences per arity'!$A21,Kiva!$J$2:$J$200,'Dep types occurrences per arity'!$C21)</f>
        <v>0</v>
      </c>
      <c r="AD21">
        <f>COUNTIFS(Tropo!$I$2:$I$200,'Dep types occurrences per arity'!$A21,Tropo!$J$2:$J$200,'Dep types occurrences per arity'!$C21)</f>
        <v>0</v>
      </c>
      <c r="AE21">
        <f>COUNTIFS('AT&amp;T In-App Messaging'!$I$2:$I$200,'Dep types occurrences per arity'!$A21,'AT&amp;T In-App Messaging'!$J$2:$J$200,'Dep types occurrences per arity'!$C21)</f>
        <v>0</v>
      </c>
      <c r="AF21">
        <f>COUNTIFS('Nexmo SMS'!$I$2:$I$200,'Dep types occurrences per arity'!$A21,'Nexmo SMS'!$J$2:$J$200,'Dep types occurrences per arity'!$C21)</f>
        <v>0</v>
      </c>
      <c r="AG21">
        <f>COUNTIFS('Amazon S3'!$I$2:$I$200,'Dep types occurrences per arity'!$A21,'Amazon S3'!$J$2:$J$200,'Dep types occurrences per arity'!$C21)</f>
        <v>0</v>
      </c>
      <c r="AH21">
        <f>COUNTIFS(Heroku!$I$2:$I$200,'Dep types occurrences per arity'!$A21,Heroku!$J$2:$J$200,'Dep types occurrences per arity'!$C21)</f>
        <v>0</v>
      </c>
      <c r="AI21">
        <f>COUNTIFS('Google Drive'!$I$2:$I$200,'Dep types occurrences per arity'!$A21,'Google Drive'!$J$2:$J$200,'Dep types occurrences per arity'!$C21)</f>
        <v>0</v>
      </c>
      <c r="AJ21">
        <f>COUNTIFS('Google Fusion Tables'!$I$2:$I$200,'Dep types occurrences per arity'!$A21,'Google Fusion Tables'!$J$2:$J$200,'Dep types occurrences per arity'!$C21)</f>
        <v>0</v>
      </c>
      <c r="AK21">
        <f>COUNTIFS(Pryv!$I$2:$I$200,'Dep types occurrences per arity'!$A21,Pryv!$J$2:$J$200,'Dep types occurrences per arity'!$C21)</f>
        <v>0</v>
      </c>
      <c r="AL21">
        <f>COUNTIFS(Github!$I$2:$I$200,'Dep types occurrences per arity'!$A21,Github!$J$2:$J$200,'Dep types occurrences per arity'!$C21)</f>
        <v>0</v>
      </c>
      <c r="AM21">
        <f>COUNTIFS('Bing Web Search'!$I$2:$I$200,'Dep types occurrences per arity'!$A21,'Bing Web Search'!$J$2:$J$200,'Dep types occurrences per arity'!$C21)</f>
        <v>0</v>
      </c>
      <c r="AN21">
        <f>COUNTIFS(Indeed!$I$2:$I$200,'Dep types occurrences per arity'!$A21,Indeed!$J$2:$J$200,'Dep types occurrences per arity'!$C21)</f>
        <v>0</v>
      </c>
      <c r="AO21">
        <f>COUNTIFS('Google Custom Search'!$I$2:$I$200,'Dep types occurrences per arity'!$A21,'Google Custom Search'!$J$2:$J$200,'Dep types occurrences per arity'!$C21)</f>
        <v>0</v>
      </c>
      <c r="AP21">
        <f>COUNTIFS(Coinbase!$I$2:$I$200,'Dep types occurrences per arity'!$A21,Coinbase!$J$2:$J$200,'Dep types occurrences per arity'!$C21)</f>
        <v>0</v>
      </c>
      <c r="AQ21">
        <f>COUNTIFS('QuickBooks Payments'!$I$2:$I$200,'Dep types occurrences per arity'!$A21,'QuickBooks Payments'!$J$2:$J$200,'Dep types occurrences per arity'!$C21)</f>
        <v>0</v>
      </c>
      <c r="AR21">
        <f>COUNTIFS('Forte (Payments Gateway)'!$I$2:$I$200,'Dep types occurrences per arity'!$A21,'Forte (Payments Gateway)'!$J$2:$J$200,'Dep types occurrences per arity'!$C21)</f>
        <v>0</v>
      </c>
    </row>
    <row r="22" ht="15.75" customHeight="1" spans="1:44">
      <c r="A22" s="1" t="str">
        <f>'Dependency types'!$G$8</f>
        <v>Complex</v>
      </c>
      <c r="B22" s="1" t="s">
        <v>365</v>
      </c>
      <c r="C22" s="1">
        <v>4</v>
      </c>
      <c r="D22">
        <f t="shared" si="0"/>
        <v>5</v>
      </c>
      <c r="E22">
        <f>COUNTIFS('Google Maps Places'!$I$2:$I$200,'Dep types occurrences per arity'!$A22,'Google Maps Places'!$J$2:$J$200,"&gt;="&amp;'Dep types occurrences per arity'!$C22)</f>
        <v>0</v>
      </c>
      <c r="F22">
        <f>COUNTIFS('Twitter Search Tweets'!$I$2:$I$200,'Dep types occurrences per arity'!$A22,'Twitter Search Tweets'!$J$2:$J$200,"&gt;="&amp;'Dep types occurrences per arity'!$C22)</f>
        <v>0</v>
      </c>
      <c r="G22">
        <f>COUNTIFS(Youtube!$I$2:$I$200,'Dep types occurrences per arity'!$A22,Youtube!$J$2:$J$200,"&gt;="&amp;'Dep types occurrences per arity'!$C22)</f>
        <v>0</v>
      </c>
      <c r="H22">
        <f>COUNTIFS(Flickr!$I$2:$I$200,'Dep types occurrences per arity'!$A22,Flickr!$J$2:$J$200,"&gt;="&amp;'Dep types occurrences per arity'!$C22)</f>
        <v>0</v>
      </c>
      <c r="I22">
        <f>COUNTIFS('Twilio SMS'!$I$2:$I$200,'Dep types occurrences per arity'!$A22,'Twilio SMS'!$J$2:$J$200,"&gt;="&amp;'Dep types occurrences per arity'!$C22)</f>
        <v>0</v>
      </c>
      <c r="J22">
        <f>COUNTIFS(Last.fm!$I$2:$I$200,'Dep types occurrences per arity'!$A22,Last.fm!$J$2:$J$200,"&gt;="&amp;'Dep types occurrences per arity'!$C22)</f>
        <v>0</v>
      </c>
      <c r="K22">
        <f>COUNTIFS('Microsoft Bing Maps'!$I$2:$I$200,'Dep types occurrences per arity'!$A22,'Microsoft Bing Maps'!$J$2:$J$200,"&gt;="&amp;'Dep types occurrences per arity'!$C22)</f>
        <v>0</v>
      </c>
      <c r="L22">
        <f>COUNTIFS('Google App Engine Admin'!$I$2:$I$200,'Dep types occurrences per arity'!$A22,'Google App Engine Admin'!$J$2:$J$200,"&gt;="&amp;'Dep types occurrences per arity'!$C22)</f>
        <v>0</v>
      </c>
      <c r="M22">
        <f>COUNTIFS(Foursquare!$I$2:$I$200,'Dep types occurrences per arity'!$A22,Foursquare!$J$2:$J$200,"&gt;="&amp;'Dep types occurrences per arity'!$C22)</f>
        <v>2</v>
      </c>
      <c r="N22">
        <f>COUNTIFS('DocuSign eSignature'!$I$2:$I$200,'Dep types occurrences per arity'!$A22,'DocuSign eSignature'!$J$2:$J$200,"&gt;="&amp;'Dep types occurrences per arity'!$C22)</f>
        <v>0</v>
      </c>
      <c r="O22">
        <f>COUNTIFS(GeoNames!$I$2:$I$200,'Dep types occurrences per arity'!$A22,GeoNames!$J$2:$J$200,"&gt;="&amp;'Dep types occurrences per arity'!$C22)</f>
        <v>0</v>
      </c>
      <c r="P22">
        <f>COUNTIFS('Google Geocoding'!$I$2:$I$200,'Dep types occurrences per arity'!$A22,'Google Geocoding'!$J$2:$J$200,"&gt;="&amp;'Dep types occurrences per arity'!$C22)</f>
        <v>0</v>
      </c>
      <c r="Q22">
        <f>COUNTIFS(OpenStreetMap!$I$2:$I$200,'Dep types occurrences per arity'!$A22,OpenStreetMap!$J$2:$J$200,"&gt;="&amp;'Dep types occurrences per arity'!$C22)</f>
        <v>0</v>
      </c>
      <c r="R22">
        <f>COUNTIFS(SoundCloud!$I$2:$I$200,'Dep types occurrences per arity'!$A22,SoundCloud!$J$2:$J$200,"&gt;="&amp;'Dep types occurrences per arity'!$C22)</f>
        <v>0</v>
      </c>
      <c r="S22">
        <f>COUNTIFS(NationBuilder!$I$2:$I$199,'Dep types occurrences per arity'!$A22,NationBuilder!$J$2:$J$199,"&gt;="&amp;'Dep types occurrences per arity'!$C22)</f>
        <v>0</v>
      </c>
      <c r="T22">
        <f>COUNTIFS(Tumblr!$I$2:$I$200,'Dep types occurrences per arity'!$A22,Tumblr!$J$2:$J$200,"&gt;="&amp;'Dep types occurrences per arity'!$C22)</f>
        <v>3</v>
      </c>
      <c r="U22">
        <f>COUNTIFS('Yelp Fusion'!$I$2:$I$200,'Dep types occurrences per arity'!$A22,'Yelp Fusion'!$J$2:$J$200,"&gt;="&amp;'Dep types occurrences per arity'!$C22)</f>
        <v>0</v>
      </c>
      <c r="V22">
        <f>COUNTIFS('Paypal Invoicing'!$I$2:$I$200,'Dep types occurrences per arity'!$A22,'Paypal Invoicing'!$J$2:$J$200,"&gt;="&amp;'Dep types occurrences per arity'!$C22)</f>
        <v>0</v>
      </c>
      <c r="W22">
        <f>COUNTIFS(Oodle!$I$2:$I$200,'Dep types occurrences per arity'!$A22,Oodle!$J$2:$J$200,"&gt;="&amp;'Dep types occurrences per arity'!$C22)</f>
        <v>0</v>
      </c>
      <c r="X22">
        <f>COUNTIFS(iTunes!$I$2:$I$200,'Dep types occurrences per arity'!$A22,iTunes!$J$2:$J$200,"&gt;="&amp;'Dep types occurrences per arity'!$C22)</f>
        <v>0</v>
      </c>
      <c r="Y22">
        <f>COUNTIFS(MapLarge!$I$2:$I$200,'Dep types occurrences per arity'!$A22,MapLarge!$J$2:$J$200,"&gt;="&amp;'Dep types occurrences per arity'!$C22)</f>
        <v>0</v>
      </c>
      <c r="Z22">
        <f>COUNTIFS(PicPlz!$I$2:$I$200,'Dep types occurrences per arity'!$A22,PicPlz!$J$2:$J$200,"&gt;="&amp;'Dep types occurrences per arity'!$C22)</f>
        <v>0</v>
      </c>
      <c r="AA22">
        <f>COUNTIFS(CrunchBase!$I$2:$I$200,'Dep types occurrences per arity'!$A22,CrunchBase!$J$2:$J$200,"&gt;="&amp;'Dep types occurrences per arity'!$C22)</f>
        <v>0</v>
      </c>
      <c r="AB22">
        <f>COUNTIFS(Stripe!$I$2:$I$200,'Dep types occurrences per arity'!$A22,Stripe!$J$2:$J$200,"&gt;="&amp;'Dep types occurrences per arity'!$C22)</f>
        <v>0</v>
      </c>
      <c r="AC22">
        <f>COUNTIFS(Kiva!$I$2:$I$200,'Dep types occurrences per arity'!$A22,Kiva!$J$2:$J$200,"&gt;="&amp;'Dep types occurrences per arity'!$C22)</f>
        <v>0</v>
      </c>
      <c r="AD22">
        <f>COUNTIFS(Tropo!$I$2:$I$200,'Dep types occurrences per arity'!$A22,Tropo!$J$2:$J$200,"&gt;="&amp;'Dep types occurrences per arity'!$C22)</f>
        <v>0</v>
      </c>
      <c r="AE22">
        <f>COUNTIFS('AT&amp;T In-App Messaging'!$I$2:$I$200,'Dep types occurrences per arity'!$A22,'AT&amp;T In-App Messaging'!$J$2:$J$200,"&gt;="&amp;'Dep types occurrences per arity'!$C22)</f>
        <v>0</v>
      </c>
      <c r="AF22">
        <f>COUNTIFS('Nexmo SMS'!$I$2:$I$200,'Dep types occurrences per arity'!$A22,'Nexmo SMS'!$J$2:$J$200,"&gt;="&amp;'Dep types occurrences per arity'!$C22)</f>
        <v>0</v>
      </c>
      <c r="AG22">
        <f>COUNTIFS('Amazon S3'!$I$2:$I$200,'Dep types occurrences per arity'!$A22,'Amazon S3'!$J$2:$J$200,"&gt;="&amp;'Dep types occurrences per arity'!$C22)</f>
        <v>0</v>
      </c>
      <c r="AH22">
        <f>COUNTIFS(Heroku!$I$2:$I$200,'Dep types occurrences per arity'!$A22,Heroku!$J$2:$J$200,"&gt;="&amp;'Dep types occurrences per arity'!$C22)</f>
        <v>0</v>
      </c>
      <c r="AI22">
        <f>COUNTIFS('Google Drive'!$I$2:$I$200,'Dep types occurrences per arity'!$A22,'Google Drive'!$J$2:$J$200,"&gt;="&amp;'Dep types occurrences per arity'!$C22)</f>
        <v>0</v>
      </c>
      <c r="AJ22">
        <f>COUNTIFS('Google Fusion Tables'!$I$2:$I$200,'Dep types occurrences per arity'!$A22,'Google Fusion Tables'!$J$2:$J$200,"&gt;="&amp;'Dep types occurrences per arity'!$C22)</f>
        <v>0</v>
      </c>
      <c r="AK22">
        <f>COUNTIFS(Pryv!$I$2:$I$200,'Dep types occurrences per arity'!$A22,Pryv!$J$2:$J$200,"&gt;="&amp;'Dep types occurrences per arity'!$C22)</f>
        <v>0</v>
      </c>
      <c r="AL22">
        <f>COUNTIFS(Github!$I$2:$I$200,'Dep types occurrences per arity'!$A22,Github!$J$2:$J$200,"&gt;="&amp;'Dep types occurrences per arity'!$C22)</f>
        <v>0</v>
      </c>
      <c r="AM22">
        <f>COUNTIFS('Bing Web Search'!$I$2:$I$200,'Dep types occurrences per arity'!$A22,'Bing Web Search'!$J$2:$J$200,"&gt;="&amp;'Dep types occurrences per arity'!$C22)</f>
        <v>0</v>
      </c>
      <c r="AN22">
        <f>COUNTIFS(Indeed!$I$2:$I$200,'Dep types occurrences per arity'!$A22,Indeed!$J$2:$J$200,"&gt;="&amp;'Dep types occurrences per arity'!$C22)</f>
        <v>0</v>
      </c>
      <c r="AO22">
        <f>COUNTIFS('Google Custom Search'!$I$2:$I$200,'Dep types occurrences per arity'!$A22,'Google Custom Search'!$J$2:$J$200,"&gt;="&amp;'Dep types occurrences per arity'!$C22)</f>
        <v>0</v>
      </c>
      <c r="AP22">
        <f>COUNTIFS(Coinbase!$I$2:$I$200,'Dep types occurrences per arity'!$A22,Coinbase!$J$2:$J$200,"&gt;="&amp;'Dep types occurrences per arity'!$C22)</f>
        <v>0</v>
      </c>
      <c r="AQ22">
        <f>COUNTIFS('QuickBooks Payments'!$I$2:$I$200,'Dep types occurrences per arity'!$A22,'QuickBooks Payments'!$J$2:$J$200,"&gt;="&amp;'Dep types occurrences per arity'!$C22)</f>
        <v>0</v>
      </c>
      <c r="AR22">
        <f>COUNTIFS('Forte (Payments Gateway)'!$I$2:$I$200,'Dep types occurrences per arity'!$A22,'Forte (Payments Gateway)'!$J$2:$J$200,"&gt;="&amp;'Dep types occurrences per arity'!$C22)</f>
        <v>0</v>
      </c>
    </row>
    <row r="23" ht="15.75" customHeight="1"/>
    <row r="24" ht="15.75" customHeight="1" spans="1:44">
      <c r="A24" s="1" t="s">
        <v>290</v>
      </c>
      <c r="B24" s="1"/>
      <c r="C24" s="1"/>
      <c r="D24" s="1">
        <f t="shared" ref="D24:AR24" si="1">SUM(D$2:D$22)</f>
        <v>633</v>
      </c>
      <c r="E24" s="1">
        <f t="shared" si="1"/>
        <v>8</v>
      </c>
      <c r="F24" s="1">
        <f t="shared" si="1"/>
        <v>3</v>
      </c>
      <c r="G24" s="1">
        <f t="shared" si="1"/>
        <v>82</v>
      </c>
      <c r="H24" s="1">
        <f t="shared" si="1"/>
        <v>56</v>
      </c>
      <c r="I24" s="1">
        <f t="shared" si="1"/>
        <v>3</v>
      </c>
      <c r="J24" s="1">
        <f t="shared" si="1"/>
        <v>25</v>
      </c>
      <c r="K24" s="1">
        <f t="shared" si="1"/>
        <v>26</v>
      </c>
      <c r="L24" s="1">
        <f t="shared" si="1"/>
        <v>0</v>
      </c>
      <c r="M24" s="1">
        <f t="shared" si="1"/>
        <v>37</v>
      </c>
      <c r="N24" s="1">
        <f t="shared" si="1"/>
        <v>17</v>
      </c>
      <c r="O24" s="1">
        <f t="shared" si="1"/>
        <v>19</v>
      </c>
      <c r="P24" s="1">
        <f t="shared" si="1"/>
        <v>6</v>
      </c>
      <c r="Q24" s="1">
        <f t="shared" si="1"/>
        <v>3</v>
      </c>
      <c r="R24" s="1">
        <f t="shared" si="1"/>
        <v>3</v>
      </c>
      <c r="S24" s="1">
        <f t="shared" si="1"/>
        <v>6</v>
      </c>
      <c r="T24" s="1">
        <f t="shared" si="1"/>
        <v>59</v>
      </c>
      <c r="U24" s="1">
        <f t="shared" si="1"/>
        <v>7</v>
      </c>
      <c r="V24" s="1">
        <f t="shared" si="1"/>
        <v>11</v>
      </c>
      <c r="W24" s="1">
        <f t="shared" si="1"/>
        <v>1</v>
      </c>
      <c r="X24" s="1">
        <f t="shared" si="1"/>
        <v>19</v>
      </c>
      <c r="Y24" s="1">
        <f t="shared" si="1"/>
        <v>0</v>
      </c>
      <c r="Z24" s="1">
        <f t="shared" si="1"/>
        <v>18</v>
      </c>
      <c r="AA24" s="1">
        <f t="shared" si="1"/>
        <v>14</v>
      </c>
      <c r="AB24" s="1">
        <f t="shared" si="1"/>
        <v>60</v>
      </c>
      <c r="AC24" s="1">
        <f t="shared" si="1"/>
        <v>0</v>
      </c>
      <c r="AD24" s="1">
        <f t="shared" si="1"/>
        <v>2</v>
      </c>
      <c r="AE24" s="1">
        <f t="shared" si="1"/>
        <v>1</v>
      </c>
      <c r="AF24" s="1">
        <f t="shared" si="1"/>
        <v>1</v>
      </c>
      <c r="AG24" s="1">
        <f t="shared" si="1"/>
        <v>41</v>
      </c>
      <c r="AH24" s="1">
        <f t="shared" si="1"/>
        <v>0</v>
      </c>
      <c r="AI24" s="1">
        <f t="shared" si="1"/>
        <v>14</v>
      </c>
      <c r="AJ24" s="1">
        <f t="shared" si="1"/>
        <v>3</v>
      </c>
      <c r="AK24" s="1">
        <f t="shared" si="1"/>
        <v>6</v>
      </c>
      <c r="AL24" s="1">
        <f t="shared" si="1"/>
        <v>24</v>
      </c>
      <c r="AM24" s="1">
        <f t="shared" si="1"/>
        <v>6</v>
      </c>
      <c r="AN24" s="1">
        <f t="shared" si="1"/>
        <v>0</v>
      </c>
      <c r="AO24" s="1">
        <f t="shared" si="1"/>
        <v>0</v>
      </c>
      <c r="AP24" s="1">
        <f t="shared" si="1"/>
        <v>12</v>
      </c>
      <c r="AQ24" s="1">
        <f t="shared" si="1"/>
        <v>5</v>
      </c>
      <c r="AR24" s="1">
        <f t="shared" si="1"/>
        <v>35</v>
      </c>
    </row>
    <row r="25" ht="15.75" customHeight="1"/>
    <row r="26" ht="15.75" customHeight="1"/>
    <row r="27" ht="15.75" customHeight="1"/>
    <row r="28" ht="15.75" customHeight="1" spans="2:4">
      <c r="B28" s="1" t="s">
        <v>363</v>
      </c>
      <c r="C28" s="1" t="s">
        <v>364</v>
      </c>
      <c r="D28" s="1" t="s">
        <v>365</v>
      </c>
    </row>
    <row r="29" ht="15.75" customHeight="1" spans="1:4">
      <c r="A29" s="1" t="s">
        <v>301</v>
      </c>
      <c r="B29">
        <f>D2</f>
        <v>209</v>
      </c>
      <c r="C29">
        <f>D3</f>
        <v>8</v>
      </c>
      <c r="D29">
        <f>D4</f>
        <v>4</v>
      </c>
    </row>
    <row r="30" ht="15.75" customHeight="1" spans="1:4">
      <c r="A30" s="1" t="s">
        <v>304</v>
      </c>
      <c r="B30">
        <f>D5</f>
        <v>15</v>
      </c>
      <c r="C30">
        <f>D6</f>
        <v>5</v>
      </c>
      <c r="D30">
        <f>D7</f>
        <v>1</v>
      </c>
    </row>
    <row r="31" ht="15.75" customHeight="1" spans="1:4">
      <c r="A31" s="1" t="s">
        <v>308</v>
      </c>
      <c r="B31">
        <f>D8</f>
        <v>78</v>
      </c>
      <c r="C31">
        <f>D9</f>
        <v>21</v>
      </c>
      <c r="D31">
        <f>D10</f>
        <v>9</v>
      </c>
    </row>
    <row r="32" ht="15.75" customHeight="1" spans="1:4">
      <c r="A32" s="1" t="s">
        <v>311</v>
      </c>
      <c r="B32">
        <f>D11</f>
        <v>36</v>
      </c>
      <c r="C32">
        <f>D12</f>
        <v>3</v>
      </c>
      <c r="D32">
        <f>D13</f>
        <v>0</v>
      </c>
    </row>
    <row r="33" ht="15.75" customHeight="1" spans="1:4">
      <c r="A33" s="1" t="s">
        <v>300</v>
      </c>
      <c r="B33">
        <f>D14</f>
        <v>102</v>
      </c>
      <c r="C33">
        <f>D15</f>
        <v>9</v>
      </c>
      <c r="D33">
        <f>D16</f>
        <v>3</v>
      </c>
    </row>
    <row r="34" ht="15.75" customHeight="1" spans="1:4">
      <c r="A34" s="1" t="s">
        <v>307</v>
      </c>
      <c r="B34">
        <f>D17</f>
        <v>106</v>
      </c>
      <c r="C34">
        <f>D18</f>
        <v>0</v>
      </c>
      <c r="D34">
        <f>D19</f>
        <v>1</v>
      </c>
    </row>
    <row r="35" ht="15.75" customHeight="1" spans="1:4">
      <c r="A35" s="1" t="s">
        <v>315</v>
      </c>
      <c r="B35">
        <f>D20</f>
        <v>0</v>
      </c>
      <c r="C35">
        <f>D21</f>
        <v>18</v>
      </c>
      <c r="D35">
        <f>D22</f>
        <v>5</v>
      </c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paperSize="9" orientation="portrait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000"/>
  <sheetViews>
    <sheetView workbookViewId="0">
      <selection activeCell="A1" sqref="A1"/>
    </sheetView>
  </sheetViews>
  <sheetFormatPr defaultColWidth="14.4285714285714" defaultRowHeight="15" customHeight="1"/>
  <cols>
    <col min="1" max="1" width="19.2928571428571" customWidth="1"/>
    <col min="2" max="4" width="10.7071428571429" customWidth="1"/>
    <col min="5" max="5" width="11.4285714285714" customWidth="1"/>
    <col min="6" max="42" width="10.7071428571429" customWidth="1"/>
  </cols>
  <sheetData>
    <row r="1" ht="13.95" spans="1:42">
      <c r="A1" s="1" t="s">
        <v>361</v>
      </c>
      <c r="B1" s="1" t="s">
        <v>290</v>
      </c>
      <c r="C1" s="1" t="s">
        <v>41</v>
      </c>
      <c r="D1" s="1" t="s">
        <v>47</v>
      </c>
      <c r="E1" s="1" t="s">
        <v>52</v>
      </c>
      <c r="F1" s="1" t="s">
        <v>58</v>
      </c>
      <c r="G1" s="1" t="s">
        <v>62</v>
      </c>
      <c r="H1" s="1" t="s">
        <v>68</v>
      </c>
      <c r="I1" s="1" t="s">
        <v>73</v>
      </c>
      <c r="J1" s="1" t="s">
        <v>77</v>
      </c>
      <c r="K1" s="1" t="s">
        <v>82</v>
      </c>
      <c r="L1" s="1" t="s">
        <v>86</v>
      </c>
      <c r="M1" s="1" t="s">
        <v>91</v>
      </c>
      <c r="N1" s="1" t="s">
        <v>96</v>
      </c>
      <c r="O1" s="1" t="s">
        <v>99</v>
      </c>
      <c r="P1" s="1" t="s">
        <v>103</v>
      </c>
      <c r="Q1" s="1" t="s">
        <v>106</v>
      </c>
      <c r="R1" s="1" t="s">
        <v>109</v>
      </c>
      <c r="S1" s="1" t="s">
        <v>112</v>
      </c>
      <c r="T1" s="1" t="s">
        <v>117</v>
      </c>
      <c r="U1" s="1" t="s">
        <v>122</v>
      </c>
      <c r="V1" s="1" t="s">
        <v>125</v>
      </c>
      <c r="W1" s="1" t="s">
        <v>129</v>
      </c>
      <c r="X1" s="1" t="s">
        <v>132</v>
      </c>
      <c r="Y1" s="1" t="s">
        <v>135</v>
      </c>
      <c r="Z1" s="1" t="s">
        <v>139</v>
      </c>
      <c r="AA1" s="1" t="s">
        <v>142</v>
      </c>
      <c r="AB1" s="1" t="s">
        <v>145</v>
      </c>
      <c r="AC1" s="1" t="s">
        <v>149</v>
      </c>
      <c r="AD1" s="1" t="s">
        <v>152</v>
      </c>
      <c r="AE1" s="1" t="s">
        <v>156</v>
      </c>
      <c r="AF1" s="1" t="s">
        <v>162</v>
      </c>
      <c r="AG1" s="1" t="s">
        <v>165</v>
      </c>
      <c r="AH1" s="1" t="s">
        <v>168</v>
      </c>
      <c r="AI1" s="1" t="s">
        <v>172</v>
      </c>
      <c r="AJ1" s="1" t="s">
        <v>177</v>
      </c>
      <c r="AK1" s="1" t="s">
        <v>180</v>
      </c>
      <c r="AL1" s="1" t="s">
        <v>185</v>
      </c>
      <c r="AM1" s="1" t="s">
        <v>189</v>
      </c>
      <c r="AN1" s="1" t="s">
        <v>193</v>
      </c>
      <c r="AO1" s="1" t="s">
        <v>196</v>
      </c>
      <c r="AP1" s="1" t="s">
        <v>200</v>
      </c>
    </row>
    <row r="2" ht="13.95" spans="1:42">
      <c r="A2" s="1" t="str">
        <f>'Dependency types'!$G$2</f>
        <v>Requires</v>
      </c>
      <c r="B2">
        <f t="shared" ref="B2:B8" si="0">SUM(C2:AP2)</f>
        <v>19</v>
      </c>
      <c r="C2">
        <f>IF(COUNTIF('Google Maps Places'!$I$2:$I$200,'Dep types in APIs occurrences'!$A2)&gt;0,1,0)</f>
        <v>1</v>
      </c>
      <c r="D2">
        <f>IF(COUNTIF('Twitter Search Tweets'!$I$2:$I$200,'Dep types in APIs occurrences'!$A2)&gt;0,1,0)</f>
        <v>0</v>
      </c>
      <c r="E2">
        <f>IF(COUNTIF(Youtube!$I$2:$I$200,'Dep types in APIs occurrences'!$A2)&gt;0,1,0)</f>
        <v>1</v>
      </c>
      <c r="F2">
        <f>IF(COUNTIF(Flickr!$I$2:$I$200,'Dep types in APIs occurrences'!$A2)&gt;0,1,0)</f>
        <v>1</v>
      </c>
      <c r="G2">
        <f>IF(COUNTIF('Twilio SMS'!$I$2:$I$200,'Dep types in APIs occurrences'!$A2)&gt;0,1,0)</f>
        <v>0</v>
      </c>
      <c r="H2">
        <f>IF(COUNTIF(Last.fm!$I$2:$I$200,'Dep types in APIs occurrences'!$A2)&gt;0,1,0)</f>
        <v>0</v>
      </c>
      <c r="I2">
        <f>IF(COUNTIF('Microsoft Bing Maps'!$I$2:$I$200,'Dep types in APIs occurrences'!$A2)&gt;0,1,0)</f>
        <v>1</v>
      </c>
      <c r="J2">
        <f>IF(COUNTIF('Google App Engine Admin'!$I$2:$I$200,'Dep types in APIs occurrences'!$A2)&gt;0,1,0)</f>
        <v>0</v>
      </c>
      <c r="K2">
        <f>IF(COUNTIF(Foursquare!$I$2:$I$200,'Dep types in APIs occurrences'!$A2)&gt;0,1,0)</f>
        <v>1</v>
      </c>
      <c r="L2">
        <f>IF(COUNTIF('DocuSign eSignature'!$I$2:$I$200,'Dep types in APIs occurrences'!$A2)&gt;0,1,0)</f>
        <v>1</v>
      </c>
      <c r="M2">
        <f>IF(COUNTIF(GeoNames!$I$2:$I$200,'Dep types in APIs occurrences'!$A2)&gt;0,1,0)</f>
        <v>0</v>
      </c>
      <c r="N2">
        <f>IF(COUNTIF('Google Geocoding'!$I$2:$I$200,'Dep types in APIs occurrences'!$A2)&gt;0,1,0)</f>
        <v>0</v>
      </c>
      <c r="O2">
        <f>IF(COUNTIF(OpenStreetMap!$I$2:$I$200,'Dep types in APIs occurrences'!$A2)&gt;0,1,0)</f>
        <v>0</v>
      </c>
      <c r="P2">
        <f>IF(COUNTIF(SoundCloud!$I$2:$I$200,'Dep types in APIs occurrences'!$A2)&gt;0,1,0)</f>
        <v>0</v>
      </c>
      <c r="Q2">
        <f>IF(COUNTIF(NationBuilder!$I$2:$I$199,'Dep types in APIs occurrences'!$A2)&gt;0,1,0)</f>
        <v>1</v>
      </c>
      <c r="R2">
        <f>IF(COUNTIF(Tumblr!$I$2:$I$200,'Dep types in APIs occurrences'!$A2)&gt;0,1,0)</f>
        <v>1</v>
      </c>
      <c r="S2">
        <f>IF(COUNTIF('Yelp Fusion'!$I$2:$I$200,'Dep types in APIs occurrences'!$A2)&gt;0,1,0)</f>
        <v>0</v>
      </c>
      <c r="T2">
        <f>IF(COUNTIF('Paypal Invoicing'!$I$2:$I$200,'Dep types in APIs occurrences'!$A2)&gt;0,1,0)</f>
        <v>1</v>
      </c>
      <c r="U2">
        <f>IF(COUNTIF(Oodle!$I$2:$I$200,'Dep types in APIs occurrences'!$A2)&gt;0,1,0)</f>
        <v>0</v>
      </c>
      <c r="V2">
        <f>IF(COUNTIF(iTunes!$I$2:$I$200,'Dep types in APIs occurrences'!$A2)&gt;0,1,0)</f>
        <v>1</v>
      </c>
      <c r="W2">
        <f>IF(COUNTIF(MapLarge!$I$2:$I$200,'Dep types in APIs occurrences'!$A2)&gt;0,1,0)</f>
        <v>0</v>
      </c>
      <c r="X2">
        <f>IF(COUNTIF(PicPlz!$I$2:$I$200,'Dep types in APIs occurrences'!$A2)&gt;0,1,0)</f>
        <v>0</v>
      </c>
      <c r="Y2">
        <f>IF(COUNTIF(CrunchBase!$I$2:$I$200,'Dep types in APIs occurrences'!$A2)&gt;0,1,0)</f>
        <v>0</v>
      </c>
      <c r="Z2">
        <f>IF(COUNTIF(Stripe!$I$2:$I$200,'Dep types in APIs occurrences'!$A2)&gt;0,1,0)</f>
        <v>1</v>
      </c>
      <c r="AA2">
        <f>IF(COUNTIF(Kiva!$I$2:$I$200,'Dep types in APIs occurrences'!$A2)&gt;0,1,0)</f>
        <v>0</v>
      </c>
      <c r="AB2">
        <f>IF(COUNTIF(Tropo!$I$2:$I$200,'Dep types in APIs occurrences'!$A2)&gt;0,1,0)</f>
        <v>1</v>
      </c>
      <c r="AC2">
        <f>IF(COUNTIF('AT&amp;T In-App Messaging'!$I$2:$I$200,'Dep types in APIs occurrences'!$A2)&gt;0,1,0)</f>
        <v>0</v>
      </c>
      <c r="AD2">
        <f>IF(COUNTIF('Nexmo SMS'!$I$2:$I$200,'Dep types in APIs occurrences'!$A2)&gt;0,1,0)</f>
        <v>0</v>
      </c>
      <c r="AE2">
        <f>IF(COUNTIF('Amazon S3'!$I$2:$I$200,'Dep types in APIs occurrences'!$A2)&gt;0,1,0)</f>
        <v>1</v>
      </c>
      <c r="AF2">
        <f>IF(COUNTIF(Heroku!$I$2:$I$200,'Dep types in APIs occurrences'!$A2)&gt;0,1,0)</f>
        <v>0</v>
      </c>
      <c r="AG2">
        <f>IF(COUNTIF('Google Drive'!$I$2:$I$200,'Dep types in APIs occurrences'!$A2)&gt;0,1,0)</f>
        <v>1</v>
      </c>
      <c r="AH2">
        <f>IF(COUNTIF('Google Fusion Tables'!$I$2:$I$200,'Dep types in APIs occurrences'!$A2)&gt;0,1,0)</f>
        <v>0</v>
      </c>
      <c r="AI2">
        <f>IF(COUNTIF(Pryv!$I$2:$I$200,'Dep types in APIs occurrences'!$A2)&gt;0,1,0)</f>
        <v>1</v>
      </c>
      <c r="AJ2">
        <f>IF(COUNTIF(Github!$I$2:$I$200,'Dep types in APIs occurrences'!$A2)&gt;0,1,0)</f>
        <v>1</v>
      </c>
      <c r="AK2">
        <f>IF(COUNTIF('Bing Web Search'!$I$2:$I$200,'Dep types in APIs occurrences'!$A2)&gt;0,1,0)</f>
        <v>1</v>
      </c>
      <c r="AL2">
        <f>IF(COUNTIF(Indeed!$I$2:$I$200,'Dep types in APIs occurrences'!$A2)&gt;0,1,0)</f>
        <v>0</v>
      </c>
      <c r="AM2">
        <f>IF(COUNTIF('Google Custom Search'!$I$2:$I$200,'Dep types in APIs occurrences'!$A2)&gt;0,1,0)</f>
        <v>0</v>
      </c>
      <c r="AN2">
        <f>IF(COUNTIF(Coinbase!$I$2:$I$200,'Dep types in APIs occurrences'!$A2)&gt;0,1,0)</f>
        <v>1</v>
      </c>
      <c r="AO2">
        <f>IF(COUNTIF('QuickBooks Payments'!$I$2:$I$200,'Dep types in APIs occurrences'!$A2)&gt;0,1,0)</f>
        <v>0</v>
      </c>
      <c r="AP2">
        <f>IF(COUNTIF('Forte (Payments Gateway)'!$I$2:$I$200,'Dep types in APIs occurrences'!$A2)&gt;0,1,0)</f>
        <v>1</v>
      </c>
    </row>
    <row r="3" ht="13.95" spans="1:42">
      <c r="A3" s="1" t="str">
        <f>'Dependency types'!$G$3</f>
        <v>Or</v>
      </c>
      <c r="B3">
        <f t="shared" si="0"/>
        <v>11</v>
      </c>
      <c r="C3">
        <f>IF(COUNTIF('Google Maps Places'!$I$2:$I$200,'Dep types in APIs occurrences'!$A3)&gt;0,1,0)</f>
        <v>1</v>
      </c>
      <c r="D3">
        <f>IF(COUNTIF('Twitter Search Tweets'!$I$2:$I$200,'Dep types in APIs occurrences'!$A3)&gt;0,1,0)</f>
        <v>0</v>
      </c>
      <c r="E3">
        <f>IF(COUNTIF(Youtube!$I$2:$I$200,'Dep types in APIs occurrences'!$A3)&gt;0,1,0)</f>
        <v>0</v>
      </c>
      <c r="F3">
        <f>IF(COUNTIF(Flickr!$I$2:$I$200,'Dep types in APIs occurrences'!$A3)&gt;0,1,0)</f>
        <v>1</v>
      </c>
      <c r="G3">
        <f>IF(COUNTIF('Twilio SMS'!$I$2:$I$200,'Dep types in APIs occurrences'!$A3)&gt;0,1,0)</f>
        <v>0</v>
      </c>
      <c r="H3">
        <f>IF(COUNTIF(Last.fm!$I$2:$I$200,'Dep types in APIs occurrences'!$A3)&gt;0,1,0)</f>
        <v>0</v>
      </c>
      <c r="I3">
        <f>IF(COUNTIF('Microsoft Bing Maps'!$I$2:$I$200,'Dep types in APIs occurrences'!$A3)&gt;0,1,0)</f>
        <v>1</v>
      </c>
      <c r="J3">
        <f>IF(COUNTIF('Google App Engine Admin'!$I$2:$I$200,'Dep types in APIs occurrences'!$A3)&gt;0,1,0)</f>
        <v>0</v>
      </c>
      <c r="K3">
        <f>IF(COUNTIF(Foursquare!$I$2:$I$200,'Dep types in APIs occurrences'!$A3)&gt;0,1,0)</f>
        <v>0</v>
      </c>
      <c r="L3">
        <f>IF(COUNTIF('DocuSign eSignature'!$I$2:$I$200,'Dep types in APIs occurrences'!$A3)&gt;0,1,0)</f>
        <v>1</v>
      </c>
      <c r="M3">
        <f>IF(COUNTIF(GeoNames!$I$2:$I$200,'Dep types in APIs occurrences'!$A3)&gt;0,1,0)</f>
        <v>1</v>
      </c>
      <c r="N3">
        <f>IF(COUNTIF('Google Geocoding'!$I$2:$I$200,'Dep types in APIs occurrences'!$A3)&gt;0,1,0)</f>
        <v>0</v>
      </c>
      <c r="O3">
        <f>IF(COUNTIF(OpenStreetMap!$I$2:$I$200,'Dep types in APIs occurrences'!$A3)&gt;0,1,0)</f>
        <v>0</v>
      </c>
      <c r="P3">
        <f>IF(COUNTIF(SoundCloud!$I$2:$I$200,'Dep types in APIs occurrences'!$A3)&gt;0,1,0)</f>
        <v>0</v>
      </c>
      <c r="Q3">
        <f>IF(COUNTIF(NationBuilder!$I$2:$I$199,'Dep types in APIs occurrences'!$A3)&gt;0,1,0)</f>
        <v>1</v>
      </c>
      <c r="R3">
        <f>IF(COUNTIF(Tumblr!$I$2:$I$200,'Dep types in APIs occurrences'!$A3)&gt;0,1,0)</f>
        <v>0</v>
      </c>
      <c r="S3">
        <f>IF(COUNTIF('Yelp Fusion'!$I$2:$I$200,'Dep types in APIs occurrences'!$A3)&gt;0,1,0)</f>
        <v>0</v>
      </c>
      <c r="T3">
        <f>IF(COUNTIF('Paypal Invoicing'!$I$2:$I$200,'Dep types in APIs occurrences'!$A3)&gt;0,1,0)</f>
        <v>0</v>
      </c>
      <c r="U3">
        <f>IF(COUNTIF(Oodle!$I$2:$I$200,'Dep types in APIs occurrences'!$A3)&gt;0,1,0)</f>
        <v>0</v>
      </c>
      <c r="V3">
        <f>IF(COUNTIF(iTunes!$I$2:$I$200,'Dep types in APIs occurrences'!$A3)&gt;0,1,0)</f>
        <v>0</v>
      </c>
      <c r="W3">
        <f>IF(COUNTIF(MapLarge!$I$2:$I$200,'Dep types in APIs occurrences'!$A3)&gt;0,1,0)</f>
        <v>0</v>
      </c>
      <c r="X3">
        <f>IF(COUNTIF(PicPlz!$I$2:$I$200,'Dep types in APIs occurrences'!$A3)&gt;0,1,0)</f>
        <v>0</v>
      </c>
      <c r="Y3">
        <f>IF(COUNTIF(CrunchBase!$I$2:$I$200,'Dep types in APIs occurrences'!$A3)&gt;0,1,0)</f>
        <v>0</v>
      </c>
      <c r="Z3">
        <f>IF(COUNTIF(Stripe!$I$2:$I$200,'Dep types in APIs occurrences'!$A3)&gt;0,1,0)</f>
        <v>1</v>
      </c>
      <c r="AA3">
        <f>IF(COUNTIF(Kiva!$I$2:$I$200,'Dep types in APIs occurrences'!$A3)&gt;0,1,0)</f>
        <v>0</v>
      </c>
      <c r="AB3">
        <f>IF(COUNTIF(Tropo!$I$2:$I$200,'Dep types in APIs occurrences'!$A3)&gt;0,1,0)</f>
        <v>1</v>
      </c>
      <c r="AC3">
        <f>IF(COUNTIF('AT&amp;T In-App Messaging'!$I$2:$I$200,'Dep types in APIs occurrences'!$A3)&gt;0,1,0)</f>
        <v>1</v>
      </c>
      <c r="AD3">
        <f>IF(COUNTIF('Nexmo SMS'!$I$2:$I$200,'Dep types in APIs occurrences'!$A3)&gt;0,1,0)</f>
        <v>0</v>
      </c>
      <c r="AE3">
        <f>IF(COUNTIF('Amazon S3'!$I$2:$I$200,'Dep types in APIs occurrences'!$A3)&gt;0,1,0)</f>
        <v>1</v>
      </c>
      <c r="AF3">
        <f>IF(COUNTIF(Heroku!$I$2:$I$200,'Dep types in APIs occurrences'!$A3)&gt;0,1,0)</f>
        <v>0</v>
      </c>
      <c r="AG3">
        <f>IF(COUNTIF('Google Drive'!$I$2:$I$200,'Dep types in APIs occurrences'!$A3)&gt;0,1,0)</f>
        <v>0</v>
      </c>
      <c r="AH3">
        <f>IF(COUNTIF('Google Fusion Tables'!$I$2:$I$200,'Dep types in APIs occurrences'!$A3)&gt;0,1,0)</f>
        <v>0</v>
      </c>
      <c r="AI3">
        <f>IF(COUNTIF(Pryv!$I$2:$I$200,'Dep types in APIs occurrences'!$A3)&gt;0,1,0)</f>
        <v>0</v>
      </c>
      <c r="AJ3">
        <f>IF(COUNTIF(Github!$I$2:$I$200,'Dep types in APIs occurrences'!$A3)&gt;0,1,0)</f>
        <v>0</v>
      </c>
      <c r="AK3">
        <f>IF(COUNTIF('Bing Web Search'!$I$2:$I$200,'Dep types in APIs occurrences'!$A3)&gt;0,1,0)</f>
        <v>0</v>
      </c>
      <c r="AL3">
        <f>IF(COUNTIF(Indeed!$I$2:$I$200,'Dep types in APIs occurrences'!$A3)&gt;0,1,0)</f>
        <v>0</v>
      </c>
      <c r="AM3">
        <f>IF(COUNTIF('Google Custom Search'!$I$2:$I$200,'Dep types in APIs occurrences'!$A3)&gt;0,1,0)</f>
        <v>0</v>
      </c>
      <c r="AN3">
        <f>IF(COUNTIF(Coinbase!$I$2:$I$200,'Dep types in APIs occurrences'!$A3)&gt;0,1,0)</f>
        <v>0</v>
      </c>
      <c r="AO3">
        <f>IF(COUNTIF('QuickBooks Payments'!$I$2:$I$200,'Dep types in APIs occurrences'!$A3)&gt;0,1,0)</f>
        <v>0</v>
      </c>
      <c r="AP3">
        <f>IF(COUNTIF('Forte (Payments Gateway)'!$I$2:$I$200,'Dep types in APIs occurrences'!$A3)&gt;0,1,0)</f>
        <v>1</v>
      </c>
    </row>
    <row r="4" ht="13.95" spans="1:42">
      <c r="A4" s="1" t="str">
        <f>'Dependency types'!$G$4</f>
        <v>OnlyOne</v>
      </c>
      <c r="B4">
        <f t="shared" si="0"/>
        <v>19</v>
      </c>
      <c r="C4">
        <f>IF(COUNTIF('Google Maps Places'!$I$2:$I$200,'Dep types in APIs occurrences'!$A4)&gt;0,1,0)</f>
        <v>1</v>
      </c>
      <c r="D4">
        <f>IF(COUNTIF('Twitter Search Tweets'!$I$2:$I$200,'Dep types in APIs occurrences'!$A4)&gt;0,1,0)</f>
        <v>0</v>
      </c>
      <c r="E4">
        <f>IF(COUNTIF(Youtube!$I$2:$I$200,'Dep types in APIs occurrences'!$A4)&gt;0,1,0)</f>
        <v>1</v>
      </c>
      <c r="F4">
        <f>IF(COUNTIF(Flickr!$I$2:$I$200,'Dep types in APIs occurrences'!$A4)&gt;0,1,0)</f>
        <v>1</v>
      </c>
      <c r="G4">
        <f>IF(COUNTIF('Twilio SMS'!$I$2:$I$200,'Dep types in APIs occurrences'!$A4)&gt;0,1,0)</f>
        <v>1</v>
      </c>
      <c r="H4">
        <f>IF(COUNTIF(Last.fm!$I$2:$I$200,'Dep types in APIs occurrences'!$A4)&gt;0,1,0)</f>
        <v>1</v>
      </c>
      <c r="I4">
        <f>IF(COUNTIF('Microsoft Bing Maps'!$I$2:$I$200,'Dep types in APIs occurrences'!$A4)&gt;0,1,0)</f>
        <v>1</v>
      </c>
      <c r="J4">
        <f>IF(COUNTIF('Google App Engine Admin'!$I$2:$I$200,'Dep types in APIs occurrences'!$A4)&gt;0,1,0)</f>
        <v>0</v>
      </c>
      <c r="K4">
        <f>IF(COUNTIF(Foursquare!$I$2:$I$200,'Dep types in APIs occurrences'!$A4)&gt;0,1,0)</f>
        <v>1</v>
      </c>
      <c r="L4">
        <f>IF(COUNTIF('DocuSign eSignature'!$I$2:$I$200,'Dep types in APIs occurrences'!$A4)&gt;0,1,0)</f>
        <v>1</v>
      </c>
      <c r="M4">
        <f>IF(COUNTIF(GeoNames!$I$2:$I$200,'Dep types in APIs occurrences'!$A4)&gt;0,1,0)</f>
        <v>1</v>
      </c>
      <c r="N4">
        <f>IF(COUNTIF('Google Geocoding'!$I$2:$I$200,'Dep types in APIs occurrences'!$A4)&gt;0,1,0)</f>
        <v>1</v>
      </c>
      <c r="O4">
        <f>IF(COUNTIF(OpenStreetMap!$I$2:$I$200,'Dep types in APIs occurrences'!$A4)&gt;0,1,0)</f>
        <v>0</v>
      </c>
      <c r="P4">
        <f>IF(COUNTIF(SoundCloud!$I$2:$I$200,'Dep types in APIs occurrences'!$A4)&gt;0,1,0)</f>
        <v>0</v>
      </c>
      <c r="Q4">
        <f>IF(COUNTIF(NationBuilder!$I$2:$I$199,'Dep types in APIs occurrences'!$A4)&gt;0,1,0)</f>
        <v>1</v>
      </c>
      <c r="R4">
        <f>IF(COUNTIF(Tumblr!$I$2:$I$200,'Dep types in APIs occurrences'!$A4)&gt;0,1,0)</f>
        <v>0</v>
      </c>
      <c r="S4">
        <f>IF(COUNTIF('Yelp Fusion'!$I$2:$I$200,'Dep types in APIs occurrences'!$A4)&gt;0,1,0)</f>
        <v>1</v>
      </c>
      <c r="T4">
        <f>IF(COUNTIF('Paypal Invoicing'!$I$2:$I$200,'Dep types in APIs occurrences'!$A4)&gt;0,1,0)</f>
        <v>0</v>
      </c>
      <c r="U4">
        <f>IF(COUNTIF(Oodle!$I$2:$I$200,'Dep types in APIs occurrences'!$A4)&gt;0,1,0)</f>
        <v>0</v>
      </c>
      <c r="V4">
        <f>IF(COUNTIF(iTunes!$I$2:$I$200,'Dep types in APIs occurrences'!$A4)&gt;0,1,0)</f>
        <v>0</v>
      </c>
      <c r="W4">
        <f>IF(COUNTIF(MapLarge!$I$2:$I$200,'Dep types in APIs occurrences'!$A4)&gt;0,1,0)</f>
        <v>0</v>
      </c>
      <c r="X4">
        <f>IF(COUNTIF(PicPlz!$I$2:$I$200,'Dep types in APIs occurrences'!$A4)&gt;0,1,0)</f>
        <v>1</v>
      </c>
      <c r="Y4">
        <f>IF(COUNTIF(CrunchBase!$I$2:$I$200,'Dep types in APIs occurrences'!$A4)&gt;0,1,0)</f>
        <v>0</v>
      </c>
      <c r="Z4">
        <f>IF(COUNTIF(Stripe!$I$2:$I$200,'Dep types in APIs occurrences'!$A4)&gt;0,1,0)</f>
        <v>0</v>
      </c>
      <c r="AA4">
        <f>IF(COUNTIF(Kiva!$I$2:$I$200,'Dep types in APIs occurrences'!$A4)&gt;0,1,0)</f>
        <v>0</v>
      </c>
      <c r="AB4">
        <f>IF(COUNTIF(Tropo!$I$2:$I$200,'Dep types in APIs occurrences'!$A4)&gt;0,1,0)</f>
        <v>0</v>
      </c>
      <c r="AC4">
        <f>IF(COUNTIF('AT&amp;T In-App Messaging'!$I$2:$I$200,'Dep types in APIs occurrences'!$A4)&gt;0,1,0)</f>
        <v>0</v>
      </c>
      <c r="AD4">
        <f>IF(COUNTIF('Nexmo SMS'!$I$2:$I$200,'Dep types in APIs occurrences'!$A4)&gt;0,1,0)</f>
        <v>1</v>
      </c>
      <c r="AE4">
        <f>IF(COUNTIF('Amazon S3'!$I$2:$I$200,'Dep types in APIs occurrences'!$A4)&gt;0,1,0)</f>
        <v>0</v>
      </c>
      <c r="AF4">
        <f>IF(COUNTIF(Heroku!$I$2:$I$200,'Dep types in APIs occurrences'!$A4)&gt;0,1,0)</f>
        <v>0</v>
      </c>
      <c r="AG4">
        <f>IF(COUNTIF('Google Drive'!$I$2:$I$200,'Dep types in APIs occurrences'!$A4)&gt;0,1,0)</f>
        <v>0</v>
      </c>
      <c r="AH4">
        <f>IF(COUNTIF('Google Fusion Tables'!$I$2:$I$200,'Dep types in APIs occurrences'!$A4)&gt;0,1,0)</f>
        <v>1</v>
      </c>
      <c r="AI4">
        <f>IF(COUNTIF(Pryv!$I$2:$I$200,'Dep types in APIs occurrences'!$A4)&gt;0,1,0)</f>
        <v>1</v>
      </c>
      <c r="AJ4">
        <f>IF(COUNTIF(Github!$I$2:$I$200,'Dep types in APIs occurrences'!$A4)&gt;0,1,0)</f>
        <v>1</v>
      </c>
      <c r="AK4">
        <f>IF(COUNTIF('Bing Web Search'!$I$2:$I$200,'Dep types in APIs occurrences'!$A4)&gt;0,1,0)</f>
        <v>0</v>
      </c>
      <c r="AL4">
        <f>IF(COUNTIF(Indeed!$I$2:$I$200,'Dep types in APIs occurrences'!$A4)&gt;0,1,0)</f>
        <v>0</v>
      </c>
      <c r="AM4">
        <f>IF(COUNTIF('Google Custom Search'!$I$2:$I$200,'Dep types in APIs occurrences'!$A4)&gt;0,1,0)</f>
        <v>0</v>
      </c>
      <c r="AN4">
        <f>IF(COUNTIF(Coinbase!$I$2:$I$200,'Dep types in APIs occurrences'!$A4)&gt;0,1,0)</f>
        <v>1</v>
      </c>
      <c r="AO4">
        <f>IF(COUNTIF('QuickBooks Payments'!$I$2:$I$200,'Dep types in APIs occurrences'!$A4)&gt;0,1,0)</f>
        <v>1</v>
      </c>
      <c r="AP4">
        <f>IF(COUNTIF('Forte (Payments Gateway)'!$I$2:$I$200,'Dep types in APIs occurrences'!$A4)&gt;0,1,0)</f>
        <v>0</v>
      </c>
    </row>
    <row r="5" ht="13.95" spans="1:42">
      <c r="A5" s="1" t="str">
        <f>'Dependency types'!$G$5</f>
        <v>AllOrNone</v>
      </c>
      <c r="B5">
        <f t="shared" si="0"/>
        <v>12</v>
      </c>
      <c r="C5">
        <f>IF(COUNTIF('Google Maps Places'!$I$2:$I$200,'Dep types in APIs occurrences'!$A5)&gt;0,1,0)</f>
        <v>1</v>
      </c>
      <c r="D5">
        <f>IF(COUNTIF('Twitter Search Tweets'!$I$2:$I$200,'Dep types in APIs occurrences'!$A5)&gt;0,1,0)</f>
        <v>0</v>
      </c>
      <c r="E5">
        <f>IF(COUNTIF(Youtube!$I$2:$I$200,'Dep types in APIs occurrences'!$A5)&gt;0,1,0)</f>
        <v>1</v>
      </c>
      <c r="F5">
        <f>IF(COUNTIF(Flickr!$I$2:$I$200,'Dep types in APIs occurrences'!$A5)&gt;0,1,0)</f>
        <v>0</v>
      </c>
      <c r="G5">
        <f>IF(COUNTIF('Twilio SMS'!$I$2:$I$200,'Dep types in APIs occurrences'!$A5)&gt;0,1,0)</f>
        <v>0</v>
      </c>
      <c r="H5">
        <f>IF(COUNTIF(Last.fm!$I$2:$I$200,'Dep types in APIs occurrences'!$A5)&gt;0,1,0)</f>
        <v>0</v>
      </c>
      <c r="I5">
        <f>IF(COUNTIF('Microsoft Bing Maps'!$I$2:$I$200,'Dep types in APIs occurrences'!$A5)&gt;0,1,0)</f>
        <v>1</v>
      </c>
      <c r="J5">
        <f>IF(COUNTIF('Google App Engine Admin'!$I$2:$I$200,'Dep types in APIs occurrences'!$A5)&gt;0,1,0)</f>
        <v>0</v>
      </c>
      <c r="K5">
        <f>IF(COUNTIF(Foursquare!$I$2:$I$200,'Dep types in APIs occurrences'!$A5)&gt;0,1,0)</f>
        <v>1</v>
      </c>
      <c r="L5">
        <f>IF(COUNTIF('DocuSign eSignature'!$I$2:$I$200,'Dep types in APIs occurrences'!$A5)&gt;0,1,0)</f>
        <v>0</v>
      </c>
      <c r="M5">
        <f>IF(COUNTIF(GeoNames!$I$2:$I$200,'Dep types in APIs occurrences'!$A5)&gt;0,1,0)</f>
        <v>0</v>
      </c>
      <c r="N5">
        <f>IF(COUNTIF('Google Geocoding'!$I$2:$I$200,'Dep types in APIs occurrences'!$A5)&gt;0,1,0)</f>
        <v>0</v>
      </c>
      <c r="O5">
        <f>IF(COUNTIF(OpenStreetMap!$I$2:$I$200,'Dep types in APIs occurrences'!$A5)&gt;0,1,0)</f>
        <v>0</v>
      </c>
      <c r="P5">
        <f>IF(COUNTIF(SoundCloud!$I$2:$I$200,'Dep types in APIs occurrences'!$A5)&gt;0,1,0)</f>
        <v>0</v>
      </c>
      <c r="Q5">
        <f>IF(COUNTIF(NationBuilder!$I$2:$I$199,'Dep types in APIs occurrences'!$A5)&gt;0,1,0)</f>
        <v>0</v>
      </c>
      <c r="R5">
        <f>IF(COUNTIF(Tumblr!$I$2:$I$200,'Dep types in APIs occurrences'!$A5)&gt;0,1,0)</f>
        <v>0</v>
      </c>
      <c r="S5">
        <f>IF(COUNTIF('Yelp Fusion'!$I$2:$I$200,'Dep types in APIs occurrences'!$A5)&gt;0,1,0)</f>
        <v>1</v>
      </c>
      <c r="T5">
        <f>IF(COUNTIF('Paypal Invoicing'!$I$2:$I$200,'Dep types in APIs occurrences'!$A5)&gt;0,1,0)</f>
        <v>0</v>
      </c>
      <c r="U5">
        <f>IF(COUNTIF(Oodle!$I$2:$I$200,'Dep types in APIs occurrences'!$A5)&gt;0,1,0)</f>
        <v>0</v>
      </c>
      <c r="V5">
        <f>IF(COUNTIF(iTunes!$I$2:$I$200,'Dep types in APIs occurrences'!$A5)&gt;0,1,0)</f>
        <v>0</v>
      </c>
      <c r="W5">
        <f>IF(COUNTIF(MapLarge!$I$2:$I$200,'Dep types in APIs occurrences'!$A5)&gt;0,1,0)</f>
        <v>0</v>
      </c>
      <c r="X5">
        <f>IF(COUNTIF(PicPlz!$I$2:$I$200,'Dep types in APIs occurrences'!$A5)&gt;0,1,0)</f>
        <v>0</v>
      </c>
      <c r="Y5">
        <f>IF(COUNTIF(CrunchBase!$I$2:$I$200,'Dep types in APIs occurrences'!$A5)&gt;0,1,0)</f>
        <v>0</v>
      </c>
      <c r="Z5">
        <f>IF(COUNTIF(Stripe!$I$2:$I$200,'Dep types in APIs occurrences'!$A5)&gt;0,1,0)</f>
        <v>1</v>
      </c>
      <c r="AA5">
        <f>IF(COUNTIF(Kiva!$I$2:$I$200,'Dep types in APIs occurrences'!$A5)&gt;0,1,0)</f>
        <v>0</v>
      </c>
      <c r="AB5">
        <f>IF(COUNTIF(Tropo!$I$2:$I$200,'Dep types in APIs occurrences'!$A5)&gt;0,1,0)</f>
        <v>0</v>
      </c>
      <c r="AC5">
        <f>IF(COUNTIF('AT&amp;T In-App Messaging'!$I$2:$I$200,'Dep types in APIs occurrences'!$A5)&gt;0,1,0)</f>
        <v>0</v>
      </c>
      <c r="AD5">
        <f>IF(COUNTIF('Nexmo SMS'!$I$2:$I$200,'Dep types in APIs occurrences'!$A5)&gt;0,1,0)</f>
        <v>0</v>
      </c>
      <c r="AE5">
        <f>IF(COUNTIF('Amazon S3'!$I$2:$I$200,'Dep types in APIs occurrences'!$A5)&gt;0,1,0)</f>
        <v>1</v>
      </c>
      <c r="AF5">
        <f>IF(COUNTIF(Heroku!$I$2:$I$200,'Dep types in APIs occurrences'!$A5)&gt;0,1,0)</f>
        <v>0</v>
      </c>
      <c r="AG5">
        <f>IF(COUNTIF('Google Drive'!$I$2:$I$200,'Dep types in APIs occurrences'!$A5)&gt;0,1,0)</f>
        <v>1</v>
      </c>
      <c r="AH5">
        <f>IF(COUNTIF('Google Fusion Tables'!$I$2:$I$200,'Dep types in APIs occurrences'!$A5)&gt;0,1,0)</f>
        <v>0</v>
      </c>
      <c r="AI5">
        <f>IF(COUNTIF(Pryv!$I$2:$I$200,'Dep types in APIs occurrences'!$A5)&gt;0,1,0)</f>
        <v>0</v>
      </c>
      <c r="AJ5">
        <f>IF(COUNTIF(Github!$I$2:$I$200,'Dep types in APIs occurrences'!$A5)&gt;0,1,0)</f>
        <v>1</v>
      </c>
      <c r="AK5">
        <f>IF(COUNTIF('Bing Web Search'!$I$2:$I$200,'Dep types in APIs occurrences'!$A5)&gt;0,1,0)</f>
        <v>1</v>
      </c>
      <c r="AL5">
        <f>IF(COUNTIF(Indeed!$I$2:$I$200,'Dep types in APIs occurrences'!$A5)&gt;0,1,0)</f>
        <v>0</v>
      </c>
      <c r="AM5">
        <f>IF(COUNTIF('Google Custom Search'!$I$2:$I$200,'Dep types in APIs occurrences'!$A5)&gt;0,1,0)</f>
        <v>0</v>
      </c>
      <c r="AN5">
        <f>IF(COUNTIF(Coinbase!$I$2:$I$200,'Dep types in APIs occurrences'!$A5)&gt;0,1,0)</f>
        <v>1</v>
      </c>
      <c r="AO5">
        <f>IF(COUNTIF('QuickBooks Payments'!$I$2:$I$200,'Dep types in APIs occurrences'!$A5)&gt;0,1,0)</f>
        <v>0</v>
      </c>
      <c r="AP5">
        <f>IF(COUNTIF('Forte (Payments Gateway)'!$I$2:$I$200,'Dep types in APIs occurrences'!$A5)&gt;0,1,0)</f>
        <v>1</v>
      </c>
    </row>
    <row r="6" ht="13.95" spans="1:42">
      <c r="A6" s="1" t="str">
        <f>'Dependency types'!$G$6</f>
        <v>ZeroOrOne</v>
      </c>
      <c r="B6">
        <f t="shared" si="0"/>
        <v>19</v>
      </c>
      <c r="C6">
        <f>IF(COUNTIF('Google Maps Places'!$I$2:$I$200,'Dep types in APIs occurrences'!$A6)&gt;0,1,0)</f>
        <v>1</v>
      </c>
      <c r="D6">
        <f>IF(COUNTIF('Twitter Search Tweets'!$I$2:$I$200,'Dep types in APIs occurrences'!$A6)&gt;0,1,0)</f>
        <v>0</v>
      </c>
      <c r="E6">
        <f>IF(COUNTIF(Youtube!$I$2:$I$200,'Dep types in APIs occurrences'!$A6)&gt;0,1,0)</f>
        <v>1</v>
      </c>
      <c r="F6">
        <f>IF(COUNTIF(Flickr!$I$2:$I$200,'Dep types in APIs occurrences'!$A6)&gt;0,1,0)</f>
        <v>1</v>
      </c>
      <c r="G6">
        <f>IF(COUNTIF('Twilio SMS'!$I$2:$I$200,'Dep types in APIs occurrences'!$A6)&gt;0,1,0)</f>
        <v>0</v>
      </c>
      <c r="H6">
        <f>IF(COUNTIF(Last.fm!$I$2:$I$200,'Dep types in APIs occurrences'!$A6)&gt;0,1,0)</f>
        <v>0</v>
      </c>
      <c r="I6">
        <f>IF(COUNTIF('Microsoft Bing Maps'!$I$2:$I$200,'Dep types in APIs occurrences'!$A6)&gt;0,1,0)</f>
        <v>1</v>
      </c>
      <c r="J6">
        <f>IF(COUNTIF('Google App Engine Admin'!$I$2:$I$200,'Dep types in APIs occurrences'!$A6)&gt;0,1,0)</f>
        <v>0</v>
      </c>
      <c r="K6">
        <f>IF(COUNTIF(Foursquare!$I$2:$I$200,'Dep types in APIs occurrences'!$A6)&gt;0,1,0)</f>
        <v>1</v>
      </c>
      <c r="L6">
        <f>IF(COUNTIF('DocuSign eSignature'!$I$2:$I$200,'Dep types in APIs occurrences'!$A6)&gt;0,1,0)</f>
        <v>0</v>
      </c>
      <c r="M6">
        <f>IF(COUNTIF(GeoNames!$I$2:$I$200,'Dep types in APIs occurrences'!$A6)&gt;0,1,0)</f>
        <v>0</v>
      </c>
      <c r="N6">
        <f>IF(COUNTIF('Google Geocoding'!$I$2:$I$200,'Dep types in APIs occurrences'!$A6)&gt;0,1,0)</f>
        <v>1</v>
      </c>
      <c r="O6">
        <f>IF(COUNTIF(OpenStreetMap!$I$2:$I$200,'Dep types in APIs occurrences'!$A6)&gt;0,1,0)</f>
        <v>1</v>
      </c>
      <c r="P6">
        <f>IF(COUNTIF(SoundCloud!$I$2:$I$200,'Dep types in APIs occurrences'!$A6)&gt;0,1,0)</f>
        <v>0</v>
      </c>
      <c r="Q6">
        <f>IF(COUNTIF(NationBuilder!$I$2:$I$199,'Dep types in APIs occurrences'!$A6)&gt;0,1,0)</f>
        <v>0</v>
      </c>
      <c r="R6">
        <f>IF(COUNTIF(Tumblr!$I$2:$I$200,'Dep types in APIs occurrences'!$A6)&gt;0,1,0)</f>
        <v>1</v>
      </c>
      <c r="S6">
        <f>IF(COUNTIF('Yelp Fusion'!$I$2:$I$200,'Dep types in APIs occurrences'!$A6)&gt;0,1,0)</f>
        <v>1</v>
      </c>
      <c r="T6">
        <f>IF(COUNTIF('Paypal Invoicing'!$I$2:$I$200,'Dep types in APIs occurrences'!$A6)&gt;0,1,0)</f>
        <v>1</v>
      </c>
      <c r="U6">
        <f>IF(COUNTIF(Oodle!$I$2:$I$200,'Dep types in APIs occurrences'!$A6)&gt;0,1,0)</f>
        <v>0</v>
      </c>
      <c r="V6">
        <f>IF(COUNTIF(iTunes!$I$2:$I$200,'Dep types in APIs occurrences'!$A6)&gt;0,1,0)</f>
        <v>0</v>
      </c>
      <c r="W6">
        <f>IF(COUNTIF(MapLarge!$I$2:$I$200,'Dep types in APIs occurrences'!$A6)&gt;0,1,0)</f>
        <v>0</v>
      </c>
      <c r="X6">
        <f>IF(COUNTIF(PicPlz!$I$2:$I$200,'Dep types in APIs occurrences'!$A6)&gt;0,1,0)</f>
        <v>1</v>
      </c>
      <c r="Y6">
        <f>IF(COUNTIF(CrunchBase!$I$2:$I$200,'Dep types in APIs occurrences'!$A6)&gt;0,1,0)</f>
        <v>1</v>
      </c>
      <c r="Z6">
        <f>IF(COUNTIF(Stripe!$I$2:$I$200,'Dep types in APIs occurrences'!$A6)&gt;0,1,0)</f>
        <v>1</v>
      </c>
      <c r="AA6">
        <f>IF(COUNTIF(Kiva!$I$2:$I$200,'Dep types in APIs occurrences'!$A6)&gt;0,1,0)</f>
        <v>0</v>
      </c>
      <c r="AB6">
        <f>IF(COUNTIF(Tropo!$I$2:$I$200,'Dep types in APIs occurrences'!$A6)&gt;0,1,0)</f>
        <v>0</v>
      </c>
      <c r="AC6">
        <f>IF(COUNTIF('AT&amp;T In-App Messaging'!$I$2:$I$200,'Dep types in APIs occurrences'!$A6)&gt;0,1,0)</f>
        <v>0</v>
      </c>
      <c r="AD6">
        <f>IF(COUNTIF('Nexmo SMS'!$I$2:$I$200,'Dep types in APIs occurrences'!$A6)&gt;0,1,0)</f>
        <v>0</v>
      </c>
      <c r="AE6">
        <f>IF(COUNTIF('Amazon S3'!$I$2:$I$200,'Dep types in APIs occurrences'!$A6)&gt;0,1,0)</f>
        <v>1</v>
      </c>
      <c r="AF6">
        <f>IF(COUNTIF(Heroku!$I$2:$I$200,'Dep types in APIs occurrences'!$A6)&gt;0,1,0)</f>
        <v>0</v>
      </c>
      <c r="AG6">
        <f>IF(COUNTIF('Google Drive'!$I$2:$I$200,'Dep types in APIs occurrences'!$A6)&gt;0,1,0)</f>
        <v>1</v>
      </c>
      <c r="AH6">
        <f>IF(COUNTIF('Google Fusion Tables'!$I$2:$I$200,'Dep types in APIs occurrences'!$A6)&gt;0,1,0)</f>
        <v>0</v>
      </c>
      <c r="AI6">
        <f>IF(COUNTIF(Pryv!$I$2:$I$200,'Dep types in APIs occurrences'!$A6)&gt;0,1,0)</f>
        <v>0</v>
      </c>
      <c r="AJ6">
        <f>IF(COUNTIF(Github!$I$2:$I$200,'Dep types in APIs occurrences'!$A6)&gt;0,1,0)</f>
        <v>1</v>
      </c>
      <c r="AK6">
        <f>IF(COUNTIF('Bing Web Search'!$I$2:$I$200,'Dep types in APIs occurrences'!$A6)&gt;0,1,0)</f>
        <v>1</v>
      </c>
      <c r="AL6">
        <f>IF(COUNTIF(Indeed!$I$2:$I$200,'Dep types in APIs occurrences'!$A6)&gt;0,1,0)</f>
        <v>0</v>
      </c>
      <c r="AM6">
        <f>IF(COUNTIF('Google Custom Search'!$I$2:$I$200,'Dep types in APIs occurrences'!$A6)&gt;0,1,0)</f>
        <v>0</v>
      </c>
      <c r="AN6">
        <f>IF(COUNTIF(Coinbase!$I$2:$I$200,'Dep types in APIs occurrences'!$A6)&gt;0,1,0)</f>
        <v>1</v>
      </c>
      <c r="AO6">
        <f>IF(COUNTIF('QuickBooks Payments'!$I$2:$I$200,'Dep types in APIs occurrences'!$A6)&gt;0,1,0)</f>
        <v>0</v>
      </c>
      <c r="AP6">
        <f>IF(COUNTIF('Forte (Payments Gateway)'!$I$2:$I$200,'Dep types in APIs occurrences'!$A6)&gt;0,1,0)</f>
        <v>1</v>
      </c>
    </row>
    <row r="7" ht="13.95" spans="1:42">
      <c r="A7" s="1" t="str">
        <f>'Dependency types'!$G$7</f>
        <v>Arithmetic/ Relational</v>
      </c>
      <c r="B7">
        <f t="shared" si="0"/>
        <v>20</v>
      </c>
      <c r="C7">
        <f>IF(COUNTIF('Google Maps Places'!$I$2:$I$200,'Dep types in APIs occurrences'!$A7)&gt;0,1,0)</f>
        <v>1</v>
      </c>
      <c r="D7">
        <f>IF(COUNTIF('Twitter Search Tweets'!$I$2:$I$200,'Dep types in APIs occurrences'!$A7)&gt;0,1,0)</f>
        <v>1</v>
      </c>
      <c r="E7">
        <f>IF(COUNTIF(Youtube!$I$2:$I$200,'Dep types in APIs occurrences'!$A7)&gt;0,1,0)</f>
        <v>1</v>
      </c>
      <c r="F7">
        <f>IF(COUNTIF(Flickr!$I$2:$I$200,'Dep types in APIs occurrences'!$A7)&gt;0,1,0)</f>
        <v>1</v>
      </c>
      <c r="G7">
        <f>IF(COUNTIF('Twilio SMS'!$I$2:$I$200,'Dep types in APIs occurrences'!$A7)&gt;0,1,0)</f>
        <v>1</v>
      </c>
      <c r="H7">
        <f>IF(COUNTIF(Last.fm!$I$2:$I$200,'Dep types in APIs occurrences'!$A7)&gt;0,1,0)</f>
        <v>1</v>
      </c>
      <c r="I7">
        <f>IF(COUNTIF('Microsoft Bing Maps'!$I$2:$I$200,'Dep types in APIs occurrences'!$A7)&gt;0,1,0)</f>
        <v>0</v>
      </c>
      <c r="J7">
        <f>IF(COUNTIF('Google App Engine Admin'!$I$2:$I$200,'Dep types in APIs occurrences'!$A7)&gt;0,1,0)</f>
        <v>0</v>
      </c>
      <c r="K7">
        <f>IF(COUNTIF(Foursquare!$I$2:$I$200,'Dep types in APIs occurrences'!$A7)&gt;0,1,0)</f>
        <v>1</v>
      </c>
      <c r="L7">
        <f>IF(COUNTIF('DocuSign eSignature'!$I$2:$I$200,'Dep types in APIs occurrences'!$A7)&gt;0,1,0)</f>
        <v>1</v>
      </c>
      <c r="M7">
        <f>IF(COUNTIF(GeoNames!$I$2:$I$200,'Dep types in APIs occurrences'!$A7)&gt;0,1,0)</f>
        <v>1</v>
      </c>
      <c r="N7">
        <f>IF(COUNTIF('Google Geocoding'!$I$2:$I$200,'Dep types in APIs occurrences'!$A7)&gt;0,1,0)</f>
        <v>0</v>
      </c>
      <c r="O7">
        <f>IF(COUNTIF(OpenStreetMap!$I$2:$I$200,'Dep types in APIs occurrences'!$A7)&gt;0,1,0)</f>
        <v>1</v>
      </c>
      <c r="P7">
        <f>IF(COUNTIF(SoundCloud!$I$2:$I$200,'Dep types in APIs occurrences'!$A7)&gt;0,1,0)</f>
        <v>1</v>
      </c>
      <c r="Q7">
        <f>IF(COUNTIF(NationBuilder!$I$2:$I$199,'Dep types in APIs occurrences'!$A7)&gt;0,1,0)</f>
        <v>1</v>
      </c>
      <c r="R7">
        <f>IF(COUNTIF(Tumblr!$I$2:$I$200,'Dep types in APIs occurrences'!$A7)&gt;0,1,0)</f>
        <v>0</v>
      </c>
      <c r="S7">
        <f>IF(COUNTIF('Yelp Fusion'!$I$2:$I$200,'Dep types in APIs occurrences'!$A7)&gt;0,1,0)</f>
        <v>1</v>
      </c>
      <c r="T7">
        <f>IF(COUNTIF('Paypal Invoicing'!$I$2:$I$200,'Dep types in APIs occurrences'!$A7)&gt;0,1,0)</f>
        <v>1</v>
      </c>
      <c r="U7">
        <f>IF(COUNTIF(Oodle!$I$2:$I$200,'Dep types in APIs occurrences'!$A7)&gt;0,1,0)</f>
        <v>1</v>
      </c>
      <c r="V7">
        <f>IF(COUNTIF(iTunes!$I$2:$I$200,'Dep types in APIs occurrences'!$A7)&gt;0,1,0)</f>
        <v>0</v>
      </c>
      <c r="W7">
        <f>IF(COUNTIF(MapLarge!$I$2:$I$200,'Dep types in APIs occurrences'!$A7)&gt;0,1,0)</f>
        <v>0</v>
      </c>
      <c r="X7">
        <f>IF(COUNTIF(PicPlz!$I$2:$I$200,'Dep types in APIs occurrences'!$A7)&gt;0,1,0)</f>
        <v>0</v>
      </c>
      <c r="Y7">
        <f>IF(COUNTIF(CrunchBase!$I$2:$I$200,'Dep types in APIs occurrences'!$A7)&gt;0,1,0)</f>
        <v>0</v>
      </c>
      <c r="Z7">
        <f>IF(COUNTIF(Stripe!$I$2:$I$200,'Dep types in APIs occurrences'!$A7)&gt;0,1,0)</f>
        <v>1</v>
      </c>
      <c r="AA7">
        <f>IF(COUNTIF(Kiva!$I$2:$I$200,'Dep types in APIs occurrences'!$A7)&gt;0,1,0)</f>
        <v>0</v>
      </c>
      <c r="AB7">
        <f>IF(COUNTIF(Tropo!$I$2:$I$200,'Dep types in APIs occurrences'!$A7)&gt;0,1,0)</f>
        <v>0</v>
      </c>
      <c r="AC7">
        <f>IF(COUNTIF('AT&amp;T In-App Messaging'!$I$2:$I$200,'Dep types in APIs occurrences'!$A7)&gt;0,1,0)</f>
        <v>0</v>
      </c>
      <c r="AD7">
        <f>IF(COUNTIF('Nexmo SMS'!$I$2:$I$200,'Dep types in APIs occurrences'!$A7)&gt;0,1,0)</f>
        <v>0</v>
      </c>
      <c r="AE7">
        <f>IF(COUNTIF('Amazon S3'!$I$2:$I$200,'Dep types in APIs occurrences'!$A7)&gt;0,1,0)</f>
        <v>1</v>
      </c>
      <c r="AF7">
        <f>IF(COUNTIF(Heroku!$I$2:$I$200,'Dep types in APIs occurrences'!$A7)&gt;0,1,0)</f>
        <v>0</v>
      </c>
      <c r="AG7">
        <f>IF(COUNTIF('Google Drive'!$I$2:$I$200,'Dep types in APIs occurrences'!$A7)&gt;0,1,0)</f>
        <v>0</v>
      </c>
      <c r="AH7">
        <f>IF(COUNTIF('Google Fusion Tables'!$I$2:$I$200,'Dep types in APIs occurrences'!$A7)&gt;0,1,0)</f>
        <v>0</v>
      </c>
      <c r="AI7">
        <f>IF(COUNTIF(Pryv!$I$2:$I$200,'Dep types in APIs occurrences'!$A7)&gt;0,1,0)</f>
        <v>1</v>
      </c>
      <c r="AJ7">
        <f>IF(COUNTIF(Github!$I$2:$I$200,'Dep types in APIs occurrences'!$A7)&gt;0,1,0)</f>
        <v>1</v>
      </c>
      <c r="AK7">
        <f>IF(COUNTIF('Bing Web Search'!$I$2:$I$200,'Dep types in APIs occurrences'!$A7)&gt;0,1,0)</f>
        <v>0</v>
      </c>
      <c r="AL7">
        <f>IF(COUNTIF(Indeed!$I$2:$I$200,'Dep types in APIs occurrences'!$A7)&gt;0,1,0)</f>
        <v>0</v>
      </c>
      <c r="AM7">
        <f>IF(COUNTIF('Google Custom Search'!$I$2:$I$200,'Dep types in APIs occurrences'!$A7)&gt;0,1,0)</f>
        <v>0</v>
      </c>
      <c r="AN7">
        <f>IF(COUNTIF(Coinbase!$I$2:$I$200,'Dep types in APIs occurrences'!$A7)&gt;0,1,0)</f>
        <v>0</v>
      </c>
      <c r="AO7">
        <f>IF(COUNTIF('QuickBooks Payments'!$I$2:$I$200,'Dep types in APIs occurrences'!$A7)&gt;0,1,0)</f>
        <v>0</v>
      </c>
      <c r="AP7">
        <f>IF(COUNTIF('Forte (Payments Gateway)'!$I$2:$I$200,'Dep types in APIs occurrences'!$A7)&gt;0,1,0)</f>
        <v>1</v>
      </c>
    </row>
    <row r="8" ht="13.95" spans="1:42">
      <c r="A8" s="1" t="str">
        <f>'Dependency types'!$G$8</f>
        <v>Complex</v>
      </c>
      <c r="B8">
        <f t="shared" si="0"/>
        <v>3</v>
      </c>
      <c r="C8">
        <f>IF(COUNTIF('Google Maps Places'!$I$2:$I$200,'Dep types in APIs occurrences'!$A8)&gt;0,1,0)</f>
        <v>0</v>
      </c>
      <c r="D8">
        <f>IF(COUNTIF('Twitter Search Tweets'!$I$2:$I$200,'Dep types in APIs occurrences'!$A8)&gt;0,1,0)</f>
        <v>0</v>
      </c>
      <c r="E8">
        <f>IF(COUNTIF(Youtube!$I$2:$I$200,'Dep types in APIs occurrences'!$A8)&gt;0,1,0)</f>
        <v>0</v>
      </c>
      <c r="F8">
        <f>IF(COUNTIF(Flickr!$I$2:$I$200,'Dep types in APIs occurrences'!$A8)&gt;0,1,0)</f>
        <v>0</v>
      </c>
      <c r="G8">
        <f>IF(COUNTIF('Twilio SMS'!$I$2:$I$200,'Dep types in APIs occurrences'!$A8)&gt;0,1,0)</f>
        <v>0</v>
      </c>
      <c r="H8">
        <f>IF(COUNTIF(Last.fm!$I$2:$I$200,'Dep types in APIs occurrences'!$A8)&gt;0,1,0)</f>
        <v>0</v>
      </c>
      <c r="I8">
        <f>IF(COUNTIF('Microsoft Bing Maps'!$I$2:$I$200,'Dep types in APIs occurrences'!$A8)&gt;0,1,0)</f>
        <v>0</v>
      </c>
      <c r="J8">
        <f>IF(COUNTIF('Google App Engine Admin'!$I$2:$I$200,'Dep types in APIs occurrences'!$A8)&gt;0,1,0)</f>
        <v>0</v>
      </c>
      <c r="K8">
        <f>IF(COUNTIF(Foursquare!$I$2:$I$200,'Dep types in APIs occurrences'!$A8)&gt;0,1,0)</f>
        <v>1</v>
      </c>
      <c r="L8">
        <f>IF(COUNTIF('DocuSign eSignature'!$I$2:$I$200,'Dep types in APIs occurrences'!$A8)&gt;0,1,0)</f>
        <v>0</v>
      </c>
      <c r="M8">
        <f>IF(COUNTIF(GeoNames!$I$2:$I$200,'Dep types in APIs occurrences'!$A8)&gt;0,1,0)</f>
        <v>0</v>
      </c>
      <c r="N8">
        <f>IF(COUNTIF('Google Geocoding'!$I$2:$I$200,'Dep types in APIs occurrences'!$A8)&gt;0,1,0)</f>
        <v>0</v>
      </c>
      <c r="O8">
        <f>IF(COUNTIF(OpenStreetMap!$I$2:$I$200,'Dep types in APIs occurrences'!$A8)&gt;0,1,0)</f>
        <v>0</v>
      </c>
      <c r="P8">
        <f>IF(COUNTIF(SoundCloud!$I$2:$I$200,'Dep types in APIs occurrences'!$A8)&gt;0,1,0)</f>
        <v>0</v>
      </c>
      <c r="Q8">
        <f>IF(COUNTIF(NationBuilder!$I$2:$I$199,'Dep types in APIs occurrences'!$A8)&gt;0,1,0)</f>
        <v>0</v>
      </c>
      <c r="R8">
        <f>IF(COUNTIF(Tumblr!$I$2:$I$200,'Dep types in APIs occurrences'!$A8)&gt;0,1,0)</f>
        <v>1</v>
      </c>
      <c r="S8">
        <f>IF(COUNTIF('Yelp Fusion'!$I$2:$I$200,'Dep types in APIs occurrences'!$A8)&gt;0,1,0)</f>
        <v>0</v>
      </c>
      <c r="T8">
        <f>IF(COUNTIF('Paypal Invoicing'!$I$2:$I$200,'Dep types in APIs occurrences'!$A8)&gt;0,1,0)</f>
        <v>0</v>
      </c>
      <c r="U8">
        <f>IF(COUNTIF(Oodle!$I$2:$I$200,'Dep types in APIs occurrences'!$A8)&gt;0,1,0)</f>
        <v>0</v>
      </c>
      <c r="V8">
        <f>IF(COUNTIF(iTunes!$I$2:$I$200,'Dep types in APIs occurrences'!$A8)&gt;0,1,0)</f>
        <v>0</v>
      </c>
      <c r="W8">
        <f>IF(COUNTIF(MapLarge!$I$2:$I$200,'Dep types in APIs occurrences'!$A8)&gt;0,1,0)</f>
        <v>0</v>
      </c>
      <c r="X8">
        <f>IF(COUNTIF(PicPlz!$I$2:$I$200,'Dep types in APIs occurrences'!$A8)&gt;0,1,0)</f>
        <v>0</v>
      </c>
      <c r="Y8">
        <f>IF(COUNTIF(CrunchBase!$I$2:$I$200,'Dep types in APIs occurrences'!$A8)&gt;0,1,0)</f>
        <v>0</v>
      </c>
      <c r="Z8">
        <f>IF(COUNTIF(Stripe!$I$2:$I$200,'Dep types in APIs occurrences'!$A8)&gt;0,1,0)</f>
        <v>1</v>
      </c>
      <c r="AA8">
        <f>IF(COUNTIF(Kiva!$I$2:$I$200,'Dep types in APIs occurrences'!$A8)&gt;0,1,0)</f>
        <v>0</v>
      </c>
      <c r="AB8">
        <f>IF(COUNTIF(Tropo!$I$2:$I$200,'Dep types in APIs occurrences'!$A8)&gt;0,1,0)</f>
        <v>0</v>
      </c>
      <c r="AC8">
        <f>IF(COUNTIF('AT&amp;T In-App Messaging'!$I$2:$I$200,'Dep types in APIs occurrences'!$A8)&gt;0,1,0)</f>
        <v>0</v>
      </c>
      <c r="AD8">
        <f>IF(COUNTIF('Nexmo SMS'!$I$2:$I$200,'Dep types in APIs occurrences'!$A8)&gt;0,1,0)</f>
        <v>0</v>
      </c>
      <c r="AE8">
        <f>IF(COUNTIF('Amazon S3'!$I$2:$I$200,'Dep types in APIs occurrences'!$A8)&gt;0,1,0)</f>
        <v>0</v>
      </c>
      <c r="AF8">
        <f>IF(COUNTIF(Heroku!$I$2:$I$200,'Dep types in APIs occurrences'!$A8)&gt;0,1,0)</f>
        <v>0</v>
      </c>
      <c r="AG8">
        <f>IF(COUNTIF('Google Drive'!$I$2:$I$200,'Dep types in APIs occurrences'!$A8)&gt;0,1,0)</f>
        <v>0</v>
      </c>
      <c r="AH8">
        <f>IF(COUNTIF('Google Fusion Tables'!$I$2:$I$200,'Dep types in APIs occurrences'!$A8)&gt;0,1,0)</f>
        <v>0</v>
      </c>
      <c r="AI8">
        <f>IF(COUNTIF(Pryv!$I$2:$I$200,'Dep types in APIs occurrences'!$A8)&gt;0,1,0)</f>
        <v>0</v>
      </c>
      <c r="AJ8">
        <f>IF(COUNTIF(Github!$I$2:$I$200,'Dep types in APIs occurrences'!$A8)&gt;0,1,0)</f>
        <v>0</v>
      </c>
      <c r="AK8">
        <f>IF(COUNTIF('Bing Web Search'!$I$2:$I$200,'Dep types in APIs occurrences'!$A8)&gt;0,1,0)</f>
        <v>0</v>
      </c>
      <c r="AL8">
        <f>IF(COUNTIF(Indeed!$I$2:$I$200,'Dep types in APIs occurrences'!$A8)&gt;0,1,0)</f>
        <v>0</v>
      </c>
      <c r="AM8">
        <f>IF(COUNTIF('Google Custom Search'!$I$2:$I$200,'Dep types in APIs occurrences'!$A8)&gt;0,1,0)</f>
        <v>0</v>
      </c>
      <c r="AN8">
        <f>IF(COUNTIF(Coinbase!$I$2:$I$200,'Dep types in APIs occurrences'!$A8)&gt;0,1,0)</f>
        <v>0</v>
      </c>
      <c r="AO8">
        <f>IF(COUNTIF('QuickBooks Payments'!$I$2:$I$200,'Dep types in APIs occurrences'!$A8)&gt;0,1,0)</f>
        <v>0</v>
      </c>
      <c r="AP8">
        <f>IF(COUNTIF('Forte (Payments Gateway)'!$I$2:$I$200,'Dep types in APIs occurrences'!$A8)&gt;0,1,0)</f>
        <v>0</v>
      </c>
    </row>
    <row r="10" ht="13.95" spans="1:42">
      <c r="A10" s="1" t="s">
        <v>290</v>
      </c>
      <c r="C10">
        <f t="shared" ref="C10:AP10" si="1">SUM(C2:C8)</f>
        <v>6</v>
      </c>
      <c r="D10">
        <f t="shared" si="1"/>
        <v>1</v>
      </c>
      <c r="E10">
        <f t="shared" si="1"/>
        <v>5</v>
      </c>
      <c r="F10">
        <f t="shared" si="1"/>
        <v>5</v>
      </c>
      <c r="G10">
        <f t="shared" si="1"/>
        <v>2</v>
      </c>
      <c r="H10">
        <f t="shared" si="1"/>
        <v>2</v>
      </c>
      <c r="I10">
        <f t="shared" si="1"/>
        <v>5</v>
      </c>
      <c r="J10">
        <f t="shared" si="1"/>
        <v>0</v>
      </c>
      <c r="K10">
        <f t="shared" si="1"/>
        <v>6</v>
      </c>
      <c r="L10">
        <f t="shared" si="1"/>
        <v>4</v>
      </c>
      <c r="M10">
        <f t="shared" si="1"/>
        <v>3</v>
      </c>
      <c r="N10">
        <f t="shared" si="1"/>
        <v>2</v>
      </c>
      <c r="O10">
        <f t="shared" si="1"/>
        <v>2</v>
      </c>
      <c r="P10">
        <f t="shared" si="1"/>
        <v>1</v>
      </c>
      <c r="Q10">
        <f t="shared" si="1"/>
        <v>4</v>
      </c>
      <c r="R10">
        <f t="shared" si="1"/>
        <v>3</v>
      </c>
      <c r="S10">
        <f t="shared" si="1"/>
        <v>4</v>
      </c>
      <c r="T10">
        <f t="shared" si="1"/>
        <v>3</v>
      </c>
      <c r="U10">
        <f t="shared" si="1"/>
        <v>1</v>
      </c>
      <c r="V10">
        <f t="shared" si="1"/>
        <v>1</v>
      </c>
      <c r="W10">
        <f t="shared" si="1"/>
        <v>0</v>
      </c>
      <c r="X10">
        <f t="shared" si="1"/>
        <v>2</v>
      </c>
      <c r="Y10">
        <f t="shared" si="1"/>
        <v>1</v>
      </c>
      <c r="Z10">
        <f t="shared" si="1"/>
        <v>6</v>
      </c>
      <c r="AA10">
        <f t="shared" si="1"/>
        <v>0</v>
      </c>
      <c r="AB10">
        <f t="shared" si="1"/>
        <v>2</v>
      </c>
      <c r="AC10">
        <f t="shared" si="1"/>
        <v>1</v>
      </c>
      <c r="AD10">
        <f t="shared" si="1"/>
        <v>1</v>
      </c>
      <c r="AE10">
        <f t="shared" si="1"/>
        <v>5</v>
      </c>
      <c r="AF10">
        <f t="shared" si="1"/>
        <v>0</v>
      </c>
      <c r="AG10">
        <f t="shared" si="1"/>
        <v>3</v>
      </c>
      <c r="AH10">
        <f t="shared" si="1"/>
        <v>1</v>
      </c>
      <c r="AI10">
        <f t="shared" si="1"/>
        <v>3</v>
      </c>
      <c r="AJ10">
        <f t="shared" si="1"/>
        <v>5</v>
      </c>
      <c r="AK10">
        <f t="shared" si="1"/>
        <v>3</v>
      </c>
      <c r="AL10">
        <f t="shared" si="1"/>
        <v>0</v>
      </c>
      <c r="AM10">
        <f t="shared" si="1"/>
        <v>0</v>
      </c>
      <c r="AN10">
        <f t="shared" si="1"/>
        <v>4</v>
      </c>
      <c r="AO10">
        <f t="shared" si="1"/>
        <v>1</v>
      </c>
      <c r="AP10">
        <f t="shared" si="1"/>
        <v>5</v>
      </c>
    </row>
    <row r="16" ht="13.95" spans="1:5">
      <c r="A16" s="1" t="str">
        <f t="shared" ref="A16:A23" si="2">A1</f>
        <v>Dependency type</v>
      </c>
      <c r="B16" s="1" t="s">
        <v>366</v>
      </c>
      <c r="C16" s="1" t="s">
        <v>367</v>
      </c>
      <c r="D16" s="1" t="s">
        <v>295</v>
      </c>
      <c r="E16" s="1" t="s">
        <v>368</v>
      </c>
    </row>
    <row r="17" ht="13.95" spans="1:5">
      <c r="A17" t="str">
        <f t="shared" si="2"/>
        <v>Requires</v>
      </c>
      <c r="B17">
        <f t="shared" ref="B17:B23" si="3">B2</f>
        <v>19</v>
      </c>
      <c r="C17">
        <v>40</v>
      </c>
      <c r="D17">
        <f t="shared" ref="D17:D23" si="4">100*B17/C17</f>
        <v>47.5</v>
      </c>
      <c r="E17">
        <v>100</v>
      </c>
    </row>
    <row r="18" ht="13.95" spans="1:5">
      <c r="A18" t="str">
        <f t="shared" si="2"/>
        <v>Or</v>
      </c>
      <c r="B18">
        <f t="shared" si="3"/>
        <v>11</v>
      </c>
      <c r="C18">
        <v>40</v>
      </c>
      <c r="D18">
        <f t="shared" si="4"/>
        <v>27.5</v>
      </c>
      <c r="E18">
        <v>100</v>
      </c>
    </row>
    <row r="19" ht="13.95" spans="1:5">
      <c r="A19" t="str">
        <f t="shared" si="2"/>
        <v>OnlyOne</v>
      </c>
      <c r="B19">
        <f t="shared" si="3"/>
        <v>19</v>
      </c>
      <c r="C19">
        <v>40</v>
      </c>
      <c r="D19">
        <f t="shared" si="4"/>
        <v>47.5</v>
      </c>
      <c r="E19">
        <v>100</v>
      </c>
    </row>
    <row r="20" ht="13.95" spans="1:5">
      <c r="A20" t="str">
        <f t="shared" si="2"/>
        <v>AllOrNone</v>
      </c>
      <c r="B20">
        <f t="shared" si="3"/>
        <v>12</v>
      </c>
      <c r="C20">
        <v>40</v>
      </c>
      <c r="D20">
        <f t="shared" si="4"/>
        <v>30</v>
      </c>
      <c r="E20">
        <v>100</v>
      </c>
    </row>
    <row r="21" ht="15.75" customHeight="1" spans="1:5">
      <c r="A21" t="str">
        <f t="shared" si="2"/>
        <v>ZeroOrOne</v>
      </c>
      <c r="B21">
        <f t="shared" si="3"/>
        <v>19</v>
      </c>
      <c r="C21">
        <v>40</v>
      </c>
      <c r="D21">
        <f t="shared" si="4"/>
        <v>47.5</v>
      </c>
      <c r="E21">
        <v>100</v>
      </c>
    </row>
    <row r="22" ht="15.75" customHeight="1" spans="1:5">
      <c r="A22" t="str">
        <f t="shared" si="2"/>
        <v>Arithmetic/ Relational</v>
      </c>
      <c r="B22">
        <f t="shared" si="3"/>
        <v>20</v>
      </c>
      <c r="C22">
        <v>40</v>
      </c>
      <c r="D22">
        <f t="shared" si="4"/>
        <v>50</v>
      </c>
      <c r="E22">
        <v>100</v>
      </c>
    </row>
    <row r="23" ht="15.75" customHeight="1" spans="1:5">
      <c r="A23" t="str">
        <f t="shared" si="2"/>
        <v>Complex</v>
      </c>
      <c r="B23">
        <f t="shared" si="3"/>
        <v>3</v>
      </c>
      <c r="C23">
        <v>40</v>
      </c>
      <c r="D23">
        <f t="shared" si="4"/>
        <v>7.5</v>
      </c>
      <c r="E23">
        <v>100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paperSize="9" orientation="portrait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000"/>
  <sheetViews>
    <sheetView workbookViewId="0">
      <selection activeCell="A1" sqref="A1"/>
    </sheetView>
  </sheetViews>
  <sheetFormatPr defaultColWidth="14.4285714285714" defaultRowHeight="15" customHeight="1"/>
  <cols>
    <col min="1" max="42" width="10.7071428571429" customWidth="1"/>
  </cols>
  <sheetData>
    <row r="1" ht="13.95" spans="1:42">
      <c r="A1" s="1" t="s">
        <v>297</v>
      </c>
      <c r="B1" s="1" t="s">
        <v>290</v>
      </c>
      <c r="C1" s="1" t="s">
        <v>41</v>
      </c>
      <c r="D1" s="1" t="s">
        <v>47</v>
      </c>
      <c r="E1" s="1" t="s">
        <v>52</v>
      </c>
      <c r="F1" s="1" t="s">
        <v>58</v>
      </c>
      <c r="G1" s="1" t="s">
        <v>62</v>
      </c>
      <c r="H1" s="1" t="s">
        <v>68</v>
      </c>
      <c r="I1" s="1" t="s">
        <v>73</v>
      </c>
      <c r="J1" s="1" t="s">
        <v>77</v>
      </c>
      <c r="K1" s="1" t="s">
        <v>82</v>
      </c>
      <c r="L1" s="1" t="s">
        <v>86</v>
      </c>
      <c r="M1" s="1" t="s">
        <v>91</v>
      </c>
      <c r="N1" s="1" t="s">
        <v>96</v>
      </c>
      <c r="O1" s="1" t="s">
        <v>99</v>
      </c>
      <c r="P1" s="1" t="s">
        <v>103</v>
      </c>
      <c r="Q1" s="1" t="s">
        <v>106</v>
      </c>
      <c r="R1" s="1" t="s">
        <v>109</v>
      </c>
      <c r="S1" s="1" t="s">
        <v>112</v>
      </c>
      <c r="T1" s="1" t="s">
        <v>117</v>
      </c>
      <c r="U1" s="1" t="s">
        <v>122</v>
      </c>
      <c r="V1" s="1" t="s">
        <v>125</v>
      </c>
      <c r="W1" s="1" t="s">
        <v>129</v>
      </c>
      <c r="X1" s="1" t="s">
        <v>132</v>
      </c>
      <c r="Y1" s="1" t="s">
        <v>135</v>
      </c>
      <c r="Z1" s="1" t="s">
        <v>139</v>
      </c>
      <c r="AA1" s="1" t="s">
        <v>142</v>
      </c>
      <c r="AB1" s="1" t="s">
        <v>145</v>
      </c>
      <c r="AC1" s="1" t="s">
        <v>149</v>
      </c>
      <c r="AD1" s="1" t="s">
        <v>152</v>
      </c>
      <c r="AE1" s="1" t="s">
        <v>156</v>
      </c>
      <c r="AF1" s="1" t="s">
        <v>162</v>
      </c>
      <c r="AG1" s="1" t="s">
        <v>165</v>
      </c>
      <c r="AH1" s="1" t="s">
        <v>168</v>
      </c>
      <c r="AI1" s="1" t="s">
        <v>172</v>
      </c>
      <c r="AJ1" s="1" t="s">
        <v>177</v>
      </c>
      <c r="AK1" s="1" t="s">
        <v>180</v>
      </c>
      <c r="AL1" s="1" t="s">
        <v>185</v>
      </c>
      <c r="AM1" s="1" t="s">
        <v>189</v>
      </c>
      <c r="AN1" s="1" t="s">
        <v>193</v>
      </c>
      <c r="AO1" s="1" t="s">
        <v>196</v>
      </c>
      <c r="AP1" s="1" t="s">
        <v>200</v>
      </c>
    </row>
    <row r="2" ht="13.95" spans="1:42">
      <c r="A2" s="1" t="s">
        <v>278</v>
      </c>
      <c r="B2">
        <f t="shared" ref="B2:B5" si="0">SUM(C2:AP2)</f>
        <v>378</v>
      </c>
      <c r="C2">
        <f>COUNTIF('Google Maps Places'!$E$2:$E$200,$A$2)</f>
        <v>8</v>
      </c>
      <c r="D2">
        <f>COUNTIF('Twitter Search Tweets'!$E$2:$E$200,$A$2)</f>
        <v>3</v>
      </c>
      <c r="E2">
        <f>COUNTIF(Youtube!$E$2:$E$200,$A$2)</f>
        <v>75</v>
      </c>
      <c r="F2">
        <f>COUNTIF(Flickr!$E$2:$E$200,$A$2)</f>
        <v>41</v>
      </c>
      <c r="G2">
        <f>COUNTIF('Twilio SMS'!$E$2:$E$200,$A$2)</f>
        <v>1</v>
      </c>
      <c r="H2">
        <f>COUNTIF(Last.fm!$E$2:$E$200,$A$2)</f>
        <v>25</v>
      </c>
      <c r="I2">
        <f>COUNTIF('Microsoft Bing Maps'!$E$2:$E$200,$A$2)</f>
        <v>26</v>
      </c>
      <c r="J2">
        <f>COUNTIF('Google App Engine Admin'!$E$2:$E$200,$A$2)</f>
        <v>0</v>
      </c>
      <c r="K2">
        <f>COUNTIF(Foursquare!$E$2:$E$200,$A$2)</f>
        <v>25</v>
      </c>
      <c r="L2">
        <f>COUNTIF('DocuSign eSignature'!$E$2:$E$200,$A$2)</f>
        <v>13</v>
      </c>
      <c r="M2">
        <f>COUNTIF(GeoNames!$E$2:$E$200,$A$2)</f>
        <v>19</v>
      </c>
      <c r="N2">
        <f>COUNTIF('Google Geocoding'!$E$2:$E$200,$A$2)</f>
        <v>6</v>
      </c>
      <c r="O2">
        <f>COUNTIF(OpenStreetMap!$E$2:$E$200,$A$2)</f>
        <v>3</v>
      </c>
      <c r="P2">
        <f>COUNTIF(SoundCloud!$E$2:$E$200,$A$2)</f>
        <v>3</v>
      </c>
      <c r="Q2">
        <f>COUNTIF(NationBuilder!$E$2:$E$199,$A$2)</f>
        <v>2</v>
      </c>
      <c r="R2">
        <f>COUNTIF(Tumblr!$E$2:$E$200,$A$2)</f>
        <v>2</v>
      </c>
      <c r="S2">
        <f>COUNTIF('Yelp Fusion'!$E$2:$E$200,$A$2)</f>
        <v>7</v>
      </c>
      <c r="T2">
        <f>COUNTIF('Paypal Invoicing'!$E$2:$E$200,$A$2)</f>
        <v>5</v>
      </c>
      <c r="U2">
        <f>COUNTIF(Oodle!$E$2:$E$200,$A$2)</f>
        <v>1</v>
      </c>
      <c r="V2">
        <f>COUNTIF(iTunes!$E$2:$E$200,$A$2)</f>
        <v>19</v>
      </c>
      <c r="W2">
        <f>COUNTIF(MapLarge!$E$2:$E$200,$A$2)</f>
        <v>0</v>
      </c>
      <c r="X2">
        <f>COUNTIF(PicPlz!$E$2:$E$200,$A$2)</f>
        <v>13</v>
      </c>
      <c r="Y2">
        <f>COUNTIF(CrunchBase!$E$2:$E$200,$A$2)</f>
        <v>14</v>
      </c>
      <c r="Z2">
        <f>COUNTIF(Stripe!$E$2:$E$200,$A$2)</f>
        <v>23</v>
      </c>
      <c r="AA2">
        <f>COUNTIF(Kiva!$E$2:$E$200,$A$2)</f>
        <v>0</v>
      </c>
      <c r="AB2">
        <f>COUNTIF(Tropo!$E$2:$E$200,$A$2)</f>
        <v>0</v>
      </c>
      <c r="AC2">
        <f>COUNTIF('AT&amp;T In-App Messaging'!$E$2:$E$200,$A$2)</f>
        <v>0</v>
      </c>
      <c r="AD2">
        <f>COUNTIF('Nexmo SMS'!$E$2:$E$200,$A$2)</f>
        <v>0</v>
      </c>
      <c r="AE2">
        <f>COUNTIF('Amazon S3'!$E$2:$E$200,$A$2)</f>
        <v>0</v>
      </c>
      <c r="AF2">
        <f>COUNTIF(Heroku!$E$2:$E$200,$A$2)</f>
        <v>0</v>
      </c>
      <c r="AG2">
        <f>COUNTIF('Google Drive'!$E$2:$E$200,$A$2)</f>
        <v>8</v>
      </c>
      <c r="AH2">
        <f>COUNTIF('Google Fusion Tables'!$E$2:$E$200,$A$2)</f>
        <v>0</v>
      </c>
      <c r="AI2">
        <f>COUNTIF(Pryv!$E$2:$E$200,$A$2)</f>
        <v>4</v>
      </c>
      <c r="AJ2">
        <f>COUNTIF(Github!$E$2:$E$200,$A$2)</f>
        <v>5</v>
      </c>
      <c r="AK2">
        <f>COUNTIF('Bing Web Search'!$E$2:$E$200,$A$2)</f>
        <v>6</v>
      </c>
      <c r="AL2">
        <f>COUNTIF(Indeed!$E$2:$E$200,$A$2)</f>
        <v>0</v>
      </c>
      <c r="AM2">
        <f>COUNTIF('Google Custom Search'!$E$2:$E$200,$A$2)</f>
        <v>0</v>
      </c>
      <c r="AN2">
        <f>COUNTIF(Coinbase!$E$2:$E$200,$A$2)</f>
        <v>0</v>
      </c>
      <c r="AO2">
        <f>COUNTIF('QuickBooks Payments'!$E$2:$E$200,$A$2)</f>
        <v>0</v>
      </c>
      <c r="AP2">
        <f>COUNTIF('Forte (Payments Gateway)'!$E$2:$E$200,$A$2)</f>
        <v>21</v>
      </c>
    </row>
    <row r="3" ht="13.95" spans="1:42">
      <c r="A3" s="1" t="s">
        <v>279</v>
      </c>
      <c r="B3">
        <f t="shared" si="0"/>
        <v>170</v>
      </c>
      <c r="C3">
        <f>COUNTIF('Google Maps Places'!$E$2:$E$200,$A$3)</f>
        <v>0</v>
      </c>
      <c r="D3">
        <f>COUNTIF('Twitter Search Tweets'!$E$2:$E$200,$A$3)</f>
        <v>0</v>
      </c>
      <c r="E3">
        <f>COUNTIF(Youtube!$E$2:$E$200,$A$3)</f>
        <v>4</v>
      </c>
      <c r="F3">
        <f>COUNTIF(Flickr!$E$2:$E$200,$A$3)</f>
        <v>11</v>
      </c>
      <c r="G3">
        <f>COUNTIF('Twilio SMS'!$E$2:$E$200,$A$3)</f>
        <v>2</v>
      </c>
      <c r="H3">
        <f>COUNTIF(Last.fm!$E$2:$E$200,$A$3)</f>
        <v>0</v>
      </c>
      <c r="I3">
        <f>COUNTIF('Microsoft Bing Maps'!$E$2:$E$200,$A$3)</f>
        <v>0</v>
      </c>
      <c r="J3">
        <f>COUNTIF('Google App Engine Admin'!$E$2:$E$200,$A$3)</f>
        <v>0</v>
      </c>
      <c r="K3">
        <f>COUNTIF(Foursquare!$E$2:$E$200,$A$3)</f>
        <v>12</v>
      </c>
      <c r="L3">
        <f>COUNTIF('DocuSign eSignature'!$E$2:$E$200,$A$3)</f>
        <v>2</v>
      </c>
      <c r="M3">
        <f>COUNTIF(GeoNames!$E$2:$E$200,$A$3)</f>
        <v>0</v>
      </c>
      <c r="N3">
        <f>COUNTIF('Google Geocoding'!$E$2:$E$200,$A$3)</f>
        <v>0</v>
      </c>
      <c r="O3">
        <f>COUNTIF(OpenStreetMap!$E$2:$E$200,$A$3)</f>
        <v>0</v>
      </c>
      <c r="P3">
        <f>COUNTIF(SoundCloud!$E$2:$E$200,$A$3)</f>
        <v>0</v>
      </c>
      <c r="Q3">
        <f>COUNTIF(NationBuilder!$E$2:$E$199,$A$3)</f>
        <v>3</v>
      </c>
      <c r="R3">
        <f>COUNTIF(Tumblr!$E$2:$E$200,$A$3)</f>
        <v>38</v>
      </c>
      <c r="S3">
        <f>COUNTIF('Yelp Fusion'!$E$2:$E$200,$A$3)</f>
        <v>0</v>
      </c>
      <c r="T3">
        <f>COUNTIF('Paypal Invoicing'!$E$2:$E$200,$A$3)</f>
        <v>3</v>
      </c>
      <c r="U3">
        <f>COUNTIF(Oodle!$E$2:$E$200,$A$3)</f>
        <v>0</v>
      </c>
      <c r="V3">
        <f>COUNTIF(iTunes!$E$2:$E$200,$A$3)</f>
        <v>0</v>
      </c>
      <c r="W3">
        <f>COUNTIF(MapLarge!$E$2:$E$200,$A$3)</f>
        <v>0</v>
      </c>
      <c r="X3">
        <f>COUNTIF(PicPlz!$E$2:$E$200,$A$3)</f>
        <v>3</v>
      </c>
      <c r="Y3">
        <f>COUNTIF(CrunchBase!$E$2:$E$200,$A$3)</f>
        <v>0</v>
      </c>
      <c r="Z3">
        <f>COUNTIF(Stripe!$E$2:$E$200,$A$3)</f>
        <v>29</v>
      </c>
      <c r="AA3">
        <f>COUNTIF(Kiva!$E$2:$E$200,$A$3)</f>
        <v>0</v>
      </c>
      <c r="AB3">
        <f>COUNTIF(Tropo!$E$2:$E$200,$A$3)</f>
        <v>2</v>
      </c>
      <c r="AC3">
        <f>COUNTIF('AT&amp;T In-App Messaging'!$E$2:$E$200,$A$3)</f>
        <v>1</v>
      </c>
      <c r="AD3">
        <f>COUNTIF('Nexmo SMS'!$E$2:$E$200,$A$3)</f>
        <v>1</v>
      </c>
      <c r="AE3">
        <f>COUNTIF('Amazon S3'!$E$2:$E$200,$A$3)</f>
        <v>4</v>
      </c>
      <c r="AF3">
        <f>COUNTIF(Heroku!$E$2:$E$200,$A$3)</f>
        <v>0</v>
      </c>
      <c r="AG3">
        <f>COUNTIF('Google Drive'!$E$2:$E$200,$A$3)</f>
        <v>4</v>
      </c>
      <c r="AH3">
        <f>COUNTIF('Google Fusion Tables'!$E$2:$E$200,$A$3)</f>
        <v>1</v>
      </c>
      <c r="AI3">
        <f>COUNTIF(Pryv!$E$2:$E$200,$A$3)</f>
        <v>2</v>
      </c>
      <c r="AJ3">
        <f>COUNTIF(Github!$E$2:$E$200,$A$3)</f>
        <v>17</v>
      </c>
      <c r="AK3">
        <f>COUNTIF('Bing Web Search'!$E$2:$E$200,$A$3)</f>
        <v>0</v>
      </c>
      <c r="AL3">
        <f>COUNTIF(Indeed!$E$2:$E$200,$A$3)</f>
        <v>0</v>
      </c>
      <c r="AM3">
        <f>COUNTIF('Google Custom Search'!$E$2:$E$200,$A$3)</f>
        <v>0</v>
      </c>
      <c r="AN3">
        <f>COUNTIF(Coinbase!$E$2:$E$200,$A$3)</f>
        <v>12</v>
      </c>
      <c r="AO3">
        <f>COUNTIF('QuickBooks Payments'!$E$2:$E$200,$A$3)</f>
        <v>5</v>
      </c>
      <c r="AP3">
        <f>COUNTIF('Forte (Payments Gateway)'!$E$2:$E$200,$A$3)</f>
        <v>14</v>
      </c>
    </row>
    <row r="4" ht="13.95" spans="1:42">
      <c r="A4" s="1" t="s">
        <v>280</v>
      </c>
      <c r="B4">
        <f t="shared" si="0"/>
        <v>83</v>
      </c>
      <c r="C4">
        <f>COUNTIF('Google Maps Places'!$E$2:$E$200,$A$4)</f>
        <v>0</v>
      </c>
      <c r="D4">
        <f>COUNTIF('Twitter Search Tweets'!$E$2:$E$200,$A$4)</f>
        <v>0</v>
      </c>
      <c r="E4">
        <f>COUNTIF(Youtube!$E$2:$E$200,$A$4)</f>
        <v>3</v>
      </c>
      <c r="F4">
        <f>COUNTIF(Flickr!$E$2:$E$200,$A$4)</f>
        <v>4</v>
      </c>
      <c r="G4">
        <f>COUNTIF('Twilio SMS'!$E$2:$E$200,$A$4)</f>
        <v>0</v>
      </c>
      <c r="H4">
        <f>COUNTIF(Last.fm!$E$2:$E$200,$A$4)</f>
        <v>0</v>
      </c>
      <c r="I4">
        <f>COUNTIF('Microsoft Bing Maps'!$E$2:$E$200,$A$4)</f>
        <v>0</v>
      </c>
      <c r="J4">
        <f>COUNTIF('Google App Engine Admin'!$E$2:$E$200,$A$4)</f>
        <v>0</v>
      </c>
      <c r="K4">
        <f>COUNTIF(Foursquare!$E$2:$E$200,$A$4)</f>
        <v>0</v>
      </c>
      <c r="L4">
        <f>COUNTIF('DocuSign eSignature'!$E$2:$E$200,$A$4)</f>
        <v>2</v>
      </c>
      <c r="M4">
        <f>COUNTIF(GeoNames!$E$2:$E$200,$A$4)</f>
        <v>0</v>
      </c>
      <c r="N4">
        <f>COUNTIF('Google Geocoding'!$E$2:$E$200,$A$4)</f>
        <v>0</v>
      </c>
      <c r="O4">
        <f>COUNTIF(OpenStreetMap!$E$2:$E$200,$A$4)</f>
        <v>0</v>
      </c>
      <c r="P4">
        <f>COUNTIF(SoundCloud!$E$2:$E$200,$A$4)</f>
        <v>0</v>
      </c>
      <c r="Q4">
        <f>COUNTIF(NationBuilder!$E$2:$E$199,$A$4)</f>
        <v>1</v>
      </c>
      <c r="R4">
        <f>COUNTIF(Tumblr!$E$2:$E$200,$A$4)</f>
        <v>19</v>
      </c>
      <c r="S4">
        <f>COUNTIF('Yelp Fusion'!$E$2:$E$200,$A$4)</f>
        <v>0</v>
      </c>
      <c r="T4">
        <f>COUNTIF('Paypal Invoicing'!$E$2:$E$200,$A$4)</f>
        <v>3</v>
      </c>
      <c r="U4">
        <f>COUNTIF(Oodle!$E$2:$E$200,$A$4)</f>
        <v>0</v>
      </c>
      <c r="V4">
        <f>COUNTIF(iTunes!$E$2:$E$200,$A$4)</f>
        <v>0</v>
      </c>
      <c r="W4">
        <f>COUNTIF(MapLarge!$E$2:$E$200,$A$4)</f>
        <v>0</v>
      </c>
      <c r="X4">
        <f>COUNTIF(PicPlz!$E$2:$E$200,$A$4)</f>
        <v>0</v>
      </c>
      <c r="Y4">
        <f>COUNTIF(CrunchBase!$E$2:$E$200,$A$4)</f>
        <v>0</v>
      </c>
      <c r="Z4">
        <f>COUNTIF(Stripe!$E$2:$E$200,$A$4)</f>
        <v>8</v>
      </c>
      <c r="AA4">
        <f>COUNTIF(Kiva!$E$2:$E$200,$A$4)</f>
        <v>0</v>
      </c>
      <c r="AB4">
        <f>COUNTIF(Tropo!$E$2:$E$200,$A$4)</f>
        <v>0</v>
      </c>
      <c r="AC4">
        <f>COUNTIF('AT&amp;T In-App Messaging'!$E$2:$E$200,$A$4)</f>
        <v>0</v>
      </c>
      <c r="AD4">
        <f>COUNTIF('Nexmo SMS'!$E$2:$E$200,$A$4)</f>
        <v>0</v>
      </c>
      <c r="AE4">
        <f>COUNTIF('Amazon S3'!$E$2:$E$200,$A$4)</f>
        <v>37</v>
      </c>
      <c r="AF4">
        <f>COUNTIF(Heroku!$E$2:$E$200,$A$4)</f>
        <v>0</v>
      </c>
      <c r="AG4">
        <f>COUNTIF('Google Drive'!$E$2:$E$200,$A$4)</f>
        <v>2</v>
      </c>
      <c r="AH4">
        <f>COUNTIF('Google Fusion Tables'!$E$2:$E$200,$A$4)</f>
        <v>2</v>
      </c>
      <c r="AI4">
        <f>COUNTIF(Pryv!$E$2:$E$200,$A$4)</f>
        <v>0</v>
      </c>
      <c r="AJ4">
        <f>COUNTIF(Github!$E$2:$E$200,$A$4)</f>
        <v>2</v>
      </c>
      <c r="AK4">
        <f>COUNTIF('Bing Web Search'!$E$2:$E$200,$A$4)</f>
        <v>0</v>
      </c>
      <c r="AL4">
        <f>COUNTIF(Indeed!$E$2:$E$200,$A$4)</f>
        <v>0</v>
      </c>
      <c r="AM4">
        <f>COUNTIF('Google Custom Search'!$E$2:$E$200,$A$4)</f>
        <v>0</v>
      </c>
      <c r="AN4">
        <f>COUNTIF(Coinbase!$E$2:$E$200,$A$4)</f>
        <v>0</v>
      </c>
      <c r="AO4">
        <f>COUNTIF('QuickBooks Payments'!$E$2:$E$200,$A$4)</f>
        <v>0</v>
      </c>
      <c r="AP4">
        <f>COUNTIF('Forte (Payments Gateway)'!$E$2:$E$200,$A$4)</f>
        <v>0</v>
      </c>
    </row>
    <row r="5" ht="13.95" spans="1:42">
      <c r="A5" s="1" t="s">
        <v>281</v>
      </c>
      <c r="B5">
        <f t="shared" si="0"/>
        <v>2</v>
      </c>
      <c r="C5">
        <f>COUNTIF('Google Maps Places'!$E$2:$E$200,$A$5)</f>
        <v>0</v>
      </c>
      <c r="D5">
        <f>COUNTIF('Twitter Search Tweets'!$E$2:$E$200,$A$5)</f>
        <v>0</v>
      </c>
      <c r="E5">
        <f>COUNTIF(Youtube!$E$2:$E$200,$A$5)</f>
        <v>0</v>
      </c>
      <c r="F5">
        <f>COUNTIF(Flickr!$E$2:$E$200,$A$5)</f>
        <v>0</v>
      </c>
      <c r="G5">
        <f>COUNTIF('Twilio SMS'!$E$2:$E$200,$A$5)</f>
        <v>0</v>
      </c>
      <c r="H5">
        <f>COUNTIF(Last.fm!$E$2:$E$200,$A$5)</f>
        <v>0</v>
      </c>
      <c r="I5">
        <f>COUNTIF('Microsoft Bing Maps'!$E$2:$E$200,$A$5)</f>
        <v>0</v>
      </c>
      <c r="J5">
        <f>COUNTIF('Google App Engine Admin'!$E$2:$E$200,$A$5)</f>
        <v>0</v>
      </c>
      <c r="K5">
        <f>COUNTIF(Foursquare!$E$2:$E$200,$A$5)</f>
        <v>0</v>
      </c>
      <c r="L5">
        <f>COUNTIF('DocuSign eSignature'!$E$2:$E$200,$A$5)</f>
        <v>0</v>
      </c>
      <c r="M5">
        <f>COUNTIF(GeoNames!$E$2:$E$200,$A$5)</f>
        <v>0</v>
      </c>
      <c r="N5">
        <f>COUNTIF('Google Geocoding'!$E$2:$E$200,$A$5)</f>
        <v>0</v>
      </c>
      <c r="O5">
        <f>COUNTIF(OpenStreetMap!$E$2:$E$200,$A$5)</f>
        <v>0</v>
      </c>
      <c r="P5">
        <f>COUNTIF(SoundCloud!$E$2:$E$200,$A$5)</f>
        <v>0</v>
      </c>
      <c r="Q5">
        <f>COUNTIF(NationBuilder!$E$2:$E$199,$A$5)</f>
        <v>0</v>
      </c>
      <c r="R5">
        <f>COUNTIF(Tumblr!$E$2:$E$200,$A$5)</f>
        <v>0</v>
      </c>
      <c r="S5">
        <f>COUNTIF('Yelp Fusion'!$E$2:$E$200,$A$5)</f>
        <v>0</v>
      </c>
      <c r="T5">
        <f>COUNTIF('Paypal Invoicing'!$E$2:$E$200,$A$5)</f>
        <v>0</v>
      </c>
      <c r="U5">
        <f>COUNTIF(Oodle!$E$2:$E$200,$A$5)</f>
        <v>0</v>
      </c>
      <c r="V5">
        <f>COUNTIF(iTunes!$E$2:$E$200,$A$5)</f>
        <v>0</v>
      </c>
      <c r="W5">
        <f>COUNTIF(MapLarge!$E$2:$E$200,$A$5)</f>
        <v>0</v>
      </c>
      <c r="X5">
        <f>COUNTIF(PicPlz!$E$2:$E$200,$A$5)</f>
        <v>2</v>
      </c>
      <c r="Y5">
        <f>COUNTIF(CrunchBase!$E$2:$E$200,$A$5)</f>
        <v>0</v>
      </c>
      <c r="Z5">
        <f>COUNTIF(Stripe!$E$2:$E$200,$A$5)</f>
        <v>0</v>
      </c>
      <c r="AA5">
        <f>COUNTIF(Kiva!$E$2:$E$200,$A$5)</f>
        <v>0</v>
      </c>
      <c r="AB5">
        <f>COUNTIF(Tropo!$E$2:$E$200,$A$5)</f>
        <v>0</v>
      </c>
      <c r="AC5">
        <f>COUNTIF('AT&amp;T In-App Messaging'!$E$2:$E$200,$A$5)</f>
        <v>0</v>
      </c>
      <c r="AD5">
        <f>COUNTIF('Nexmo SMS'!$E$2:$E$200,$A$5)</f>
        <v>0</v>
      </c>
      <c r="AE5">
        <f>COUNTIF('Amazon S3'!$E$2:$E$200,$A$5)</f>
        <v>0</v>
      </c>
      <c r="AF5">
        <f>COUNTIF(Heroku!$E$2:$E$200,$A$5)</f>
        <v>0</v>
      </c>
      <c r="AG5">
        <f>COUNTIF('Google Drive'!$E$2:$E$200,$A$5)</f>
        <v>0</v>
      </c>
      <c r="AH5">
        <f>COUNTIF('Google Fusion Tables'!$E$2:$E$200,$A$5)</f>
        <v>0</v>
      </c>
      <c r="AI5">
        <f>COUNTIF(Pryv!$E$2:$E$200,$A$5)</f>
        <v>0</v>
      </c>
      <c r="AJ5">
        <f>COUNTIF(Github!$E$2:$E$200,$A$5)</f>
        <v>0</v>
      </c>
      <c r="AK5">
        <f>COUNTIF('Bing Web Search'!$E$2:$E$200,$A$5)</f>
        <v>0</v>
      </c>
      <c r="AL5">
        <f>COUNTIF(Indeed!$E$2:$E$200,$A$5)</f>
        <v>0</v>
      </c>
      <c r="AM5">
        <f>COUNTIF('Google Custom Search'!$E$2:$E$200,$A$5)</f>
        <v>0</v>
      </c>
      <c r="AN5">
        <f>COUNTIF(Coinbase!$E$2:$E$200,$A$5)</f>
        <v>0</v>
      </c>
      <c r="AO5">
        <f>COUNTIF('QuickBooks Payments'!$E$2:$E$200,$A$5)</f>
        <v>0</v>
      </c>
      <c r="AP5">
        <f>COUNTIF('Forte (Payments Gateway)'!$E$2:$E$200,$A$5)</f>
        <v>0</v>
      </c>
    </row>
    <row r="6" ht="13.95" spans="1:1">
      <c r="A6" s="1"/>
    </row>
    <row r="7" ht="13.95" spans="1:42">
      <c r="A7" s="1" t="s">
        <v>290</v>
      </c>
      <c r="B7">
        <f>SUM(C7:AP7)</f>
        <v>633</v>
      </c>
      <c r="C7">
        <f t="shared" ref="C7:AP7" si="1">SUM(C2:C5)</f>
        <v>8</v>
      </c>
      <c r="D7">
        <f t="shared" si="1"/>
        <v>3</v>
      </c>
      <c r="E7">
        <f t="shared" si="1"/>
        <v>82</v>
      </c>
      <c r="F7">
        <f t="shared" si="1"/>
        <v>56</v>
      </c>
      <c r="G7">
        <f t="shared" si="1"/>
        <v>3</v>
      </c>
      <c r="H7">
        <f t="shared" si="1"/>
        <v>25</v>
      </c>
      <c r="I7">
        <f t="shared" si="1"/>
        <v>26</v>
      </c>
      <c r="J7">
        <f t="shared" si="1"/>
        <v>0</v>
      </c>
      <c r="K7">
        <f t="shared" si="1"/>
        <v>37</v>
      </c>
      <c r="L7">
        <f t="shared" si="1"/>
        <v>17</v>
      </c>
      <c r="M7">
        <f t="shared" si="1"/>
        <v>19</v>
      </c>
      <c r="N7">
        <f t="shared" si="1"/>
        <v>6</v>
      </c>
      <c r="O7">
        <f t="shared" si="1"/>
        <v>3</v>
      </c>
      <c r="P7">
        <f t="shared" si="1"/>
        <v>3</v>
      </c>
      <c r="Q7">
        <f t="shared" si="1"/>
        <v>6</v>
      </c>
      <c r="R7">
        <f t="shared" si="1"/>
        <v>59</v>
      </c>
      <c r="S7">
        <f t="shared" si="1"/>
        <v>7</v>
      </c>
      <c r="T7">
        <f t="shared" si="1"/>
        <v>11</v>
      </c>
      <c r="U7">
        <f t="shared" si="1"/>
        <v>1</v>
      </c>
      <c r="V7">
        <f t="shared" si="1"/>
        <v>19</v>
      </c>
      <c r="W7">
        <f t="shared" si="1"/>
        <v>0</v>
      </c>
      <c r="X7">
        <f t="shared" si="1"/>
        <v>18</v>
      </c>
      <c r="Y7">
        <f t="shared" si="1"/>
        <v>14</v>
      </c>
      <c r="Z7">
        <f t="shared" si="1"/>
        <v>60</v>
      </c>
      <c r="AA7">
        <f t="shared" si="1"/>
        <v>0</v>
      </c>
      <c r="AB7">
        <f t="shared" si="1"/>
        <v>2</v>
      </c>
      <c r="AC7">
        <f t="shared" si="1"/>
        <v>1</v>
      </c>
      <c r="AD7">
        <f t="shared" si="1"/>
        <v>1</v>
      </c>
      <c r="AE7">
        <f t="shared" si="1"/>
        <v>41</v>
      </c>
      <c r="AF7">
        <f t="shared" si="1"/>
        <v>0</v>
      </c>
      <c r="AG7">
        <f t="shared" si="1"/>
        <v>14</v>
      </c>
      <c r="AH7">
        <f t="shared" si="1"/>
        <v>3</v>
      </c>
      <c r="AI7">
        <f t="shared" si="1"/>
        <v>6</v>
      </c>
      <c r="AJ7">
        <f t="shared" si="1"/>
        <v>24</v>
      </c>
      <c r="AK7">
        <f t="shared" si="1"/>
        <v>6</v>
      </c>
      <c r="AL7">
        <f t="shared" si="1"/>
        <v>0</v>
      </c>
      <c r="AM7">
        <f t="shared" si="1"/>
        <v>0</v>
      </c>
      <c r="AN7">
        <f t="shared" si="1"/>
        <v>12</v>
      </c>
      <c r="AO7">
        <f t="shared" si="1"/>
        <v>5</v>
      </c>
      <c r="AP7">
        <f t="shared" si="1"/>
        <v>35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paperSize="9" orientation="portrait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000"/>
  <sheetViews>
    <sheetView workbookViewId="0">
      <selection activeCell="A1" sqref="A1"/>
    </sheetView>
  </sheetViews>
  <sheetFormatPr defaultColWidth="14.4285714285714" defaultRowHeight="15" customHeight="1"/>
  <cols>
    <col min="1" max="1" width="12.8571428571429" customWidth="1"/>
    <col min="2" max="42" width="10.7071428571429" customWidth="1"/>
  </cols>
  <sheetData>
    <row r="1" ht="13.95" spans="1:42">
      <c r="A1" s="1" t="s">
        <v>297</v>
      </c>
      <c r="B1" s="1" t="s">
        <v>290</v>
      </c>
      <c r="C1" s="1" t="s">
        <v>41</v>
      </c>
      <c r="D1" s="1" t="s">
        <v>47</v>
      </c>
      <c r="E1" s="1" t="s">
        <v>52</v>
      </c>
      <c r="F1" s="1" t="s">
        <v>58</v>
      </c>
      <c r="G1" s="1" t="s">
        <v>62</v>
      </c>
      <c r="H1" s="1" t="s">
        <v>68</v>
      </c>
      <c r="I1" s="1" t="s">
        <v>73</v>
      </c>
      <c r="J1" s="1" t="s">
        <v>77</v>
      </c>
      <c r="K1" s="1" t="s">
        <v>82</v>
      </c>
      <c r="L1" s="1" t="s">
        <v>86</v>
      </c>
      <c r="M1" s="1" t="s">
        <v>91</v>
      </c>
      <c r="N1" s="1" t="s">
        <v>96</v>
      </c>
      <c r="O1" s="1" t="s">
        <v>99</v>
      </c>
      <c r="P1" s="1" t="s">
        <v>103</v>
      </c>
      <c r="Q1" s="1" t="s">
        <v>106</v>
      </c>
      <c r="R1" s="1" t="s">
        <v>109</v>
      </c>
      <c r="S1" s="1" t="s">
        <v>112</v>
      </c>
      <c r="T1" s="1" t="s">
        <v>117</v>
      </c>
      <c r="U1" s="1" t="s">
        <v>122</v>
      </c>
      <c r="V1" s="1" t="s">
        <v>125</v>
      </c>
      <c r="W1" s="1" t="s">
        <v>129</v>
      </c>
      <c r="X1" s="1" t="s">
        <v>132</v>
      </c>
      <c r="Y1" s="1" t="s">
        <v>135</v>
      </c>
      <c r="Z1" s="1" t="s">
        <v>139</v>
      </c>
      <c r="AA1" s="1" t="s">
        <v>142</v>
      </c>
      <c r="AB1" s="1" t="s">
        <v>145</v>
      </c>
      <c r="AC1" s="1" t="s">
        <v>149</v>
      </c>
      <c r="AD1" s="1" t="s">
        <v>152</v>
      </c>
      <c r="AE1" s="1" t="s">
        <v>156</v>
      </c>
      <c r="AF1" s="1" t="s">
        <v>162</v>
      </c>
      <c r="AG1" s="1" t="s">
        <v>165</v>
      </c>
      <c r="AH1" s="1" t="s">
        <v>168</v>
      </c>
      <c r="AI1" s="1" t="s">
        <v>172</v>
      </c>
      <c r="AJ1" s="1" t="s">
        <v>177</v>
      </c>
      <c r="AK1" s="1" t="s">
        <v>180</v>
      </c>
      <c r="AL1" s="1" t="s">
        <v>185</v>
      </c>
      <c r="AM1" s="1" t="s">
        <v>189</v>
      </c>
      <c r="AN1" s="1" t="s">
        <v>193</v>
      </c>
      <c r="AO1" s="1" t="s">
        <v>196</v>
      </c>
      <c r="AP1" s="1" t="s">
        <v>200</v>
      </c>
    </row>
    <row r="2" ht="13.95" spans="1:42">
      <c r="A2" s="1" t="s">
        <v>283</v>
      </c>
      <c r="B2">
        <f t="shared" ref="B2:B6" si="0">SUM(C2:AP2)</f>
        <v>412</v>
      </c>
      <c r="C2">
        <f>COUNTIF('Google Maps Places'!$L$2:$L$200,"x")</f>
        <v>8</v>
      </c>
      <c r="D2">
        <f>COUNTIF('Twitter Search Tweets'!$L$2:$L$200,"x")</f>
        <v>3</v>
      </c>
      <c r="E2">
        <f>COUNTIF(Youtube!$L$2:$L$200,"x")</f>
        <v>79</v>
      </c>
      <c r="F2">
        <f>COUNTIF(Flickr!$L$2:$L$200,"x")</f>
        <v>0</v>
      </c>
      <c r="G2">
        <f>COUNTIF('Twilio SMS'!$L$2:$L$200,"x")</f>
        <v>1</v>
      </c>
      <c r="H2">
        <f>COUNTIF(Last.fm!$L$2:$L$200,"x")</f>
        <v>25</v>
      </c>
      <c r="I2">
        <f>COUNTIF('Microsoft Bing Maps'!$L$2:$L$200,"x")</f>
        <v>26</v>
      </c>
      <c r="J2">
        <f>COUNTIF('Google App Engine Admin'!$L$2:$L$200,"x")</f>
        <v>0</v>
      </c>
      <c r="K2">
        <f>COUNTIF(Foursquare!$L$2:$L$200,"x")</f>
        <v>37</v>
      </c>
      <c r="L2">
        <f>COUNTIF('DocuSign eSignature'!$L$2:$L$200,"x")</f>
        <v>15</v>
      </c>
      <c r="M2">
        <f>COUNTIF(GeoNames!$L$2:$L$200,"x")</f>
        <v>19</v>
      </c>
      <c r="N2">
        <f>COUNTIF('Google Geocoding'!$L$2:$L$200,"x")</f>
        <v>6</v>
      </c>
      <c r="O2">
        <f>COUNTIF(OpenStreetMap!$L$2:$L$200,"x")</f>
        <v>3</v>
      </c>
      <c r="P2">
        <f>COUNTIF(SoundCloud!$L$2:$L$200,"x")</f>
        <v>3</v>
      </c>
      <c r="Q2">
        <f>COUNTIF(NationBuilder!$L$2:$L$199,"x")</f>
        <v>2</v>
      </c>
      <c r="R2">
        <f>COUNTIF(Tumblr!$L$2:$L$200,"x")</f>
        <v>59</v>
      </c>
      <c r="S2">
        <f>COUNTIF('Yelp Fusion'!$L$2:$L$200,"x")</f>
        <v>7</v>
      </c>
      <c r="T2">
        <f>COUNTIF('Paypal Invoicing'!$L$2:$L$200,"x")</f>
        <v>0</v>
      </c>
      <c r="U2">
        <f>COUNTIF(Oodle!$L$2:$L$200,"x")</f>
        <v>1</v>
      </c>
      <c r="V2">
        <f>COUNTIF(iTunes!$L$2:$L$200,"x")</f>
        <v>19</v>
      </c>
      <c r="W2">
        <f>COUNTIF(MapLarge!$L$2:$L$200,"x")</f>
        <v>0</v>
      </c>
      <c r="X2">
        <f>COUNTIF(PicPlz!$L$2:$L$200,"x")</f>
        <v>15</v>
      </c>
      <c r="Y2">
        <f>COUNTIF(CrunchBase!$L$2:$L$200,"x")</f>
        <v>14</v>
      </c>
      <c r="Z2">
        <f>COUNTIF(Stripe!$L$2:$L$200,"x")</f>
        <v>23</v>
      </c>
      <c r="AA2">
        <f>COUNTIF(Kiva!$L$2:$L$200,"x")</f>
        <v>0</v>
      </c>
      <c r="AB2">
        <f>COUNTIF(Tropo!$L$2:$L$200,"x")</f>
        <v>0</v>
      </c>
      <c r="AC2">
        <f>COUNTIF('AT&amp;T In-App Messaging'!$L$2:$L$200,"x")</f>
        <v>0</v>
      </c>
      <c r="AD2">
        <f>COUNTIF('Nexmo SMS'!$L$2:$L$200,"x")</f>
        <v>1</v>
      </c>
      <c r="AE2">
        <f>COUNTIF('Amazon S3'!$L$2:$L$200,"x")</f>
        <v>2</v>
      </c>
      <c r="AF2">
        <f>COUNTIF(Heroku!$L$2:$L$200,"x")</f>
        <v>0</v>
      </c>
      <c r="AG2">
        <f>COUNTIF('Google Drive'!$L$2:$L$200,"x")</f>
        <v>10</v>
      </c>
      <c r="AH2">
        <f>COUNTIF('Google Fusion Tables'!$L$2:$L$200,"x")</f>
        <v>0</v>
      </c>
      <c r="AI2">
        <f>COUNTIF(Pryv!$L$2:$L$200,"x")</f>
        <v>4</v>
      </c>
      <c r="AJ2">
        <f>COUNTIF(Github!$L$2:$L$200,"x")</f>
        <v>5</v>
      </c>
      <c r="AK2">
        <f>COUNTIF('Bing Web Search'!$L$2:$L$200,"x")</f>
        <v>4</v>
      </c>
      <c r="AL2">
        <f>COUNTIF(Indeed!$L$2:$L$200,"x")</f>
        <v>0</v>
      </c>
      <c r="AM2">
        <f>COUNTIF('Google Custom Search'!$L$2:$L$200,"x")</f>
        <v>0</v>
      </c>
      <c r="AN2">
        <f>COUNTIF(Coinbase!$L$2:$L$200,"x")</f>
        <v>0</v>
      </c>
      <c r="AO2">
        <f>COUNTIF('QuickBooks Payments'!$L$2:$L$200,"x")</f>
        <v>0</v>
      </c>
      <c r="AP2">
        <f>COUNTIF('Forte (Payments Gateway)'!$L$2:$L$200,"x")</f>
        <v>21</v>
      </c>
    </row>
    <row r="3" ht="13.95" spans="1:42">
      <c r="A3" s="1" t="s">
        <v>285</v>
      </c>
      <c r="B3">
        <f t="shared" si="0"/>
        <v>84</v>
      </c>
      <c r="C3">
        <f>COUNTIF('Google Maps Places'!$M$2:$M$200,"x")</f>
        <v>0</v>
      </c>
      <c r="D3">
        <f>COUNTIF('Twitter Search Tweets'!$M$2:$M$200,"x")</f>
        <v>0</v>
      </c>
      <c r="E3">
        <f>COUNTIF(Youtube!$M$2:$M$200,"x")</f>
        <v>3</v>
      </c>
      <c r="F3">
        <f>COUNTIF(Flickr!$M$2:$M$200,"x")</f>
        <v>0</v>
      </c>
      <c r="G3">
        <f>COUNTIF('Twilio SMS'!$M$2:$M$200,"x")</f>
        <v>0</v>
      </c>
      <c r="H3">
        <f>COUNTIF(Last.fm!$M$2:$M$200,"x")</f>
        <v>0</v>
      </c>
      <c r="I3">
        <f>COUNTIF('Microsoft Bing Maps'!$M$2:$M$200,"x")</f>
        <v>0</v>
      </c>
      <c r="J3">
        <f>COUNTIF('Google App Engine Admin'!$M$2:$M$200,"x")</f>
        <v>0</v>
      </c>
      <c r="K3">
        <f>COUNTIF(Foursquare!$M$2:$M$200,"x")</f>
        <v>0</v>
      </c>
      <c r="L3">
        <f>COUNTIF('DocuSign eSignature'!$M$2:$M$200,"x")</f>
        <v>2</v>
      </c>
      <c r="M3">
        <f>COUNTIF(GeoNames!$M$2:$M$200,"x")</f>
        <v>0</v>
      </c>
      <c r="N3">
        <f>COUNTIF('Google Geocoding'!$M$2:$M$200,"x")</f>
        <v>0</v>
      </c>
      <c r="O3">
        <f>COUNTIF(OpenStreetMap!$M$2:$M$200,"x")</f>
        <v>0</v>
      </c>
      <c r="P3">
        <f>COUNTIF(SoundCloud!$M$2:$M$200,"x")</f>
        <v>0</v>
      </c>
      <c r="Q3">
        <f>COUNTIF(NationBuilder!$M$2:$M$199,"x")</f>
        <v>4</v>
      </c>
      <c r="R3">
        <f>COUNTIF(Tumblr!$M$2:$M$200,"x")</f>
        <v>0</v>
      </c>
      <c r="S3">
        <f>COUNTIF('Yelp Fusion'!$M$2:$M$200,"x")</f>
        <v>0</v>
      </c>
      <c r="T3">
        <f>COUNTIF('Paypal Invoicing'!$M$2:$M$200,"x")</f>
        <v>11</v>
      </c>
      <c r="U3">
        <f>COUNTIF(Oodle!$M$2:$M$200,"x")</f>
        <v>0</v>
      </c>
      <c r="V3">
        <f>COUNTIF(iTunes!$M$2:$M$200,"x")</f>
        <v>0</v>
      </c>
      <c r="W3">
        <f>COUNTIF(MapLarge!$M$2:$M$200,"x")</f>
        <v>0</v>
      </c>
      <c r="X3">
        <f>COUNTIF(PicPlz!$M$2:$M$200,"x")</f>
        <v>0</v>
      </c>
      <c r="Y3">
        <f>COUNTIF(CrunchBase!$M$2:$M$200,"x")</f>
        <v>0</v>
      </c>
      <c r="Z3">
        <f>COUNTIF(Stripe!$M$2:$M$200,"x")</f>
        <v>0</v>
      </c>
      <c r="AA3">
        <f>COUNTIF(Kiva!$M$2:$M$200,"x")</f>
        <v>0</v>
      </c>
      <c r="AB3">
        <f>COUNTIF(Tropo!$M$2:$M$200,"x")</f>
        <v>2</v>
      </c>
      <c r="AC3">
        <f>COUNTIF('AT&amp;T In-App Messaging'!$M$2:$M$200,"x")</f>
        <v>1</v>
      </c>
      <c r="AD3">
        <f>COUNTIF('Nexmo SMS'!$M$2:$M$200,"x")</f>
        <v>0</v>
      </c>
      <c r="AE3">
        <f>COUNTIF('Amazon S3'!$M$2:$M$200,"x")</f>
        <v>0</v>
      </c>
      <c r="AF3">
        <f>COUNTIF(Heroku!$M$2:$M$200,"x")</f>
        <v>0</v>
      </c>
      <c r="AG3">
        <f>COUNTIF('Google Drive'!$M$2:$M$200,"x")</f>
        <v>6</v>
      </c>
      <c r="AH3">
        <f>COUNTIF('Google Fusion Tables'!$M$2:$M$200,"x")</f>
        <v>3</v>
      </c>
      <c r="AI3">
        <f>COUNTIF(Pryv!$M$2:$M$200,"x")</f>
        <v>2</v>
      </c>
      <c r="AJ3">
        <f>COUNTIF(Github!$M$2:$M$200,"x")</f>
        <v>19</v>
      </c>
      <c r="AK3">
        <f>COUNTIF('Bing Web Search'!$M$2:$M$200,"x")</f>
        <v>0</v>
      </c>
      <c r="AL3">
        <f>COUNTIF(Indeed!$M$2:$M$200,"x")</f>
        <v>0</v>
      </c>
      <c r="AM3">
        <f>COUNTIF('Google Custom Search'!$M$2:$M$200,"x")</f>
        <v>0</v>
      </c>
      <c r="AN3">
        <f>COUNTIF(Coinbase!$M$2:$M$200,"x")</f>
        <v>12</v>
      </c>
      <c r="AO3">
        <f>COUNTIF('QuickBooks Payments'!$M$2:$M$200,"x")</f>
        <v>5</v>
      </c>
      <c r="AP3">
        <f>COUNTIF('Forte (Payments Gateway)'!$M$2:$M$200,"x")</f>
        <v>14</v>
      </c>
    </row>
    <row r="4" ht="13.95" spans="1:42">
      <c r="A4" s="1" t="s">
        <v>284</v>
      </c>
      <c r="B4">
        <f t="shared" si="0"/>
        <v>132</v>
      </c>
      <c r="C4">
        <f>COUNTIF('Google Maps Places'!$N$2:$N$200,"x")+COUNTIF('Google Maps Places'!$O$2:$O$200,"x")</f>
        <v>0</v>
      </c>
      <c r="D4">
        <f>COUNTIF('Twitter Search Tweets'!$N$2:$N$200,"x")+COUNTIF('Twitter Search Tweets'!$O$2:$O$200,"x")</f>
        <v>0</v>
      </c>
      <c r="E4">
        <f>COUNTIF(Youtube!$N$2:$N$200,"x")+COUNTIF(Youtube!$O$2:$O$200,"x")</f>
        <v>0</v>
      </c>
      <c r="F4">
        <f>COUNTIF(Flickr!$N$2:$N$200,"x")+COUNTIF(Flickr!$O$2:$O$200,"x")</f>
        <v>56</v>
      </c>
      <c r="G4">
        <f>COUNTIF('Twilio SMS'!$N$2:$N$200,"x")+COUNTIF('Twilio SMS'!$O$2:$O$200,"x")</f>
        <v>2</v>
      </c>
      <c r="H4">
        <f>COUNTIF(Last.fm!$N$2:$N$200,"x")+COUNTIF(Last.fm!$O$2:$O$200,"x")</f>
        <v>0</v>
      </c>
      <c r="I4">
        <f>COUNTIF('Microsoft Bing Maps'!$N$2:$N$200,"x")+COUNTIF('Microsoft Bing Maps'!$O$2:$O$200,"x")</f>
        <v>0</v>
      </c>
      <c r="J4">
        <f>COUNTIF('Google App Engine Admin'!$N$2:$N$200,"x")+COUNTIF('Google App Engine Admin'!$O$2:$O$200,"x")</f>
        <v>0</v>
      </c>
      <c r="K4">
        <f>COUNTIF(Foursquare!$N$2:$N$200,"x")+COUNTIF(Foursquare!$O$2:$O$200,"x")</f>
        <v>0</v>
      </c>
      <c r="L4">
        <f>COUNTIF('DocuSign eSignature'!$N$2:$N$200,"x")+COUNTIF('DocuSign eSignature'!$O$2:$O$200,"x")</f>
        <v>0</v>
      </c>
      <c r="M4">
        <f>COUNTIF(GeoNames!$N$2:$N$200,"x")+COUNTIF(GeoNames!$O$2:$O$200,"x")</f>
        <v>0</v>
      </c>
      <c r="N4">
        <f>COUNTIF('Google Geocoding'!$N$2:$N$200,"x")+COUNTIF('Google Geocoding'!$O$2:$O$200,"x")</f>
        <v>0</v>
      </c>
      <c r="O4">
        <f>COUNTIF(OpenStreetMap!$N$2:$N$200,"x")+COUNTIF(OpenStreetMap!$O$2:$O$200,"x")</f>
        <v>0</v>
      </c>
      <c r="P4">
        <f>COUNTIF(SoundCloud!$N$2:$N$200,"x")+COUNTIF(SoundCloud!$O$2:$O$200,"x")</f>
        <v>0</v>
      </c>
      <c r="Q4">
        <f>COUNTIF(NationBuilder!$N$2:$N$199,"x")+COUNTIF(NationBuilder!$O$2:$O$199,"x")</f>
        <v>0</v>
      </c>
      <c r="R4">
        <f>COUNTIF(Tumblr!$N$2:$N$200,"x")+COUNTIF(Tumblr!$O$2:$O$200,"x")</f>
        <v>0</v>
      </c>
      <c r="S4">
        <f>COUNTIF('Yelp Fusion'!$N$2:$N$200,"x")+COUNTIF('Yelp Fusion'!$O$2:$O$200,"x")</f>
        <v>0</v>
      </c>
      <c r="T4">
        <f>COUNTIF('Paypal Invoicing'!$N$2:$N$200,"x")+COUNTIF('Paypal Invoicing'!$O$2:$O$200,"x")</f>
        <v>0</v>
      </c>
      <c r="U4">
        <f>COUNTIF(Oodle!$N$2:$N$200,"x")+COUNTIF(Oodle!$O$2:$O$200,"x")</f>
        <v>0</v>
      </c>
      <c r="V4">
        <f>COUNTIF(iTunes!$N$2:$N$200,"x")+COUNTIF(iTunes!$O$2:$O$200,"x")</f>
        <v>0</v>
      </c>
      <c r="W4">
        <f>COUNTIF(MapLarge!$N$2:$N$200,"x")+COUNTIF(MapLarge!$O$2:$O$200,"x")</f>
        <v>0</v>
      </c>
      <c r="X4">
        <f>COUNTIF(PicPlz!$N$2:$N$200,"x")+COUNTIF(PicPlz!$O$2:$O$200,"x")</f>
        <v>3</v>
      </c>
      <c r="Y4">
        <f>COUNTIF(CrunchBase!$N$2:$N$200,"x")+COUNTIF(CrunchBase!$O$2:$O$200,"x")</f>
        <v>0</v>
      </c>
      <c r="Z4">
        <f>COUNTIF(Stripe!$N$2:$N$200,"x")+COUNTIF(Stripe!$O$2:$O$200,"x")</f>
        <v>37</v>
      </c>
      <c r="AA4">
        <f>COUNTIF(Kiva!$N$2:$N$200,"x")+COUNTIF(Kiva!$O$2:$O$200,"x")</f>
        <v>0</v>
      </c>
      <c r="AB4">
        <f>COUNTIF(Tropo!$N$2:$N$200,"x")+COUNTIF(Tropo!$O$2:$O$200,"x")</f>
        <v>0</v>
      </c>
      <c r="AC4">
        <f>COUNTIF('AT&amp;T In-App Messaging'!$N$2:$N$200,"x")+COUNTIF('AT&amp;T In-App Messaging'!$O$2:$O$200,"x")</f>
        <v>0</v>
      </c>
      <c r="AD4">
        <f>COUNTIF('Nexmo SMS'!$N$2:$N$200,"x")+COUNTIF('Nexmo SMS'!$O$2:$O$200,"x")</f>
        <v>0</v>
      </c>
      <c r="AE4">
        <f>COUNTIF('Amazon S3'!$N$2:$N$200,"x")+COUNTIF('Amazon S3'!$O$2:$O$200,"x")</f>
        <v>34</v>
      </c>
      <c r="AF4">
        <f>COUNTIF(Heroku!$N$2:$N$200,"x")+COUNTIF(Heroku!$O$2:$O$200,"x")</f>
        <v>0</v>
      </c>
      <c r="AG4">
        <f>COUNTIF('Google Drive'!$N$2:$N$200,"x")+COUNTIF('Google Drive'!$O$2:$O$200,"x")</f>
        <v>0</v>
      </c>
      <c r="AH4">
        <f>COUNTIF('Google Fusion Tables'!$N$2:$N$200,"x")+COUNTIF('Google Fusion Tables'!$O$2:$O$200,"x")</f>
        <v>0</v>
      </c>
      <c r="AI4">
        <f>COUNTIF(Pryv!$N$2:$N$200,"x")+COUNTIF(Pryv!$O$2:$O$200,"x")</f>
        <v>0</v>
      </c>
      <c r="AJ4">
        <f>COUNTIF(Github!$N$2:$N$200,"x")+COUNTIF(Github!$O$2:$O$200,"x")</f>
        <v>0</v>
      </c>
      <c r="AK4">
        <f>COUNTIF('Bing Web Search'!$N$2:$N$200,"x")+COUNTIF('Bing Web Search'!$O$2:$O$200,"x")</f>
        <v>0</v>
      </c>
      <c r="AL4">
        <f>COUNTIF(Indeed!$N$2:$N$200,"x")+COUNTIF(Indeed!$O$2:$O$200,"x")</f>
        <v>0</v>
      </c>
      <c r="AM4">
        <f>COUNTIF('Google Custom Search'!$N$2:$N$200,"x")+COUNTIF('Google Custom Search'!$O$2:$O$200,"x")</f>
        <v>0</v>
      </c>
      <c r="AN4">
        <f>COUNTIF(Coinbase!$N$2:$N$200,"x")+COUNTIF(Coinbase!$O$2:$O$200,"x")</f>
        <v>0</v>
      </c>
      <c r="AO4">
        <f>COUNTIF('QuickBooks Payments'!$N$2:$N$200,"x")+COUNTIF('QuickBooks Payments'!$O$2:$O$200,"x")</f>
        <v>0</v>
      </c>
      <c r="AP4">
        <f>COUNTIF('Forte (Payments Gateway)'!$N$2:$N$200,"x")+COUNTIF('Forte (Payments Gateway)'!$O$2:$O$200,"x")</f>
        <v>0</v>
      </c>
    </row>
    <row r="5" ht="13.95" spans="1:42">
      <c r="A5" s="1" t="s">
        <v>286</v>
      </c>
      <c r="B5">
        <f t="shared" si="0"/>
        <v>22</v>
      </c>
      <c r="C5">
        <f>COUNTIF('Google Maps Places'!$Q$2:$Q$200,"x")</f>
        <v>0</v>
      </c>
      <c r="D5">
        <f>COUNTIF('Twitter Search Tweets'!$Q$2:$Q$200,"x")</f>
        <v>0</v>
      </c>
      <c r="E5">
        <f>COUNTIF(Youtube!$Q$2:$Q$200,"x")</f>
        <v>0</v>
      </c>
      <c r="F5">
        <f>COUNTIF(Flickr!$Q$2:$Q$200,"x")</f>
        <v>0</v>
      </c>
      <c r="G5">
        <f>COUNTIF('Twilio SMS'!$Q$2:$Q$200,"x")</f>
        <v>0</v>
      </c>
      <c r="H5">
        <f>COUNTIF(Last.fm!$Q$2:$Q$200,"x")</f>
        <v>0</v>
      </c>
      <c r="I5">
        <f>COUNTIF('Microsoft Bing Maps'!$Q$2:$Q$200,"x")</f>
        <v>0</v>
      </c>
      <c r="J5">
        <f>COUNTIF('Google App Engine Admin'!$Q$2:$Q$200,"x")</f>
        <v>0</v>
      </c>
      <c r="K5">
        <f>COUNTIF(Foursquare!$Q$2:$Q$200,"x")</f>
        <v>0</v>
      </c>
      <c r="L5">
        <f>COUNTIF('DocuSign eSignature'!$Q$2:$Q$200,"x")</f>
        <v>0</v>
      </c>
      <c r="M5">
        <f>COUNTIF(GeoNames!$Q$2:$Q$200,"x")</f>
        <v>0</v>
      </c>
      <c r="N5">
        <f>COUNTIF('Google Geocoding'!$Q$2:$Q$200,"x")</f>
        <v>0</v>
      </c>
      <c r="O5">
        <f>COUNTIF(OpenStreetMap!$Q$2:$Q$200,"x")</f>
        <v>0</v>
      </c>
      <c r="P5">
        <f>COUNTIF(SoundCloud!$Q$2:$Q$200,"x")</f>
        <v>0</v>
      </c>
      <c r="Q5">
        <f>COUNTIF(NationBuilder!$Q$2:$Q$199,"x")</f>
        <v>0</v>
      </c>
      <c r="R5">
        <f>COUNTIF(Tumblr!$Q$2:$Q$200,"x")</f>
        <v>0</v>
      </c>
      <c r="S5">
        <f>COUNTIF('Yelp Fusion'!$Q$2:$Q$200,"x")</f>
        <v>0</v>
      </c>
      <c r="T5">
        <f>COUNTIF('Paypal Invoicing'!$Q$2:$Q$200,"x")</f>
        <v>0</v>
      </c>
      <c r="U5">
        <f>COUNTIF(Oodle!$Q$2:$Q$200,"x")</f>
        <v>0</v>
      </c>
      <c r="V5">
        <f>COUNTIF(iTunes!$Q$2:$Q$200,"x")</f>
        <v>0</v>
      </c>
      <c r="W5">
        <f>COUNTIF(MapLarge!$Q$2:$Q$200,"x")</f>
        <v>0</v>
      </c>
      <c r="X5">
        <f>COUNTIF(PicPlz!$Q$2:$Q$200,"x")</f>
        <v>0</v>
      </c>
      <c r="Y5">
        <f>COUNTIF(CrunchBase!$Q$2:$Q$200,"x")</f>
        <v>0</v>
      </c>
      <c r="Z5">
        <f>COUNTIF(Stripe!$Q$2:$Q$200,"x")</f>
        <v>0</v>
      </c>
      <c r="AA5">
        <f>COUNTIF(Kiva!$Q$2:$Q$200,"x")</f>
        <v>0</v>
      </c>
      <c r="AB5">
        <f>COUNTIF(Tropo!$Q$2:$Q$200,"x")</f>
        <v>0</v>
      </c>
      <c r="AC5">
        <f>COUNTIF('AT&amp;T In-App Messaging'!$Q$2:$Q$200,"x")</f>
        <v>0</v>
      </c>
      <c r="AD5">
        <f>COUNTIF('Nexmo SMS'!$Q$2:$Q$200,"x")</f>
        <v>0</v>
      </c>
      <c r="AE5">
        <f>COUNTIF('Amazon S3'!$Q$2:$Q$200,"x")</f>
        <v>8</v>
      </c>
      <c r="AF5">
        <f>COUNTIF(Heroku!$Q$2:$Q$200,"x")</f>
        <v>0</v>
      </c>
      <c r="AG5">
        <f>COUNTIF('Google Drive'!$Q$2:$Q$200,"x")</f>
        <v>0</v>
      </c>
      <c r="AH5">
        <f>COUNTIF('Google Fusion Tables'!$Q$2:$Q$200,"x")</f>
        <v>0</v>
      </c>
      <c r="AI5">
        <f>COUNTIF(Pryv!$Q$2:$Q$200,"x")</f>
        <v>2</v>
      </c>
      <c r="AJ5">
        <f>COUNTIF(Github!$Q$2:$Q$200,"x")</f>
        <v>8</v>
      </c>
      <c r="AK5">
        <f>COUNTIF('Bing Web Search'!$Q$2:$Q$200,"x")</f>
        <v>4</v>
      </c>
      <c r="AL5">
        <f>COUNTIF(Indeed!$Q$2:$Q$200,"x")</f>
        <v>0</v>
      </c>
      <c r="AM5">
        <f>COUNTIF('Google Custom Search'!$Q$2:$Q$200,"x")</f>
        <v>0</v>
      </c>
      <c r="AN5">
        <f>COUNTIF(Coinbase!$Q$2:$Q$200,"x")</f>
        <v>0</v>
      </c>
      <c r="AO5">
        <f>COUNTIF('QuickBooks Payments'!$Q$2:$Q$200,"x")</f>
        <v>0</v>
      </c>
      <c r="AP5">
        <f>COUNTIF('Forte (Payments Gateway)'!$Q$2:$Q$200,"x")</f>
        <v>0</v>
      </c>
    </row>
    <row r="6" ht="13.95" spans="1:42">
      <c r="A6" s="1" t="s">
        <v>287</v>
      </c>
      <c r="B6">
        <f t="shared" si="0"/>
        <v>5</v>
      </c>
      <c r="C6">
        <f>COUNTIF('Google Maps Places'!$P$2:$P$200,"x")</f>
        <v>0</v>
      </c>
      <c r="D6">
        <f>COUNTIF('Twitter Search Tweets'!$P$2:$P$200,"x")</f>
        <v>0</v>
      </c>
      <c r="E6">
        <f>COUNTIF(Youtube!$P$2:$P$200,"x")</f>
        <v>0</v>
      </c>
      <c r="F6">
        <f>COUNTIF(Flickr!$P$2:$P$200,"x")</f>
        <v>0</v>
      </c>
      <c r="G6">
        <f>COUNTIF('Twilio SMS'!$P$2:$P$200,"x")</f>
        <v>0</v>
      </c>
      <c r="H6">
        <f>COUNTIF(Last.fm!$P$2:$P$200,"x")</f>
        <v>0</v>
      </c>
      <c r="I6">
        <f>COUNTIF('Microsoft Bing Maps'!$P$2:$P$200,"x")</f>
        <v>5</v>
      </c>
      <c r="J6">
        <f>COUNTIF('Google App Engine Admin'!$P$2:$P$200,"x")</f>
        <v>0</v>
      </c>
      <c r="K6">
        <f>COUNTIF(Foursquare!$P$2:$P$200,"x")</f>
        <v>0</v>
      </c>
      <c r="L6">
        <f>COUNTIF('DocuSign eSignature'!$P$2:$P$200,"x")</f>
        <v>0</v>
      </c>
      <c r="M6">
        <f>COUNTIF(GeoNames!$P$2:$P$200,"x")</f>
        <v>0</v>
      </c>
      <c r="N6">
        <f>COUNTIF('Google Geocoding'!$P$2:$P$200,"x")</f>
        <v>0</v>
      </c>
      <c r="O6">
        <f>COUNTIF(OpenStreetMap!$P$2:$P$200,"x")</f>
        <v>0</v>
      </c>
      <c r="P6">
        <f>COUNTIF(SoundCloud!$P$2:$P$200,"x")</f>
        <v>0</v>
      </c>
      <c r="Q6">
        <f>COUNTIF(NationBuilder!$P$2:$P$199,"x")</f>
        <v>0</v>
      </c>
      <c r="R6">
        <f>COUNTIF(Tumblr!$P$2:$P$200,"x")</f>
        <v>0</v>
      </c>
      <c r="S6">
        <f>COUNTIF('Yelp Fusion'!$P$2:$P$200,"x")</f>
        <v>0</v>
      </c>
      <c r="T6">
        <f>COUNTIF('Paypal Invoicing'!$P$2:$P$200,"x")</f>
        <v>0</v>
      </c>
      <c r="U6">
        <f>COUNTIF(Oodle!$P$2:$P$200,"x")</f>
        <v>0</v>
      </c>
      <c r="V6">
        <f>COUNTIF(iTunes!$P$2:$P$200,"x")</f>
        <v>0</v>
      </c>
      <c r="W6">
        <f>COUNTIF(MapLarge!$P$2:$P$200,"x")</f>
        <v>0</v>
      </c>
      <c r="X6">
        <f>COUNTIF(PicPlz!$P$2:$P$200,"x")</f>
        <v>0</v>
      </c>
      <c r="Y6">
        <f>COUNTIF(CrunchBase!$P$2:$P$200,"x")</f>
        <v>0</v>
      </c>
      <c r="Z6">
        <f>COUNTIF(Stripe!$P$2:$P$200,"x")</f>
        <v>0</v>
      </c>
      <c r="AA6">
        <f>COUNTIF(Kiva!$P$2:$P$200,"x")</f>
        <v>0</v>
      </c>
      <c r="AB6">
        <f>COUNTIF(Tropo!$P$2:$P$200,"x")</f>
        <v>0</v>
      </c>
      <c r="AC6">
        <f>COUNTIF('AT&amp;T In-App Messaging'!$P$2:$P$200,"x")</f>
        <v>0</v>
      </c>
      <c r="AD6">
        <f>COUNTIF('Nexmo SMS'!$P$2:$P$200,"x")</f>
        <v>0</v>
      </c>
      <c r="AE6">
        <f>COUNTIF('Amazon S3'!$P$2:$P$200,"x")</f>
        <v>0</v>
      </c>
      <c r="AF6">
        <f>COUNTIF(Heroku!$P$2:$P$200,"x")</f>
        <v>0</v>
      </c>
      <c r="AG6">
        <f>COUNTIF('Google Drive'!$P$2:$P$200,"x")</f>
        <v>0</v>
      </c>
      <c r="AH6">
        <f>COUNTIF('Google Fusion Tables'!$P$2:$P$200,"x")</f>
        <v>0</v>
      </c>
      <c r="AI6">
        <f>COUNTIF(Pryv!$P$2:$P$200,"x")</f>
        <v>0</v>
      </c>
      <c r="AJ6">
        <f>COUNTIF(Github!$P$2:$P$200,"x")</f>
        <v>0</v>
      </c>
      <c r="AK6">
        <f>COUNTIF('Bing Web Search'!$P$2:$P$200,"x")</f>
        <v>0</v>
      </c>
      <c r="AL6">
        <f>COUNTIF(Indeed!$P$2:$P$200,"x")</f>
        <v>0</v>
      </c>
      <c r="AM6">
        <f>COUNTIF('Google Custom Search'!$P$2:$P$200,"x")</f>
        <v>0</v>
      </c>
      <c r="AN6">
        <f>COUNTIF(Coinbase!$P$2:$P$200,"x")</f>
        <v>0</v>
      </c>
      <c r="AO6">
        <f>COUNTIF('QuickBooks Payments'!$P$2:$P$200,"x")</f>
        <v>0</v>
      </c>
      <c r="AP6">
        <f>COUNTIF('Forte (Payments Gateway)'!$P$2:$P$200,"x")</f>
        <v>0</v>
      </c>
    </row>
    <row r="8" ht="13.95" spans="1:42">
      <c r="A8" s="1" t="s">
        <v>290</v>
      </c>
      <c r="B8">
        <f>SUM(C8:AP8)</f>
        <v>655</v>
      </c>
      <c r="C8">
        <f t="shared" ref="C8:AP8" si="1">SUM(C2:C6)</f>
        <v>8</v>
      </c>
      <c r="D8">
        <f t="shared" si="1"/>
        <v>3</v>
      </c>
      <c r="E8">
        <f t="shared" si="1"/>
        <v>82</v>
      </c>
      <c r="F8">
        <f t="shared" si="1"/>
        <v>56</v>
      </c>
      <c r="G8">
        <f t="shared" si="1"/>
        <v>3</v>
      </c>
      <c r="H8">
        <f t="shared" si="1"/>
        <v>25</v>
      </c>
      <c r="I8">
        <f t="shared" si="1"/>
        <v>31</v>
      </c>
      <c r="J8">
        <f t="shared" si="1"/>
        <v>0</v>
      </c>
      <c r="K8">
        <f t="shared" si="1"/>
        <v>37</v>
      </c>
      <c r="L8">
        <f t="shared" si="1"/>
        <v>17</v>
      </c>
      <c r="M8">
        <f t="shared" si="1"/>
        <v>19</v>
      </c>
      <c r="N8">
        <f t="shared" si="1"/>
        <v>6</v>
      </c>
      <c r="O8">
        <f t="shared" si="1"/>
        <v>3</v>
      </c>
      <c r="P8">
        <f t="shared" si="1"/>
        <v>3</v>
      </c>
      <c r="Q8">
        <f t="shared" si="1"/>
        <v>6</v>
      </c>
      <c r="R8">
        <f t="shared" si="1"/>
        <v>59</v>
      </c>
      <c r="S8">
        <f t="shared" si="1"/>
        <v>7</v>
      </c>
      <c r="T8">
        <f t="shared" si="1"/>
        <v>11</v>
      </c>
      <c r="U8">
        <f t="shared" si="1"/>
        <v>1</v>
      </c>
      <c r="V8">
        <f t="shared" si="1"/>
        <v>19</v>
      </c>
      <c r="W8">
        <f t="shared" si="1"/>
        <v>0</v>
      </c>
      <c r="X8">
        <f t="shared" si="1"/>
        <v>18</v>
      </c>
      <c r="Y8">
        <f t="shared" si="1"/>
        <v>14</v>
      </c>
      <c r="Z8">
        <f t="shared" si="1"/>
        <v>60</v>
      </c>
      <c r="AA8">
        <f t="shared" si="1"/>
        <v>0</v>
      </c>
      <c r="AB8">
        <f t="shared" si="1"/>
        <v>2</v>
      </c>
      <c r="AC8">
        <f t="shared" si="1"/>
        <v>1</v>
      </c>
      <c r="AD8">
        <f t="shared" si="1"/>
        <v>1</v>
      </c>
      <c r="AE8">
        <f t="shared" si="1"/>
        <v>44</v>
      </c>
      <c r="AF8">
        <f t="shared" si="1"/>
        <v>0</v>
      </c>
      <c r="AG8">
        <f t="shared" si="1"/>
        <v>16</v>
      </c>
      <c r="AH8">
        <f t="shared" si="1"/>
        <v>3</v>
      </c>
      <c r="AI8">
        <f t="shared" si="1"/>
        <v>8</v>
      </c>
      <c r="AJ8">
        <f t="shared" si="1"/>
        <v>32</v>
      </c>
      <c r="AK8">
        <f t="shared" si="1"/>
        <v>8</v>
      </c>
      <c r="AL8">
        <f t="shared" si="1"/>
        <v>0</v>
      </c>
      <c r="AM8">
        <f t="shared" si="1"/>
        <v>0</v>
      </c>
      <c r="AN8">
        <f t="shared" si="1"/>
        <v>12</v>
      </c>
      <c r="AO8">
        <f t="shared" si="1"/>
        <v>5</v>
      </c>
      <c r="AP8">
        <f t="shared" si="1"/>
        <v>35</v>
      </c>
    </row>
    <row r="12" ht="13.95" spans="1:4">
      <c r="A12" s="1" t="s">
        <v>297</v>
      </c>
      <c r="B12" s="1" t="s">
        <v>295</v>
      </c>
      <c r="C12" s="9" t="s">
        <v>369</v>
      </c>
      <c r="D12" s="1" t="s">
        <v>370</v>
      </c>
    </row>
    <row r="13" ht="13.95" spans="1:4">
      <c r="A13" s="1" t="s">
        <v>283</v>
      </c>
      <c r="B13" s="4">
        <f t="shared" ref="B13:B17" si="2">100*B2/D13</f>
        <v>65.086887835703</v>
      </c>
      <c r="C13">
        <v>100</v>
      </c>
      <c r="D13">
        <f>'Dependencies occurrences'!$C$51</f>
        <v>633</v>
      </c>
    </row>
    <row r="14" ht="13.95" spans="1:4">
      <c r="A14" s="1" t="s">
        <v>285</v>
      </c>
      <c r="B14" s="4">
        <f t="shared" si="2"/>
        <v>13.2701421800948</v>
      </c>
      <c r="C14">
        <v>100</v>
      </c>
      <c r="D14">
        <f>'Dependencies occurrences'!$C$51</f>
        <v>633</v>
      </c>
    </row>
    <row r="15" ht="13.95" spans="1:4">
      <c r="A15" s="1" t="s">
        <v>284</v>
      </c>
      <c r="B15" s="4">
        <f t="shared" si="2"/>
        <v>20.8530805687204</v>
      </c>
      <c r="C15">
        <v>100</v>
      </c>
      <c r="D15">
        <f>'Dependencies occurrences'!$C$51</f>
        <v>633</v>
      </c>
    </row>
    <row r="16" ht="13.95" spans="1:4">
      <c r="A16" s="1" t="s">
        <v>286</v>
      </c>
      <c r="B16" s="4">
        <f t="shared" si="2"/>
        <v>3.47551342812006</v>
      </c>
      <c r="C16">
        <v>100</v>
      </c>
      <c r="D16">
        <f>'Dependencies occurrences'!$C$51</f>
        <v>633</v>
      </c>
    </row>
    <row r="17" ht="13.95" spans="1:4">
      <c r="A17" s="1" t="s">
        <v>287</v>
      </c>
      <c r="B17" s="4">
        <f t="shared" si="2"/>
        <v>0.789889415481833</v>
      </c>
      <c r="C17">
        <v>100</v>
      </c>
      <c r="D17">
        <f>'Dependencies occurrences'!$C$51</f>
        <v>633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paperSize="9" orientation="portrait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000"/>
  <sheetViews>
    <sheetView workbookViewId="0">
      <selection activeCell="A1" sqref="A1"/>
    </sheetView>
  </sheetViews>
  <sheetFormatPr defaultColWidth="14.4285714285714" defaultRowHeight="15" customHeight="1"/>
  <cols>
    <col min="1" max="42" width="10.7071428571429" customWidth="1"/>
  </cols>
  <sheetData>
    <row r="1" ht="13.95" spans="1:42">
      <c r="A1" s="1" t="s">
        <v>290</v>
      </c>
      <c r="B1" s="1"/>
      <c r="C1" s="1" t="s">
        <v>41</v>
      </c>
      <c r="D1" s="1" t="s">
        <v>47</v>
      </c>
      <c r="E1" s="1" t="s">
        <v>52</v>
      </c>
      <c r="F1" s="1" t="s">
        <v>58</v>
      </c>
      <c r="G1" s="1" t="s">
        <v>62</v>
      </c>
      <c r="H1" s="1" t="s">
        <v>68</v>
      </c>
      <c r="I1" s="1" t="s">
        <v>73</v>
      </c>
      <c r="J1" s="1" t="s">
        <v>77</v>
      </c>
      <c r="K1" s="1" t="s">
        <v>82</v>
      </c>
      <c r="L1" s="1" t="s">
        <v>86</v>
      </c>
      <c r="M1" s="1" t="s">
        <v>91</v>
      </c>
      <c r="N1" s="1" t="s">
        <v>96</v>
      </c>
      <c r="O1" s="1" t="s">
        <v>99</v>
      </c>
      <c r="P1" s="1" t="s">
        <v>103</v>
      </c>
      <c r="Q1" s="1" t="s">
        <v>106</v>
      </c>
      <c r="R1" s="1" t="s">
        <v>109</v>
      </c>
      <c r="S1" s="1" t="s">
        <v>112</v>
      </c>
      <c r="T1" s="1" t="s">
        <v>117</v>
      </c>
      <c r="U1" s="1" t="s">
        <v>122</v>
      </c>
      <c r="V1" s="1" t="s">
        <v>125</v>
      </c>
      <c r="W1" s="1" t="s">
        <v>129</v>
      </c>
      <c r="X1" s="1" t="s">
        <v>132</v>
      </c>
      <c r="Y1" s="1" t="s">
        <v>135</v>
      </c>
      <c r="Z1" s="1" t="s">
        <v>139</v>
      </c>
      <c r="AA1" s="1" t="s">
        <v>142</v>
      </c>
      <c r="AB1" s="1" t="s">
        <v>145</v>
      </c>
      <c r="AC1" s="1" t="s">
        <v>149</v>
      </c>
      <c r="AD1" s="1" t="s">
        <v>152</v>
      </c>
      <c r="AE1" s="1" t="s">
        <v>156</v>
      </c>
      <c r="AF1" s="1" t="s">
        <v>162</v>
      </c>
      <c r="AG1" s="1" t="s">
        <v>165</v>
      </c>
      <c r="AH1" s="1" t="s">
        <v>168</v>
      </c>
      <c r="AI1" s="1" t="s">
        <v>172</v>
      </c>
      <c r="AJ1" s="1" t="s">
        <v>177</v>
      </c>
      <c r="AK1" s="1" t="s">
        <v>180</v>
      </c>
      <c r="AL1" s="1" t="s">
        <v>185</v>
      </c>
      <c r="AM1" s="1" t="s">
        <v>189</v>
      </c>
      <c r="AN1" s="1" t="s">
        <v>193</v>
      </c>
      <c r="AO1" s="1" t="s">
        <v>196</v>
      </c>
      <c r="AP1" s="1" t="s">
        <v>200</v>
      </c>
    </row>
    <row r="2" ht="13.95" spans="1:37">
      <c r="A2">
        <f>SUM(C2:AP2)</f>
        <v>22</v>
      </c>
      <c r="I2">
        <v>5</v>
      </c>
      <c r="AE2">
        <v>3</v>
      </c>
      <c r="AG2">
        <v>2</v>
      </c>
      <c r="AI2">
        <v>2</v>
      </c>
      <c r="AJ2">
        <v>8</v>
      </c>
      <c r="AK2">
        <v>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paperSize="1" orientation="landscape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00"/>
  <sheetViews>
    <sheetView workbookViewId="0">
      <selection activeCell="A1" sqref="A1"/>
    </sheetView>
  </sheetViews>
  <sheetFormatPr defaultColWidth="14.4285714285714" defaultRowHeight="15" customHeight="1" outlineLevelCol="1"/>
  <cols>
    <col min="1" max="1" width="26.2928571428571" customWidth="1"/>
    <col min="2" max="2" width="14.4285714285714" customWidth="1"/>
    <col min="3" max="26" width="10.7071428571429" customWidth="1"/>
  </cols>
  <sheetData>
    <row r="1" ht="13.95" spans="1:2">
      <c r="A1" s="1" t="s">
        <v>357</v>
      </c>
      <c r="B1" s="1" t="s">
        <v>358</v>
      </c>
    </row>
    <row r="2" ht="13.95" spans="1:2">
      <c r="A2" s="3" t="s">
        <v>363</v>
      </c>
      <c r="B2">
        <f>'Dependencies occurrences'!C67</f>
        <v>546</v>
      </c>
    </row>
    <row r="3" ht="13.95" spans="1:2">
      <c r="A3" s="3" t="s">
        <v>364</v>
      </c>
      <c r="B3">
        <f>'Dependencies occurrences'!C68</f>
        <v>64</v>
      </c>
    </row>
    <row r="4" ht="13.95" spans="1:2">
      <c r="A4" s="3" t="s">
        <v>365</v>
      </c>
      <c r="B4">
        <f>SUM('Dependencies occurrences'!C69:C75)</f>
        <v>23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paperSize="9" orientation="portrait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1000"/>
  <sheetViews>
    <sheetView workbookViewId="0">
      <selection activeCell="A1" sqref="A1"/>
    </sheetView>
  </sheetViews>
  <sheetFormatPr defaultColWidth="14.4285714285714" defaultRowHeight="15" customHeight="1"/>
  <cols>
    <col min="1" max="1" width="28.4285714285714" customWidth="1"/>
    <col min="2" max="2" width="15" customWidth="1"/>
    <col min="3" max="44" width="10.7071428571429" customWidth="1"/>
  </cols>
  <sheetData>
    <row r="1" ht="13.95" spans="1:44">
      <c r="A1" s="1" t="s">
        <v>371</v>
      </c>
      <c r="B1" s="1" t="s">
        <v>358</v>
      </c>
      <c r="C1" s="1" t="s">
        <v>372</v>
      </c>
      <c r="D1" s="1" t="s">
        <v>373</v>
      </c>
      <c r="E1" s="1" t="s">
        <v>41</v>
      </c>
      <c r="F1" s="1" t="s">
        <v>47</v>
      </c>
      <c r="G1" s="1" t="s">
        <v>52</v>
      </c>
      <c r="H1" s="1" t="s">
        <v>58</v>
      </c>
      <c r="I1" s="1" t="s">
        <v>62</v>
      </c>
      <c r="J1" s="1" t="s">
        <v>68</v>
      </c>
      <c r="K1" s="1" t="s">
        <v>73</v>
      </c>
      <c r="L1" s="1" t="s">
        <v>77</v>
      </c>
      <c r="M1" s="1" t="s">
        <v>82</v>
      </c>
      <c r="N1" s="1" t="s">
        <v>86</v>
      </c>
      <c r="O1" s="1" t="s">
        <v>91</v>
      </c>
      <c r="P1" s="1" t="s">
        <v>96</v>
      </c>
      <c r="Q1" s="1" t="s">
        <v>99</v>
      </c>
      <c r="R1" s="1" t="s">
        <v>103</v>
      </c>
      <c r="S1" s="1" t="s">
        <v>106</v>
      </c>
      <c r="T1" s="1" t="s">
        <v>109</v>
      </c>
      <c r="U1" s="1" t="s">
        <v>112</v>
      </c>
      <c r="V1" s="1" t="s">
        <v>117</v>
      </c>
      <c r="W1" s="1" t="s">
        <v>122</v>
      </c>
      <c r="X1" s="1" t="s">
        <v>125</v>
      </c>
      <c r="Y1" s="1" t="s">
        <v>129</v>
      </c>
      <c r="Z1" s="1" t="s">
        <v>132</v>
      </c>
      <c r="AA1" s="1" t="s">
        <v>135</v>
      </c>
      <c r="AB1" s="1" t="s">
        <v>139</v>
      </c>
      <c r="AC1" s="1" t="s">
        <v>142</v>
      </c>
      <c r="AD1" s="1" t="s">
        <v>145</v>
      </c>
      <c r="AE1" s="1" t="s">
        <v>149</v>
      </c>
      <c r="AF1" s="1" t="s">
        <v>152</v>
      </c>
      <c r="AG1" s="1" t="s">
        <v>156</v>
      </c>
      <c r="AH1" s="1" t="s">
        <v>162</v>
      </c>
      <c r="AI1" s="1" t="s">
        <v>165</v>
      </c>
      <c r="AJ1" s="1" t="s">
        <v>168</v>
      </c>
      <c r="AK1" s="1" t="s">
        <v>172</v>
      </c>
      <c r="AL1" s="1" t="s">
        <v>177</v>
      </c>
      <c r="AM1" s="1" t="s">
        <v>180</v>
      </c>
      <c r="AN1" s="1" t="s">
        <v>185</v>
      </c>
      <c r="AO1" s="1" t="s">
        <v>189</v>
      </c>
      <c r="AP1" s="1" t="s">
        <v>193</v>
      </c>
      <c r="AQ1" s="1" t="s">
        <v>196</v>
      </c>
      <c r="AR1" s="1" t="s">
        <v>200</v>
      </c>
    </row>
    <row r="2" ht="13.95" spans="1:44">
      <c r="A2" s="1" t="s">
        <v>374</v>
      </c>
      <c r="B2">
        <f t="shared" ref="B2:B6" si="0">SUM(E2:AR2)</f>
        <v>78</v>
      </c>
      <c r="C2">
        <v>1</v>
      </c>
      <c r="D2">
        <v>5</v>
      </c>
      <c r="E2">
        <f>COUNTIF('Google Maps Places'!$C$2:$C$200,"&lt;="&amp;D2)</f>
        <v>1</v>
      </c>
      <c r="F2">
        <f>COUNTIF('Twitter Search Tweets'!$C$2:$C$200,"&lt;="&amp;D2)</f>
        <v>0</v>
      </c>
      <c r="G2">
        <f>COUNTIF(Youtube!$C$2:$C$200,"&lt;="&amp;D2)</f>
        <v>3</v>
      </c>
      <c r="H2">
        <f>COUNTIF(Flickr!$C$2:$C$200,"&lt;="&amp;D2)</f>
        <v>11</v>
      </c>
      <c r="I2">
        <f>COUNTIF('Twilio SMS'!$C$2:$C$200,"&lt;="&amp;D2)</f>
        <v>0</v>
      </c>
      <c r="J2">
        <f>COUNTIF(Last.fm!$C$2:$C$200,"&lt;="&amp;D2)</f>
        <v>10</v>
      </c>
      <c r="K2">
        <f>COUNTIF('Microsoft Bing Maps'!$C$2:$C$200,"&lt;="&amp;D2)</f>
        <v>2</v>
      </c>
      <c r="L2">
        <f>COUNTIF('Google App Engine Admin'!$C$2:$C$200,"&lt;="&amp;D2)</f>
        <v>0</v>
      </c>
      <c r="M2">
        <f>COUNTIF(Foursquare!$C$2:$C$200,"&lt;="&amp;D2)</f>
        <v>7</v>
      </c>
      <c r="N2">
        <f>COUNTIF('DocuSign eSignature'!$C$2:$C$200,"&lt;="&amp;D2)</f>
        <v>6</v>
      </c>
      <c r="O2">
        <f>COUNTIF(GeoNames!$C$2:$C$200,"&lt;="&amp;D2)</f>
        <v>1</v>
      </c>
      <c r="P2">
        <f>COUNTIF('Google Geocoding'!$C$2:$C$200,"&lt;="&amp;D2)</f>
        <v>0</v>
      </c>
      <c r="Q2">
        <f>COUNTIF(OpenStreetMap!$C$2:$C$200,"&lt;="&amp;D2)</f>
        <v>0</v>
      </c>
      <c r="R2">
        <f>COUNTIF(SoundCloud!$C$2:$C$200,"&lt;="&amp;D2)</f>
        <v>0</v>
      </c>
      <c r="S2">
        <f>COUNTIF(NationBuilder!$C$2:$C$199,"&lt;="&amp;D2)</f>
        <v>0</v>
      </c>
      <c r="T2">
        <f>COUNTIF(Tumblr!$C$2:$C$200,"&lt;="&amp;D2)</f>
        <v>2</v>
      </c>
      <c r="U2">
        <f>COUNTIF('Yelp Fusion'!$C$2:$C$200,"&lt;="&amp;D2)</f>
        <v>3</v>
      </c>
      <c r="V2">
        <f>COUNTIF('Paypal Invoicing'!$C$2:$C$200,"&lt;="&amp;D2)</f>
        <v>0</v>
      </c>
      <c r="W2">
        <f>COUNTIF(Oodle!$C$2:$C$200,"&lt;="&amp;D2)</f>
        <v>0</v>
      </c>
      <c r="X2">
        <f>COUNTIF(iTunes!$C$2:$C$200,"&lt;="&amp;D2)</f>
        <v>0</v>
      </c>
      <c r="Y2">
        <f>COUNTIF(MapLarge!$C$2:$C$200,"&lt;="&amp;D2)</f>
        <v>0</v>
      </c>
      <c r="Z2">
        <f>COUNTIF(PicPlz!$C$2:$C$200,"&lt;="&amp;D2)</f>
        <v>7</v>
      </c>
      <c r="AA2">
        <f>COUNTIF(CrunchBase!$C$2:$C$200,"&lt;="&amp;D2)</f>
        <v>0</v>
      </c>
      <c r="AB2">
        <f>COUNTIF(Stripe!$C$2:$C$200,"&lt;="&amp;D2)</f>
        <v>0</v>
      </c>
      <c r="AC2">
        <f>COUNTIF(Kiva!$C$2:$C$200,"&lt;="&amp;D2)</f>
        <v>0</v>
      </c>
      <c r="AD2">
        <f>COUNTIF(Tropo!$C$2:$C$200,"&lt;="&amp;D2)</f>
        <v>1</v>
      </c>
      <c r="AE2">
        <f>COUNTIF('AT&amp;T In-App Messaging'!$C$2:$C$200,"&lt;="&amp;D2)</f>
        <v>0</v>
      </c>
      <c r="AF2">
        <f>COUNTIF('Nexmo SMS'!$C$2:$C$200,"&lt;="&amp;D2)</f>
        <v>0</v>
      </c>
      <c r="AG2">
        <f>COUNTIF('Amazon S3'!$C$2:$C$200,"&lt;="&amp;D2)</f>
        <v>6</v>
      </c>
      <c r="AH2">
        <f>COUNTIF(Heroku!$C$2:$C$200,"&lt;="&amp;D2)</f>
        <v>0</v>
      </c>
      <c r="AI2">
        <f>COUNTIF('Google Drive'!$C$2:$C$200,"&lt;="&amp;D2)</f>
        <v>0</v>
      </c>
      <c r="AJ2">
        <f>COUNTIF('Google Fusion Tables'!$C$2:$C$200,"&lt;="&amp;D2)</f>
        <v>2</v>
      </c>
      <c r="AK2">
        <f>COUNTIF(Pryv!$C$2:$C$200,"&lt;="&amp;D2)</f>
        <v>4</v>
      </c>
      <c r="AL2">
        <f>COUNTIF(Github!$C$2:$C$200,"&lt;="&amp;D2)</f>
        <v>8</v>
      </c>
      <c r="AM2">
        <f>COUNTIF('Bing Web Search'!$C$2:$C$200,"&lt;="&amp;D2)</f>
        <v>0</v>
      </c>
      <c r="AN2">
        <f>COUNTIF(Indeed!$C$2:$C$200,"&lt;="&amp;D2)</f>
        <v>0</v>
      </c>
      <c r="AO2">
        <f>COUNTIF('Google Custom Search'!$C$2:$C$200,"&lt;="&amp;D2)</f>
        <v>0</v>
      </c>
      <c r="AP2">
        <f>COUNTIF(Coinbase!$C$2:$C$200,"&lt;="&amp;D2)</f>
        <v>0</v>
      </c>
      <c r="AQ2">
        <f>COUNTIF('QuickBooks Payments'!$C$2:$C$200,"&lt;="&amp;D2)</f>
        <v>0</v>
      </c>
      <c r="AR2">
        <f>COUNTIF('Forte (Payments Gateway)'!$C$2:$C$200,"&lt;="&amp;D2)</f>
        <v>4</v>
      </c>
    </row>
    <row r="3" ht="13.95" spans="1:44">
      <c r="A3" s="1" t="s">
        <v>375</v>
      </c>
      <c r="B3">
        <f t="shared" si="0"/>
        <v>150</v>
      </c>
      <c r="C3">
        <v>5</v>
      </c>
      <c r="D3">
        <v>10</v>
      </c>
      <c r="E3">
        <f>COUNTIF('Google Maps Places'!$C$2:$C$200,"&lt;="&amp;D3)-COUNTIF('Google Maps Places'!$C$2:$C$200,"&lt;="&amp;D2)</f>
        <v>0</v>
      </c>
      <c r="F3">
        <f>COUNTIF('Twitter Search Tweets'!$C$2:$C$200,"&lt;="&amp;D3)-COUNTIF('Twitter Search Tweets'!$C$2:$C$200,"&lt;="&amp;D2)</f>
        <v>3</v>
      </c>
      <c r="G3">
        <f>COUNTIF(Youtube!$C$2:$C$200,"&lt;="&amp;D3)-COUNTIF(Youtube!$C$2:$C$200,"&lt;="&amp;D2)</f>
        <v>7</v>
      </c>
      <c r="H3">
        <f>COUNTIF(Flickr!$C$2:$C$200,"&lt;="&amp;D3)-COUNTIF(Flickr!$C$2:$C$200,"&lt;="&amp;D2)</f>
        <v>17</v>
      </c>
      <c r="I3">
        <f>COUNTIF('Twilio SMS'!$C$2:$C$200,"&lt;="&amp;D3)-COUNTIF('Twilio SMS'!$C$2:$C$200,"&lt;="&amp;D2)</f>
        <v>1</v>
      </c>
      <c r="J3">
        <f>COUNTIF(Last.fm!$C$2:$C$200,"&lt;="&amp;D3)-COUNTIF(Last.fm!$C$2:$C$200,"&lt;="&amp;D2)</f>
        <v>15</v>
      </c>
      <c r="K3">
        <f>COUNTIF('Microsoft Bing Maps'!$C$2:$C$200,"&lt;="&amp;D3)-COUNTIF('Microsoft Bing Maps'!$C$2:$C$200,"&lt;="&amp;D2)</f>
        <v>17</v>
      </c>
      <c r="L3">
        <f>COUNTIF('Google App Engine Admin'!$C$2:$C$200,"&lt;="&amp;D3)-COUNTIF('Google App Engine Admin'!$C$2:$C$200,"&lt;="&amp;D2)</f>
        <v>0</v>
      </c>
      <c r="M3">
        <f>COUNTIF(Foursquare!$C$2:$C$200,"&lt;="&amp;D3)-COUNTIF(Foursquare!$C$2:$C$200,"&lt;="&amp;D2)</f>
        <v>8</v>
      </c>
      <c r="N3">
        <f>COUNTIF('DocuSign eSignature'!$C$2:$C$200,"&lt;="&amp;D3)-COUNTIF('DocuSign eSignature'!$C$2:$C$200,"&lt;="&amp;D2)</f>
        <v>3</v>
      </c>
      <c r="O3">
        <f>COUNTIF(GeoNames!$C$2:$C$200,"&lt;="&amp;D3)-COUNTIF(GeoNames!$C$2:$C$200,"&lt;="&amp;D2)</f>
        <v>11</v>
      </c>
      <c r="P3">
        <f>COUNTIF('Google Geocoding'!$C$2:$C$200,"&lt;="&amp;D3)-COUNTIF('Google Geocoding'!$C$2:$C$200,"&lt;="&amp;D2)</f>
        <v>0</v>
      </c>
      <c r="Q3">
        <f>COUNTIF(OpenStreetMap!$C$2:$C$200,"&lt;="&amp;D3)-COUNTIF(OpenStreetMap!$C$2:$C$200,"&lt;="&amp;D2)</f>
        <v>3</v>
      </c>
      <c r="R3">
        <f>COUNTIF(SoundCloud!$C$2:$C$200,"&lt;="&amp;D3)-COUNTIF(SoundCloud!$C$2:$C$200,"&lt;="&amp;D2)</f>
        <v>0</v>
      </c>
      <c r="S3">
        <f>COUNTIF(NationBuilder!$C$2:$C$199,"&lt;="&amp;D3)-COUNTIF(NationBuilder!$C$2:$C$199,"&lt;="&amp;D2)</f>
        <v>2</v>
      </c>
      <c r="T3">
        <f>COUNTIF(Tumblr!$C$2:$C$200,"&lt;="&amp;D3)-COUNTIF(Tumblr!$C$2:$C$200,"&lt;="&amp;D2)</f>
        <v>0</v>
      </c>
      <c r="U3">
        <f>COUNTIF('Yelp Fusion'!$C$2:$C$200,"&lt;="&amp;D3)-COUNTIF('Yelp Fusion'!$C$2:$C$200,"&lt;="&amp;D2)</f>
        <v>0</v>
      </c>
      <c r="V3">
        <f>COUNTIF('Paypal Invoicing'!$C$2:$C$200,"&lt;="&amp;D3)-COUNTIF('Paypal Invoicing'!$C$2:$C$200,"&lt;="&amp;D2)</f>
        <v>0</v>
      </c>
      <c r="W3">
        <f>COUNTIF(Oodle!$C$2:$C$200,"&lt;="&amp;D3)-COUNTIF(Oodle!$C$2:$C$200,"&lt;="&amp;D2)</f>
        <v>0</v>
      </c>
      <c r="X3">
        <f>COUNTIF(iTunes!$C$2:$C$200,"&lt;="&amp;D3)-COUNTIF(iTunes!$C$2:$C$200,"&lt;="&amp;D2)</f>
        <v>19</v>
      </c>
      <c r="Y3">
        <f>COUNTIF(MapLarge!$C$2:$C$200,"&lt;="&amp;D3)-COUNTIF(MapLarge!$C$2:$C$200,"&lt;="&amp;D2)</f>
        <v>0</v>
      </c>
      <c r="Z3">
        <f>COUNTIF(PicPlz!$C$2:$C$200,"&lt;="&amp;D3)-COUNTIF(PicPlz!$C$2:$C$200,"&lt;="&amp;D2)</f>
        <v>11</v>
      </c>
      <c r="AA3">
        <f>COUNTIF(CrunchBase!$C$2:$C$200,"&lt;="&amp;D3)-COUNTIF(CrunchBase!$C$2:$C$200,"&lt;="&amp;D2)</f>
        <v>7</v>
      </c>
      <c r="AB3">
        <f>COUNTIF(Stripe!$C$2:$C$200,"&lt;="&amp;D3)-COUNTIF(Stripe!$C$2:$C$200,"&lt;="&amp;D2)</f>
        <v>4</v>
      </c>
      <c r="AC3">
        <f>COUNTIF(Kiva!$C$2:$C$200,"&lt;="&amp;D3)-COUNTIF(Kiva!$C$2:$C$200,"&lt;="&amp;D2)</f>
        <v>0</v>
      </c>
      <c r="AD3">
        <f>COUNTIF(Tropo!$C$2:$C$200,"&lt;="&amp;D3)-COUNTIF(Tropo!$C$2:$C$200,"&lt;="&amp;D2)</f>
        <v>1</v>
      </c>
      <c r="AE3">
        <f>COUNTIF('AT&amp;T In-App Messaging'!$C$2:$C$200,"&lt;="&amp;D3)-COUNTIF('AT&amp;T In-App Messaging'!$C$2:$C$200,"&lt;="&amp;D2)</f>
        <v>0</v>
      </c>
      <c r="AF3">
        <f>COUNTIF('Nexmo SMS'!$C$2:$C$200,"&lt;="&amp;D3)-COUNTIF('Nexmo SMS'!$C$2:$C$200,"&lt;="&amp;D2)</f>
        <v>0</v>
      </c>
      <c r="AG3">
        <f>COUNTIF('Amazon S3'!$C$2:$C$200,"&lt;="&amp;D3)-COUNTIF('Amazon S3'!$C$2:$C$200,"&lt;="&amp;D2)</f>
        <v>1</v>
      </c>
      <c r="AH3">
        <f>COUNTIF(Heroku!$C$2:$C$200,"&lt;="&amp;D3)-COUNTIF(Heroku!$C$2:$C$200,"&lt;="&amp;D2)</f>
        <v>0</v>
      </c>
      <c r="AI3">
        <f>COUNTIF('Google Drive'!$C$2:$C$200,"&lt;="&amp;D3)-COUNTIF('Google Drive'!$C$2:$C$200,"&lt;="&amp;D2)</f>
        <v>2</v>
      </c>
      <c r="AJ3">
        <f>COUNTIF('Google Fusion Tables'!$C$2:$C$200,"&lt;="&amp;D3)-COUNTIF('Google Fusion Tables'!$C$2:$C$200,"&lt;="&amp;D2)</f>
        <v>1</v>
      </c>
      <c r="AK3">
        <f>COUNTIF(Pryv!$C$2:$C$200,"&lt;="&amp;D3)-COUNTIF(Pryv!$C$2:$C$200,"&lt;="&amp;D2)</f>
        <v>0</v>
      </c>
      <c r="AL3">
        <f>COUNTIF(Github!$C$2:$C$200,"&lt;="&amp;D3)-COUNTIF(Github!$C$2:$C$200,"&lt;="&amp;D2)</f>
        <v>10</v>
      </c>
      <c r="AM3">
        <f>COUNTIF('Bing Web Search'!$C$2:$C$200,"&lt;="&amp;D3)-COUNTIF('Bing Web Search'!$C$2:$C$200,"&lt;="&amp;D2)</f>
        <v>0</v>
      </c>
      <c r="AN3">
        <f>COUNTIF(Indeed!$C$2:$C$200,"&lt;="&amp;D3)-COUNTIF(Indeed!$C$2:$C$200,"&lt;="&amp;D2)</f>
        <v>0</v>
      </c>
      <c r="AO3">
        <f>COUNTIF('Google Custom Search'!$C$2:$C$200,"&lt;="&amp;D3)-COUNTIF('Google Custom Search'!$C$2:$C$200,"&lt;="&amp;D2)</f>
        <v>0</v>
      </c>
      <c r="AP3">
        <f>COUNTIF(Coinbase!$C$2:$C$200,"&lt;="&amp;D3)-COUNTIF(Coinbase!$C$2:$C$200,"&lt;="&amp;D2)</f>
        <v>2</v>
      </c>
      <c r="AQ3">
        <f>COUNTIF('QuickBooks Payments'!$C$2:$C$200,"&lt;="&amp;D3)-COUNTIF('QuickBooks Payments'!$C$2:$C$200,"&lt;="&amp;D2)</f>
        <v>0</v>
      </c>
      <c r="AR3">
        <f>COUNTIF('Forte (Payments Gateway)'!$C$2:$C$200,"&lt;="&amp;D3)-COUNTIF('Forte (Payments Gateway)'!$C$2:$C$200,"&lt;="&amp;D2)</f>
        <v>5</v>
      </c>
    </row>
    <row r="4" ht="13.95" spans="1:44">
      <c r="A4" s="1" t="s">
        <v>376</v>
      </c>
      <c r="B4">
        <f t="shared" si="0"/>
        <v>148</v>
      </c>
      <c r="C4">
        <v>10</v>
      </c>
      <c r="D4">
        <v>15</v>
      </c>
      <c r="E4">
        <f>COUNTIF('Google Maps Places'!$C$2:$C$200,"&lt;="&amp;D4)-COUNTIF('Google Maps Places'!$C$2:$C$200,"&lt;="&amp;D3)</f>
        <v>7</v>
      </c>
      <c r="F4">
        <f>COUNTIF('Twitter Search Tweets'!$C$2:$C$200,"&lt;="&amp;D4)-COUNTIF('Twitter Search Tweets'!$C$2:$C$200,"&lt;="&amp;D3)</f>
        <v>0</v>
      </c>
      <c r="G4">
        <f>COUNTIF(Youtube!$C$2:$C$200,"&lt;="&amp;D4)-COUNTIF(Youtube!$C$2:$C$200,"&lt;="&amp;D3)</f>
        <v>16</v>
      </c>
      <c r="H4">
        <f>COUNTIF(Flickr!$C$2:$C$200,"&lt;="&amp;D4)-COUNTIF(Flickr!$C$2:$C$200,"&lt;="&amp;D3)</f>
        <v>24</v>
      </c>
      <c r="I4">
        <f>COUNTIF('Twilio SMS'!$C$2:$C$200,"&lt;="&amp;D4)-COUNTIF('Twilio SMS'!$C$2:$C$200,"&lt;="&amp;D3)</f>
        <v>2</v>
      </c>
      <c r="J4">
        <f>COUNTIF(Last.fm!$C$2:$C$200,"&lt;="&amp;D4)-COUNTIF(Last.fm!$C$2:$C$200,"&lt;="&amp;D3)</f>
        <v>0</v>
      </c>
      <c r="K4">
        <f>COUNTIF('Microsoft Bing Maps'!$C$2:$C$200,"&lt;="&amp;D4)-COUNTIF('Microsoft Bing Maps'!$C$2:$C$200,"&lt;="&amp;D3)</f>
        <v>7</v>
      </c>
      <c r="L4">
        <f>COUNTIF('Google App Engine Admin'!$C$2:$C$200,"&lt;="&amp;D4)-COUNTIF('Google App Engine Admin'!$C$2:$C$200,"&lt;="&amp;D3)</f>
        <v>0</v>
      </c>
      <c r="M4">
        <f>COUNTIF(Foursquare!$C$2:$C$200,"&lt;="&amp;D4)-COUNTIF(Foursquare!$C$2:$C$200,"&lt;="&amp;D3)</f>
        <v>19</v>
      </c>
      <c r="N4">
        <f>COUNTIF('DocuSign eSignature'!$C$2:$C$200,"&lt;="&amp;D4)-COUNTIF('DocuSign eSignature'!$C$2:$C$200,"&lt;="&amp;D3)</f>
        <v>1</v>
      </c>
      <c r="O4">
        <f>COUNTIF(GeoNames!$C$2:$C$200,"&lt;="&amp;D4)-COUNTIF(GeoNames!$C$2:$C$200,"&lt;="&amp;D3)</f>
        <v>3</v>
      </c>
      <c r="P4">
        <f>COUNTIF('Google Geocoding'!$C$2:$C$200,"&lt;="&amp;D4)-COUNTIF('Google Geocoding'!$C$2:$C$200,"&lt;="&amp;D3)</f>
        <v>6</v>
      </c>
      <c r="Q4">
        <f>COUNTIF(OpenStreetMap!$C$2:$C$200,"&lt;="&amp;D4)-COUNTIF(OpenStreetMap!$C$2:$C$200,"&lt;="&amp;D3)</f>
        <v>0</v>
      </c>
      <c r="R4">
        <f>COUNTIF(SoundCloud!$C$2:$C$200,"&lt;="&amp;D4)-COUNTIF(SoundCloud!$C$2:$C$200,"&lt;="&amp;D3)</f>
        <v>3</v>
      </c>
      <c r="S4">
        <f>COUNTIF(NationBuilder!$C$2:$C$199,"&lt;="&amp;D4)-COUNTIF(NationBuilder!$C$2:$C$199,"&lt;="&amp;D3)</f>
        <v>1</v>
      </c>
      <c r="T4">
        <f>COUNTIF(Tumblr!$C$2:$C$200,"&lt;="&amp;D4)-COUNTIF(Tumblr!$C$2:$C$200,"&lt;="&amp;D3)</f>
        <v>0</v>
      </c>
      <c r="U4">
        <f>COUNTIF('Yelp Fusion'!$C$2:$C$200,"&lt;="&amp;D4)-COUNTIF('Yelp Fusion'!$C$2:$C$200,"&lt;="&amp;D3)</f>
        <v>4</v>
      </c>
      <c r="V4">
        <f>COUNTIF('Paypal Invoicing'!$C$2:$C$200,"&lt;="&amp;D4)-COUNTIF('Paypal Invoicing'!$C$2:$C$200,"&lt;="&amp;D3)</f>
        <v>0</v>
      </c>
      <c r="W4">
        <f>COUNTIF(Oodle!$C$2:$C$200,"&lt;="&amp;D4)-COUNTIF(Oodle!$C$2:$C$200,"&lt;="&amp;D3)</f>
        <v>0</v>
      </c>
      <c r="X4">
        <f>COUNTIF(iTunes!$C$2:$C$200,"&lt;="&amp;D4)-COUNTIF(iTunes!$C$2:$C$200,"&lt;="&amp;D3)</f>
        <v>0</v>
      </c>
      <c r="Y4">
        <f>COUNTIF(MapLarge!$C$2:$C$200,"&lt;="&amp;D4)-COUNTIF(MapLarge!$C$2:$C$200,"&lt;="&amp;D3)</f>
        <v>0</v>
      </c>
      <c r="Z4">
        <f>COUNTIF(PicPlz!$C$2:$C$200,"&lt;="&amp;D4)-COUNTIF(PicPlz!$C$2:$C$200,"&lt;="&amp;D3)</f>
        <v>0</v>
      </c>
      <c r="AA4">
        <f>COUNTIF(CrunchBase!$C$2:$C$200,"&lt;="&amp;D4)-COUNTIF(CrunchBase!$C$2:$C$200,"&lt;="&amp;D3)</f>
        <v>7</v>
      </c>
      <c r="AB4">
        <f>COUNTIF(Stripe!$C$2:$C$200,"&lt;="&amp;D4)-COUNTIF(Stripe!$C$2:$C$200,"&lt;="&amp;D3)</f>
        <v>1</v>
      </c>
      <c r="AC4">
        <f>COUNTIF(Kiva!$C$2:$C$200,"&lt;="&amp;D4)-COUNTIF(Kiva!$C$2:$C$200,"&lt;="&amp;D3)</f>
        <v>0</v>
      </c>
      <c r="AD4">
        <f>COUNTIF(Tropo!$C$2:$C$200,"&lt;="&amp;D4)-COUNTIF(Tropo!$C$2:$C$200,"&lt;="&amp;D3)</f>
        <v>0</v>
      </c>
      <c r="AE4">
        <f>COUNTIF('AT&amp;T In-App Messaging'!$C$2:$C$200,"&lt;="&amp;D4)-COUNTIF('AT&amp;T In-App Messaging'!$C$2:$C$200,"&lt;="&amp;D3)</f>
        <v>1</v>
      </c>
      <c r="AF4">
        <f>COUNTIF('Nexmo SMS'!$C$2:$C$200,"&lt;="&amp;D4)-COUNTIF('Nexmo SMS'!$C$2:$C$200,"&lt;="&amp;D3)</f>
        <v>0</v>
      </c>
      <c r="AG4">
        <f>COUNTIF('Amazon S3'!$C$2:$C$200,"&lt;="&amp;D4)-COUNTIF('Amazon S3'!$C$2:$C$200,"&lt;="&amp;D3)</f>
        <v>4</v>
      </c>
      <c r="AH4">
        <f>COUNTIF(Heroku!$C$2:$C$200,"&lt;="&amp;D4)-COUNTIF(Heroku!$C$2:$C$200,"&lt;="&amp;D3)</f>
        <v>0</v>
      </c>
      <c r="AI4">
        <f>COUNTIF('Google Drive'!$C$2:$C$200,"&lt;="&amp;D4)-COUNTIF('Google Drive'!$C$2:$C$200,"&lt;="&amp;D3)</f>
        <v>12</v>
      </c>
      <c r="AJ4">
        <f>COUNTIF('Google Fusion Tables'!$C$2:$C$200,"&lt;="&amp;D4)-COUNTIF('Google Fusion Tables'!$C$2:$C$200,"&lt;="&amp;D3)</f>
        <v>0</v>
      </c>
      <c r="AK4">
        <f>COUNTIF(Pryv!$C$2:$C$200,"&lt;="&amp;D4)-COUNTIF(Pryv!$C$2:$C$200,"&lt;="&amp;D3)</f>
        <v>2</v>
      </c>
      <c r="AL4">
        <f>COUNTIF(Github!$C$2:$C$200,"&lt;="&amp;D4)-COUNTIF(Github!$C$2:$C$200,"&lt;="&amp;D3)</f>
        <v>6</v>
      </c>
      <c r="AM4">
        <f>COUNTIF('Bing Web Search'!$C$2:$C$200,"&lt;="&amp;D4)-COUNTIF('Bing Web Search'!$C$2:$C$200,"&lt;="&amp;D3)</f>
        <v>0</v>
      </c>
      <c r="AN4">
        <f>COUNTIF(Indeed!$C$2:$C$200,"&lt;="&amp;D4)-COUNTIF(Indeed!$C$2:$C$200,"&lt;="&amp;D3)</f>
        <v>0</v>
      </c>
      <c r="AO4">
        <f>COUNTIF('Google Custom Search'!$C$2:$C$200,"&lt;="&amp;D4)-COUNTIF('Google Custom Search'!$C$2:$C$200,"&lt;="&amp;D3)</f>
        <v>0</v>
      </c>
      <c r="AP4">
        <f>COUNTIF(Coinbase!$C$2:$C$200,"&lt;="&amp;D4)-COUNTIF(Coinbase!$C$2:$C$200,"&lt;="&amp;D3)</f>
        <v>10</v>
      </c>
      <c r="AQ4">
        <f>COUNTIF('QuickBooks Payments'!$C$2:$C$200,"&lt;="&amp;D4)-COUNTIF('QuickBooks Payments'!$C$2:$C$200,"&lt;="&amp;D3)</f>
        <v>0</v>
      </c>
      <c r="AR4">
        <f>COUNTIF('Forte (Payments Gateway)'!$C$2:$C$200,"&lt;="&amp;D4)-COUNTIF('Forte (Payments Gateway)'!$C$2:$C$200,"&lt;="&amp;D3)</f>
        <v>12</v>
      </c>
    </row>
    <row r="5" ht="13.95" spans="1:44">
      <c r="A5" s="1" t="s">
        <v>377</v>
      </c>
      <c r="B5">
        <f t="shared" si="0"/>
        <v>84</v>
      </c>
      <c r="C5">
        <v>15</v>
      </c>
      <c r="D5">
        <v>30</v>
      </c>
      <c r="E5">
        <f>COUNTIF('Google Maps Places'!$C$2:$C$200,"&lt;="&amp;D5)-COUNTIF('Google Maps Places'!$C$2:$C$200,"&lt;="&amp;D4)</f>
        <v>0</v>
      </c>
      <c r="F5">
        <f>COUNTIF('Twitter Search Tweets'!$C$2:$C$200,"&lt;="&amp;D5)-COUNTIF('Twitter Search Tweets'!$C$2:$C$200,"&lt;="&amp;D4)</f>
        <v>0</v>
      </c>
      <c r="G5">
        <f>COUNTIF(Youtube!$C$2:$C$200,"&lt;="&amp;D5)-COUNTIF(Youtube!$C$2:$C$200,"&lt;="&amp;D4)</f>
        <v>5</v>
      </c>
      <c r="H5">
        <f>COUNTIF(Flickr!$C$2:$C$200,"&lt;="&amp;D5)-COUNTIF(Flickr!$C$2:$C$200,"&lt;="&amp;D4)</f>
        <v>0</v>
      </c>
      <c r="I5">
        <f>COUNTIF('Twilio SMS'!$C$2:$C$200,"&lt;="&amp;D5)-COUNTIF('Twilio SMS'!$C$2:$C$200,"&lt;="&amp;D4)</f>
        <v>0</v>
      </c>
      <c r="J5">
        <f>COUNTIF(Last.fm!$C$2:$C$200,"&lt;="&amp;D5)-COUNTIF(Last.fm!$C$2:$C$200,"&lt;="&amp;D4)</f>
        <v>0</v>
      </c>
      <c r="K5">
        <f>COUNTIF('Microsoft Bing Maps'!$C$2:$C$200,"&lt;="&amp;D5)-COUNTIF('Microsoft Bing Maps'!$C$2:$C$200,"&lt;="&amp;D4)</f>
        <v>0</v>
      </c>
      <c r="L5">
        <f>COUNTIF('Google App Engine Admin'!$C$2:$C$200,"&lt;="&amp;D5)-COUNTIF('Google App Engine Admin'!$C$2:$C$200,"&lt;="&amp;D4)</f>
        <v>0</v>
      </c>
      <c r="M5">
        <f>COUNTIF(Foursquare!$C$2:$C$200,"&lt;="&amp;D5)-COUNTIF(Foursquare!$C$2:$C$200,"&lt;="&amp;D4)</f>
        <v>3</v>
      </c>
      <c r="N5">
        <f>COUNTIF('DocuSign eSignature'!$C$2:$C$200,"&lt;="&amp;D5)-COUNTIF('DocuSign eSignature'!$C$2:$C$200,"&lt;="&amp;D4)</f>
        <v>5</v>
      </c>
      <c r="O5">
        <f>COUNTIF(GeoNames!$C$2:$C$200,"&lt;="&amp;D5)-COUNTIF(GeoNames!$C$2:$C$200,"&lt;="&amp;D4)</f>
        <v>0</v>
      </c>
      <c r="P5">
        <f>COUNTIF('Google Geocoding'!$C$2:$C$200,"&lt;="&amp;D5)-COUNTIF('Google Geocoding'!$C$2:$C$200,"&lt;="&amp;D4)</f>
        <v>0</v>
      </c>
      <c r="Q5">
        <f>COUNTIF(OpenStreetMap!$C$2:$C$200,"&lt;="&amp;D5)-COUNTIF(OpenStreetMap!$C$2:$C$200,"&lt;="&amp;D4)</f>
        <v>0</v>
      </c>
      <c r="R5">
        <f>COUNTIF(SoundCloud!$C$2:$C$200,"&lt;="&amp;D5)-COUNTIF(SoundCloud!$C$2:$C$200,"&lt;="&amp;D4)</f>
        <v>0</v>
      </c>
      <c r="S5">
        <f>COUNTIF(NationBuilder!$C$2:$C$199,"&lt;="&amp;D5)-COUNTIF(NationBuilder!$C$2:$C$199,"&lt;="&amp;D4)</f>
        <v>1</v>
      </c>
      <c r="T5">
        <f>COUNTIF(Tumblr!$C$2:$C$200,"&lt;="&amp;D5)-COUNTIF(Tumblr!$C$2:$C$200,"&lt;="&amp;D4)</f>
        <v>0</v>
      </c>
      <c r="U5">
        <f>COUNTIF('Yelp Fusion'!$C$2:$C$200,"&lt;="&amp;D5)-COUNTIF('Yelp Fusion'!$C$2:$C$200,"&lt;="&amp;D4)</f>
        <v>0</v>
      </c>
      <c r="V5">
        <f>COUNTIF('Paypal Invoicing'!$C$2:$C$200,"&lt;="&amp;D5)-COUNTIF('Paypal Invoicing'!$C$2:$C$200,"&lt;="&amp;D4)</f>
        <v>5</v>
      </c>
      <c r="W5">
        <f>COUNTIF(Oodle!$C$2:$C$200,"&lt;="&amp;D5)-COUNTIF(Oodle!$C$2:$C$200,"&lt;="&amp;D4)</f>
        <v>1</v>
      </c>
      <c r="X5">
        <f>COUNTIF(iTunes!$C$2:$C$200,"&lt;="&amp;D5)-COUNTIF(iTunes!$C$2:$C$200,"&lt;="&amp;D4)</f>
        <v>0</v>
      </c>
      <c r="Y5">
        <f>COUNTIF(MapLarge!$C$2:$C$200,"&lt;="&amp;D5)-COUNTIF(MapLarge!$C$2:$C$200,"&lt;="&amp;D4)</f>
        <v>0</v>
      </c>
      <c r="Z5">
        <f>COUNTIF(PicPlz!$C$2:$C$200,"&lt;="&amp;D5)-COUNTIF(PicPlz!$C$2:$C$200,"&lt;="&amp;D4)</f>
        <v>0</v>
      </c>
      <c r="AA5">
        <f>COUNTIF(CrunchBase!$C$2:$C$200,"&lt;="&amp;D5)-COUNTIF(CrunchBase!$C$2:$C$200,"&lt;="&amp;D4)</f>
        <v>0</v>
      </c>
      <c r="AB5">
        <f>COUNTIF(Stripe!$C$2:$C$200,"&lt;="&amp;D5)-COUNTIF(Stripe!$C$2:$C$200,"&lt;="&amp;D4)</f>
        <v>24</v>
      </c>
      <c r="AC5">
        <f>COUNTIF(Kiva!$C$2:$C$200,"&lt;="&amp;D5)-COUNTIF(Kiva!$C$2:$C$200,"&lt;="&amp;D4)</f>
        <v>0</v>
      </c>
      <c r="AD5">
        <f>COUNTIF(Tropo!$C$2:$C$200,"&lt;="&amp;D5)-COUNTIF(Tropo!$C$2:$C$200,"&lt;="&amp;D4)</f>
        <v>0</v>
      </c>
      <c r="AE5">
        <f>COUNTIF('AT&amp;T In-App Messaging'!$C$2:$C$200,"&lt;="&amp;D5)-COUNTIF('AT&amp;T In-App Messaging'!$C$2:$C$200,"&lt;="&amp;D4)</f>
        <v>0</v>
      </c>
      <c r="AF5">
        <f>COUNTIF('Nexmo SMS'!$C$2:$C$200,"&lt;="&amp;D5)-COUNTIF('Nexmo SMS'!$C$2:$C$200,"&lt;="&amp;D4)</f>
        <v>1</v>
      </c>
      <c r="AG5">
        <f>COUNTIF('Amazon S3'!$C$2:$C$200,"&lt;="&amp;D5)-COUNTIF('Amazon S3'!$C$2:$C$200,"&lt;="&amp;D4)</f>
        <v>30</v>
      </c>
      <c r="AH5">
        <f>COUNTIF(Heroku!$C$2:$C$200,"&lt;="&amp;D5)-COUNTIF(Heroku!$C$2:$C$200,"&lt;="&amp;D4)</f>
        <v>0</v>
      </c>
      <c r="AI5">
        <f>COUNTIF('Google Drive'!$C$2:$C$200,"&lt;="&amp;D5)-COUNTIF('Google Drive'!$C$2:$C$200,"&lt;="&amp;D4)</f>
        <v>0</v>
      </c>
      <c r="AJ5">
        <f>COUNTIF('Google Fusion Tables'!$C$2:$C$200,"&lt;="&amp;D5)-COUNTIF('Google Fusion Tables'!$C$2:$C$200,"&lt;="&amp;D4)</f>
        <v>0</v>
      </c>
      <c r="AK5">
        <f>COUNTIF(Pryv!$C$2:$C$200,"&lt;="&amp;D5)-COUNTIF(Pryv!$C$2:$C$200,"&lt;="&amp;D4)</f>
        <v>0</v>
      </c>
      <c r="AL5">
        <f>COUNTIF(Github!$C$2:$C$200,"&lt;="&amp;D5)-COUNTIF(Github!$C$2:$C$200,"&lt;="&amp;D4)</f>
        <v>0</v>
      </c>
      <c r="AM5">
        <f>COUNTIF('Bing Web Search'!$C$2:$C$200,"&lt;="&amp;D5)-COUNTIF('Bing Web Search'!$C$2:$C$200,"&lt;="&amp;D4)</f>
        <v>6</v>
      </c>
      <c r="AN5">
        <f>COUNTIF(Indeed!$C$2:$C$200,"&lt;="&amp;D5)-COUNTIF(Indeed!$C$2:$C$200,"&lt;="&amp;D4)</f>
        <v>0</v>
      </c>
      <c r="AO5">
        <f>COUNTIF('Google Custom Search'!$C$2:$C$200,"&lt;="&amp;D5)-COUNTIF('Google Custom Search'!$C$2:$C$200,"&lt;="&amp;D4)</f>
        <v>0</v>
      </c>
      <c r="AP5">
        <f>COUNTIF(Coinbase!$C$2:$C$200,"&lt;="&amp;D5)-COUNTIF(Coinbase!$C$2:$C$200,"&lt;="&amp;D4)</f>
        <v>0</v>
      </c>
      <c r="AQ5">
        <f>COUNTIF('QuickBooks Payments'!$C$2:$C$200,"&lt;="&amp;D5)-COUNTIF('QuickBooks Payments'!$C$2:$C$200,"&lt;="&amp;D4)</f>
        <v>2</v>
      </c>
      <c r="AR5">
        <f>COUNTIF('Forte (Payments Gateway)'!$C$2:$C$200,"&lt;="&amp;D5)-COUNTIF('Forte (Payments Gateway)'!$C$2:$C$200,"&lt;="&amp;D4)</f>
        <v>1</v>
      </c>
    </row>
    <row r="6" ht="13.95" spans="1:44">
      <c r="A6" s="1" t="s">
        <v>378</v>
      </c>
      <c r="B6">
        <f t="shared" si="0"/>
        <v>173</v>
      </c>
      <c r="C6">
        <v>30</v>
      </c>
      <c r="D6">
        <v>1000</v>
      </c>
      <c r="E6">
        <f>COUNTIF('Google Maps Places'!$C$2:$C$200,"&gt;"&amp;D5)</f>
        <v>0</v>
      </c>
      <c r="F6">
        <f>COUNTIF('Twitter Search Tweets'!$C$2:$C$200,"&gt;"&amp;D5)</f>
        <v>0</v>
      </c>
      <c r="G6">
        <f>COUNTIF(Youtube!$C$2:$C$200,"&gt;"&amp;D5)</f>
        <v>51</v>
      </c>
      <c r="H6">
        <f>COUNTIF(Flickr!$C$2:$C$200,"&gt;"&amp;D5)</f>
        <v>4</v>
      </c>
      <c r="I6">
        <f>COUNTIF('Twilio SMS'!$C$2:$C$200,"&gt;"&amp;D5)</f>
        <v>0</v>
      </c>
      <c r="J6">
        <f>COUNTIF(Last.fm!$C$2:$C$200,"&gt;"&amp;D5)</f>
        <v>0</v>
      </c>
      <c r="K6">
        <f>COUNTIF('Microsoft Bing Maps'!$C$2:$C$200,"&gt;"&amp;D5)</f>
        <v>0</v>
      </c>
      <c r="L6">
        <f>COUNTIF('Google App Engine Admin'!$C$2:$C$200,"&gt;"&amp;D5)</f>
        <v>0</v>
      </c>
      <c r="M6">
        <f>COUNTIF(Foursquare!$C$2:$C$200,"&gt;"&amp;D5)</f>
        <v>0</v>
      </c>
      <c r="N6">
        <f>COUNTIF('DocuSign eSignature'!$C$2:$C$200,"&gt;"&amp;D5)</f>
        <v>2</v>
      </c>
      <c r="O6">
        <f>COUNTIF(GeoNames!$C$2:$C$200,"&gt;"&amp;D5)</f>
        <v>4</v>
      </c>
      <c r="P6">
        <f>COUNTIF('Google Geocoding'!$C$2:$C$200,"&gt;"&amp;D5)</f>
        <v>0</v>
      </c>
      <c r="Q6">
        <f>COUNTIF(OpenStreetMap!$C$2:$C$200,"&gt;"&amp;D5)</f>
        <v>0</v>
      </c>
      <c r="R6">
        <f>COUNTIF(SoundCloud!$C$2:$C$200,"&gt;"&amp;D5)</f>
        <v>0</v>
      </c>
      <c r="S6">
        <f>COUNTIF(NationBuilder!$C$2:$C$199,"&gt;"&amp;D5)</f>
        <v>2</v>
      </c>
      <c r="T6">
        <f>COUNTIF(Tumblr!$C$2:$C$200,"&gt;"&amp;D5)</f>
        <v>57</v>
      </c>
      <c r="U6">
        <f>COUNTIF('Yelp Fusion'!$C$2:$C$200,"&gt;"&amp;D5)</f>
        <v>0</v>
      </c>
      <c r="V6">
        <f>COUNTIF('Paypal Invoicing'!$C$2:$C$200,"&gt;"&amp;D5)</f>
        <v>6</v>
      </c>
      <c r="W6">
        <f>COUNTIF(Oodle!$C$2:$C$200,"&gt;"&amp;D5)</f>
        <v>0</v>
      </c>
      <c r="X6">
        <f>COUNTIF(iTunes!$C$2:$C$200,"&gt;"&amp;D5)</f>
        <v>0</v>
      </c>
      <c r="Y6">
        <f>COUNTIF(MapLarge!$C$2:$C$200,"&gt;"&amp;D5)</f>
        <v>0</v>
      </c>
      <c r="Z6">
        <f>COUNTIF(PicPlz!$C$2:$C$200,"&gt;"&amp;D5)</f>
        <v>0</v>
      </c>
      <c r="AA6">
        <f>COUNTIF(CrunchBase!$C$2:$C$200,"&gt;"&amp;D5)</f>
        <v>0</v>
      </c>
      <c r="AB6">
        <f>COUNTIF(Stripe!$C$2:$C$200,"&gt;"&amp;D5)</f>
        <v>31</v>
      </c>
      <c r="AC6">
        <f>COUNTIF(Kiva!$C$2:$C$200,"&gt;"&amp;D5)</f>
        <v>0</v>
      </c>
      <c r="AD6">
        <f>COUNTIF(Tropo!$C$2:$C$200,"&gt;"&amp;D5)</f>
        <v>0</v>
      </c>
      <c r="AE6">
        <f>COUNTIF('AT&amp;T In-App Messaging'!$C$2:$C$200,"&gt;"&amp;D5)</f>
        <v>0</v>
      </c>
      <c r="AF6">
        <f>COUNTIF('Nexmo SMS'!$C$2:$C$200,"&gt;"&amp;D5)</f>
        <v>0</v>
      </c>
      <c r="AG6">
        <f>COUNTIF('Amazon S3'!$C$2:$C$200,"&gt;"&amp;D5)</f>
        <v>0</v>
      </c>
      <c r="AH6">
        <f>COUNTIF(Heroku!$C$2:$C$200,"&gt;"&amp;D5)</f>
        <v>0</v>
      </c>
      <c r="AI6">
        <f>COUNTIF('Google Drive'!$C$2:$C$200,"&gt;"&amp;D5)</f>
        <v>0</v>
      </c>
      <c r="AJ6">
        <f>COUNTIF('Google Fusion Tables'!$C$2:$C$200,"&gt;"&amp;D5)</f>
        <v>0</v>
      </c>
      <c r="AK6">
        <f>COUNTIF(Pryv!$C$2:$C$200,"&gt;"&amp;D5)</f>
        <v>0</v>
      </c>
      <c r="AL6">
        <f>COUNTIF(Github!$C$2:$C$200,"&gt;"&amp;D5)</f>
        <v>0</v>
      </c>
      <c r="AM6">
        <f>COUNTIF('Bing Web Search'!$C$2:$C$200,"&gt;"&amp;D5)</f>
        <v>0</v>
      </c>
      <c r="AN6">
        <f>COUNTIF(Indeed!$C$2:$C$200,"&gt;"&amp;D5)</f>
        <v>0</v>
      </c>
      <c r="AO6">
        <f>COUNTIF('Google Custom Search'!$C$2:$C$200,"&gt;"&amp;D5)</f>
        <v>0</v>
      </c>
      <c r="AP6">
        <f>COUNTIF(Coinbase!$C$2:$C$200,"&gt;"&amp;D5)</f>
        <v>0</v>
      </c>
      <c r="AQ6">
        <f>COUNTIF('QuickBooks Payments'!$C$2:$C$200,"&gt;"&amp;D5)</f>
        <v>3</v>
      </c>
      <c r="AR6">
        <f>COUNTIF('Forte (Payments Gateway)'!$C$2:$C$200,"&gt;"&amp;D5)</f>
        <v>13</v>
      </c>
    </row>
    <row r="8" ht="13.95" spans="1:44">
      <c r="A8" s="1" t="s">
        <v>290</v>
      </c>
      <c r="B8">
        <f>SUM(B2:B6)</f>
        <v>633</v>
      </c>
      <c r="E8">
        <f t="shared" ref="E8:AR8" si="1">SUM(E2:E6)</f>
        <v>8</v>
      </c>
      <c r="F8">
        <f t="shared" si="1"/>
        <v>3</v>
      </c>
      <c r="G8">
        <f t="shared" si="1"/>
        <v>82</v>
      </c>
      <c r="H8">
        <f t="shared" si="1"/>
        <v>56</v>
      </c>
      <c r="I8">
        <f t="shared" si="1"/>
        <v>3</v>
      </c>
      <c r="J8">
        <f t="shared" si="1"/>
        <v>25</v>
      </c>
      <c r="K8">
        <f t="shared" si="1"/>
        <v>26</v>
      </c>
      <c r="L8">
        <f t="shared" si="1"/>
        <v>0</v>
      </c>
      <c r="M8">
        <f t="shared" si="1"/>
        <v>37</v>
      </c>
      <c r="N8">
        <f t="shared" si="1"/>
        <v>17</v>
      </c>
      <c r="O8">
        <f t="shared" si="1"/>
        <v>19</v>
      </c>
      <c r="P8">
        <f t="shared" si="1"/>
        <v>6</v>
      </c>
      <c r="Q8">
        <f t="shared" si="1"/>
        <v>3</v>
      </c>
      <c r="R8">
        <f t="shared" si="1"/>
        <v>3</v>
      </c>
      <c r="S8">
        <f t="shared" si="1"/>
        <v>6</v>
      </c>
      <c r="T8">
        <f t="shared" si="1"/>
        <v>59</v>
      </c>
      <c r="U8">
        <f t="shared" si="1"/>
        <v>7</v>
      </c>
      <c r="V8">
        <f t="shared" si="1"/>
        <v>11</v>
      </c>
      <c r="W8">
        <f t="shared" si="1"/>
        <v>1</v>
      </c>
      <c r="X8">
        <f t="shared" si="1"/>
        <v>19</v>
      </c>
      <c r="Y8">
        <f t="shared" si="1"/>
        <v>0</v>
      </c>
      <c r="Z8">
        <f t="shared" si="1"/>
        <v>18</v>
      </c>
      <c r="AA8">
        <f t="shared" si="1"/>
        <v>14</v>
      </c>
      <c r="AB8">
        <f t="shared" si="1"/>
        <v>60</v>
      </c>
      <c r="AC8">
        <f t="shared" si="1"/>
        <v>0</v>
      </c>
      <c r="AD8">
        <f t="shared" si="1"/>
        <v>2</v>
      </c>
      <c r="AE8">
        <f t="shared" si="1"/>
        <v>1</v>
      </c>
      <c r="AF8">
        <f t="shared" si="1"/>
        <v>1</v>
      </c>
      <c r="AG8">
        <f t="shared" si="1"/>
        <v>41</v>
      </c>
      <c r="AH8">
        <f t="shared" si="1"/>
        <v>0</v>
      </c>
      <c r="AI8">
        <f t="shared" si="1"/>
        <v>14</v>
      </c>
      <c r="AJ8">
        <f t="shared" si="1"/>
        <v>3</v>
      </c>
      <c r="AK8">
        <f t="shared" si="1"/>
        <v>6</v>
      </c>
      <c r="AL8">
        <f t="shared" si="1"/>
        <v>24</v>
      </c>
      <c r="AM8">
        <f t="shared" si="1"/>
        <v>6</v>
      </c>
      <c r="AN8">
        <f t="shared" si="1"/>
        <v>0</v>
      </c>
      <c r="AO8">
        <f t="shared" si="1"/>
        <v>0</v>
      </c>
      <c r="AP8">
        <f t="shared" si="1"/>
        <v>12</v>
      </c>
      <c r="AQ8">
        <f t="shared" si="1"/>
        <v>5</v>
      </c>
      <c r="AR8">
        <f t="shared" si="1"/>
        <v>35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paperSize="9" orientation="portrait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000"/>
  <sheetViews>
    <sheetView workbookViewId="0">
      <selection activeCell="A1" sqref="A1"/>
    </sheetView>
  </sheetViews>
  <sheetFormatPr defaultColWidth="14.4285714285714" defaultRowHeight="15" customHeight="1" outlineLevelCol="5"/>
  <cols>
    <col min="1" max="1" width="24" customWidth="1"/>
    <col min="2" max="2" width="58.4285714285714" customWidth="1"/>
    <col min="3" max="3" width="14.7071428571429" customWidth="1"/>
    <col min="4" max="4" width="17.1428571428571" customWidth="1"/>
    <col min="5" max="26" width="10.7071428571429" customWidth="1"/>
  </cols>
  <sheetData>
    <row r="1" ht="13.95" spans="1:4">
      <c r="A1" s="1" t="s">
        <v>379</v>
      </c>
      <c r="B1" s="1" t="s">
        <v>380</v>
      </c>
      <c r="C1" s="1" t="s">
        <v>381</v>
      </c>
      <c r="D1" s="1" t="s">
        <v>382</v>
      </c>
    </row>
    <row r="2" ht="13.95" spans="1:6">
      <c r="A2" s="5" t="s">
        <v>41</v>
      </c>
      <c r="B2" t="s">
        <v>383</v>
      </c>
      <c r="C2" s="3">
        <v>14</v>
      </c>
      <c r="D2" s="5">
        <f t="shared" ref="D2:D9" si="0">COUNTIF(B$2:B$9,B2)</f>
        <v>3</v>
      </c>
      <c r="F2" s="8"/>
    </row>
    <row r="3" ht="13.95" spans="1:4">
      <c r="A3" s="5" t="s">
        <v>41</v>
      </c>
      <c r="B3" t="s">
        <v>383</v>
      </c>
      <c r="C3" s="3">
        <v>14</v>
      </c>
      <c r="D3" s="5">
        <f t="shared" si="0"/>
        <v>3</v>
      </c>
    </row>
    <row r="4" ht="13.95" spans="1:4">
      <c r="A4" s="5" t="s">
        <v>41</v>
      </c>
      <c r="B4" t="s">
        <v>383</v>
      </c>
      <c r="C4" s="3">
        <v>14</v>
      </c>
      <c r="D4" s="5">
        <f t="shared" si="0"/>
        <v>3</v>
      </c>
    </row>
    <row r="5" ht="13.95" spans="1:4">
      <c r="A5" s="5" t="s">
        <v>41</v>
      </c>
      <c r="B5" t="s">
        <v>384</v>
      </c>
      <c r="C5" s="3">
        <v>12</v>
      </c>
      <c r="D5" s="5">
        <f t="shared" si="0"/>
        <v>3</v>
      </c>
    </row>
    <row r="6" ht="13.95" spans="1:4">
      <c r="A6" s="5" t="s">
        <v>41</v>
      </c>
      <c r="B6" t="s">
        <v>384</v>
      </c>
      <c r="C6" s="3">
        <v>12</v>
      </c>
      <c r="D6" s="5">
        <f t="shared" si="0"/>
        <v>3</v>
      </c>
    </row>
    <row r="7" ht="13.95" spans="1:4">
      <c r="A7" s="5" t="s">
        <v>41</v>
      </c>
      <c r="B7" t="s">
        <v>384</v>
      </c>
      <c r="C7" s="3">
        <v>12</v>
      </c>
      <c r="D7" s="5">
        <f t="shared" si="0"/>
        <v>3</v>
      </c>
    </row>
    <row r="8" ht="13.95" spans="1:4">
      <c r="A8" s="5" t="s">
        <v>41</v>
      </c>
      <c r="B8" t="s">
        <v>385</v>
      </c>
      <c r="C8" s="3">
        <v>4</v>
      </c>
      <c r="D8" s="5">
        <f t="shared" si="0"/>
        <v>1</v>
      </c>
    </row>
    <row r="9" ht="13.95" spans="1:4">
      <c r="A9" s="5" t="s">
        <v>41</v>
      </c>
      <c r="B9" t="s">
        <v>386</v>
      </c>
      <c r="C9" s="3">
        <v>11</v>
      </c>
      <c r="D9" s="5">
        <f t="shared" si="0"/>
        <v>1</v>
      </c>
    </row>
    <row r="10" ht="13.95" spans="1:4">
      <c r="A10" s="5" t="s">
        <v>47</v>
      </c>
      <c r="B10" t="s">
        <v>387</v>
      </c>
      <c r="C10" s="3">
        <v>10</v>
      </c>
      <c r="D10" s="5">
        <f t="shared" ref="D10:D12" si="1">COUNTIF(B$10:B$12,B10)</f>
        <v>1</v>
      </c>
    </row>
    <row r="11" ht="13.95" spans="1:4">
      <c r="A11" s="5" t="s">
        <v>47</v>
      </c>
      <c r="B11" t="s">
        <v>388</v>
      </c>
      <c r="C11" s="3">
        <v>8</v>
      </c>
      <c r="D11" s="5">
        <f t="shared" si="1"/>
        <v>1</v>
      </c>
    </row>
    <row r="12" ht="13.95" spans="1:4">
      <c r="A12" s="5" t="s">
        <v>47</v>
      </c>
      <c r="B12" t="s">
        <v>389</v>
      </c>
      <c r="C12" s="3">
        <v>6</v>
      </c>
      <c r="D12" s="5">
        <f t="shared" si="1"/>
        <v>1</v>
      </c>
    </row>
    <row r="13" ht="13.95" spans="1:4">
      <c r="A13" s="5" t="s">
        <v>52</v>
      </c>
      <c r="B13" t="s">
        <v>390</v>
      </c>
      <c r="C13" s="3">
        <v>9</v>
      </c>
      <c r="D13" s="5">
        <f t="shared" ref="D13:D94" si="2">COUNTIF(B$13:B$94,B13)</f>
        <v>2</v>
      </c>
    </row>
    <row r="14" ht="13.95" spans="1:4">
      <c r="A14" s="5" t="s">
        <v>52</v>
      </c>
      <c r="B14" t="s">
        <v>390</v>
      </c>
      <c r="C14" s="3">
        <v>9</v>
      </c>
      <c r="D14" s="5">
        <f t="shared" si="2"/>
        <v>2</v>
      </c>
    </row>
    <row r="15" ht="13.95" spans="1:4">
      <c r="A15" s="5" t="s">
        <v>52</v>
      </c>
      <c r="B15" t="s">
        <v>391</v>
      </c>
      <c r="C15" s="3">
        <v>11</v>
      </c>
      <c r="D15" s="5">
        <f t="shared" si="2"/>
        <v>2</v>
      </c>
    </row>
    <row r="16" ht="13.95" spans="1:4">
      <c r="A16" s="5" t="s">
        <v>52</v>
      </c>
      <c r="B16" t="s">
        <v>391</v>
      </c>
      <c r="C16" s="3">
        <v>11</v>
      </c>
      <c r="D16" s="5">
        <f t="shared" si="2"/>
        <v>2</v>
      </c>
    </row>
    <row r="17" ht="13.95" spans="1:4">
      <c r="A17" s="5" t="s">
        <v>52</v>
      </c>
      <c r="B17" t="s">
        <v>392</v>
      </c>
      <c r="C17" s="3">
        <v>6</v>
      </c>
      <c r="D17" s="5">
        <f t="shared" si="2"/>
        <v>1</v>
      </c>
    </row>
    <row r="18" ht="13.95" spans="1:4">
      <c r="A18" s="5" t="s">
        <v>52</v>
      </c>
      <c r="B18" t="s">
        <v>393</v>
      </c>
      <c r="C18" s="3">
        <v>17</v>
      </c>
      <c r="D18" s="5">
        <f t="shared" si="2"/>
        <v>1</v>
      </c>
    </row>
    <row r="19" ht="13.95" spans="1:4">
      <c r="A19" s="5" t="s">
        <v>52</v>
      </c>
      <c r="B19" t="s">
        <v>394</v>
      </c>
      <c r="C19" s="3">
        <v>6</v>
      </c>
      <c r="D19" s="5">
        <f t="shared" si="2"/>
        <v>1</v>
      </c>
    </row>
    <row r="20" ht="13.95" spans="1:4">
      <c r="A20" s="5" t="s">
        <v>52</v>
      </c>
      <c r="B20" t="s">
        <v>395</v>
      </c>
      <c r="C20" s="3">
        <v>3</v>
      </c>
      <c r="D20" s="5">
        <f t="shared" si="2"/>
        <v>1</v>
      </c>
    </row>
    <row r="21" ht="15.75" customHeight="1" spans="1:4">
      <c r="A21" s="5" t="s">
        <v>52</v>
      </c>
      <c r="B21" t="s">
        <v>396</v>
      </c>
      <c r="C21" s="3">
        <v>11</v>
      </c>
      <c r="D21" s="5">
        <f t="shared" si="2"/>
        <v>6</v>
      </c>
    </row>
    <row r="22" ht="15.75" customHeight="1" spans="1:4">
      <c r="A22" s="5" t="s">
        <v>52</v>
      </c>
      <c r="B22" t="s">
        <v>396</v>
      </c>
      <c r="C22" s="3">
        <v>11</v>
      </c>
      <c r="D22" s="5">
        <f t="shared" si="2"/>
        <v>6</v>
      </c>
    </row>
    <row r="23" ht="15.75" customHeight="1" spans="1:4">
      <c r="A23" s="5" t="s">
        <v>52</v>
      </c>
      <c r="B23" t="s">
        <v>396</v>
      </c>
      <c r="C23" s="3">
        <v>11</v>
      </c>
      <c r="D23" s="5">
        <f t="shared" si="2"/>
        <v>6</v>
      </c>
    </row>
    <row r="24" ht="15.75" customHeight="1" spans="1:4">
      <c r="A24" s="5" t="s">
        <v>52</v>
      </c>
      <c r="B24" t="s">
        <v>396</v>
      </c>
      <c r="C24" s="3">
        <v>11</v>
      </c>
      <c r="D24" s="5">
        <f t="shared" si="2"/>
        <v>6</v>
      </c>
    </row>
    <row r="25" ht="15.75" customHeight="1" spans="1:4">
      <c r="A25" s="5" t="s">
        <v>52</v>
      </c>
      <c r="B25" t="s">
        <v>396</v>
      </c>
      <c r="C25" s="3">
        <v>11</v>
      </c>
      <c r="D25" s="5">
        <f t="shared" si="2"/>
        <v>6</v>
      </c>
    </row>
    <row r="26" ht="15.75" customHeight="1" spans="1:4">
      <c r="A26" s="5" t="s">
        <v>52</v>
      </c>
      <c r="B26" t="s">
        <v>396</v>
      </c>
      <c r="C26" s="3">
        <v>11</v>
      </c>
      <c r="D26" s="5">
        <f t="shared" si="2"/>
        <v>6</v>
      </c>
    </row>
    <row r="27" ht="15.75" customHeight="1" spans="1:4">
      <c r="A27" s="5" t="s">
        <v>52</v>
      </c>
      <c r="B27" t="s">
        <v>397</v>
      </c>
      <c r="C27" s="3">
        <v>4</v>
      </c>
      <c r="D27" s="5">
        <f t="shared" si="2"/>
        <v>1</v>
      </c>
    </row>
    <row r="28" ht="15.75" customHeight="1" spans="1:4">
      <c r="A28" s="5" t="s">
        <v>52</v>
      </c>
      <c r="B28" t="s">
        <v>398</v>
      </c>
      <c r="C28" s="3">
        <v>7</v>
      </c>
      <c r="D28" s="5">
        <f t="shared" si="2"/>
        <v>1</v>
      </c>
    </row>
    <row r="29" ht="15.75" customHeight="1" spans="1:4">
      <c r="A29" s="5" t="s">
        <v>52</v>
      </c>
      <c r="B29" t="s">
        <v>399</v>
      </c>
      <c r="C29" s="3">
        <v>9</v>
      </c>
      <c r="D29" s="5">
        <f t="shared" si="2"/>
        <v>2</v>
      </c>
    </row>
    <row r="30" ht="15.75" customHeight="1" spans="1:4">
      <c r="A30" s="5" t="s">
        <v>52</v>
      </c>
      <c r="B30" t="s">
        <v>399</v>
      </c>
      <c r="C30" s="3">
        <v>9</v>
      </c>
      <c r="D30" s="5">
        <f t="shared" si="2"/>
        <v>2</v>
      </c>
    </row>
    <row r="31" ht="15.75" customHeight="1" spans="1:4">
      <c r="A31" s="5" t="s">
        <v>52</v>
      </c>
      <c r="B31" t="s">
        <v>400</v>
      </c>
      <c r="C31" s="3">
        <v>12</v>
      </c>
      <c r="D31" s="5">
        <f t="shared" si="2"/>
        <v>1</v>
      </c>
    </row>
    <row r="32" ht="15.75" customHeight="1" spans="1:4">
      <c r="A32" s="5" t="s">
        <v>52</v>
      </c>
      <c r="B32" t="s">
        <v>401</v>
      </c>
      <c r="C32" s="3">
        <v>31</v>
      </c>
      <c r="D32" s="5">
        <f t="shared" si="2"/>
        <v>51</v>
      </c>
    </row>
    <row r="33" ht="15.75" customHeight="1" spans="1:4">
      <c r="A33" s="5" t="s">
        <v>52</v>
      </c>
      <c r="B33" t="s">
        <v>401</v>
      </c>
      <c r="C33" s="3">
        <v>31</v>
      </c>
      <c r="D33" s="5">
        <f t="shared" si="2"/>
        <v>51</v>
      </c>
    </row>
    <row r="34" ht="15.75" customHeight="1" spans="1:4">
      <c r="A34" s="5" t="s">
        <v>52</v>
      </c>
      <c r="B34" t="s">
        <v>401</v>
      </c>
      <c r="C34" s="3">
        <v>31</v>
      </c>
      <c r="D34" s="5">
        <f t="shared" si="2"/>
        <v>51</v>
      </c>
    </row>
    <row r="35" ht="15.75" customHeight="1" spans="1:4">
      <c r="A35" s="5" t="s">
        <v>52</v>
      </c>
      <c r="B35" t="s">
        <v>401</v>
      </c>
      <c r="C35" s="3">
        <v>31</v>
      </c>
      <c r="D35" s="5">
        <f t="shared" si="2"/>
        <v>51</v>
      </c>
    </row>
    <row r="36" ht="15.75" customHeight="1" spans="1:4">
      <c r="A36" s="5" t="s">
        <v>52</v>
      </c>
      <c r="B36" t="s">
        <v>401</v>
      </c>
      <c r="C36" s="3">
        <v>31</v>
      </c>
      <c r="D36" s="5">
        <f t="shared" si="2"/>
        <v>51</v>
      </c>
    </row>
    <row r="37" ht="15.75" customHeight="1" spans="1:4">
      <c r="A37" s="5" t="s">
        <v>52</v>
      </c>
      <c r="B37" t="s">
        <v>401</v>
      </c>
      <c r="C37" s="3">
        <v>31</v>
      </c>
      <c r="D37" s="5">
        <f t="shared" si="2"/>
        <v>51</v>
      </c>
    </row>
    <row r="38" ht="15.75" customHeight="1" spans="1:4">
      <c r="A38" s="5" t="s">
        <v>52</v>
      </c>
      <c r="B38" t="s">
        <v>401</v>
      </c>
      <c r="C38" s="3">
        <v>31</v>
      </c>
      <c r="D38" s="5">
        <f t="shared" si="2"/>
        <v>51</v>
      </c>
    </row>
    <row r="39" ht="15.75" customHeight="1" spans="1:4">
      <c r="A39" s="5" t="s">
        <v>52</v>
      </c>
      <c r="B39" t="s">
        <v>401</v>
      </c>
      <c r="C39" s="3">
        <v>31</v>
      </c>
      <c r="D39" s="5">
        <f t="shared" si="2"/>
        <v>51</v>
      </c>
    </row>
    <row r="40" ht="15.75" customHeight="1" spans="1:4">
      <c r="A40" s="5" t="s">
        <v>52</v>
      </c>
      <c r="B40" t="s">
        <v>401</v>
      </c>
      <c r="C40" s="3">
        <v>31</v>
      </c>
      <c r="D40" s="5">
        <f t="shared" si="2"/>
        <v>51</v>
      </c>
    </row>
    <row r="41" ht="15.75" customHeight="1" spans="1:4">
      <c r="A41" s="5" t="s">
        <v>52</v>
      </c>
      <c r="B41" t="s">
        <v>401</v>
      </c>
      <c r="C41" s="3">
        <v>31</v>
      </c>
      <c r="D41" s="5">
        <f t="shared" si="2"/>
        <v>51</v>
      </c>
    </row>
    <row r="42" ht="15.75" customHeight="1" spans="1:4">
      <c r="A42" s="5" t="s">
        <v>52</v>
      </c>
      <c r="B42" t="s">
        <v>401</v>
      </c>
      <c r="C42" s="3">
        <v>31</v>
      </c>
      <c r="D42" s="5">
        <f t="shared" si="2"/>
        <v>51</v>
      </c>
    </row>
    <row r="43" ht="15.75" customHeight="1" spans="1:4">
      <c r="A43" s="5" t="s">
        <v>52</v>
      </c>
      <c r="B43" t="s">
        <v>401</v>
      </c>
      <c r="C43" s="3">
        <v>31</v>
      </c>
      <c r="D43" s="5">
        <f t="shared" si="2"/>
        <v>51</v>
      </c>
    </row>
    <row r="44" ht="15.75" customHeight="1" spans="1:4">
      <c r="A44" s="5" t="s">
        <v>52</v>
      </c>
      <c r="B44" t="s">
        <v>401</v>
      </c>
      <c r="C44" s="3">
        <v>31</v>
      </c>
      <c r="D44" s="5">
        <f t="shared" si="2"/>
        <v>51</v>
      </c>
    </row>
    <row r="45" ht="15.75" customHeight="1" spans="1:4">
      <c r="A45" s="5" t="s">
        <v>52</v>
      </c>
      <c r="B45" t="s">
        <v>401</v>
      </c>
      <c r="C45" s="3">
        <v>31</v>
      </c>
      <c r="D45" s="5">
        <f t="shared" si="2"/>
        <v>51</v>
      </c>
    </row>
    <row r="46" ht="15.75" customHeight="1" spans="1:4">
      <c r="A46" s="5" t="s">
        <v>52</v>
      </c>
      <c r="B46" t="s">
        <v>401</v>
      </c>
      <c r="C46" s="3">
        <v>31</v>
      </c>
      <c r="D46" s="5">
        <f t="shared" si="2"/>
        <v>51</v>
      </c>
    </row>
    <row r="47" ht="15.75" customHeight="1" spans="1:4">
      <c r="A47" s="5" t="s">
        <v>52</v>
      </c>
      <c r="B47" t="s">
        <v>401</v>
      </c>
      <c r="C47" s="3">
        <v>31</v>
      </c>
      <c r="D47" s="5">
        <f t="shared" si="2"/>
        <v>51</v>
      </c>
    </row>
    <row r="48" ht="15.75" customHeight="1" spans="1:4">
      <c r="A48" s="5" t="s">
        <v>52</v>
      </c>
      <c r="B48" t="s">
        <v>401</v>
      </c>
      <c r="C48" s="3">
        <v>31</v>
      </c>
      <c r="D48" s="5">
        <f t="shared" si="2"/>
        <v>51</v>
      </c>
    </row>
    <row r="49" ht="15.75" customHeight="1" spans="1:4">
      <c r="A49" s="5" t="s">
        <v>52</v>
      </c>
      <c r="B49" t="s">
        <v>401</v>
      </c>
      <c r="C49" s="3">
        <v>31</v>
      </c>
      <c r="D49" s="5">
        <f t="shared" si="2"/>
        <v>51</v>
      </c>
    </row>
    <row r="50" ht="15.75" customHeight="1" spans="1:4">
      <c r="A50" s="5" t="s">
        <v>52</v>
      </c>
      <c r="B50" t="s">
        <v>401</v>
      </c>
      <c r="C50" s="3">
        <v>31</v>
      </c>
      <c r="D50" s="5">
        <f t="shared" si="2"/>
        <v>51</v>
      </c>
    </row>
    <row r="51" ht="15.75" customHeight="1" spans="1:4">
      <c r="A51" s="5" t="s">
        <v>52</v>
      </c>
      <c r="B51" t="s">
        <v>401</v>
      </c>
      <c r="C51" s="3">
        <v>31</v>
      </c>
      <c r="D51" s="5">
        <f t="shared" si="2"/>
        <v>51</v>
      </c>
    </row>
    <row r="52" ht="15.75" customHeight="1" spans="1:4">
      <c r="A52" s="5" t="s">
        <v>52</v>
      </c>
      <c r="B52" t="s">
        <v>401</v>
      </c>
      <c r="C52" s="3">
        <v>31</v>
      </c>
      <c r="D52" s="5">
        <f t="shared" si="2"/>
        <v>51</v>
      </c>
    </row>
    <row r="53" ht="15.75" customHeight="1" spans="1:4">
      <c r="A53" s="5" t="s">
        <v>52</v>
      </c>
      <c r="B53" t="s">
        <v>401</v>
      </c>
      <c r="C53" s="3">
        <v>31</v>
      </c>
      <c r="D53" s="5">
        <f t="shared" si="2"/>
        <v>51</v>
      </c>
    </row>
    <row r="54" ht="15.75" customHeight="1" spans="1:4">
      <c r="A54" s="5" t="s">
        <v>52</v>
      </c>
      <c r="B54" t="s">
        <v>401</v>
      </c>
      <c r="C54" s="3">
        <v>31</v>
      </c>
      <c r="D54" s="5">
        <f t="shared" si="2"/>
        <v>51</v>
      </c>
    </row>
    <row r="55" ht="15.75" customHeight="1" spans="1:4">
      <c r="A55" s="5" t="s">
        <v>52</v>
      </c>
      <c r="B55" t="s">
        <v>401</v>
      </c>
      <c r="C55" s="3">
        <v>31</v>
      </c>
      <c r="D55" s="5">
        <f t="shared" si="2"/>
        <v>51</v>
      </c>
    </row>
    <row r="56" ht="15.75" customHeight="1" spans="1:4">
      <c r="A56" s="5" t="s">
        <v>52</v>
      </c>
      <c r="B56" t="s">
        <v>401</v>
      </c>
      <c r="C56" s="3">
        <v>31</v>
      </c>
      <c r="D56" s="5">
        <f t="shared" si="2"/>
        <v>51</v>
      </c>
    </row>
    <row r="57" ht="15.75" customHeight="1" spans="1:4">
      <c r="A57" s="5" t="s">
        <v>52</v>
      </c>
      <c r="B57" t="s">
        <v>401</v>
      </c>
      <c r="C57" s="3">
        <v>31</v>
      </c>
      <c r="D57" s="5">
        <f t="shared" si="2"/>
        <v>51</v>
      </c>
    </row>
    <row r="58" ht="15.75" customHeight="1" spans="1:4">
      <c r="A58" s="5" t="s">
        <v>52</v>
      </c>
      <c r="B58" t="s">
        <v>401</v>
      </c>
      <c r="C58" s="3">
        <v>31</v>
      </c>
      <c r="D58" s="5">
        <f t="shared" si="2"/>
        <v>51</v>
      </c>
    </row>
    <row r="59" ht="15.75" customHeight="1" spans="1:4">
      <c r="A59" s="5" t="s">
        <v>52</v>
      </c>
      <c r="B59" t="s">
        <v>401</v>
      </c>
      <c r="C59" s="3">
        <v>31</v>
      </c>
      <c r="D59" s="5">
        <f t="shared" si="2"/>
        <v>51</v>
      </c>
    </row>
    <row r="60" ht="15.75" customHeight="1" spans="1:4">
      <c r="A60" s="5" t="s">
        <v>52</v>
      </c>
      <c r="B60" t="s">
        <v>401</v>
      </c>
      <c r="C60" s="3">
        <v>31</v>
      </c>
      <c r="D60" s="5">
        <f t="shared" si="2"/>
        <v>51</v>
      </c>
    </row>
    <row r="61" ht="15.75" customHeight="1" spans="1:4">
      <c r="A61" s="5" t="s">
        <v>52</v>
      </c>
      <c r="B61" t="s">
        <v>401</v>
      </c>
      <c r="C61" s="3">
        <v>31</v>
      </c>
      <c r="D61" s="5">
        <f t="shared" si="2"/>
        <v>51</v>
      </c>
    </row>
    <row r="62" ht="15.75" customHeight="1" spans="1:4">
      <c r="A62" s="5" t="s">
        <v>52</v>
      </c>
      <c r="B62" t="s">
        <v>401</v>
      </c>
      <c r="C62" s="3">
        <v>31</v>
      </c>
      <c r="D62" s="5">
        <f t="shared" si="2"/>
        <v>51</v>
      </c>
    </row>
    <row r="63" ht="15.75" customHeight="1" spans="1:4">
      <c r="A63" s="5" t="s">
        <v>52</v>
      </c>
      <c r="B63" t="s">
        <v>401</v>
      </c>
      <c r="C63" s="3">
        <v>31</v>
      </c>
      <c r="D63" s="5">
        <f t="shared" si="2"/>
        <v>51</v>
      </c>
    </row>
    <row r="64" ht="15.75" customHeight="1" spans="1:4">
      <c r="A64" s="5" t="s">
        <v>52</v>
      </c>
      <c r="B64" t="s">
        <v>401</v>
      </c>
      <c r="C64" s="3">
        <v>31</v>
      </c>
      <c r="D64" s="5">
        <f t="shared" si="2"/>
        <v>51</v>
      </c>
    </row>
    <row r="65" ht="15.75" customHeight="1" spans="1:4">
      <c r="A65" s="5" t="s">
        <v>52</v>
      </c>
      <c r="B65" t="s">
        <v>401</v>
      </c>
      <c r="C65" s="3">
        <v>31</v>
      </c>
      <c r="D65" s="5">
        <f t="shared" si="2"/>
        <v>51</v>
      </c>
    </row>
    <row r="66" ht="15.75" customHeight="1" spans="1:4">
      <c r="A66" s="5" t="s">
        <v>52</v>
      </c>
      <c r="B66" t="s">
        <v>401</v>
      </c>
      <c r="C66" s="3">
        <v>31</v>
      </c>
      <c r="D66" s="5">
        <f t="shared" si="2"/>
        <v>51</v>
      </c>
    </row>
    <row r="67" ht="15.75" customHeight="1" spans="1:4">
      <c r="A67" s="5" t="s">
        <v>52</v>
      </c>
      <c r="B67" t="s">
        <v>401</v>
      </c>
      <c r="C67" s="3">
        <v>31</v>
      </c>
      <c r="D67" s="5">
        <f t="shared" si="2"/>
        <v>51</v>
      </c>
    </row>
    <row r="68" ht="15.75" customHeight="1" spans="1:4">
      <c r="A68" s="5" t="s">
        <v>52</v>
      </c>
      <c r="B68" t="s">
        <v>401</v>
      </c>
      <c r="C68" s="3">
        <v>31</v>
      </c>
      <c r="D68" s="5">
        <f t="shared" si="2"/>
        <v>51</v>
      </c>
    </row>
    <row r="69" ht="15.75" customHeight="1" spans="1:4">
      <c r="A69" s="5" t="s">
        <v>52</v>
      </c>
      <c r="B69" t="s">
        <v>401</v>
      </c>
      <c r="C69" s="3">
        <v>31</v>
      </c>
      <c r="D69" s="5">
        <f t="shared" si="2"/>
        <v>51</v>
      </c>
    </row>
    <row r="70" ht="15.75" customHeight="1" spans="1:4">
      <c r="A70" s="5" t="s">
        <v>52</v>
      </c>
      <c r="B70" t="s">
        <v>401</v>
      </c>
      <c r="C70" s="3">
        <v>31</v>
      </c>
      <c r="D70" s="5">
        <f t="shared" si="2"/>
        <v>51</v>
      </c>
    </row>
    <row r="71" ht="15.75" customHeight="1" spans="1:4">
      <c r="A71" s="5" t="s">
        <v>52</v>
      </c>
      <c r="B71" t="s">
        <v>401</v>
      </c>
      <c r="C71" s="3">
        <v>31</v>
      </c>
      <c r="D71" s="5">
        <f t="shared" si="2"/>
        <v>51</v>
      </c>
    </row>
    <row r="72" ht="15.75" customHeight="1" spans="1:4">
      <c r="A72" s="5" t="s">
        <v>52</v>
      </c>
      <c r="B72" t="s">
        <v>401</v>
      </c>
      <c r="C72" s="3">
        <v>31</v>
      </c>
      <c r="D72" s="5">
        <f t="shared" si="2"/>
        <v>51</v>
      </c>
    </row>
    <row r="73" ht="15.75" customHeight="1" spans="1:4">
      <c r="A73" s="5" t="s">
        <v>52</v>
      </c>
      <c r="B73" t="s">
        <v>401</v>
      </c>
      <c r="C73" s="3">
        <v>31</v>
      </c>
      <c r="D73" s="5">
        <f t="shared" si="2"/>
        <v>51</v>
      </c>
    </row>
    <row r="74" ht="15.75" customHeight="1" spans="1:4">
      <c r="A74" s="5" t="s">
        <v>52</v>
      </c>
      <c r="B74" t="s">
        <v>401</v>
      </c>
      <c r="C74" s="3">
        <v>31</v>
      </c>
      <c r="D74" s="5">
        <f t="shared" si="2"/>
        <v>51</v>
      </c>
    </row>
    <row r="75" ht="15.75" customHeight="1" spans="1:4">
      <c r="A75" s="5" t="s">
        <v>52</v>
      </c>
      <c r="B75" t="s">
        <v>401</v>
      </c>
      <c r="C75" s="3">
        <v>31</v>
      </c>
      <c r="D75" s="5">
        <f t="shared" si="2"/>
        <v>51</v>
      </c>
    </row>
    <row r="76" ht="15.75" customHeight="1" spans="1:4">
      <c r="A76" s="5" t="s">
        <v>52</v>
      </c>
      <c r="B76" t="s">
        <v>401</v>
      </c>
      <c r="C76" s="3">
        <v>31</v>
      </c>
      <c r="D76" s="5">
        <f t="shared" si="2"/>
        <v>51</v>
      </c>
    </row>
    <row r="77" ht="15.75" customHeight="1" spans="1:4">
      <c r="A77" s="5" t="s">
        <v>52</v>
      </c>
      <c r="B77" t="s">
        <v>401</v>
      </c>
      <c r="C77" s="3">
        <v>31</v>
      </c>
      <c r="D77" s="5">
        <f t="shared" si="2"/>
        <v>51</v>
      </c>
    </row>
    <row r="78" ht="15.75" customHeight="1" spans="1:4">
      <c r="A78" s="5" t="s">
        <v>52</v>
      </c>
      <c r="B78" t="s">
        <v>401</v>
      </c>
      <c r="C78" s="3">
        <v>31</v>
      </c>
      <c r="D78" s="5">
        <f t="shared" si="2"/>
        <v>51</v>
      </c>
    </row>
    <row r="79" ht="15.75" customHeight="1" spans="1:4">
      <c r="A79" s="5" t="s">
        <v>52</v>
      </c>
      <c r="B79" t="s">
        <v>401</v>
      </c>
      <c r="C79" s="3">
        <v>31</v>
      </c>
      <c r="D79" s="5">
        <f t="shared" si="2"/>
        <v>51</v>
      </c>
    </row>
    <row r="80" ht="15.75" customHeight="1" spans="1:4">
      <c r="A80" s="5" t="s">
        <v>52</v>
      </c>
      <c r="B80" t="s">
        <v>401</v>
      </c>
      <c r="C80" s="3">
        <v>31</v>
      </c>
      <c r="D80" s="5">
        <f t="shared" si="2"/>
        <v>51</v>
      </c>
    </row>
    <row r="81" ht="15.75" customHeight="1" spans="1:4">
      <c r="A81" s="5" t="s">
        <v>52</v>
      </c>
      <c r="B81" t="s">
        <v>401</v>
      </c>
      <c r="C81" s="3">
        <v>31</v>
      </c>
      <c r="D81" s="5">
        <f t="shared" si="2"/>
        <v>51</v>
      </c>
    </row>
    <row r="82" ht="15.75" customHeight="1" spans="1:4">
      <c r="A82" s="5" t="s">
        <v>52</v>
      </c>
      <c r="B82" t="s">
        <v>401</v>
      </c>
      <c r="C82" s="3">
        <v>31</v>
      </c>
      <c r="D82" s="5">
        <f t="shared" si="2"/>
        <v>51</v>
      </c>
    </row>
    <row r="83" ht="15.75" customHeight="1" spans="1:4">
      <c r="A83" s="5" t="s">
        <v>52</v>
      </c>
      <c r="B83" t="s">
        <v>402</v>
      </c>
      <c r="C83" s="3">
        <v>12</v>
      </c>
      <c r="D83" s="5">
        <f t="shared" si="2"/>
        <v>2</v>
      </c>
    </row>
    <row r="84" ht="15.75" customHeight="1" spans="1:4">
      <c r="A84" s="5" t="s">
        <v>52</v>
      </c>
      <c r="B84" t="s">
        <v>402</v>
      </c>
      <c r="C84" s="3">
        <v>12</v>
      </c>
      <c r="D84" s="5">
        <f t="shared" si="2"/>
        <v>2</v>
      </c>
    </row>
    <row r="85" ht="15.75" customHeight="1" spans="1:4">
      <c r="A85" s="5" t="s">
        <v>52</v>
      </c>
      <c r="B85" t="s">
        <v>403</v>
      </c>
      <c r="C85" s="3">
        <v>4</v>
      </c>
      <c r="D85" s="5">
        <f t="shared" si="2"/>
        <v>1</v>
      </c>
    </row>
    <row r="86" ht="15.75" customHeight="1" spans="1:4">
      <c r="A86" s="5" t="s">
        <v>52</v>
      </c>
      <c r="B86" t="s">
        <v>404</v>
      </c>
      <c r="C86" s="3">
        <v>12</v>
      </c>
      <c r="D86" s="5">
        <f t="shared" si="2"/>
        <v>5</v>
      </c>
    </row>
    <row r="87" ht="15.75" customHeight="1" spans="1:4">
      <c r="A87" s="5" t="s">
        <v>52</v>
      </c>
      <c r="B87" t="s">
        <v>404</v>
      </c>
      <c r="C87" s="3">
        <v>12</v>
      </c>
      <c r="D87" s="5">
        <f t="shared" si="2"/>
        <v>5</v>
      </c>
    </row>
    <row r="88" ht="15.75" customHeight="1" spans="1:4">
      <c r="A88" s="5" t="s">
        <v>52</v>
      </c>
      <c r="B88" t="s">
        <v>404</v>
      </c>
      <c r="C88" s="3">
        <v>12</v>
      </c>
      <c r="D88" s="5">
        <f t="shared" si="2"/>
        <v>5</v>
      </c>
    </row>
    <row r="89" ht="15.75" customHeight="1" spans="1:4">
      <c r="A89" s="5" t="s">
        <v>52</v>
      </c>
      <c r="B89" t="s">
        <v>404</v>
      </c>
      <c r="C89" s="3">
        <v>12</v>
      </c>
      <c r="D89" s="5">
        <f t="shared" si="2"/>
        <v>5</v>
      </c>
    </row>
    <row r="90" ht="15.75" customHeight="1" spans="1:4">
      <c r="A90" s="5" t="s">
        <v>52</v>
      </c>
      <c r="B90" t="s">
        <v>404</v>
      </c>
      <c r="C90" s="3">
        <v>12</v>
      </c>
      <c r="D90" s="5">
        <f t="shared" si="2"/>
        <v>5</v>
      </c>
    </row>
    <row r="91" ht="15.75" customHeight="1" spans="1:4">
      <c r="A91" s="5" t="s">
        <v>52</v>
      </c>
      <c r="B91" t="s">
        <v>405</v>
      </c>
      <c r="C91" s="3">
        <v>23</v>
      </c>
      <c r="D91" s="5">
        <f t="shared" si="2"/>
        <v>1</v>
      </c>
    </row>
    <row r="92" ht="15.75" customHeight="1" spans="1:4">
      <c r="A92" s="5" t="s">
        <v>52</v>
      </c>
      <c r="B92" t="s">
        <v>406</v>
      </c>
      <c r="C92" s="3">
        <v>22</v>
      </c>
      <c r="D92" s="5">
        <f t="shared" si="2"/>
        <v>3</v>
      </c>
    </row>
    <row r="93" ht="15.75" customHeight="1" spans="1:4">
      <c r="A93" s="5" t="s">
        <v>52</v>
      </c>
      <c r="B93" t="s">
        <v>406</v>
      </c>
      <c r="C93" s="3">
        <v>22</v>
      </c>
      <c r="D93" s="5">
        <f t="shared" si="2"/>
        <v>3</v>
      </c>
    </row>
    <row r="94" ht="15.75" customHeight="1" spans="1:4">
      <c r="A94" s="5" t="s">
        <v>52</v>
      </c>
      <c r="B94" t="s">
        <v>406</v>
      </c>
      <c r="C94" s="3">
        <v>22</v>
      </c>
      <c r="D94" s="5">
        <f t="shared" si="2"/>
        <v>3</v>
      </c>
    </row>
    <row r="95" ht="15.75" customHeight="1" spans="1:4">
      <c r="A95" s="5" t="s">
        <v>58</v>
      </c>
      <c r="B95" t="s">
        <v>407</v>
      </c>
      <c r="C95" s="3">
        <v>7</v>
      </c>
      <c r="D95" s="5">
        <f t="shared" ref="D95:D150" si="3">COUNTIF($B$95:$B$150,B95)</f>
        <v>1</v>
      </c>
    </row>
    <row r="96" ht="15.75" customHeight="1" spans="1:4">
      <c r="A96" s="5" t="s">
        <v>58</v>
      </c>
      <c r="B96" t="s">
        <v>408</v>
      </c>
      <c r="C96" s="3">
        <v>7</v>
      </c>
      <c r="D96" s="5">
        <f t="shared" si="3"/>
        <v>1</v>
      </c>
    </row>
    <row r="97" ht="15.75" customHeight="1" spans="1:4">
      <c r="A97" s="5" t="s">
        <v>58</v>
      </c>
      <c r="B97" t="s">
        <v>409</v>
      </c>
      <c r="C97" s="3">
        <v>7</v>
      </c>
      <c r="D97" s="5">
        <f t="shared" si="3"/>
        <v>1</v>
      </c>
    </row>
    <row r="98" ht="15.75" customHeight="1" spans="1:4">
      <c r="A98" s="5" t="s">
        <v>58</v>
      </c>
      <c r="B98" t="s">
        <v>410</v>
      </c>
      <c r="C98" s="3">
        <v>13</v>
      </c>
      <c r="D98" s="5">
        <f t="shared" si="3"/>
        <v>1</v>
      </c>
    </row>
    <row r="99" ht="15.75" customHeight="1" spans="1:4">
      <c r="A99" s="5" t="s">
        <v>58</v>
      </c>
      <c r="B99" t="s">
        <v>411</v>
      </c>
      <c r="C99" s="3">
        <v>4</v>
      </c>
      <c r="D99" s="5">
        <f t="shared" si="3"/>
        <v>1</v>
      </c>
    </row>
    <row r="100" ht="15.75" customHeight="1" spans="1:4">
      <c r="A100" s="5" t="s">
        <v>58</v>
      </c>
      <c r="B100" t="s">
        <v>412</v>
      </c>
      <c r="C100" s="3">
        <v>4</v>
      </c>
      <c r="D100" s="5">
        <f t="shared" si="3"/>
        <v>1</v>
      </c>
    </row>
    <row r="101" ht="15.75" customHeight="1" spans="1:4">
      <c r="A101" s="5" t="s">
        <v>58</v>
      </c>
      <c r="B101" t="s">
        <v>413</v>
      </c>
      <c r="C101" s="3">
        <v>12</v>
      </c>
      <c r="D101" s="5">
        <f t="shared" si="3"/>
        <v>2</v>
      </c>
    </row>
    <row r="102" ht="15.75" customHeight="1" spans="1:4">
      <c r="A102" s="5" t="s">
        <v>58</v>
      </c>
      <c r="B102" t="s">
        <v>413</v>
      </c>
      <c r="C102" s="3">
        <v>12</v>
      </c>
      <c r="D102" s="5">
        <f t="shared" si="3"/>
        <v>2</v>
      </c>
    </row>
    <row r="103" ht="15.75" customHeight="1" spans="1:4">
      <c r="A103" s="5" t="s">
        <v>58</v>
      </c>
      <c r="B103" t="s">
        <v>414</v>
      </c>
      <c r="C103" s="3">
        <v>6</v>
      </c>
      <c r="D103" s="5">
        <f t="shared" si="3"/>
        <v>1</v>
      </c>
    </row>
    <row r="104" ht="15.75" customHeight="1" spans="1:4">
      <c r="A104" s="5" t="s">
        <v>58</v>
      </c>
      <c r="B104" t="s">
        <v>415</v>
      </c>
      <c r="C104" s="3">
        <v>7</v>
      </c>
      <c r="D104" s="5">
        <f t="shared" si="3"/>
        <v>1</v>
      </c>
    </row>
    <row r="105" ht="15.75" customHeight="1" spans="1:4">
      <c r="A105" s="5" t="s">
        <v>58</v>
      </c>
      <c r="B105" t="s">
        <v>416</v>
      </c>
      <c r="C105" s="3">
        <v>10</v>
      </c>
      <c r="D105" s="5">
        <f t="shared" si="3"/>
        <v>2</v>
      </c>
    </row>
    <row r="106" ht="15.75" customHeight="1" spans="1:4">
      <c r="A106" s="5" t="s">
        <v>58</v>
      </c>
      <c r="B106" t="s">
        <v>416</v>
      </c>
      <c r="C106" s="3">
        <v>10</v>
      </c>
      <c r="D106" s="5">
        <f t="shared" si="3"/>
        <v>2</v>
      </c>
    </row>
    <row r="107" ht="15.75" customHeight="1" spans="1:4">
      <c r="A107" s="5" t="s">
        <v>58</v>
      </c>
      <c r="B107" t="s">
        <v>417</v>
      </c>
      <c r="C107" s="3">
        <v>10</v>
      </c>
      <c r="D107" s="5">
        <f t="shared" si="3"/>
        <v>2</v>
      </c>
    </row>
    <row r="108" ht="15.75" customHeight="1" spans="1:4">
      <c r="A108" s="5" t="s">
        <v>58</v>
      </c>
      <c r="B108" t="s">
        <v>417</v>
      </c>
      <c r="C108" s="3">
        <v>10</v>
      </c>
      <c r="D108" s="5">
        <f t="shared" si="3"/>
        <v>2</v>
      </c>
    </row>
    <row r="109" ht="15.75" customHeight="1" spans="1:4">
      <c r="A109" s="5" t="s">
        <v>58</v>
      </c>
      <c r="B109" t="s">
        <v>418</v>
      </c>
      <c r="C109" s="3">
        <v>11</v>
      </c>
      <c r="D109" s="5">
        <f t="shared" si="3"/>
        <v>2</v>
      </c>
    </row>
    <row r="110" ht="15.75" customHeight="1" spans="1:4">
      <c r="A110" s="5" t="s">
        <v>58</v>
      </c>
      <c r="B110" t="s">
        <v>418</v>
      </c>
      <c r="C110" s="3">
        <v>11</v>
      </c>
      <c r="D110" s="5">
        <f t="shared" si="3"/>
        <v>2</v>
      </c>
    </row>
    <row r="111" ht="15.75" customHeight="1" spans="1:4">
      <c r="A111" s="5" t="s">
        <v>58</v>
      </c>
      <c r="B111" t="s">
        <v>419</v>
      </c>
      <c r="C111" s="3">
        <v>11</v>
      </c>
      <c r="D111" s="5">
        <f t="shared" si="3"/>
        <v>2</v>
      </c>
    </row>
    <row r="112" ht="15.75" customHeight="1" spans="1:4">
      <c r="A112" s="5" t="s">
        <v>58</v>
      </c>
      <c r="B112" t="s">
        <v>419</v>
      </c>
      <c r="C112" s="3">
        <v>11</v>
      </c>
      <c r="D112" s="5">
        <f t="shared" si="3"/>
        <v>2</v>
      </c>
    </row>
    <row r="113" ht="15.75" customHeight="1" spans="1:4">
      <c r="A113" s="5" t="s">
        <v>58</v>
      </c>
      <c r="B113" t="s">
        <v>420</v>
      </c>
      <c r="C113" s="3">
        <v>35</v>
      </c>
      <c r="D113" s="5">
        <f t="shared" si="3"/>
        <v>4</v>
      </c>
    </row>
    <row r="114" ht="15.75" customHeight="1" spans="1:4">
      <c r="A114" s="5" t="s">
        <v>58</v>
      </c>
      <c r="B114" t="s">
        <v>420</v>
      </c>
      <c r="C114" s="3">
        <v>35</v>
      </c>
      <c r="D114" s="5">
        <f t="shared" si="3"/>
        <v>4</v>
      </c>
    </row>
    <row r="115" ht="15.75" customHeight="1" spans="1:4">
      <c r="A115" s="5" t="s">
        <v>58</v>
      </c>
      <c r="B115" t="s">
        <v>420</v>
      </c>
      <c r="C115" s="3">
        <v>35</v>
      </c>
      <c r="D115" s="5">
        <f t="shared" si="3"/>
        <v>4</v>
      </c>
    </row>
    <row r="116" ht="15.75" customHeight="1" spans="1:4">
      <c r="A116" s="5" t="s">
        <v>58</v>
      </c>
      <c r="B116" t="s">
        <v>420</v>
      </c>
      <c r="C116" s="3">
        <v>35</v>
      </c>
      <c r="D116" s="5">
        <f t="shared" si="3"/>
        <v>4</v>
      </c>
    </row>
    <row r="117" ht="15.75" customHeight="1" spans="1:4">
      <c r="A117" s="5" t="s">
        <v>58</v>
      </c>
      <c r="B117" t="s">
        <v>421</v>
      </c>
      <c r="C117" s="3">
        <v>4</v>
      </c>
      <c r="D117" s="5">
        <f t="shared" si="3"/>
        <v>1</v>
      </c>
    </row>
    <row r="118" ht="15.75" customHeight="1" spans="1:4">
      <c r="A118" s="5" t="s">
        <v>58</v>
      </c>
      <c r="B118" t="s">
        <v>422</v>
      </c>
      <c r="C118" s="3">
        <v>4</v>
      </c>
      <c r="D118" s="5">
        <f t="shared" si="3"/>
        <v>1</v>
      </c>
    </row>
    <row r="119" ht="15.75" customHeight="1" spans="1:4">
      <c r="A119" s="5" t="s">
        <v>58</v>
      </c>
      <c r="B119" t="s">
        <v>423</v>
      </c>
      <c r="C119" s="3">
        <v>6</v>
      </c>
      <c r="D119" s="5">
        <f t="shared" si="3"/>
        <v>1</v>
      </c>
    </row>
    <row r="120" ht="15.75" customHeight="1" spans="1:4">
      <c r="A120" s="5" t="s">
        <v>58</v>
      </c>
      <c r="B120" t="s">
        <v>424</v>
      </c>
      <c r="C120" s="3">
        <v>5</v>
      </c>
      <c r="D120" s="5">
        <f t="shared" si="3"/>
        <v>1</v>
      </c>
    </row>
    <row r="121" ht="15.75" customHeight="1" spans="1:4">
      <c r="A121" s="5" t="s">
        <v>58</v>
      </c>
      <c r="B121" t="s">
        <v>425</v>
      </c>
      <c r="C121" s="3">
        <v>4</v>
      </c>
      <c r="D121" s="5">
        <f t="shared" si="3"/>
        <v>1</v>
      </c>
    </row>
    <row r="122" ht="15.75" customHeight="1" spans="1:4">
      <c r="A122" s="5" t="s">
        <v>58</v>
      </c>
      <c r="B122" t="s">
        <v>426</v>
      </c>
      <c r="C122" s="3">
        <v>3</v>
      </c>
      <c r="D122" s="5">
        <f t="shared" si="3"/>
        <v>1</v>
      </c>
    </row>
    <row r="123" ht="15.75" customHeight="1" spans="1:4">
      <c r="A123" s="5" t="s">
        <v>58</v>
      </c>
      <c r="B123" t="s">
        <v>427</v>
      </c>
      <c r="C123" s="3">
        <v>3</v>
      </c>
      <c r="D123" s="5">
        <f t="shared" si="3"/>
        <v>1</v>
      </c>
    </row>
    <row r="124" ht="15.75" customHeight="1" spans="1:4">
      <c r="A124" s="5" t="s">
        <v>58</v>
      </c>
      <c r="B124" t="s">
        <v>428</v>
      </c>
      <c r="C124" s="3">
        <v>3</v>
      </c>
      <c r="D124" s="5">
        <f t="shared" si="3"/>
        <v>1</v>
      </c>
    </row>
    <row r="125" ht="15.75" customHeight="1" spans="1:4">
      <c r="A125" s="5" t="s">
        <v>58</v>
      </c>
      <c r="B125" t="s">
        <v>429</v>
      </c>
      <c r="C125" s="3">
        <v>5</v>
      </c>
      <c r="D125" s="5">
        <f t="shared" si="3"/>
        <v>1</v>
      </c>
    </row>
    <row r="126" ht="15.75" customHeight="1" spans="1:4">
      <c r="A126" s="5" t="s">
        <v>58</v>
      </c>
      <c r="B126" t="s">
        <v>430</v>
      </c>
      <c r="C126" s="3">
        <v>11</v>
      </c>
      <c r="D126" s="5">
        <f t="shared" si="3"/>
        <v>4</v>
      </c>
    </row>
    <row r="127" ht="15.75" customHeight="1" spans="1:4">
      <c r="A127" s="5" t="s">
        <v>58</v>
      </c>
      <c r="B127" t="s">
        <v>431</v>
      </c>
      <c r="C127" s="3">
        <v>13</v>
      </c>
      <c r="D127" s="5">
        <f t="shared" si="3"/>
        <v>4</v>
      </c>
    </row>
    <row r="128" ht="15.75" customHeight="1" spans="1:4">
      <c r="A128" s="5" t="s">
        <v>58</v>
      </c>
      <c r="B128" t="s">
        <v>432</v>
      </c>
      <c r="C128" s="3">
        <v>10</v>
      </c>
      <c r="D128" s="5">
        <f t="shared" si="3"/>
        <v>4</v>
      </c>
    </row>
    <row r="129" ht="15.75" customHeight="1" spans="1:4">
      <c r="A129" s="5" t="s">
        <v>58</v>
      </c>
      <c r="B129" t="s">
        <v>430</v>
      </c>
      <c r="C129" s="3">
        <v>11</v>
      </c>
      <c r="D129" s="5">
        <f t="shared" si="3"/>
        <v>4</v>
      </c>
    </row>
    <row r="130" ht="15.75" customHeight="1" spans="1:4">
      <c r="A130" s="5" t="s">
        <v>58</v>
      </c>
      <c r="B130" t="s">
        <v>430</v>
      </c>
      <c r="C130" s="3">
        <v>11</v>
      </c>
      <c r="D130" s="5">
        <f t="shared" si="3"/>
        <v>4</v>
      </c>
    </row>
    <row r="131" ht="15.75" customHeight="1" spans="1:4">
      <c r="A131" s="5" t="s">
        <v>58</v>
      </c>
      <c r="B131" t="s">
        <v>431</v>
      </c>
      <c r="C131" s="3">
        <v>13</v>
      </c>
      <c r="D131" s="5">
        <f t="shared" si="3"/>
        <v>4</v>
      </c>
    </row>
    <row r="132" ht="15.75" customHeight="1" spans="1:4">
      <c r="A132" s="5" t="s">
        <v>58</v>
      </c>
      <c r="B132" t="s">
        <v>431</v>
      </c>
      <c r="C132" s="3">
        <v>13</v>
      </c>
      <c r="D132" s="5">
        <f t="shared" si="3"/>
        <v>4</v>
      </c>
    </row>
    <row r="133" ht="15.75" customHeight="1" spans="1:4">
      <c r="A133" s="5" t="s">
        <v>58</v>
      </c>
      <c r="B133" t="s">
        <v>432</v>
      </c>
      <c r="C133" s="3">
        <v>10</v>
      </c>
      <c r="D133" s="5">
        <f t="shared" si="3"/>
        <v>4</v>
      </c>
    </row>
    <row r="134" ht="15.75" customHeight="1" spans="1:4">
      <c r="A134" s="5" t="s">
        <v>58</v>
      </c>
      <c r="B134" t="s">
        <v>432</v>
      </c>
      <c r="C134" s="3">
        <v>10</v>
      </c>
      <c r="D134" s="5">
        <f t="shared" si="3"/>
        <v>4</v>
      </c>
    </row>
    <row r="135" ht="15.75" customHeight="1" spans="1:4">
      <c r="A135" s="5" t="s">
        <v>58</v>
      </c>
      <c r="B135" t="s">
        <v>430</v>
      </c>
      <c r="C135" s="3">
        <v>11</v>
      </c>
      <c r="D135" s="5">
        <f t="shared" si="3"/>
        <v>4</v>
      </c>
    </row>
    <row r="136" ht="15.75" customHeight="1" spans="1:4">
      <c r="A136" s="5" t="s">
        <v>58</v>
      </c>
      <c r="B136" t="s">
        <v>431</v>
      </c>
      <c r="C136" s="3">
        <v>13</v>
      </c>
      <c r="D136" s="5">
        <f t="shared" si="3"/>
        <v>4</v>
      </c>
    </row>
    <row r="137" ht="15.75" customHeight="1" spans="1:4">
      <c r="A137" s="5" t="s">
        <v>58</v>
      </c>
      <c r="B137" t="s">
        <v>432</v>
      </c>
      <c r="C137" s="3">
        <v>10</v>
      </c>
      <c r="D137" s="5">
        <f t="shared" si="3"/>
        <v>4</v>
      </c>
    </row>
    <row r="138" ht="15.75" customHeight="1" spans="1:4">
      <c r="A138" s="5" t="s">
        <v>58</v>
      </c>
      <c r="B138" t="s">
        <v>433</v>
      </c>
      <c r="C138" s="3">
        <v>4</v>
      </c>
      <c r="D138" s="5">
        <f t="shared" si="3"/>
        <v>1</v>
      </c>
    </row>
    <row r="139" ht="15.75" customHeight="1" spans="1:4">
      <c r="A139" s="5" t="s">
        <v>58</v>
      </c>
      <c r="B139" t="s">
        <v>434</v>
      </c>
      <c r="C139" s="3">
        <v>7</v>
      </c>
      <c r="D139" s="5">
        <f t="shared" si="3"/>
        <v>3</v>
      </c>
    </row>
    <row r="140" ht="15.75" customHeight="1" spans="1:4">
      <c r="A140" s="5" t="s">
        <v>58</v>
      </c>
      <c r="B140" t="s">
        <v>434</v>
      </c>
      <c r="C140" s="3">
        <v>7</v>
      </c>
      <c r="D140" s="5">
        <f t="shared" si="3"/>
        <v>3</v>
      </c>
    </row>
    <row r="141" ht="15.75" customHeight="1" spans="1:4">
      <c r="A141" s="5" t="s">
        <v>58</v>
      </c>
      <c r="B141" t="s">
        <v>434</v>
      </c>
      <c r="C141" s="3">
        <v>7</v>
      </c>
      <c r="D141" s="5">
        <f t="shared" si="3"/>
        <v>3</v>
      </c>
    </row>
    <row r="142" ht="15.75" customHeight="1" spans="1:4">
      <c r="A142" s="5" t="s">
        <v>58</v>
      </c>
      <c r="B142" t="s">
        <v>435</v>
      </c>
      <c r="C142" s="3">
        <v>15</v>
      </c>
      <c r="D142" s="5">
        <f t="shared" si="3"/>
        <v>9</v>
      </c>
    </row>
    <row r="143" ht="15.75" customHeight="1" spans="1:4">
      <c r="A143" s="5" t="s">
        <v>58</v>
      </c>
      <c r="B143" t="s">
        <v>435</v>
      </c>
      <c r="C143" s="3">
        <v>15</v>
      </c>
      <c r="D143" s="5">
        <f t="shared" si="3"/>
        <v>9</v>
      </c>
    </row>
    <row r="144" ht="15.75" customHeight="1" spans="1:4">
      <c r="A144" s="5" t="s">
        <v>58</v>
      </c>
      <c r="B144" t="s">
        <v>435</v>
      </c>
      <c r="C144" s="3">
        <v>15</v>
      </c>
      <c r="D144" s="5">
        <f t="shared" si="3"/>
        <v>9</v>
      </c>
    </row>
    <row r="145" ht="15.75" customHeight="1" spans="1:4">
      <c r="A145" s="5" t="s">
        <v>58</v>
      </c>
      <c r="B145" t="s">
        <v>435</v>
      </c>
      <c r="C145" s="3">
        <v>15</v>
      </c>
      <c r="D145" s="5">
        <f t="shared" si="3"/>
        <v>9</v>
      </c>
    </row>
    <row r="146" ht="15.75" customHeight="1" spans="1:4">
      <c r="A146" s="5" t="s">
        <v>58</v>
      </c>
      <c r="B146" t="s">
        <v>435</v>
      </c>
      <c r="C146" s="3">
        <v>15</v>
      </c>
      <c r="D146" s="5">
        <f t="shared" si="3"/>
        <v>9</v>
      </c>
    </row>
    <row r="147" ht="15.75" customHeight="1" spans="1:4">
      <c r="A147" s="5" t="s">
        <v>58</v>
      </c>
      <c r="B147" t="s">
        <v>435</v>
      </c>
      <c r="C147" s="3">
        <v>15</v>
      </c>
      <c r="D147" s="5">
        <f t="shared" si="3"/>
        <v>9</v>
      </c>
    </row>
    <row r="148" ht="15.75" customHeight="1" spans="1:4">
      <c r="A148" s="5" t="s">
        <v>58</v>
      </c>
      <c r="B148" t="s">
        <v>435</v>
      </c>
      <c r="C148" s="3">
        <v>15</v>
      </c>
      <c r="D148" s="5">
        <f t="shared" si="3"/>
        <v>9</v>
      </c>
    </row>
    <row r="149" ht="15.75" customHeight="1" spans="1:4">
      <c r="A149" s="5" t="s">
        <v>58</v>
      </c>
      <c r="B149" t="s">
        <v>435</v>
      </c>
      <c r="C149" s="3">
        <v>15</v>
      </c>
      <c r="D149" s="5">
        <f t="shared" si="3"/>
        <v>9</v>
      </c>
    </row>
    <row r="150" ht="15.75" customHeight="1" spans="1:4">
      <c r="A150" s="5" t="s">
        <v>58</v>
      </c>
      <c r="B150" t="s">
        <v>435</v>
      </c>
      <c r="C150" s="3">
        <v>15</v>
      </c>
      <c r="D150" s="5">
        <f t="shared" si="3"/>
        <v>9</v>
      </c>
    </row>
    <row r="151" ht="15.75" customHeight="1" spans="1:4">
      <c r="A151" s="5" t="s">
        <v>62</v>
      </c>
      <c r="B151" t="s">
        <v>436</v>
      </c>
      <c r="C151" s="3">
        <v>15</v>
      </c>
      <c r="D151" s="5">
        <f t="shared" ref="D151:D153" si="4">COUNTIF($B$151:$B$153,B151)</f>
        <v>2</v>
      </c>
    </row>
    <row r="152" ht="15.75" customHeight="1" spans="1:4">
      <c r="A152" s="5" t="s">
        <v>62</v>
      </c>
      <c r="B152" t="s">
        <v>436</v>
      </c>
      <c r="C152" s="3">
        <v>15</v>
      </c>
      <c r="D152" s="5">
        <f t="shared" si="4"/>
        <v>2</v>
      </c>
    </row>
    <row r="153" ht="15.75" customHeight="1" spans="1:4">
      <c r="A153" s="5" t="s">
        <v>62</v>
      </c>
      <c r="B153" t="s">
        <v>437</v>
      </c>
      <c r="C153" s="3">
        <v>7</v>
      </c>
      <c r="D153" s="5">
        <f t="shared" si="4"/>
        <v>1</v>
      </c>
    </row>
    <row r="154" ht="15.75" customHeight="1" spans="1:4">
      <c r="A154" s="5" t="s">
        <v>68</v>
      </c>
      <c r="B154" t="s">
        <v>438</v>
      </c>
      <c r="C154" s="3">
        <v>7</v>
      </c>
      <c r="D154" s="5">
        <f t="shared" ref="D154:D178" si="5">COUNTIF($B$153:$B$178,B154)</f>
        <v>2</v>
      </c>
    </row>
    <row r="155" ht="15.75" customHeight="1" spans="1:4">
      <c r="A155" s="5" t="s">
        <v>68</v>
      </c>
      <c r="B155" t="s">
        <v>438</v>
      </c>
      <c r="C155" s="3">
        <v>7</v>
      </c>
      <c r="D155" s="5">
        <f t="shared" si="5"/>
        <v>2</v>
      </c>
    </row>
    <row r="156" ht="15.75" customHeight="1" spans="1:4">
      <c r="A156" s="5" t="s">
        <v>68</v>
      </c>
      <c r="B156" t="s">
        <v>439</v>
      </c>
      <c r="C156" s="3">
        <v>6</v>
      </c>
      <c r="D156" s="5">
        <f t="shared" si="5"/>
        <v>2</v>
      </c>
    </row>
    <row r="157" ht="15.75" customHeight="1" spans="1:4">
      <c r="A157" s="5" t="s">
        <v>68</v>
      </c>
      <c r="B157" t="s">
        <v>439</v>
      </c>
      <c r="C157" s="3">
        <v>6</v>
      </c>
      <c r="D157" s="5">
        <f t="shared" si="5"/>
        <v>2</v>
      </c>
    </row>
    <row r="158" ht="15.75" customHeight="1" spans="1:4">
      <c r="A158" s="5" t="s">
        <v>68</v>
      </c>
      <c r="B158" t="s">
        <v>440</v>
      </c>
      <c r="C158" s="3">
        <v>5</v>
      </c>
      <c r="D158" s="5">
        <f t="shared" si="5"/>
        <v>2</v>
      </c>
    </row>
    <row r="159" ht="15.75" customHeight="1" spans="1:4">
      <c r="A159" s="5" t="s">
        <v>68</v>
      </c>
      <c r="B159" t="s">
        <v>440</v>
      </c>
      <c r="C159" s="3">
        <v>5</v>
      </c>
      <c r="D159" s="5">
        <f t="shared" si="5"/>
        <v>2</v>
      </c>
    </row>
    <row r="160" ht="15.75" customHeight="1" spans="1:4">
      <c r="A160" s="5" t="s">
        <v>68</v>
      </c>
      <c r="B160" t="s">
        <v>441</v>
      </c>
      <c r="C160" s="3">
        <v>6</v>
      </c>
      <c r="D160" s="5">
        <f t="shared" si="5"/>
        <v>1</v>
      </c>
    </row>
    <row r="161" ht="15.75" customHeight="1" spans="1:4">
      <c r="A161" s="5" t="s">
        <v>68</v>
      </c>
      <c r="B161" t="s">
        <v>442</v>
      </c>
      <c r="C161" s="3">
        <v>5</v>
      </c>
      <c r="D161" s="5">
        <f t="shared" si="5"/>
        <v>1</v>
      </c>
    </row>
    <row r="162" ht="15.75" customHeight="1" spans="1:4">
      <c r="A162" s="5" t="s">
        <v>68</v>
      </c>
      <c r="B162" t="s">
        <v>443</v>
      </c>
      <c r="C162" s="3">
        <v>5</v>
      </c>
      <c r="D162" s="5">
        <f t="shared" si="5"/>
        <v>1</v>
      </c>
    </row>
    <row r="163" ht="15.75" customHeight="1" spans="1:4">
      <c r="A163" s="5" t="s">
        <v>68</v>
      </c>
      <c r="B163" t="s">
        <v>444</v>
      </c>
      <c r="C163" s="3">
        <v>6</v>
      </c>
      <c r="D163" s="5">
        <f t="shared" si="5"/>
        <v>1</v>
      </c>
    </row>
    <row r="164" ht="15.75" customHeight="1" spans="1:4">
      <c r="A164" s="5" t="s">
        <v>68</v>
      </c>
      <c r="B164" t="s">
        <v>445</v>
      </c>
      <c r="C164" s="3">
        <v>4</v>
      </c>
      <c r="D164" s="5">
        <f t="shared" si="5"/>
        <v>1</v>
      </c>
    </row>
    <row r="165" ht="15.75" customHeight="1" spans="1:4">
      <c r="A165" s="5" t="s">
        <v>68</v>
      </c>
      <c r="B165" t="s">
        <v>446</v>
      </c>
      <c r="C165" s="3">
        <v>6</v>
      </c>
      <c r="D165" s="5">
        <f t="shared" si="5"/>
        <v>1</v>
      </c>
    </row>
    <row r="166" ht="15.75" customHeight="1" spans="1:4">
      <c r="A166" s="5" t="s">
        <v>68</v>
      </c>
      <c r="B166" t="s">
        <v>447</v>
      </c>
      <c r="C166" s="3">
        <v>6</v>
      </c>
      <c r="D166" s="5">
        <f t="shared" si="5"/>
        <v>2</v>
      </c>
    </row>
    <row r="167" ht="15.75" customHeight="1" spans="1:4">
      <c r="A167" s="5" t="s">
        <v>68</v>
      </c>
      <c r="B167" t="s">
        <v>447</v>
      </c>
      <c r="C167" s="3">
        <v>6</v>
      </c>
      <c r="D167" s="5">
        <f t="shared" si="5"/>
        <v>2</v>
      </c>
    </row>
    <row r="168" ht="15.75" customHeight="1" spans="1:4">
      <c r="A168" s="5" t="s">
        <v>68</v>
      </c>
      <c r="B168" t="s">
        <v>448</v>
      </c>
      <c r="C168" s="3">
        <v>6</v>
      </c>
      <c r="D168" s="5">
        <f t="shared" si="5"/>
        <v>2</v>
      </c>
    </row>
    <row r="169" ht="15.75" customHeight="1" spans="1:4">
      <c r="A169" s="5" t="s">
        <v>68</v>
      </c>
      <c r="B169" t="s">
        <v>448</v>
      </c>
      <c r="C169" s="3">
        <v>6</v>
      </c>
      <c r="D169" s="5">
        <f t="shared" si="5"/>
        <v>2</v>
      </c>
    </row>
    <row r="170" ht="15.75" customHeight="1" spans="1:4">
      <c r="A170" s="5" t="s">
        <v>68</v>
      </c>
      <c r="B170" t="s">
        <v>449</v>
      </c>
      <c r="C170" s="3">
        <v>6</v>
      </c>
      <c r="D170" s="5">
        <f t="shared" si="5"/>
        <v>2</v>
      </c>
    </row>
    <row r="171" ht="15.75" customHeight="1" spans="1:4">
      <c r="A171" s="5" t="s">
        <v>68</v>
      </c>
      <c r="B171" t="s">
        <v>449</v>
      </c>
      <c r="C171" s="3">
        <v>6</v>
      </c>
      <c r="D171" s="5">
        <f t="shared" si="5"/>
        <v>2</v>
      </c>
    </row>
    <row r="172" ht="15.75" customHeight="1" spans="1:4">
      <c r="A172" s="5" t="s">
        <v>68</v>
      </c>
      <c r="B172" t="s">
        <v>450</v>
      </c>
      <c r="C172" s="3">
        <v>5</v>
      </c>
      <c r="D172" s="5">
        <f t="shared" si="5"/>
        <v>2</v>
      </c>
    </row>
    <row r="173" ht="15.75" customHeight="1" spans="1:4">
      <c r="A173" s="5" t="s">
        <v>68</v>
      </c>
      <c r="B173" t="s">
        <v>450</v>
      </c>
      <c r="C173" s="3">
        <v>5</v>
      </c>
      <c r="D173" s="5">
        <f t="shared" si="5"/>
        <v>2</v>
      </c>
    </row>
    <row r="174" ht="15.75" customHeight="1" spans="1:4">
      <c r="A174" s="5" t="s">
        <v>68</v>
      </c>
      <c r="B174" t="s">
        <v>451</v>
      </c>
      <c r="C174" s="3">
        <v>6</v>
      </c>
      <c r="D174" s="5">
        <f t="shared" si="5"/>
        <v>1</v>
      </c>
    </row>
    <row r="175" ht="15.75" customHeight="1" spans="1:4">
      <c r="A175" s="5" t="s">
        <v>68</v>
      </c>
      <c r="B175" t="s">
        <v>452</v>
      </c>
      <c r="C175" s="3">
        <v>7</v>
      </c>
      <c r="D175" s="5">
        <f t="shared" si="5"/>
        <v>1</v>
      </c>
    </row>
    <row r="176" ht="15.75" customHeight="1" spans="1:4">
      <c r="A176" s="5" t="s">
        <v>68</v>
      </c>
      <c r="B176" t="s">
        <v>453</v>
      </c>
      <c r="C176" s="3">
        <v>4</v>
      </c>
      <c r="D176" s="5">
        <f t="shared" si="5"/>
        <v>1</v>
      </c>
    </row>
    <row r="177" ht="15.75" customHeight="1" spans="1:4">
      <c r="A177" s="5" t="s">
        <v>68</v>
      </c>
      <c r="B177" t="s">
        <v>454</v>
      </c>
      <c r="C177" s="3">
        <v>4</v>
      </c>
      <c r="D177" s="5">
        <f t="shared" si="5"/>
        <v>1</v>
      </c>
    </row>
    <row r="178" ht="15.75" customHeight="1" spans="1:4">
      <c r="A178" s="5" t="s">
        <v>68</v>
      </c>
      <c r="B178" t="s">
        <v>455</v>
      </c>
      <c r="C178" s="3">
        <v>4</v>
      </c>
      <c r="D178" s="5">
        <f t="shared" si="5"/>
        <v>1</v>
      </c>
    </row>
    <row r="179" ht="15.75" customHeight="1" spans="1:4">
      <c r="A179" s="5" t="s">
        <v>73</v>
      </c>
      <c r="B179" t="s">
        <v>456</v>
      </c>
      <c r="C179" s="3">
        <v>6</v>
      </c>
      <c r="D179" s="5">
        <f t="shared" ref="D179:D204" si="6">COUNTIF($B$179:$B$204,B179)</f>
        <v>2</v>
      </c>
    </row>
    <row r="180" ht="15.75" customHeight="1" spans="1:4">
      <c r="A180" s="5" t="s">
        <v>73</v>
      </c>
      <c r="B180" t="s">
        <v>456</v>
      </c>
      <c r="C180" s="3">
        <v>6</v>
      </c>
      <c r="D180" s="5">
        <f t="shared" si="6"/>
        <v>2</v>
      </c>
    </row>
    <row r="181" ht="15.75" customHeight="1" spans="1:4">
      <c r="A181" s="5" t="s">
        <v>73</v>
      </c>
      <c r="B181" t="s">
        <v>457</v>
      </c>
      <c r="C181" s="3">
        <v>6</v>
      </c>
      <c r="D181" s="5">
        <f t="shared" si="6"/>
        <v>1</v>
      </c>
    </row>
    <row r="182" ht="15.75" customHeight="1" spans="1:4">
      <c r="A182" s="5" t="s">
        <v>73</v>
      </c>
      <c r="B182" t="s">
        <v>458</v>
      </c>
      <c r="C182" s="3">
        <v>6</v>
      </c>
      <c r="D182" s="5">
        <f t="shared" si="6"/>
        <v>1</v>
      </c>
    </row>
    <row r="183" ht="15.75" customHeight="1" spans="1:4">
      <c r="A183" s="5" t="s">
        <v>73</v>
      </c>
      <c r="B183" t="s">
        <v>459</v>
      </c>
      <c r="C183" s="3">
        <v>8</v>
      </c>
      <c r="D183" s="5">
        <f t="shared" si="6"/>
        <v>3</v>
      </c>
    </row>
    <row r="184" ht="15.75" customHeight="1" spans="1:4">
      <c r="A184" s="5" t="s">
        <v>73</v>
      </c>
      <c r="B184" t="s">
        <v>459</v>
      </c>
      <c r="C184" s="3">
        <v>8</v>
      </c>
      <c r="D184" s="5">
        <f t="shared" si="6"/>
        <v>3</v>
      </c>
    </row>
    <row r="185" ht="15.75" customHeight="1" spans="1:4">
      <c r="A185" s="5" t="s">
        <v>73</v>
      </c>
      <c r="B185" t="s">
        <v>459</v>
      </c>
      <c r="C185" s="3">
        <v>8</v>
      </c>
      <c r="D185" s="5">
        <f t="shared" si="6"/>
        <v>3</v>
      </c>
    </row>
    <row r="186" ht="15.75" customHeight="1" spans="1:4">
      <c r="A186" s="5" t="s">
        <v>73</v>
      </c>
      <c r="B186" t="s">
        <v>460</v>
      </c>
      <c r="C186" s="3">
        <v>8</v>
      </c>
      <c r="D186" s="5">
        <f t="shared" si="6"/>
        <v>3</v>
      </c>
    </row>
    <row r="187" ht="15.75" customHeight="1" spans="1:4">
      <c r="A187" s="5" t="s">
        <v>73</v>
      </c>
      <c r="B187" t="s">
        <v>460</v>
      </c>
      <c r="C187" s="3">
        <v>8</v>
      </c>
      <c r="D187" s="5">
        <f t="shared" si="6"/>
        <v>3</v>
      </c>
    </row>
    <row r="188" ht="15.75" customHeight="1" spans="1:4">
      <c r="A188" s="5" t="s">
        <v>73</v>
      </c>
      <c r="B188" t="s">
        <v>460</v>
      </c>
      <c r="C188" s="3">
        <v>8</v>
      </c>
      <c r="D188" s="5">
        <f t="shared" si="6"/>
        <v>3</v>
      </c>
    </row>
    <row r="189" ht="15.75" customHeight="1" spans="1:4">
      <c r="A189" s="5" t="s">
        <v>73</v>
      </c>
      <c r="B189" t="s">
        <v>461</v>
      </c>
      <c r="C189" s="3">
        <v>8</v>
      </c>
      <c r="D189" s="5">
        <f t="shared" si="6"/>
        <v>3</v>
      </c>
    </row>
    <row r="190" ht="15.75" customHeight="1" spans="1:4">
      <c r="A190" s="5" t="s">
        <v>73</v>
      </c>
      <c r="B190" t="s">
        <v>461</v>
      </c>
      <c r="C190" s="3">
        <v>8</v>
      </c>
      <c r="D190" s="5">
        <f t="shared" si="6"/>
        <v>3</v>
      </c>
    </row>
    <row r="191" ht="15.75" customHeight="1" spans="1:4">
      <c r="A191" s="5" t="s">
        <v>73</v>
      </c>
      <c r="B191" t="s">
        <v>461</v>
      </c>
      <c r="C191" s="3">
        <v>8</v>
      </c>
      <c r="D191" s="5">
        <f t="shared" si="6"/>
        <v>3</v>
      </c>
    </row>
    <row r="192" ht="15.75" customHeight="1" spans="1:4">
      <c r="A192" s="5" t="s">
        <v>73</v>
      </c>
      <c r="B192" t="s">
        <v>462</v>
      </c>
      <c r="C192" s="3">
        <v>8</v>
      </c>
      <c r="D192" s="5">
        <f t="shared" si="6"/>
        <v>3</v>
      </c>
    </row>
    <row r="193" ht="15.75" customHeight="1" spans="1:4">
      <c r="A193" s="5" t="s">
        <v>73</v>
      </c>
      <c r="B193" t="s">
        <v>462</v>
      </c>
      <c r="C193" s="3">
        <v>8</v>
      </c>
      <c r="D193" s="5">
        <f t="shared" si="6"/>
        <v>3</v>
      </c>
    </row>
    <row r="194" ht="15.75" customHeight="1" spans="1:4">
      <c r="A194" s="5" t="s">
        <v>73</v>
      </c>
      <c r="B194" t="s">
        <v>462</v>
      </c>
      <c r="C194" s="3">
        <v>8</v>
      </c>
      <c r="D194" s="5">
        <f t="shared" si="6"/>
        <v>3</v>
      </c>
    </row>
    <row r="195" ht="15.75" customHeight="1" spans="1:4">
      <c r="A195" s="5" t="s">
        <v>73</v>
      </c>
      <c r="B195" t="s">
        <v>463</v>
      </c>
      <c r="C195" s="3">
        <v>14</v>
      </c>
      <c r="D195" s="5">
        <f t="shared" si="6"/>
        <v>4</v>
      </c>
    </row>
    <row r="196" ht="15.75" customHeight="1" spans="1:4">
      <c r="A196" s="5" t="s">
        <v>73</v>
      </c>
      <c r="B196" t="s">
        <v>463</v>
      </c>
      <c r="C196" s="3">
        <v>14</v>
      </c>
      <c r="D196" s="5">
        <f t="shared" si="6"/>
        <v>4</v>
      </c>
    </row>
    <row r="197" ht="15.75" customHeight="1" spans="1:4">
      <c r="A197" s="5" t="s">
        <v>73</v>
      </c>
      <c r="B197" t="s">
        <v>463</v>
      </c>
      <c r="C197" s="3">
        <v>14</v>
      </c>
      <c r="D197" s="5">
        <f t="shared" si="6"/>
        <v>4</v>
      </c>
    </row>
    <row r="198" ht="15.75" customHeight="1" spans="1:4">
      <c r="A198" s="5" t="s">
        <v>73</v>
      </c>
      <c r="B198" t="s">
        <v>463</v>
      </c>
      <c r="C198" s="3">
        <v>14</v>
      </c>
      <c r="D198" s="5">
        <f t="shared" si="6"/>
        <v>4</v>
      </c>
    </row>
    <row r="199" ht="15.75" customHeight="1" spans="1:4">
      <c r="A199" s="5" t="s">
        <v>73</v>
      </c>
      <c r="B199" t="s">
        <v>464</v>
      </c>
      <c r="C199" s="3">
        <v>15</v>
      </c>
      <c r="D199" s="5">
        <f t="shared" si="6"/>
        <v>3</v>
      </c>
    </row>
    <row r="200" ht="15.75" customHeight="1" spans="1:4">
      <c r="A200" s="5" t="s">
        <v>73</v>
      </c>
      <c r="B200" t="s">
        <v>464</v>
      </c>
      <c r="C200" s="3">
        <v>15</v>
      </c>
      <c r="D200" s="5">
        <f t="shared" si="6"/>
        <v>3</v>
      </c>
    </row>
    <row r="201" ht="15.75" customHeight="1" spans="1:4">
      <c r="A201" s="5" t="s">
        <v>73</v>
      </c>
      <c r="B201" t="s">
        <v>464</v>
      </c>
      <c r="C201" s="3">
        <v>15</v>
      </c>
      <c r="D201" s="5">
        <f t="shared" si="6"/>
        <v>3</v>
      </c>
    </row>
    <row r="202" ht="15.75" customHeight="1" spans="1:4">
      <c r="A202" s="5" t="s">
        <v>73</v>
      </c>
      <c r="B202" t="s">
        <v>465</v>
      </c>
      <c r="C202" s="3">
        <v>5</v>
      </c>
      <c r="D202" s="5">
        <f t="shared" si="6"/>
        <v>2</v>
      </c>
    </row>
    <row r="203" ht="15.75" customHeight="1" spans="1:4">
      <c r="A203" s="5" t="s">
        <v>73</v>
      </c>
      <c r="B203" t="s">
        <v>465</v>
      </c>
      <c r="C203" s="3">
        <v>5</v>
      </c>
      <c r="D203" s="5">
        <f t="shared" si="6"/>
        <v>2</v>
      </c>
    </row>
    <row r="204" ht="15.75" customHeight="1" spans="1:4">
      <c r="A204" s="5" t="s">
        <v>73</v>
      </c>
      <c r="B204" t="s">
        <v>466</v>
      </c>
      <c r="C204" s="3">
        <v>10</v>
      </c>
      <c r="D204" s="5">
        <f t="shared" si="6"/>
        <v>1</v>
      </c>
    </row>
    <row r="205" ht="15.75" customHeight="1" spans="1:4">
      <c r="A205" s="5" t="s">
        <v>82</v>
      </c>
      <c r="B205" t="s">
        <v>467</v>
      </c>
      <c r="C205" s="3">
        <v>15</v>
      </c>
      <c r="D205" s="5">
        <f t="shared" ref="D205:D241" si="7">COUNTIF($B$205:$B$241,B205)</f>
        <v>14</v>
      </c>
    </row>
    <row r="206" ht="15.75" customHeight="1" spans="1:4">
      <c r="A206" s="5" t="s">
        <v>82</v>
      </c>
      <c r="B206" t="s">
        <v>467</v>
      </c>
      <c r="C206" s="3">
        <v>15</v>
      </c>
      <c r="D206" s="5">
        <f t="shared" si="7"/>
        <v>14</v>
      </c>
    </row>
    <row r="207" ht="15.75" customHeight="1" spans="1:4">
      <c r="A207" s="5" t="s">
        <v>82</v>
      </c>
      <c r="B207" t="s">
        <v>467</v>
      </c>
      <c r="C207" s="3">
        <v>15</v>
      </c>
      <c r="D207" s="5">
        <f t="shared" si="7"/>
        <v>14</v>
      </c>
    </row>
    <row r="208" ht="15.75" customHeight="1" spans="1:4">
      <c r="A208" s="5" t="s">
        <v>82</v>
      </c>
      <c r="B208" t="s">
        <v>467</v>
      </c>
      <c r="C208" s="3">
        <v>15</v>
      </c>
      <c r="D208" s="5">
        <f t="shared" si="7"/>
        <v>14</v>
      </c>
    </row>
    <row r="209" ht="15.75" customHeight="1" spans="1:4">
      <c r="A209" s="5" t="s">
        <v>82</v>
      </c>
      <c r="B209" t="s">
        <v>467</v>
      </c>
      <c r="C209" s="3">
        <v>15</v>
      </c>
      <c r="D209" s="5">
        <f t="shared" si="7"/>
        <v>14</v>
      </c>
    </row>
    <row r="210" ht="15.75" customHeight="1" spans="1:4">
      <c r="A210" s="5" t="s">
        <v>82</v>
      </c>
      <c r="B210" t="s">
        <v>467</v>
      </c>
      <c r="C210" s="3">
        <v>15</v>
      </c>
      <c r="D210" s="5">
        <f t="shared" si="7"/>
        <v>14</v>
      </c>
    </row>
    <row r="211" ht="15.75" customHeight="1" spans="1:4">
      <c r="A211" s="5" t="s">
        <v>82</v>
      </c>
      <c r="B211" t="s">
        <v>467</v>
      </c>
      <c r="C211" s="3">
        <v>15</v>
      </c>
      <c r="D211" s="5">
        <f t="shared" si="7"/>
        <v>14</v>
      </c>
    </row>
    <row r="212" ht="15.75" customHeight="1" spans="1:4">
      <c r="A212" s="5" t="s">
        <v>82</v>
      </c>
      <c r="B212" t="s">
        <v>467</v>
      </c>
      <c r="C212" s="3">
        <v>15</v>
      </c>
      <c r="D212" s="5">
        <f t="shared" si="7"/>
        <v>14</v>
      </c>
    </row>
    <row r="213" ht="15.75" customHeight="1" spans="1:4">
      <c r="A213" s="5" t="s">
        <v>82</v>
      </c>
      <c r="B213" t="s">
        <v>467</v>
      </c>
      <c r="C213" s="3">
        <v>15</v>
      </c>
      <c r="D213" s="5">
        <f t="shared" si="7"/>
        <v>14</v>
      </c>
    </row>
    <row r="214" ht="15.75" customHeight="1" spans="1:4">
      <c r="A214" s="5" t="s">
        <v>82</v>
      </c>
      <c r="B214" t="s">
        <v>467</v>
      </c>
      <c r="C214" s="3">
        <v>15</v>
      </c>
      <c r="D214" s="5">
        <f t="shared" si="7"/>
        <v>14</v>
      </c>
    </row>
    <row r="215" ht="15.75" customHeight="1" spans="1:4">
      <c r="A215" s="5" t="s">
        <v>82</v>
      </c>
      <c r="B215" t="s">
        <v>467</v>
      </c>
      <c r="C215" s="3">
        <v>15</v>
      </c>
      <c r="D215" s="5">
        <f t="shared" si="7"/>
        <v>14</v>
      </c>
    </row>
    <row r="216" ht="15.75" customHeight="1" spans="1:4">
      <c r="A216" s="5" t="s">
        <v>82</v>
      </c>
      <c r="B216" t="s">
        <v>467</v>
      </c>
      <c r="C216" s="3">
        <v>15</v>
      </c>
      <c r="D216" s="5">
        <f t="shared" si="7"/>
        <v>14</v>
      </c>
    </row>
    <row r="217" ht="15.75" customHeight="1" spans="1:4">
      <c r="A217" s="5" t="s">
        <v>82</v>
      </c>
      <c r="B217" t="s">
        <v>467</v>
      </c>
      <c r="C217" s="3">
        <v>15</v>
      </c>
      <c r="D217" s="5">
        <f t="shared" si="7"/>
        <v>14</v>
      </c>
    </row>
    <row r="218" ht="15.75" customHeight="1" spans="1:4">
      <c r="A218" s="5" t="s">
        <v>82</v>
      </c>
      <c r="B218" t="s">
        <v>467</v>
      </c>
      <c r="C218" s="3">
        <v>15</v>
      </c>
      <c r="D218" s="5">
        <f t="shared" si="7"/>
        <v>14</v>
      </c>
    </row>
    <row r="219" ht="15.75" customHeight="1" spans="1:4">
      <c r="A219" s="5" t="s">
        <v>82</v>
      </c>
      <c r="B219" t="s">
        <v>468</v>
      </c>
      <c r="C219" s="3">
        <v>19</v>
      </c>
      <c r="D219" s="5">
        <f t="shared" si="7"/>
        <v>2</v>
      </c>
    </row>
    <row r="220" ht="15.75" customHeight="1" spans="1:4">
      <c r="A220" s="5" t="s">
        <v>82</v>
      </c>
      <c r="B220" t="s">
        <v>468</v>
      </c>
      <c r="C220" s="3">
        <v>19</v>
      </c>
      <c r="D220" s="5">
        <f t="shared" si="7"/>
        <v>2</v>
      </c>
    </row>
    <row r="221" ht="15.75" customHeight="1" spans="1:4">
      <c r="A221" s="5" t="s">
        <v>82</v>
      </c>
      <c r="B221" t="s">
        <v>469</v>
      </c>
      <c r="C221" s="3">
        <v>4</v>
      </c>
      <c r="D221" s="5">
        <f t="shared" si="7"/>
        <v>1</v>
      </c>
    </row>
    <row r="222" ht="15.75" customHeight="1" spans="1:4">
      <c r="A222" s="5" t="s">
        <v>82</v>
      </c>
      <c r="B222" t="s">
        <v>470</v>
      </c>
      <c r="C222" s="3">
        <v>3</v>
      </c>
      <c r="D222" s="5">
        <f t="shared" si="7"/>
        <v>1</v>
      </c>
    </row>
    <row r="223" ht="15.75" customHeight="1" spans="1:4">
      <c r="A223" s="5" t="s">
        <v>82</v>
      </c>
      <c r="B223" t="s">
        <v>471</v>
      </c>
      <c r="C223" s="3">
        <v>4</v>
      </c>
      <c r="D223" s="5">
        <f t="shared" si="7"/>
        <v>1</v>
      </c>
    </row>
    <row r="224" ht="15.75" customHeight="1" spans="1:4">
      <c r="A224" s="5" t="s">
        <v>82</v>
      </c>
      <c r="B224" t="s">
        <v>472</v>
      </c>
      <c r="C224" s="3">
        <v>17</v>
      </c>
      <c r="D224" s="5">
        <f t="shared" si="7"/>
        <v>1</v>
      </c>
    </row>
    <row r="225" ht="15.75" customHeight="1" spans="1:4">
      <c r="A225" s="5" t="s">
        <v>82</v>
      </c>
      <c r="B225" t="s">
        <v>473</v>
      </c>
      <c r="C225" s="3">
        <v>10</v>
      </c>
      <c r="D225" s="5">
        <f t="shared" si="7"/>
        <v>2</v>
      </c>
    </row>
    <row r="226" ht="15.75" customHeight="1" spans="1:4">
      <c r="A226" s="5" t="s">
        <v>82</v>
      </c>
      <c r="B226" t="s">
        <v>473</v>
      </c>
      <c r="C226" s="3">
        <v>10</v>
      </c>
      <c r="D226" s="5">
        <f t="shared" si="7"/>
        <v>2</v>
      </c>
    </row>
    <row r="227" ht="15.75" customHeight="1" spans="1:4">
      <c r="A227" s="5" t="s">
        <v>82</v>
      </c>
      <c r="B227" t="s">
        <v>474</v>
      </c>
      <c r="C227" s="3">
        <v>4</v>
      </c>
      <c r="D227" s="5">
        <f t="shared" si="7"/>
        <v>1</v>
      </c>
    </row>
    <row r="228" ht="15.75" customHeight="1" spans="1:4">
      <c r="A228" s="5" t="s">
        <v>82</v>
      </c>
      <c r="B228" t="s">
        <v>475</v>
      </c>
      <c r="C228" s="3">
        <v>3</v>
      </c>
      <c r="D228" s="5">
        <f t="shared" si="7"/>
        <v>1</v>
      </c>
    </row>
    <row r="229" ht="15.75" customHeight="1" spans="1:4">
      <c r="A229" s="5" t="s">
        <v>82</v>
      </c>
      <c r="B229" t="s">
        <v>476</v>
      </c>
      <c r="C229" s="3">
        <v>6</v>
      </c>
      <c r="D229" s="5">
        <f t="shared" si="7"/>
        <v>1</v>
      </c>
    </row>
    <row r="230" ht="15.75" customHeight="1" spans="1:4">
      <c r="A230" s="5" t="s">
        <v>82</v>
      </c>
      <c r="B230" t="s">
        <v>477</v>
      </c>
      <c r="C230" s="3">
        <v>4</v>
      </c>
      <c r="D230" s="5">
        <f t="shared" si="7"/>
        <v>1</v>
      </c>
    </row>
    <row r="231" ht="15.75" customHeight="1" spans="1:4">
      <c r="A231" s="5" t="s">
        <v>82</v>
      </c>
      <c r="B231" t="s">
        <v>478</v>
      </c>
      <c r="C231" s="3">
        <v>6</v>
      </c>
      <c r="D231" s="5">
        <f t="shared" si="7"/>
        <v>1</v>
      </c>
    </row>
    <row r="232" ht="15.75" customHeight="1" spans="1:4">
      <c r="A232" s="5" t="s">
        <v>82</v>
      </c>
      <c r="B232" t="s">
        <v>479</v>
      </c>
      <c r="C232" s="3">
        <v>13</v>
      </c>
      <c r="D232" s="5">
        <f t="shared" si="7"/>
        <v>5</v>
      </c>
    </row>
    <row r="233" ht="15.75" customHeight="1" spans="1:4">
      <c r="A233" s="5" t="s">
        <v>82</v>
      </c>
      <c r="B233" t="s">
        <v>479</v>
      </c>
      <c r="C233" s="3">
        <v>13</v>
      </c>
      <c r="D233" s="5">
        <f t="shared" si="7"/>
        <v>5</v>
      </c>
    </row>
    <row r="234" ht="15.75" customHeight="1" spans="1:4">
      <c r="A234" s="5" t="s">
        <v>82</v>
      </c>
      <c r="B234" t="s">
        <v>479</v>
      </c>
      <c r="C234" s="3">
        <v>13</v>
      </c>
      <c r="D234" s="5">
        <f t="shared" si="7"/>
        <v>5</v>
      </c>
    </row>
    <row r="235" ht="15.75" customHeight="1" spans="1:4">
      <c r="A235" s="5" t="s">
        <v>82</v>
      </c>
      <c r="B235" t="s">
        <v>479</v>
      </c>
      <c r="C235" s="3">
        <v>13</v>
      </c>
      <c r="D235" s="5">
        <f t="shared" si="7"/>
        <v>5</v>
      </c>
    </row>
    <row r="236" ht="15.75" customHeight="1" spans="1:4">
      <c r="A236" s="5" t="s">
        <v>82</v>
      </c>
      <c r="B236" t="s">
        <v>479</v>
      </c>
      <c r="C236" s="3">
        <v>13</v>
      </c>
      <c r="D236" s="5">
        <f t="shared" si="7"/>
        <v>5</v>
      </c>
    </row>
    <row r="237" ht="15.75" customHeight="1" spans="1:4">
      <c r="A237" s="5" t="s">
        <v>82</v>
      </c>
      <c r="B237" t="s">
        <v>480</v>
      </c>
      <c r="C237" s="3">
        <v>9</v>
      </c>
      <c r="D237" s="5">
        <f t="shared" si="7"/>
        <v>1</v>
      </c>
    </row>
    <row r="238" ht="15.75" customHeight="1" spans="1:4">
      <c r="A238" s="5" t="s">
        <v>82</v>
      </c>
      <c r="B238" t="s">
        <v>481</v>
      </c>
      <c r="C238" s="3">
        <v>4</v>
      </c>
      <c r="D238" s="5">
        <f t="shared" si="7"/>
        <v>1</v>
      </c>
    </row>
    <row r="239" ht="15.75" customHeight="1" spans="1:4">
      <c r="A239" s="5" t="s">
        <v>82</v>
      </c>
      <c r="B239" t="s">
        <v>482</v>
      </c>
      <c r="C239" s="3">
        <v>6</v>
      </c>
      <c r="D239" s="5">
        <f t="shared" si="7"/>
        <v>3</v>
      </c>
    </row>
    <row r="240" ht="15.75" customHeight="1" spans="1:4">
      <c r="A240" s="5" t="s">
        <v>82</v>
      </c>
      <c r="B240" t="s">
        <v>482</v>
      </c>
      <c r="C240" s="3">
        <v>6</v>
      </c>
      <c r="D240" s="5">
        <f t="shared" si="7"/>
        <v>3</v>
      </c>
    </row>
    <row r="241" ht="15.75" customHeight="1" spans="1:4">
      <c r="A241" s="5" t="s">
        <v>82</v>
      </c>
      <c r="B241" t="s">
        <v>482</v>
      </c>
      <c r="C241" s="3">
        <v>6</v>
      </c>
      <c r="D241" s="5">
        <f t="shared" si="7"/>
        <v>3</v>
      </c>
    </row>
    <row r="242" ht="15.75" customHeight="1" spans="1:4">
      <c r="A242" s="5" t="s">
        <v>86</v>
      </c>
      <c r="B242" t="s">
        <v>483</v>
      </c>
      <c r="C242" s="3">
        <v>9</v>
      </c>
      <c r="D242" s="5">
        <f t="shared" ref="D242:D258" si="8">COUNTIF($B$242:$B$258,B242)</f>
        <v>1</v>
      </c>
    </row>
    <row r="243" ht="15.75" customHeight="1" spans="1:4">
      <c r="A243" s="5" t="s">
        <v>86</v>
      </c>
      <c r="B243" t="s">
        <v>484</v>
      </c>
      <c r="C243" s="3">
        <v>3</v>
      </c>
      <c r="D243" s="5">
        <f t="shared" si="8"/>
        <v>1</v>
      </c>
    </row>
    <row r="244" ht="15.75" customHeight="1" spans="1:4">
      <c r="A244" s="5" t="s">
        <v>86</v>
      </c>
      <c r="B244" t="s">
        <v>485</v>
      </c>
      <c r="C244" s="3">
        <v>3</v>
      </c>
      <c r="D244" s="5">
        <f t="shared" si="8"/>
        <v>1</v>
      </c>
    </row>
    <row r="245" ht="15.75" customHeight="1" spans="1:4">
      <c r="A245" s="5" t="s">
        <v>86</v>
      </c>
      <c r="B245" t="s">
        <v>486</v>
      </c>
      <c r="C245" s="3">
        <v>3</v>
      </c>
      <c r="D245" s="5">
        <f t="shared" si="8"/>
        <v>1</v>
      </c>
    </row>
    <row r="246" ht="15.75" customHeight="1" spans="1:4">
      <c r="A246" s="5" t="s">
        <v>86</v>
      </c>
      <c r="B246" t="s">
        <v>487</v>
      </c>
      <c r="C246" s="3">
        <v>3</v>
      </c>
      <c r="D246" s="5">
        <f t="shared" si="8"/>
        <v>1</v>
      </c>
    </row>
    <row r="247" ht="15.75" customHeight="1" spans="1:4">
      <c r="A247" s="5" t="s">
        <v>86</v>
      </c>
      <c r="B247" t="s">
        <v>488</v>
      </c>
      <c r="C247" s="3">
        <v>16</v>
      </c>
      <c r="D247" s="5">
        <f t="shared" si="8"/>
        <v>1</v>
      </c>
    </row>
    <row r="248" ht="15.75" customHeight="1" spans="1:4">
      <c r="A248" s="5" t="s">
        <v>86</v>
      </c>
      <c r="B248" t="s">
        <v>489</v>
      </c>
      <c r="C248" s="3">
        <v>16</v>
      </c>
      <c r="D248" s="5">
        <f t="shared" si="8"/>
        <v>1</v>
      </c>
    </row>
    <row r="249" ht="15.75" customHeight="1" spans="1:4">
      <c r="A249" s="5" t="s">
        <v>86</v>
      </c>
      <c r="B249" t="s">
        <v>490</v>
      </c>
      <c r="C249" s="3">
        <v>53</v>
      </c>
      <c r="D249" s="5">
        <f t="shared" si="8"/>
        <v>2</v>
      </c>
    </row>
    <row r="250" ht="15.75" customHeight="1" spans="1:4">
      <c r="A250" s="5" t="s">
        <v>86</v>
      </c>
      <c r="B250" t="s">
        <v>490</v>
      </c>
      <c r="C250" s="3">
        <v>53</v>
      </c>
      <c r="D250" s="5">
        <f t="shared" si="8"/>
        <v>2</v>
      </c>
    </row>
    <row r="251" ht="15.75" customHeight="1" spans="1:4">
      <c r="A251" s="5" t="s">
        <v>86</v>
      </c>
      <c r="B251" t="s">
        <v>491</v>
      </c>
      <c r="C251" s="3">
        <v>14</v>
      </c>
      <c r="D251" s="5">
        <f t="shared" si="8"/>
        <v>1</v>
      </c>
    </row>
    <row r="252" ht="15.75" customHeight="1" spans="1:4">
      <c r="A252" s="5" t="s">
        <v>86</v>
      </c>
      <c r="B252" t="s">
        <v>492</v>
      </c>
      <c r="C252" s="3">
        <v>9</v>
      </c>
      <c r="D252" s="5">
        <f t="shared" si="8"/>
        <v>1</v>
      </c>
    </row>
    <row r="253" ht="15.75" customHeight="1" spans="1:4">
      <c r="A253" s="5" t="s">
        <v>86</v>
      </c>
      <c r="B253" t="s">
        <v>493</v>
      </c>
      <c r="C253" s="3">
        <v>10</v>
      </c>
      <c r="D253" s="5">
        <f t="shared" si="8"/>
        <v>1</v>
      </c>
    </row>
    <row r="254" ht="15.75" customHeight="1" spans="1:4">
      <c r="A254" s="5" t="s">
        <v>86</v>
      </c>
      <c r="B254" t="s">
        <v>494</v>
      </c>
      <c r="C254" s="3">
        <v>5</v>
      </c>
      <c r="D254" s="5">
        <f t="shared" si="8"/>
        <v>1</v>
      </c>
    </row>
    <row r="255" ht="15.75" customHeight="1" spans="1:4">
      <c r="A255" s="5" t="s">
        <v>86</v>
      </c>
      <c r="B255" t="s">
        <v>495</v>
      </c>
      <c r="C255" s="3">
        <v>5</v>
      </c>
      <c r="D255" s="5">
        <f t="shared" si="8"/>
        <v>1</v>
      </c>
    </row>
    <row r="256" ht="15.75" customHeight="1" spans="1:4">
      <c r="A256" s="5" t="s">
        <v>86</v>
      </c>
      <c r="B256" t="s">
        <v>496</v>
      </c>
      <c r="C256" s="3">
        <v>18</v>
      </c>
      <c r="D256" s="5">
        <f t="shared" si="8"/>
        <v>3</v>
      </c>
    </row>
    <row r="257" ht="15.75" customHeight="1" spans="1:4">
      <c r="A257" s="5" t="s">
        <v>86</v>
      </c>
      <c r="B257" t="s">
        <v>496</v>
      </c>
      <c r="C257" s="3">
        <v>18</v>
      </c>
      <c r="D257" s="5">
        <f t="shared" si="8"/>
        <v>3</v>
      </c>
    </row>
    <row r="258" ht="15.75" customHeight="1" spans="1:4">
      <c r="A258" s="5" t="s">
        <v>86</v>
      </c>
      <c r="B258" t="s">
        <v>496</v>
      </c>
      <c r="C258" s="3">
        <v>18</v>
      </c>
      <c r="D258" s="5">
        <f t="shared" si="8"/>
        <v>3</v>
      </c>
    </row>
    <row r="259" ht="15.75" customHeight="1" spans="1:4">
      <c r="A259" s="5" t="s">
        <v>91</v>
      </c>
      <c r="B259" t="s">
        <v>497</v>
      </c>
      <c r="C259" s="3">
        <v>7</v>
      </c>
      <c r="D259" s="5">
        <f t="shared" ref="D259:D277" si="9">COUNTIF($B$259:$B$277,B259)</f>
        <v>2</v>
      </c>
    </row>
    <row r="260" ht="15.75" customHeight="1" spans="1:4">
      <c r="A260" s="5" t="s">
        <v>91</v>
      </c>
      <c r="B260" t="s">
        <v>497</v>
      </c>
      <c r="C260" s="3">
        <v>7</v>
      </c>
      <c r="D260" s="5">
        <f t="shared" si="9"/>
        <v>2</v>
      </c>
    </row>
    <row r="261" ht="15.75" customHeight="1" spans="1:4">
      <c r="A261" s="5" t="s">
        <v>91</v>
      </c>
      <c r="B261" t="s">
        <v>498</v>
      </c>
      <c r="C261" s="3">
        <v>8</v>
      </c>
      <c r="D261" s="5">
        <f t="shared" si="9"/>
        <v>2</v>
      </c>
    </row>
    <row r="262" ht="15.75" customHeight="1" spans="1:4">
      <c r="A262" s="5" t="s">
        <v>91</v>
      </c>
      <c r="B262" t="s">
        <v>498</v>
      </c>
      <c r="C262" s="3">
        <v>8</v>
      </c>
      <c r="D262" s="5">
        <f t="shared" si="9"/>
        <v>2</v>
      </c>
    </row>
    <row r="263" ht="15.75" customHeight="1" spans="1:4">
      <c r="A263" s="5" t="s">
        <v>91</v>
      </c>
      <c r="B263" t="s">
        <v>499</v>
      </c>
      <c r="C263" s="3">
        <v>8</v>
      </c>
      <c r="D263" s="5">
        <f t="shared" si="9"/>
        <v>1</v>
      </c>
    </row>
    <row r="264" ht="15.75" customHeight="1" spans="1:4">
      <c r="A264" s="5" t="s">
        <v>91</v>
      </c>
      <c r="B264" t="s">
        <v>500</v>
      </c>
      <c r="C264" s="3">
        <v>7</v>
      </c>
      <c r="D264" s="5">
        <f t="shared" si="9"/>
        <v>1</v>
      </c>
    </row>
    <row r="265" ht="15.75" customHeight="1" spans="1:4">
      <c r="A265" s="5" t="s">
        <v>91</v>
      </c>
      <c r="B265" t="s">
        <v>501</v>
      </c>
      <c r="C265" s="3">
        <v>6</v>
      </c>
      <c r="D265" s="5">
        <f t="shared" si="9"/>
        <v>1</v>
      </c>
    </row>
    <row r="266" ht="15.75" customHeight="1" spans="1:4">
      <c r="A266" s="5" t="s">
        <v>91</v>
      </c>
      <c r="B266" t="s">
        <v>502</v>
      </c>
      <c r="C266" s="3">
        <v>2</v>
      </c>
      <c r="D266" s="5">
        <f t="shared" si="9"/>
        <v>1</v>
      </c>
    </row>
    <row r="267" ht="15.75" customHeight="1" spans="1:4">
      <c r="A267" s="5" t="s">
        <v>91</v>
      </c>
      <c r="B267" t="s">
        <v>503</v>
      </c>
      <c r="C267" s="3">
        <v>12</v>
      </c>
      <c r="D267" s="5">
        <f t="shared" si="9"/>
        <v>3</v>
      </c>
    </row>
    <row r="268" ht="15.75" customHeight="1" spans="1:4">
      <c r="A268" s="5" t="s">
        <v>91</v>
      </c>
      <c r="B268" t="s">
        <v>503</v>
      </c>
      <c r="C268" s="3">
        <v>12</v>
      </c>
      <c r="D268" s="5">
        <f t="shared" si="9"/>
        <v>3</v>
      </c>
    </row>
    <row r="269" ht="15.75" customHeight="1" spans="1:4">
      <c r="A269" s="5" t="s">
        <v>91</v>
      </c>
      <c r="B269" t="s">
        <v>503</v>
      </c>
      <c r="C269" s="3">
        <v>12</v>
      </c>
      <c r="D269" s="5">
        <f t="shared" si="9"/>
        <v>3</v>
      </c>
    </row>
    <row r="270" ht="15.75" customHeight="1" spans="1:4">
      <c r="A270" s="5" t="s">
        <v>91</v>
      </c>
      <c r="B270" t="s">
        <v>401</v>
      </c>
      <c r="C270" s="3">
        <v>32</v>
      </c>
      <c r="D270" s="5">
        <f t="shared" si="9"/>
        <v>4</v>
      </c>
    </row>
    <row r="271" ht="15.75" customHeight="1" spans="1:4">
      <c r="A271" s="5" t="s">
        <v>91</v>
      </c>
      <c r="B271" t="s">
        <v>401</v>
      </c>
      <c r="C271" s="3">
        <v>32</v>
      </c>
      <c r="D271" s="5">
        <f t="shared" si="9"/>
        <v>4</v>
      </c>
    </row>
    <row r="272" ht="15.75" customHeight="1" spans="1:4">
      <c r="A272" s="5" t="s">
        <v>91</v>
      </c>
      <c r="B272" t="s">
        <v>401</v>
      </c>
      <c r="C272" s="3">
        <v>32</v>
      </c>
      <c r="D272" s="5">
        <f t="shared" si="9"/>
        <v>4</v>
      </c>
    </row>
    <row r="273" ht="15.75" customHeight="1" spans="1:4">
      <c r="A273" s="5" t="s">
        <v>91</v>
      </c>
      <c r="B273" t="s">
        <v>401</v>
      </c>
      <c r="C273" s="3">
        <v>32</v>
      </c>
      <c r="D273" s="5">
        <f t="shared" si="9"/>
        <v>4</v>
      </c>
    </row>
    <row r="274" ht="15.75" customHeight="1" spans="1:4">
      <c r="A274" s="5" t="s">
        <v>91</v>
      </c>
      <c r="B274" t="s">
        <v>504</v>
      </c>
      <c r="C274" s="3">
        <v>6</v>
      </c>
      <c r="D274" s="5">
        <f t="shared" si="9"/>
        <v>2</v>
      </c>
    </row>
    <row r="275" ht="15.75" customHeight="1" spans="1:4">
      <c r="A275" s="5" t="s">
        <v>91</v>
      </c>
      <c r="B275" t="s">
        <v>504</v>
      </c>
      <c r="C275" s="3">
        <v>6</v>
      </c>
      <c r="D275" s="5">
        <f t="shared" si="9"/>
        <v>2</v>
      </c>
    </row>
    <row r="276" ht="15.75" customHeight="1" spans="1:4">
      <c r="A276" s="5" t="s">
        <v>91</v>
      </c>
      <c r="B276" t="s">
        <v>505</v>
      </c>
      <c r="C276" s="3">
        <v>6</v>
      </c>
      <c r="D276" s="5">
        <f t="shared" si="9"/>
        <v>2</v>
      </c>
    </row>
    <row r="277" ht="15.75" customHeight="1" spans="1:4">
      <c r="A277" s="5" t="s">
        <v>91</v>
      </c>
      <c r="B277" t="s">
        <v>505</v>
      </c>
      <c r="C277" s="3">
        <v>6</v>
      </c>
      <c r="D277" s="5">
        <f t="shared" si="9"/>
        <v>2</v>
      </c>
    </row>
    <row r="278" ht="15.75" customHeight="1" spans="1:4">
      <c r="A278" s="5" t="s">
        <v>96</v>
      </c>
      <c r="B278" t="s">
        <v>506</v>
      </c>
      <c r="C278" s="3">
        <v>11</v>
      </c>
      <c r="D278" s="5">
        <f t="shared" ref="D278:D283" si="10">COUNTIF($B$278:$B$283,B278)</f>
        <v>6</v>
      </c>
    </row>
    <row r="279" ht="15.75" customHeight="1" spans="1:4">
      <c r="A279" s="5" t="s">
        <v>96</v>
      </c>
      <c r="B279" t="s">
        <v>506</v>
      </c>
      <c r="C279" s="3">
        <v>11</v>
      </c>
      <c r="D279" s="5">
        <f t="shared" si="10"/>
        <v>6</v>
      </c>
    </row>
    <row r="280" ht="15.75" customHeight="1" spans="1:4">
      <c r="A280" s="5" t="s">
        <v>96</v>
      </c>
      <c r="B280" t="s">
        <v>506</v>
      </c>
      <c r="C280" s="3">
        <v>11</v>
      </c>
      <c r="D280" s="5">
        <f t="shared" si="10"/>
        <v>6</v>
      </c>
    </row>
    <row r="281" ht="15.75" customHeight="1" spans="1:4">
      <c r="A281" s="5" t="s">
        <v>96</v>
      </c>
      <c r="B281" t="s">
        <v>506</v>
      </c>
      <c r="C281" s="3">
        <v>11</v>
      </c>
      <c r="D281" s="5">
        <f t="shared" si="10"/>
        <v>6</v>
      </c>
    </row>
    <row r="282" ht="15.75" customHeight="1" spans="1:4">
      <c r="A282" s="5" t="s">
        <v>96</v>
      </c>
      <c r="B282" t="s">
        <v>506</v>
      </c>
      <c r="C282" s="3">
        <v>11</v>
      </c>
      <c r="D282" s="5">
        <f t="shared" si="10"/>
        <v>6</v>
      </c>
    </row>
    <row r="283" ht="15.75" customHeight="1" spans="1:4">
      <c r="A283" s="5" t="s">
        <v>96</v>
      </c>
      <c r="B283" t="s">
        <v>506</v>
      </c>
      <c r="C283" s="3">
        <v>11</v>
      </c>
      <c r="D283" s="5">
        <f t="shared" si="10"/>
        <v>6</v>
      </c>
    </row>
    <row r="284" ht="15.75" customHeight="1" spans="1:4">
      <c r="A284" s="5" t="s">
        <v>99</v>
      </c>
      <c r="B284" t="s">
        <v>507</v>
      </c>
      <c r="C284" s="3">
        <v>7</v>
      </c>
      <c r="D284" s="5">
        <f t="shared" ref="D284:D286" si="11">COUNTIF($B$284:$B$286,B284)</f>
        <v>1</v>
      </c>
    </row>
    <row r="285" ht="15.75" customHeight="1" spans="1:4">
      <c r="A285" s="5" t="s">
        <v>99</v>
      </c>
      <c r="B285" t="s">
        <v>508</v>
      </c>
      <c r="C285" s="3">
        <v>7</v>
      </c>
      <c r="D285" s="5">
        <f t="shared" si="11"/>
        <v>2</v>
      </c>
    </row>
    <row r="286" ht="15.75" customHeight="1" spans="1:4">
      <c r="A286" s="5" t="s">
        <v>99</v>
      </c>
      <c r="B286" t="s">
        <v>508</v>
      </c>
      <c r="C286" s="3">
        <v>7</v>
      </c>
      <c r="D286" s="5">
        <f t="shared" si="11"/>
        <v>2</v>
      </c>
    </row>
    <row r="287" ht="15.75" customHeight="1" spans="1:4">
      <c r="A287" s="5" t="s">
        <v>103</v>
      </c>
      <c r="B287" t="s">
        <v>509</v>
      </c>
      <c r="C287" s="3">
        <v>13</v>
      </c>
      <c r="D287" s="5">
        <f t="shared" ref="D287:D289" si="12">COUNTIF($B$287:$B$289,B287)</f>
        <v>3</v>
      </c>
    </row>
    <row r="288" ht="15.75" customHeight="1" spans="1:4">
      <c r="A288" s="5" t="s">
        <v>103</v>
      </c>
      <c r="B288" t="s">
        <v>509</v>
      </c>
      <c r="C288" s="3">
        <v>13</v>
      </c>
      <c r="D288" s="5">
        <f t="shared" si="12"/>
        <v>3</v>
      </c>
    </row>
    <row r="289" ht="15.75" customHeight="1" spans="1:4">
      <c r="A289" s="5" t="s">
        <v>103</v>
      </c>
      <c r="B289" t="s">
        <v>509</v>
      </c>
      <c r="C289" s="3">
        <v>13</v>
      </c>
      <c r="D289" s="5">
        <f t="shared" si="12"/>
        <v>3</v>
      </c>
    </row>
    <row r="290" ht="15.75" customHeight="1" spans="1:4">
      <c r="A290" s="5" t="s">
        <v>106</v>
      </c>
      <c r="B290" t="s">
        <v>510</v>
      </c>
      <c r="C290" s="3">
        <v>15</v>
      </c>
      <c r="D290" s="5">
        <f t="shared" ref="D290:D295" si="13">COUNTIF($B$290:$B$295,B290)</f>
        <v>1</v>
      </c>
    </row>
    <row r="291" ht="15.75" customHeight="1" spans="1:4">
      <c r="A291" s="5" t="s">
        <v>106</v>
      </c>
      <c r="B291" t="s">
        <v>511</v>
      </c>
      <c r="C291" s="3">
        <v>9</v>
      </c>
      <c r="D291" s="5">
        <f t="shared" si="13"/>
        <v>1</v>
      </c>
    </row>
    <row r="292" ht="15.75" customHeight="1" spans="1:4">
      <c r="A292" s="5" t="s">
        <v>106</v>
      </c>
      <c r="B292" t="s">
        <v>512</v>
      </c>
      <c r="C292" s="3">
        <v>34</v>
      </c>
      <c r="D292" s="5">
        <f t="shared" si="13"/>
        <v>1</v>
      </c>
    </row>
    <row r="293" ht="15.75" customHeight="1" spans="1:4">
      <c r="A293" s="5" t="s">
        <v>106</v>
      </c>
      <c r="B293" t="s">
        <v>513</v>
      </c>
      <c r="C293" s="3">
        <v>8</v>
      </c>
      <c r="D293" s="5">
        <f t="shared" si="13"/>
        <v>1</v>
      </c>
    </row>
    <row r="294" ht="15.75" customHeight="1" spans="1:4">
      <c r="A294" s="5" t="s">
        <v>106</v>
      </c>
      <c r="B294" t="s">
        <v>514</v>
      </c>
      <c r="C294" s="3">
        <v>221</v>
      </c>
      <c r="D294" s="5">
        <f t="shared" si="13"/>
        <v>1</v>
      </c>
    </row>
    <row r="295" ht="15.75" customHeight="1" spans="1:4">
      <c r="A295" s="5" t="s">
        <v>106</v>
      </c>
      <c r="B295" t="s">
        <v>515</v>
      </c>
      <c r="C295" s="3">
        <v>23</v>
      </c>
      <c r="D295" s="5">
        <f t="shared" si="13"/>
        <v>1</v>
      </c>
    </row>
    <row r="296" ht="15.75" customHeight="1" spans="1:4">
      <c r="A296" s="5" t="s">
        <v>109</v>
      </c>
      <c r="B296" t="s">
        <v>516</v>
      </c>
      <c r="C296" s="3">
        <v>4</v>
      </c>
      <c r="D296" s="5">
        <f t="shared" ref="D296:D354" si="14">COUNTIF($B$296:$B$354,B296)</f>
        <v>1</v>
      </c>
    </row>
    <row r="297" ht="15.75" customHeight="1" spans="1:4">
      <c r="A297" s="5" t="s">
        <v>109</v>
      </c>
      <c r="B297" t="s">
        <v>517</v>
      </c>
      <c r="C297" s="3">
        <v>32</v>
      </c>
      <c r="D297" s="5">
        <f t="shared" si="14"/>
        <v>19</v>
      </c>
    </row>
    <row r="298" ht="15.75" customHeight="1" spans="1:4">
      <c r="A298" s="5" t="s">
        <v>109</v>
      </c>
      <c r="B298" t="s">
        <v>517</v>
      </c>
      <c r="C298" s="3">
        <v>32</v>
      </c>
      <c r="D298" s="5">
        <f t="shared" si="14"/>
        <v>19</v>
      </c>
    </row>
    <row r="299" ht="15.75" customHeight="1" spans="1:4">
      <c r="A299" s="5" t="s">
        <v>109</v>
      </c>
      <c r="B299" t="s">
        <v>517</v>
      </c>
      <c r="C299" s="3">
        <v>32</v>
      </c>
      <c r="D299" s="5">
        <f t="shared" si="14"/>
        <v>19</v>
      </c>
    </row>
    <row r="300" ht="15.75" customHeight="1" spans="1:4">
      <c r="A300" s="5" t="s">
        <v>109</v>
      </c>
      <c r="B300" t="s">
        <v>517</v>
      </c>
      <c r="C300" s="3">
        <v>32</v>
      </c>
      <c r="D300" s="5">
        <f t="shared" si="14"/>
        <v>19</v>
      </c>
    </row>
    <row r="301" ht="15.75" customHeight="1" spans="1:4">
      <c r="A301" s="5" t="s">
        <v>109</v>
      </c>
      <c r="B301" t="s">
        <v>517</v>
      </c>
      <c r="C301" s="3">
        <v>32</v>
      </c>
      <c r="D301" s="5">
        <f t="shared" si="14"/>
        <v>19</v>
      </c>
    </row>
    <row r="302" ht="15.75" customHeight="1" spans="1:4">
      <c r="A302" s="5" t="s">
        <v>109</v>
      </c>
      <c r="B302" t="s">
        <v>517</v>
      </c>
      <c r="C302" s="3">
        <v>32</v>
      </c>
      <c r="D302" s="5">
        <f t="shared" si="14"/>
        <v>19</v>
      </c>
    </row>
    <row r="303" ht="15.75" customHeight="1" spans="1:4">
      <c r="A303" s="5" t="s">
        <v>109</v>
      </c>
      <c r="B303" t="s">
        <v>517</v>
      </c>
      <c r="C303" s="3">
        <v>32</v>
      </c>
      <c r="D303" s="5">
        <f t="shared" si="14"/>
        <v>19</v>
      </c>
    </row>
    <row r="304" ht="15.75" customHeight="1" spans="1:4">
      <c r="A304" s="5" t="s">
        <v>109</v>
      </c>
      <c r="B304" t="s">
        <v>517</v>
      </c>
      <c r="C304" s="3">
        <v>32</v>
      </c>
      <c r="D304" s="5">
        <f t="shared" si="14"/>
        <v>19</v>
      </c>
    </row>
    <row r="305" ht="15.75" customHeight="1" spans="1:4">
      <c r="A305" s="5" t="s">
        <v>109</v>
      </c>
      <c r="B305" t="s">
        <v>517</v>
      </c>
      <c r="C305" s="3">
        <v>32</v>
      </c>
      <c r="D305" s="5">
        <f t="shared" si="14"/>
        <v>19</v>
      </c>
    </row>
    <row r="306" ht="15.75" customHeight="1" spans="1:4">
      <c r="A306" s="5" t="s">
        <v>109</v>
      </c>
      <c r="B306" t="s">
        <v>517</v>
      </c>
      <c r="C306" s="3">
        <v>32</v>
      </c>
      <c r="D306" s="5">
        <f t="shared" si="14"/>
        <v>19</v>
      </c>
    </row>
    <row r="307" ht="15.75" customHeight="1" spans="1:4">
      <c r="A307" s="5" t="s">
        <v>109</v>
      </c>
      <c r="B307" t="s">
        <v>517</v>
      </c>
      <c r="C307" s="3">
        <v>32</v>
      </c>
      <c r="D307" s="5">
        <f t="shared" si="14"/>
        <v>19</v>
      </c>
    </row>
    <row r="308" ht="15.75" customHeight="1" spans="1:4">
      <c r="A308" s="5" t="s">
        <v>109</v>
      </c>
      <c r="B308" t="s">
        <v>517</v>
      </c>
      <c r="C308" s="3">
        <v>32</v>
      </c>
      <c r="D308" s="5">
        <f t="shared" si="14"/>
        <v>19</v>
      </c>
    </row>
    <row r="309" ht="15.75" customHeight="1" spans="1:4">
      <c r="A309" s="5" t="s">
        <v>109</v>
      </c>
      <c r="B309" t="s">
        <v>517</v>
      </c>
      <c r="C309" s="3">
        <v>32</v>
      </c>
      <c r="D309" s="5">
        <f t="shared" si="14"/>
        <v>19</v>
      </c>
    </row>
    <row r="310" ht="15.75" customHeight="1" spans="1:4">
      <c r="A310" s="5" t="s">
        <v>109</v>
      </c>
      <c r="B310" t="s">
        <v>517</v>
      </c>
      <c r="C310" s="3">
        <v>32</v>
      </c>
      <c r="D310" s="5">
        <f t="shared" si="14"/>
        <v>19</v>
      </c>
    </row>
    <row r="311" ht="15.75" customHeight="1" spans="1:4">
      <c r="A311" s="5" t="s">
        <v>109</v>
      </c>
      <c r="B311" t="s">
        <v>517</v>
      </c>
      <c r="C311" s="3">
        <v>32</v>
      </c>
      <c r="D311" s="5">
        <f t="shared" si="14"/>
        <v>19</v>
      </c>
    </row>
    <row r="312" ht="15.75" customHeight="1" spans="1:4">
      <c r="A312" s="5" t="s">
        <v>109</v>
      </c>
      <c r="B312" t="s">
        <v>517</v>
      </c>
      <c r="C312" s="3">
        <v>32</v>
      </c>
      <c r="D312" s="5">
        <f t="shared" si="14"/>
        <v>19</v>
      </c>
    </row>
    <row r="313" ht="15.75" customHeight="1" spans="1:4">
      <c r="A313" s="5" t="s">
        <v>109</v>
      </c>
      <c r="B313" t="s">
        <v>517</v>
      </c>
      <c r="C313" s="3">
        <v>32</v>
      </c>
      <c r="D313" s="5">
        <f t="shared" si="14"/>
        <v>19</v>
      </c>
    </row>
    <row r="314" ht="15.75" customHeight="1" spans="1:4">
      <c r="A314" s="5" t="s">
        <v>109</v>
      </c>
      <c r="B314" t="s">
        <v>517</v>
      </c>
      <c r="C314" s="3">
        <v>32</v>
      </c>
      <c r="D314" s="5">
        <f t="shared" si="14"/>
        <v>19</v>
      </c>
    </row>
    <row r="315" ht="15.75" customHeight="1" spans="1:4">
      <c r="A315" s="5" t="s">
        <v>109</v>
      </c>
      <c r="B315" t="s">
        <v>517</v>
      </c>
      <c r="C315" s="3">
        <v>32</v>
      </c>
      <c r="D315" s="5">
        <f t="shared" si="14"/>
        <v>19</v>
      </c>
    </row>
    <row r="316" ht="15.75" customHeight="1" spans="1:4">
      <c r="A316" s="5" t="s">
        <v>109</v>
      </c>
      <c r="B316" t="s">
        <v>518</v>
      </c>
      <c r="C316" s="3">
        <v>33</v>
      </c>
      <c r="D316" s="5">
        <f t="shared" si="14"/>
        <v>19</v>
      </c>
    </row>
    <row r="317" ht="15.75" customHeight="1" spans="1:4">
      <c r="A317" s="5" t="s">
        <v>109</v>
      </c>
      <c r="B317" t="s">
        <v>518</v>
      </c>
      <c r="C317" s="3">
        <v>33</v>
      </c>
      <c r="D317" s="5">
        <f t="shared" si="14"/>
        <v>19</v>
      </c>
    </row>
    <row r="318" ht="15.75" customHeight="1" spans="1:4">
      <c r="A318" s="5" t="s">
        <v>109</v>
      </c>
      <c r="B318" t="s">
        <v>518</v>
      </c>
      <c r="C318" s="3">
        <v>33</v>
      </c>
      <c r="D318" s="5">
        <f t="shared" si="14"/>
        <v>19</v>
      </c>
    </row>
    <row r="319" ht="15.75" customHeight="1" spans="1:4">
      <c r="A319" s="5" t="s">
        <v>109</v>
      </c>
      <c r="B319" t="s">
        <v>518</v>
      </c>
      <c r="C319" s="3">
        <v>33</v>
      </c>
      <c r="D319" s="5">
        <f t="shared" si="14"/>
        <v>19</v>
      </c>
    </row>
    <row r="320" ht="15.75" customHeight="1" spans="1:4">
      <c r="A320" s="5" t="s">
        <v>109</v>
      </c>
      <c r="B320" t="s">
        <v>518</v>
      </c>
      <c r="C320" s="3">
        <v>33</v>
      </c>
      <c r="D320" s="5">
        <f t="shared" si="14"/>
        <v>19</v>
      </c>
    </row>
    <row r="321" ht="15.75" customHeight="1" spans="1:4">
      <c r="A321" s="5" t="s">
        <v>109</v>
      </c>
      <c r="B321" t="s">
        <v>518</v>
      </c>
      <c r="C321" s="3">
        <v>33</v>
      </c>
      <c r="D321" s="5">
        <f t="shared" si="14"/>
        <v>19</v>
      </c>
    </row>
    <row r="322" ht="15.75" customHeight="1" spans="1:4">
      <c r="A322" s="5" t="s">
        <v>109</v>
      </c>
      <c r="B322" t="s">
        <v>518</v>
      </c>
      <c r="C322" s="3">
        <v>33</v>
      </c>
      <c r="D322" s="5">
        <f t="shared" si="14"/>
        <v>19</v>
      </c>
    </row>
    <row r="323" ht="15.75" customHeight="1" spans="1:4">
      <c r="A323" s="5" t="s">
        <v>109</v>
      </c>
      <c r="B323" t="s">
        <v>518</v>
      </c>
      <c r="C323" s="3">
        <v>33</v>
      </c>
      <c r="D323" s="5">
        <f t="shared" si="14"/>
        <v>19</v>
      </c>
    </row>
    <row r="324" ht="15.75" customHeight="1" spans="1:4">
      <c r="A324" s="5" t="s">
        <v>109</v>
      </c>
      <c r="B324" t="s">
        <v>518</v>
      </c>
      <c r="C324" s="3">
        <v>33</v>
      </c>
      <c r="D324" s="5">
        <f t="shared" si="14"/>
        <v>19</v>
      </c>
    </row>
    <row r="325" ht="15.75" customHeight="1" spans="1:4">
      <c r="A325" s="5" t="s">
        <v>109</v>
      </c>
      <c r="B325" t="s">
        <v>518</v>
      </c>
      <c r="C325" s="3">
        <v>33</v>
      </c>
      <c r="D325" s="5">
        <f t="shared" si="14"/>
        <v>19</v>
      </c>
    </row>
    <row r="326" ht="15.75" customHeight="1" spans="1:4">
      <c r="A326" s="5" t="s">
        <v>109</v>
      </c>
      <c r="B326" t="s">
        <v>518</v>
      </c>
      <c r="C326" s="3">
        <v>33</v>
      </c>
      <c r="D326" s="5">
        <f t="shared" si="14"/>
        <v>19</v>
      </c>
    </row>
    <row r="327" ht="15.75" customHeight="1" spans="1:4">
      <c r="A327" s="5" t="s">
        <v>109</v>
      </c>
      <c r="B327" t="s">
        <v>518</v>
      </c>
      <c r="C327" s="3">
        <v>33</v>
      </c>
      <c r="D327" s="5">
        <f t="shared" si="14"/>
        <v>19</v>
      </c>
    </row>
    <row r="328" ht="15.75" customHeight="1" spans="1:4">
      <c r="A328" s="5" t="s">
        <v>109</v>
      </c>
      <c r="B328" t="s">
        <v>518</v>
      </c>
      <c r="C328" s="3">
        <v>33</v>
      </c>
      <c r="D328" s="5">
        <f t="shared" si="14"/>
        <v>19</v>
      </c>
    </row>
    <row r="329" ht="15.75" customHeight="1" spans="1:4">
      <c r="A329" s="5" t="s">
        <v>109</v>
      </c>
      <c r="B329" t="s">
        <v>518</v>
      </c>
      <c r="C329" s="3">
        <v>33</v>
      </c>
      <c r="D329" s="5">
        <f t="shared" si="14"/>
        <v>19</v>
      </c>
    </row>
    <row r="330" ht="15.75" customHeight="1" spans="1:4">
      <c r="A330" s="5" t="s">
        <v>109</v>
      </c>
      <c r="B330" t="s">
        <v>518</v>
      </c>
      <c r="C330" s="3">
        <v>33</v>
      </c>
      <c r="D330" s="5">
        <f t="shared" si="14"/>
        <v>19</v>
      </c>
    </row>
    <row r="331" ht="15.75" customHeight="1" spans="1:4">
      <c r="A331" s="5" t="s">
        <v>109</v>
      </c>
      <c r="B331" t="s">
        <v>518</v>
      </c>
      <c r="C331" s="3">
        <v>33</v>
      </c>
      <c r="D331" s="5">
        <f t="shared" si="14"/>
        <v>19</v>
      </c>
    </row>
    <row r="332" ht="15.75" customHeight="1" spans="1:4">
      <c r="A332" s="5" t="s">
        <v>109</v>
      </c>
      <c r="B332" t="s">
        <v>518</v>
      </c>
      <c r="C332" s="3">
        <v>33</v>
      </c>
      <c r="D332" s="5">
        <f t="shared" si="14"/>
        <v>19</v>
      </c>
    </row>
    <row r="333" ht="15.75" customHeight="1" spans="1:4">
      <c r="A333" s="5" t="s">
        <v>109</v>
      </c>
      <c r="B333" t="s">
        <v>518</v>
      </c>
      <c r="C333" s="3">
        <v>33</v>
      </c>
      <c r="D333" s="5">
        <f t="shared" si="14"/>
        <v>19</v>
      </c>
    </row>
    <row r="334" ht="15.75" customHeight="1" spans="1:4">
      <c r="A334" s="5" t="s">
        <v>109</v>
      </c>
      <c r="B334" t="s">
        <v>518</v>
      </c>
      <c r="C334" s="3">
        <v>33</v>
      </c>
      <c r="D334" s="5">
        <f t="shared" si="14"/>
        <v>19</v>
      </c>
    </row>
    <row r="335" ht="15.75" customHeight="1" spans="1:4">
      <c r="A335" s="5" t="s">
        <v>109</v>
      </c>
      <c r="B335" t="s">
        <v>519</v>
      </c>
      <c r="C335" s="3">
        <v>36</v>
      </c>
      <c r="D335" s="5">
        <f t="shared" si="14"/>
        <v>19</v>
      </c>
    </row>
    <row r="336" ht="15.75" customHeight="1" spans="1:4">
      <c r="A336" s="5" t="s">
        <v>109</v>
      </c>
      <c r="B336" t="s">
        <v>519</v>
      </c>
      <c r="C336" s="3">
        <v>36</v>
      </c>
      <c r="D336" s="5">
        <f t="shared" si="14"/>
        <v>19</v>
      </c>
    </row>
    <row r="337" ht="15.75" customHeight="1" spans="1:4">
      <c r="A337" s="5" t="s">
        <v>109</v>
      </c>
      <c r="B337" t="s">
        <v>519</v>
      </c>
      <c r="C337" s="3">
        <v>36</v>
      </c>
      <c r="D337" s="5">
        <f t="shared" si="14"/>
        <v>19</v>
      </c>
    </row>
    <row r="338" ht="15.75" customHeight="1" spans="1:4">
      <c r="A338" s="5" t="s">
        <v>109</v>
      </c>
      <c r="B338" t="s">
        <v>519</v>
      </c>
      <c r="C338" s="3">
        <v>36</v>
      </c>
      <c r="D338" s="5">
        <f t="shared" si="14"/>
        <v>19</v>
      </c>
    </row>
    <row r="339" ht="15.75" customHeight="1" spans="1:4">
      <c r="A339" s="5" t="s">
        <v>109</v>
      </c>
      <c r="B339" t="s">
        <v>519</v>
      </c>
      <c r="C339" s="3">
        <v>36</v>
      </c>
      <c r="D339" s="5">
        <f t="shared" si="14"/>
        <v>19</v>
      </c>
    </row>
    <row r="340" ht="15.75" customHeight="1" spans="1:4">
      <c r="A340" s="5" t="s">
        <v>109</v>
      </c>
      <c r="B340" t="s">
        <v>519</v>
      </c>
      <c r="C340" s="3">
        <v>36</v>
      </c>
      <c r="D340" s="5">
        <f t="shared" si="14"/>
        <v>19</v>
      </c>
    </row>
    <row r="341" ht="15.75" customHeight="1" spans="1:4">
      <c r="A341" s="5" t="s">
        <v>109</v>
      </c>
      <c r="B341" t="s">
        <v>519</v>
      </c>
      <c r="C341" s="3">
        <v>36</v>
      </c>
      <c r="D341" s="5">
        <f t="shared" si="14"/>
        <v>19</v>
      </c>
    </row>
    <row r="342" ht="15.75" customHeight="1" spans="1:4">
      <c r="A342" s="5" t="s">
        <v>109</v>
      </c>
      <c r="B342" t="s">
        <v>519</v>
      </c>
      <c r="C342" s="3">
        <v>36</v>
      </c>
      <c r="D342" s="5">
        <f t="shared" si="14"/>
        <v>19</v>
      </c>
    </row>
    <row r="343" ht="15.75" customHeight="1" spans="1:4">
      <c r="A343" s="5" t="s">
        <v>109</v>
      </c>
      <c r="B343" t="s">
        <v>519</v>
      </c>
      <c r="C343" s="3">
        <v>36</v>
      </c>
      <c r="D343" s="5">
        <f t="shared" si="14"/>
        <v>19</v>
      </c>
    </row>
    <row r="344" ht="15.75" customHeight="1" spans="1:4">
      <c r="A344" s="5" t="s">
        <v>109</v>
      </c>
      <c r="B344" t="s">
        <v>519</v>
      </c>
      <c r="C344" s="3">
        <v>36</v>
      </c>
      <c r="D344" s="5">
        <f t="shared" si="14"/>
        <v>19</v>
      </c>
    </row>
    <row r="345" ht="15.75" customHeight="1" spans="1:4">
      <c r="A345" s="5" t="s">
        <v>109</v>
      </c>
      <c r="B345" t="s">
        <v>519</v>
      </c>
      <c r="C345" s="3">
        <v>36</v>
      </c>
      <c r="D345" s="5">
        <f t="shared" si="14"/>
        <v>19</v>
      </c>
    </row>
    <row r="346" ht="15.75" customHeight="1" spans="1:4">
      <c r="A346" s="5" t="s">
        <v>109</v>
      </c>
      <c r="B346" t="s">
        <v>519</v>
      </c>
      <c r="C346" s="3">
        <v>36</v>
      </c>
      <c r="D346" s="5">
        <f t="shared" si="14"/>
        <v>19</v>
      </c>
    </row>
    <row r="347" ht="15.75" customHeight="1" spans="1:4">
      <c r="A347" s="5" t="s">
        <v>109</v>
      </c>
      <c r="B347" t="s">
        <v>519</v>
      </c>
      <c r="C347" s="3">
        <v>36</v>
      </c>
      <c r="D347" s="5">
        <f t="shared" si="14"/>
        <v>19</v>
      </c>
    </row>
    <row r="348" ht="15.75" customHeight="1" spans="1:4">
      <c r="A348" s="5" t="s">
        <v>109</v>
      </c>
      <c r="B348" t="s">
        <v>519</v>
      </c>
      <c r="C348" s="3">
        <v>36</v>
      </c>
      <c r="D348" s="5">
        <f t="shared" si="14"/>
        <v>19</v>
      </c>
    </row>
    <row r="349" ht="15.75" customHeight="1" spans="1:4">
      <c r="A349" s="5" t="s">
        <v>109</v>
      </c>
      <c r="B349" t="s">
        <v>519</v>
      </c>
      <c r="C349" s="3">
        <v>36</v>
      </c>
      <c r="D349" s="5">
        <f t="shared" si="14"/>
        <v>19</v>
      </c>
    </row>
    <row r="350" ht="15.75" customHeight="1" spans="1:4">
      <c r="A350" s="5" t="s">
        <v>109</v>
      </c>
      <c r="B350" t="s">
        <v>519</v>
      </c>
      <c r="C350" s="3">
        <v>36</v>
      </c>
      <c r="D350" s="5">
        <f t="shared" si="14"/>
        <v>19</v>
      </c>
    </row>
    <row r="351" ht="15.75" customHeight="1" spans="1:4">
      <c r="A351" s="5" t="s">
        <v>109</v>
      </c>
      <c r="B351" t="s">
        <v>519</v>
      </c>
      <c r="C351" s="3">
        <v>36</v>
      </c>
      <c r="D351" s="5">
        <f t="shared" si="14"/>
        <v>19</v>
      </c>
    </row>
    <row r="352" ht="15.75" customHeight="1" spans="1:4">
      <c r="A352" s="5" t="s">
        <v>109</v>
      </c>
      <c r="B352" t="s">
        <v>519</v>
      </c>
      <c r="C352" s="3">
        <v>36</v>
      </c>
      <c r="D352" s="5">
        <f t="shared" si="14"/>
        <v>19</v>
      </c>
    </row>
    <row r="353" ht="15.75" customHeight="1" spans="1:4">
      <c r="A353" s="5" t="s">
        <v>109</v>
      </c>
      <c r="B353" t="s">
        <v>519</v>
      </c>
      <c r="C353" s="3">
        <v>36</v>
      </c>
      <c r="D353" s="5">
        <f t="shared" si="14"/>
        <v>19</v>
      </c>
    </row>
    <row r="354" ht="15.75" customHeight="1" spans="1:4">
      <c r="A354" s="5" t="s">
        <v>109</v>
      </c>
      <c r="B354" t="s">
        <v>520</v>
      </c>
      <c r="C354" s="3">
        <v>4</v>
      </c>
      <c r="D354" s="5">
        <f t="shared" si="14"/>
        <v>1</v>
      </c>
    </row>
    <row r="355" ht="15.75" customHeight="1" spans="1:4">
      <c r="A355" s="5" t="s">
        <v>112</v>
      </c>
      <c r="B355" t="s">
        <v>521</v>
      </c>
      <c r="C355" s="3">
        <v>14</v>
      </c>
      <c r="D355" s="5">
        <f t="shared" ref="D355:D361" si="15">COUNTIF($B$355:$B$361,B355)</f>
        <v>2</v>
      </c>
    </row>
    <row r="356" ht="15.75" customHeight="1" spans="1:4">
      <c r="A356" s="5" t="s">
        <v>112</v>
      </c>
      <c r="B356" t="s">
        <v>521</v>
      </c>
      <c r="C356" s="3">
        <v>14</v>
      </c>
      <c r="D356" s="5">
        <f t="shared" si="15"/>
        <v>2</v>
      </c>
    </row>
    <row r="357" ht="15.75" customHeight="1" spans="1:4">
      <c r="A357" s="5" t="s">
        <v>112</v>
      </c>
      <c r="B357" t="s">
        <v>522</v>
      </c>
      <c r="C357" s="3">
        <v>4</v>
      </c>
      <c r="D357" s="5">
        <f t="shared" si="15"/>
        <v>1</v>
      </c>
    </row>
    <row r="358" ht="15.75" customHeight="1" spans="1:4">
      <c r="A358" s="5" t="s">
        <v>112</v>
      </c>
      <c r="B358" t="s">
        <v>523</v>
      </c>
      <c r="C358" s="3">
        <v>4</v>
      </c>
      <c r="D358" s="5">
        <f t="shared" si="15"/>
        <v>1</v>
      </c>
    </row>
    <row r="359" ht="15.75" customHeight="1" spans="1:4">
      <c r="A359" s="5" t="s">
        <v>112</v>
      </c>
      <c r="B359" t="s">
        <v>524</v>
      </c>
      <c r="C359" s="3">
        <v>14</v>
      </c>
      <c r="D359" s="5">
        <f t="shared" si="15"/>
        <v>2</v>
      </c>
    </row>
    <row r="360" ht="15.75" customHeight="1" spans="1:4">
      <c r="A360" s="5" t="s">
        <v>112</v>
      </c>
      <c r="B360" t="s">
        <v>524</v>
      </c>
      <c r="C360" s="3">
        <v>14</v>
      </c>
      <c r="D360" s="5">
        <f t="shared" si="15"/>
        <v>2</v>
      </c>
    </row>
    <row r="361" ht="15.75" customHeight="1" spans="1:4">
      <c r="A361" s="5" t="s">
        <v>112</v>
      </c>
      <c r="B361" t="s">
        <v>525</v>
      </c>
      <c r="C361" s="3">
        <v>4</v>
      </c>
      <c r="D361" s="5">
        <f t="shared" si="15"/>
        <v>1</v>
      </c>
    </row>
    <row r="362" ht="15.75" customHeight="1" spans="1:4">
      <c r="A362" s="5" t="s">
        <v>117</v>
      </c>
      <c r="B362" t="s">
        <v>526</v>
      </c>
      <c r="C362" s="3">
        <v>112</v>
      </c>
      <c r="D362" s="5">
        <f t="shared" ref="D362:D372" si="16">COUNTIF($B$362:$B$372,B362)</f>
        <v>2</v>
      </c>
    </row>
    <row r="363" ht="15.75" customHeight="1" spans="1:4">
      <c r="A363" s="5" t="s">
        <v>117</v>
      </c>
      <c r="B363" t="s">
        <v>526</v>
      </c>
      <c r="C363" s="3">
        <v>112</v>
      </c>
      <c r="D363" s="5">
        <f t="shared" si="16"/>
        <v>2</v>
      </c>
    </row>
    <row r="364" ht="15.75" customHeight="1" spans="1:4">
      <c r="A364" s="5" t="s">
        <v>117</v>
      </c>
      <c r="B364" t="s">
        <v>527</v>
      </c>
      <c r="C364" s="3">
        <v>113</v>
      </c>
      <c r="D364" s="5">
        <f t="shared" si="16"/>
        <v>2</v>
      </c>
    </row>
    <row r="365" ht="15.75" customHeight="1" spans="1:4">
      <c r="A365" s="5" t="s">
        <v>117</v>
      </c>
      <c r="B365" t="s">
        <v>527</v>
      </c>
      <c r="C365" s="3">
        <v>113</v>
      </c>
      <c r="D365" s="5">
        <f t="shared" si="16"/>
        <v>2</v>
      </c>
    </row>
    <row r="366" ht="15.75" customHeight="1" spans="1:4">
      <c r="A366" s="5" t="s">
        <v>117</v>
      </c>
      <c r="B366" t="s">
        <v>528</v>
      </c>
      <c r="C366" s="3">
        <v>119</v>
      </c>
      <c r="D366" s="5">
        <f t="shared" si="16"/>
        <v>1</v>
      </c>
    </row>
    <row r="367" ht="15.75" customHeight="1" spans="1:4">
      <c r="A367" s="5" t="s">
        <v>117</v>
      </c>
      <c r="B367" t="s">
        <v>529</v>
      </c>
      <c r="C367" s="3">
        <v>120</v>
      </c>
      <c r="D367" s="5">
        <f t="shared" si="16"/>
        <v>1</v>
      </c>
    </row>
    <row r="368" ht="15.75" customHeight="1" spans="1:4">
      <c r="A368" s="5" t="s">
        <v>117</v>
      </c>
      <c r="B368" t="s">
        <v>530</v>
      </c>
      <c r="C368" s="3">
        <v>20</v>
      </c>
      <c r="D368" s="5">
        <f t="shared" si="16"/>
        <v>5</v>
      </c>
    </row>
    <row r="369" ht="15.75" customHeight="1" spans="1:4">
      <c r="A369" s="5" t="s">
        <v>117</v>
      </c>
      <c r="B369" t="s">
        <v>530</v>
      </c>
      <c r="C369" s="3">
        <v>20</v>
      </c>
      <c r="D369" s="5">
        <f t="shared" si="16"/>
        <v>5</v>
      </c>
    </row>
    <row r="370" ht="15.75" customHeight="1" spans="1:4">
      <c r="A370" s="5" t="s">
        <v>117</v>
      </c>
      <c r="B370" t="s">
        <v>530</v>
      </c>
      <c r="C370" s="3">
        <v>20</v>
      </c>
      <c r="D370" s="5">
        <f t="shared" si="16"/>
        <v>5</v>
      </c>
    </row>
    <row r="371" ht="15.75" customHeight="1" spans="1:4">
      <c r="A371" s="5" t="s">
        <v>117</v>
      </c>
      <c r="B371" t="s">
        <v>530</v>
      </c>
      <c r="C371" s="3">
        <v>20</v>
      </c>
      <c r="D371" s="5">
        <f t="shared" si="16"/>
        <v>5</v>
      </c>
    </row>
    <row r="372" ht="15.75" customHeight="1" spans="1:4">
      <c r="A372" s="5" t="s">
        <v>117</v>
      </c>
      <c r="B372" t="s">
        <v>530</v>
      </c>
      <c r="C372" s="3">
        <v>20</v>
      </c>
      <c r="D372" s="5">
        <f t="shared" si="16"/>
        <v>5</v>
      </c>
    </row>
    <row r="373" ht="15.75" customHeight="1" spans="1:4">
      <c r="A373" s="5" t="s">
        <v>122</v>
      </c>
      <c r="B373" t="s">
        <v>531</v>
      </c>
      <c r="C373" s="3">
        <v>19</v>
      </c>
      <c r="D373" s="5">
        <f>COUNTIF($B$373,B373)</f>
        <v>1</v>
      </c>
    </row>
    <row r="374" ht="15.75" customHeight="1" spans="1:4">
      <c r="A374" s="5" t="s">
        <v>125</v>
      </c>
      <c r="B374" t="s">
        <v>401</v>
      </c>
      <c r="C374" s="3">
        <v>10</v>
      </c>
      <c r="D374" s="5">
        <f t="shared" ref="D374:D392" si="17">COUNTIF($B$374:$B$392,B374)</f>
        <v>19</v>
      </c>
    </row>
    <row r="375" ht="15.75" customHeight="1" spans="1:4">
      <c r="A375" s="5" t="s">
        <v>125</v>
      </c>
      <c r="B375" t="s">
        <v>401</v>
      </c>
      <c r="C375" s="3">
        <v>10</v>
      </c>
      <c r="D375" s="5">
        <f t="shared" si="17"/>
        <v>19</v>
      </c>
    </row>
    <row r="376" ht="15.75" customHeight="1" spans="1:4">
      <c r="A376" s="5" t="s">
        <v>125</v>
      </c>
      <c r="B376" t="s">
        <v>401</v>
      </c>
      <c r="C376" s="3">
        <v>10</v>
      </c>
      <c r="D376" s="5">
        <f t="shared" si="17"/>
        <v>19</v>
      </c>
    </row>
    <row r="377" ht="15.75" customHeight="1" spans="1:4">
      <c r="A377" s="5" t="s">
        <v>125</v>
      </c>
      <c r="B377" t="s">
        <v>401</v>
      </c>
      <c r="C377" s="3">
        <v>10</v>
      </c>
      <c r="D377" s="5">
        <f t="shared" si="17"/>
        <v>19</v>
      </c>
    </row>
    <row r="378" ht="15.75" customHeight="1" spans="1:4">
      <c r="A378" s="5" t="s">
        <v>125</v>
      </c>
      <c r="B378" t="s">
        <v>401</v>
      </c>
      <c r="C378" s="3">
        <v>10</v>
      </c>
      <c r="D378" s="5">
        <f t="shared" si="17"/>
        <v>19</v>
      </c>
    </row>
    <row r="379" ht="15.75" customHeight="1" spans="1:4">
      <c r="A379" s="5" t="s">
        <v>125</v>
      </c>
      <c r="B379" t="s">
        <v>401</v>
      </c>
      <c r="C379" s="3">
        <v>10</v>
      </c>
      <c r="D379" s="5">
        <f t="shared" si="17"/>
        <v>19</v>
      </c>
    </row>
    <row r="380" ht="15.75" customHeight="1" spans="1:4">
      <c r="A380" s="5" t="s">
        <v>125</v>
      </c>
      <c r="B380" t="s">
        <v>401</v>
      </c>
      <c r="C380" s="3">
        <v>10</v>
      </c>
      <c r="D380" s="5">
        <f t="shared" si="17"/>
        <v>19</v>
      </c>
    </row>
    <row r="381" ht="15.75" customHeight="1" spans="1:4">
      <c r="A381" s="5" t="s">
        <v>125</v>
      </c>
      <c r="B381" t="s">
        <v>401</v>
      </c>
      <c r="C381" s="3">
        <v>10</v>
      </c>
      <c r="D381" s="5">
        <f t="shared" si="17"/>
        <v>19</v>
      </c>
    </row>
    <row r="382" ht="15.75" customHeight="1" spans="1:4">
      <c r="A382" s="5" t="s">
        <v>125</v>
      </c>
      <c r="B382" t="s">
        <v>401</v>
      </c>
      <c r="C382" s="3">
        <v>10</v>
      </c>
      <c r="D382" s="5">
        <f t="shared" si="17"/>
        <v>19</v>
      </c>
    </row>
    <row r="383" ht="15.75" customHeight="1" spans="1:4">
      <c r="A383" s="5" t="s">
        <v>125</v>
      </c>
      <c r="B383" t="s">
        <v>401</v>
      </c>
      <c r="C383" s="3">
        <v>10</v>
      </c>
      <c r="D383" s="5">
        <f t="shared" si="17"/>
        <v>19</v>
      </c>
    </row>
    <row r="384" ht="15.75" customHeight="1" spans="1:4">
      <c r="A384" s="5" t="s">
        <v>125</v>
      </c>
      <c r="B384" t="s">
        <v>401</v>
      </c>
      <c r="C384" s="3">
        <v>10</v>
      </c>
      <c r="D384" s="5">
        <f t="shared" si="17"/>
        <v>19</v>
      </c>
    </row>
    <row r="385" ht="15.75" customHeight="1" spans="1:4">
      <c r="A385" s="5" t="s">
        <v>125</v>
      </c>
      <c r="B385" t="s">
        <v>401</v>
      </c>
      <c r="C385" s="3">
        <v>10</v>
      </c>
      <c r="D385" s="5">
        <f t="shared" si="17"/>
        <v>19</v>
      </c>
    </row>
    <row r="386" ht="15.75" customHeight="1" spans="1:4">
      <c r="A386" s="5" t="s">
        <v>125</v>
      </c>
      <c r="B386" t="s">
        <v>401</v>
      </c>
      <c r="C386" s="3">
        <v>10</v>
      </c>
      <c r="D386" s="5">
        <f t="shared" si="17"/>
        <v>19</v>
      </c>
    </row>
    <row r="387" ht="15.75" customHeight="1" spans="1:4">
      <c r="A387" s="5" t="s">
        <v>125</v>
      </c>
      <c r="B387" t="s">
        <v>401</v>
      </c>
      <c r="C387" s="3">
        <v>10</v>
      </c>
      <c r="D387" s="5">
        <f t="shared" si="17"/>
        <v>19</v>
      </c>
    </row>
    <row r="388" ht="15.75" customHeight="1" spans="1:4">
      <c r="A388" s="5" t="s">
        <v>125</v>
      </c>
      <c r="B388" t="s">
        <v>401</v>
      </c>
      <c r="C388" s="3">
        <v>10</v>
      </c>
      <c r="D388" s="5">
        <f t="shared" si="17"/>
        <v>19</v>
      </c>
    </row>
    <row r="389" ht="15.75" customHeight="1" spans="1:4">
      <c r="A389" s="5" t="s">
        <v>125</v>
      </c>
      <c r="B389" t="s">
        <v>401</v>
      </c>
      <c r="C389" s="3">
        <v>10</v>
      </c>
      <c r="D389" s="5">
        <f t="shared" si="17"/>
        <v>19</v>
      </c>
    </row>
    <row r="390" ht="15.75" customHeight="1" spans="1:4">
      <c r="A390" s="5" t="s">
        <v>125</v>
      </c>
      <c r="B390" t="s">
        <v>401</v>
      </c>
      <c r="C390" s="3">
        <v>10</v>
      </c>
      <c r="D390" s="5">
        <f t="shared" si="17"/>
        <v>19</v>
      </c>
    </row>
    <row r="391" ht="15.75" customHeight="1" spans="1:4">
      <c r="A391" s="5" t="s">
        <v>125</v>
      </c>
      <c r="B391" t="s">
        <v>401</v>
      </c>
      <c r="C391" s="3">
        <v>10</v>
      </c>
      <c r="D391" s="5">
        <f t="shared" si="17"/>
        <v>19</v>
      </c>
    </row>
    <row r="392" ht="15.75" customHeight="1" spans="1:4">
      <c r="A392" s="5" t="s">
        <v>125</v>
      </c>
      <c r="B392" t="s">
        <v>401</v>
      </c>
      <c r="C392" s="3">
        <v>10</v>
      </c>
      <c r="D392" s="5">
        <f t="shared" si="17"/>
        <v>19</v>
      </c>
    </row>
    <row r="393" ht="15.75" customHeight="1" spans="1:4">
      <c r="A393" s="5" t="s">
        <v>132</v>
      </c>
      <c r="B393" t="s">
        <v>532</v>
      </c>
      <c r="C393" s="3">
        <v>7</v>
      </c>
      <c r="D393" s="5">
        <f t="shared" ref="D393:D410" si="18">COUNTIF($B$393:$B$410,B393)</f>
        <v>6</v>
      </c>
    </row>
    <row r="394" ht="15.75" customHeight="1" spans="1:4">
      <c r="A394" s="5" t="s">
        <v>132</v>
      </c>
      <c r="B394" t="s">
        <v>532</v>
      </c>
      <c r="C394" s="3">
        <v>7</v>
      </c>
      <c r="D394" s="5">
        <f t="shared" si="18"/>
        <v>6</v>
      </c>
    </row>
    <row r="395" ht="15.75" customHeight="1" spans="1:4">
      <c r="A395" s="5" t="s">
        <v>132</v>
      </c>
      <c r="B395" t="s">
        <v>532</v>
      </c>
      <c r="C395" s="3">
        <v>7</v>
      </c>
      <c r="D395" s="5">
        <f t="shared" si="18"/>
        <v>6</v>
      </c>
    </row>
    <row r="396" ht="15.75" customHeight="1" spans="1:4">
      <c r="A396" s="5" t="s">
        <v>132</v>
      </c>
      <c r="B396" t="s">
        <v>532</v>
      </c>
      <c r="C396" s="3">
        <v>7</v>
      </c>
      <c r="D396" s="5">
        <f t="shared" si="18"/>
        <v>6</v>
      </c>
    </row>
    <row r="397" ht="15.75" customHeight="1" spans="1:4">
      <c r="A397" s="5" t="s">
        <v>132</v>
      </c>
      <c r="B397" t="s">
        <v>532</v>
      </c>
      <c r="C397" s="3">
        <v>7</v>
      </c>
      <c r="D397" s="5">
        <f t="shared" si="18"/>
        <v>6</v>
      </c>
    </row>
    <row r="398" ht="15.75" customHeight="1" spans="1:4">
      <c r="A398" s="5" t="s">
        <v>132</v>
      </c>
      <c r="B398" t="s">
        <v>532</v>
      </c>
      <c r="C398" s="3">
        <v>7</v>
      </c>
      <c r="D398" s="5">
        <f t="shared" si="18"/>
        <v>6</v>
      </c>
    </row>
    <row r="399" ht="15.75" customHeight="1" spans="1:4">
      <c r="A399" s="5" t="s">
        <v>132</v>
      </c>
      <c r="B399" t="s">
        <v>533</v>
      </c>
      <c r="C399" s="3">
        <v>3</v>
      </c>
      <c r="D399" s="5">
        <f t="shared" si="18"/>
        <v>1</v>
      </c>
    </row>
    <row r="400" ht="15.75" customHeight="1" spans="1:4">
      <c r="A400" s="5" t="s">
        <v>132</v>
      </c>
      <c r="B400" t="s">
        <v>534</v>
      </c>
      <c r="C400" s="3">
        <v>3</v>
      </c>
      <c r="D400" s="5">
        <f t="shared" si="18"/>
        <v>1</v>
      </c>
    </row>
    <row r="401" ht="15.75" customHeight="1" spans="1:4">
      <c r="A401" s="5" t="s">
        <v>132</v>
      </c>
      <c r="B401" t="s">
        <v>535</v>
      </c>
      <c r="C401" s="3">
        <v>4</v>
      </c>
      <c r="D401" s="5">
        <f t="shared" si="18"/>
        <v>1</v>
      </c>
    </row>
    <row r="402" ht="15.75" customHeight="1" spans="1:4">
      <c r="A402" s="5" t="s">
        <v>132</v>
      </c>
      <c r="B402" t="s">
        <v>536</v>
      </c>
      <c r="C402" s="3">
        <v>7</v>
      </c>
      <c r="D402" s="5">
        <f t="shared" si="18"/>
        <v>1</v>
      </c>
    </row>
    <row r="403" ht="15.75" customHeight="1" spans="1:4">
      <c r="A403" s="5" t="s">
        <v>132</v>
      </c>
      <c r="B403" t="s">
        <v>537</v>
      </c>
      <c r="C403" s="3">
        <v>2</v>
      </c>
      <c r="D403" s="5">
        <f t="shared" si="18"/>
        <v>1</v>
      </c>
    </row>
    <row r="404" ht="15.75" customHeight="1" spans="1:4">
      <c r="A404" s="5" t="s">
        <v>132</v>
      </c>
      <c r="B404" t="s">
        <v>538</v>
      </c>
      <c r="C404" s="3">
        <v>2</v>
      </c>
      <c r="D404" s="5">
        <f t="shared" si="18"/>
        <v>1</v>
      </c>
    </row>
    <row r="405" ht="15.75" customHeight="1" spans="1:4">
      <c r="A405" s="5" t="s">
        <v>132</v>
      </c>
      <c r="B405" t="s">
        <v>539</v>
      </c>
      <c r="C405" s="3">
        <v>4</v>
      </c>
      <c r="D405" s="5">
        <f t="shared" si="18"/>
        <v>1</v>
      </c>
    </row>
    <row r="406" ht="15.75" customHeight="1" spans="1:4">
      <c r="A406" s="5" t="s">
        <v>132</v>
      </c>
      <c r="B406" t="s">
        <v>540</v>
      </c>
      <c r="C406" s="3">
        <v>4</v>
      </c>
      <c r="D406" s="5">
        <f t="shared" si="18"/>
        <v>1</v>
      </c>
    </row>
    <row r="407" ht="15.75" customHeight="1" spans="1:4">
      <c r="A407" s="5" t="s">
        <v>132</v>
      </c>
      <c r="B407" t="s">
        <v>541</v>
      </c>
      <c r="C407" s="3">
        <v>7</v>
      </c>
      <c r="D407" s="5">
        <f t="shared" si="18"/>
        <v>2</v>
      </c>
    </row>
    <row r="408" ht="15.75" customHeight="1" spans="1:4">
      <c r="A408" s="5" t="s">
        <v>132</v>
      </c>
      <c r="B408" t="s">
        <v>541</v>
      </c>
      <c r="C408" s="3">
        <v>7</v>
      </c>
      <c r="D408" s="5">
        <f t="shared" si="18"/>
        <v>2</v>
      </c>
    </row>
    <row r="409" ht="15.75" customHeight="1" spans="1:4">
      <c r="A409" s="5" t="s">
        <v>132</v>
      </c>
      <c r="B409" t="s">
        <v>542</v>
      </c>
      <c r="C409" s="3">
        <v>7</v>
      </c>
      <c r="D409" s="5">
        <f t="shared" si="18"/>
        <v>2</v>
      </c>
    </row>
    <row r="410" ht="15.75" customHeight="1" spans="1:4">
      <c r="A410" s="5" t="s">
        <v>132</v>
      </c>
      <c r="B410" t="s">
        <v>542</v>
      </c>
      <c r="C410" s="3">
        <v>7</v>
      </c>
      <c r="D410" s="5">
        <f t="shared" si="18"/>
        <v>2</v>
      </c>
    </row>
    <row r="411" ht="15.75" customHeight="1" spans="1:4">
      <c r="A411" s="5" t="s">
        <v>135</v>
      </c>
      <c r="B411" t="s">
        <v>543</v>
      </c>
      <c r="C411" s="3">
        <v>11</v>
      </c>
      <c r="D411" s="5">
        <f t="shared" ref="D411:D424" si="19">COUNTIF($B$411:$B$424,B411)</f>
        <v>7</v>
      </c>
    </row>
    <row r="412" ht="15.75" customHeight="1" spans="1:4">
      <c r="A412" s="5" t="s">
        <v>135</v>
      </c>
      <c r="B412" t="s">
        <v>543</v>
      </c>
      <c r="C412" s="3">
        <v>11</v>
      </c>
      <c r="D412" s="5">
        <f t="shared" si="19"/>
        <v>7</v>
      </c>
    </row>
    <row r="413" ht="15.75" customHeight="1" spans="1:4">
      <c r="A413" s="5" t="s">
        <v>135</v>
      </c>
      <c r="B413" t="s">
        <v>543</v>
      </c>
      <c r="C413" s="3">
        <v>11</v>
      </c>
      <c r="D413" s="5">
        <f t="shared" si="19"/>
        <v>7</v>
      </c>
    </row>
    <row r="414" ht="15.75" customHeight="1" spans="1:4">
      <c r="A414" s="5" t="s">
        <v>135</v>
      </c>
      <c r="B414" t="s">
        <v>543</v>
      </c>
      <c r="C414" s="3">
        <v>11</v>
      </c>
      <c r="D414" s="5">
        <f t="shared" si="19"/>
        <v>7</v>
      </c>
    </row>
    <row r="415" ht="15.75" customHeight="1" spans="1:4">
      <c r="A415" s="5" t="s">
        <v>135</v>
      </c>
      <c r="B415" t="s">
        <v>543</v>
      </c>
      <c r="C415" s="3">
        <v>11</v>
      </c>
      <c r="D415" s="5">
        <f t="shared" si="19"/>
        <v>7</v>
      </c>
    </row>
    <row r="416" ht="15.75" customHeight="1" spans="1:4">
      <c r="A416" s="5" t="s">
        <v>135</v>
      </c>
      <c r="B416" t="s">
        <v>543</v>
      </c>
      <c r="C416" s="3">
        <v>11</v>
      </c>
      <c r="D416" s="5">
        <f t="shared" si="19"/>
        <v>7</v>
      </c>
    </row>
    <row r="417" ht="15.75" customHeight="1" spans="1:4">
      <c r="A417" s="5" t="s">
        <v>135</v>
      </c>
      <c r="B417" t="s">
        <v>543</v>
      </c>
      <c r="C417" s="3">
        <v>11</v>
      </c>
      <c r="D417" s="5">
        <f t="shared" si="19"/>
        <v>7</v>
      </c>
    </row>
    <row r="418" ht="15.75" customHeight="1" spans="1:4">
      <c r="A418" s="5" t="s">
        <v>135</v>
      </c>
      <c r="B418" t="s">
        <v>544</v>
      </c>
      <c r="C418" s="3">
        <v>10</v>
      </c>
      <c r="D418" s="5">
        <f t="shared" si="19"/>
        <v>7</v>
      </c>
    </row>
    <row r="419" ht="15.75" customHeight="1" spans="1:4">
      <c r="A419" s="5" t="s">
        <v>135</v>
      </c>
      <c r="B419" t="s">
        <v>544</v>
      </c>
      <c r="C419" s="3">
        <v>10</v>
      </c>
      <c r="D419" s="5">
        <f t="shared" si="19"/>
        <v>7</v>
      </c>
    </row>
    <row r="420" ht="15.75" customHeight="1" spans="1:4">
      <c r="A420" s="5" t="s">
        <v>135</v>
      </c>
      <c r="B420" t="s">
        <v>544</v>
      </c>
      <c r="C420" s="3">
        <v>10</v>
      </c>
      <c r="D420" s="5">
        <f t="shared" si="19"/>
        <v>7</v>
      </c>
    </row>
    <row r="421" ht="15.75" customHeight="1" spans="1:4">
      <c r="A421" s="5" t="s">
        <v>135</v>
      </c>
      <c r="B421" t="s">
        <v>544</v>
      </c>
      <c r="C421" s="3">
        <v>10</v>
      </c>
      <c r="D421" s="5">
        <f t="shared" si="19"/>
        <v>7</v>
      </c>
    </row>
    <row r="422" ht="15.75" customHeight="1" spans="1:4">
      <c r="A422" s="5" t="s">
        <v>135</v>
      </c>
      <c r="B422" t="s">
        <v>544</v>
      </c>
      <c r="C422" s="3">
        <v>10</v>
      </c>
      <c r="D422" s="5">
        <f t="shared" si="19"/>
        <v>7</v>
      </c>
    </row>
    <row r="423" ht="15.75" customHeight="1" spans="1:4">
      <c r="A423" s="5" t="s">
        <v>135</v>
      </c>
      <c r="B423" t="s">
        <v>544</v>
      </c>
      <c r="C423" s="3">
        <v>10</v>
      </c>
      <c r="D423" s="5">
        <f t="shared" si="19"/>
        <v>7</v>
      </c>
    </row>
    <row r="424" ht="15.75" customHeight="1" spans="1:4">
      <c r="A424" s="5" t="s">
        <v>135</v>
      </c>
      <c r="B424" t="s">
        <v>544</v>
      </c>
      <c r="C424" s="3">
        <v>10</v>
      </c>
      <c r="D424" s="5">
        <f t="shared" si="19"/>
        <v>7</v>
      </c>
    </row>
    <row r="425" ht="15.75" customHeight="1" spans="1:4">
      <c r="A425" s="5" t="s">
        <v>139</v>
      </c>
      <c r="B425" t="s">
        <v>524</v>
      </c>
      <c r="C425" s="3">
        <v>7</v>
      </c>
      <c r="D425" s="5">
        <f t="shared" ref="D425:D484" si="20">COUNTIF($B$425:$B$484,B425)</f>
        <v>1</v>
      </c>
    </row>
    <row r="426" ht="15.75" customHeight="1" spans="1:4">
      <c r="A426" s="5" t="s">
        <v>139</v>
      </c>
      <c r="B426" t="s">
        <v>545</v>
      </c>
      <c r="C426" s="3">
        <v>31</v>
      </c>
      <c r="D426" s="5">
        <f t="shared" si="20"/>
        <v>1</v>
      </c>
    </row>
    <row r="427" ht="15.75" customHeight="1" spans="1:4">
      <c r="A427" s="5" t="s">
        <v>139</v>
      </c>
      <c r="B427" t="s">
        <v>546</v>
      </c>
      <c r="C427" s="3">
        <v>17</v>
      </c>
      <c r="D427" s="5">
        <f t="shared" si="20"/>
        <v>7</v>
      </c>
    </row>
    <row r="428" ht="15.75" customHeight="1" spans="1:4">
      <c r="A428" s="5" t="s">
        <v>139</v>
      </c>
      <c r="B428" t="s">
        <v>546</v>
      </c>
      <c r="C428" s="3">
        <v>17</v>
      </c>
      <c r="D428" s="5">
        <f t="shared" si="20"/>
        <v>7</v>
      </c>
    </row>
    <row r="429" ht="15.75" customHeight="1" spans="1:4">
      <c r="A429" s="5" t="s">
        <v>139</v>
      </c>
      <c r="B429" t="s">
        <v>546</v>
      </c>
      <c r="C429" s="3">
        <v>17</v>
      </c>
      <c r="D429" s="5">
        <f t="shared" si="20"/>
        <v>7</v>
      </c>
    </row>
    <row r="430" ht="15.75" customHeight="1" spans="1:4">
      <c r="A430" s="5" t="s">
        <v>139</v>
      </c>
      <c r="B430" t="s">
        <v>546</v>
      </c>
      <c r="C430" s="3">
        <v>17</v>
      </c>
      <c r="D430" s="5">
        <f t="shared" si="20"/>
        <v>7</v>
      </c>
    </row>
    <row r="431" ht="15.75" customHeight="1" spans="1:4">
      <c r="A431" s="5" t="s">
        <v>139</v>
      </c>
      <c r="B431" t="s">
        <v>546</v>
      </c>
      <c r="C431" s="3">
        <v>17</v>
      </c>
      <c r="D431" s="5">
        <f t="shared" si="20"/>
        <v>7</v>
      </c>
    </row>
    <row r="432" ht="15.75" customHeight="1" spans="1:4">
      <c r="A432" s="5" t="s">
        <v>139</v>
      </c>
      <c r="B432" t="s">
        <v>546</v>
      </c>
      <c r="C432" s="3">
        <v>17</v>
      </c>
      <c r="D432" s="5">
        <f t="shared" si="20"/>
        <v>7</v>
      </c>
    </row>
    <row r="433" ht="15.75" customHeight="1" spans="1:4">
      <c r="A433" s="5" t="s">
        <v>139</v>
      </c>
      <c r="B433" t="s">
        <v>546</v>
      </c>
      <c r="C433" s="3">
        <v>17</v>
      </c>
      <c r="D433" s="5">
        <f t="shared" si="20"/>
        <v>7</v>
      </c>
    </row>
    <row r="434" ht="15.75" customHeight="1" spans="1:4">
      <c r="A434" s="5" t="s">
        <v>139</v>
      </c>
      <c r="B434" t="s">
        <v>547</v>
      </c>
      <c r="C434" s="3">
        <v>17</v>
      </c>
      <c r="D434" s="5">
        <f t="shared" si="20"/>
        <v>2</v>
      </c>
    </row>
    <row r="435" ht="15.75" customHeight="1" spans="1:4">
      <c r="A435" s="5" t="s">
        <v>139</v>
      </c>
      <c r="B435" t="s">
        <v>547</v>
      </c>
      <c r="C435" s="3">
        <v>17</v>
      </c>
      <c r="D435" s="5">
        <f t="shared" si="20"/>
        <v>2</v>
      </c>
    </row>
    <row r="436" ht="15.75" customHeight="1" spans="1:4">
      <c r="A436" s="5" t="s">
        <v>139</v>
      </c>
      <c r="B436" t="s">
        <v>548</v>
      </c>
      <c r="C436" s="3">
        <v>40</v>
      </c>
      <c r="D436" s="5">
        <f t="shared" si="20"/>
        <v>4</v>
      </c>
    </row>
    <row r="437" ht="15.75" customHeight="1" spans="1:4">
      <c r="A437" s="5" t="s">
        <v>139</v>
      </c>
      <c r="B437" t="s">
        <v>548</v>
      </c>
      <c r="C437" s="3">
        <v>40</v>
      </c>
      <c r="D437" s="5">
        <f t="shared" si="20"/>
        <v>4</v>
      </c>
    </row>
    <row r="438" ht="15.75" customHeight="1" spans="1:4">
      <c r="A438" s="5" t="s">
        <v>139</v>
      </c>
      <c r="B438" t="s">
        <v>548</v>
      </c>
      <c r="C438" s="3">
        <v>40</v>
      </c>
      <c r="D438" s="5">
        <f t="shared" si="20"/>
        <v>4</v>
      </c>
    </row>
    <row r="439" ht="15.75" customHeight="1" spans="1:4">
      <c r="A439" s="5" t="s">
        <v>139</v>
      </c>
      <c r="B439" t="s">
        <v>548</v>
      </c>
      <c r="C439" s="3">
        <v>40</v>
      </c>
      <c r="D439" s="5">
        <f t="shared" si="20"/>
        <v>4</v>
      </c>
    </row>
    <row r="440" ht="15.75" customHeight="1" spans="1:4">
      <c r="A440" s="5" t="s">
        <v>139</v>
      </c>
      <c r="B440" t="s">
        <v>549</v>
      </c>
      <c r="C440" s="3">
        <v>10</v>
      </c>
      <c r="D440" s="5">
        <f t="shared" si="20"/>
        <v>3</v>
      </c>
    </row>
    <row r="441" ht="15.75" customHeight="1" spans="1:4">
      <c r="A441" s="5" t="s">
        <v>139</v>
      </c>
      <c r="B441" t="s">
        <v>549</v>
      </c>
      <c r="C441" s="3">
        <v>10</v>
      </c>
      <c r="D441" s="5">
        <f t="shared" si="20"/>
        <v>3</v>
      </c>
    </row>
    <row r="442" ht="15.75" customHeight="1" spans="1:4">
      <c r="A442" s="5" t="s">
        <v>139</v>
      </c>
      <c r="B442" t="s">
        <v>549</v>
      </c>
      <c r="C442" s="3">
        <v>10</v>
      </c>
      <c r="D442" s="5">
        <f t="shared" si="20"/>
        <v>3</v>
      </c>
    </row>
    <row r="443" ht="15.75" customHeight="1" spans="1:4">
      <c r="A443" s="5" t="s">
        <v>139</v>
      </c>
      <c r="B443" t="s">
        <v>550</v>
      </c>
      <c r="C443" s="3">
        <v>16</v>
      </c>
      <c r="D443" s="5">
        <f t="shared" si="20"/>
        <v>2</v>
      </c>
    </row>
    <row r="444" ht="15.75" customHeight="1" spans="1:4">
      <c r="A444" s="5" t="s">
        <v>139</v>
      </c>
      <c r="B444" t="s">
        <v>550</v>
      </c>
      <c r="C444" s="3">
        <v>16</v>
      </c>
      <c r="D444" s="5">
        <f t="shared" si="20"/>
        <v>2</v>
      </c>
    </row>
    <row r="445" ht="15.75" customHeight="1" spans="1:4">
      <c r="A445" s="5" t="s">
        <v>139</v>
      </c>
      <c r="B445" t="s">
        <v>551</v>
      </c>
      <c r="C445" s="3">
        <v>16</v>
      </c>
      <c r="D445" s="5">
        <f t="shared" si="20"/>
        <v>2</v>
      </c>
    </row>
    <row r="446" ht="15.75" customHeight="1" spans="1:4">
      <c r="A446" s="5" t="s">
        <v>139</v>
      </c>
      <c r="B446" t="s">
        <v>551</v>
      </c>
      <c r="C446" s="3">
        <v>16</v>
      </c>
      <c r="D446" s="5">
        <f t="shared" si="20"/>
        <v>2</v>
      </c>
    </row>
    <row r="447" ht="15.75" customHeight="1" spans="1:4">
      <c r="A447" s="5" t="s">
        <v>139</v>
      </c>
      <c r="B447" t="s">
        <v>552</v>
      </c>
      <c r="C447" s="3">
        <v>32</v>
      </c>
      <c r="D447" s="5">
        <f t="shared" si="20"/>
        <v>11</v>
      </c>
    </row>
    <row r="448" ht="15.75" customHeight="1" spans="1:4">
      <c r="A448" s="5" t="s">
        <v>139</v>
      </c>
      <c r="B448" t="s">
        <v>552</v>
      </c>
      <c r="C448" s="3">
        <v>32</v>
      </c>
      <c r="D448" s="5">
        <f t="shared" si="20"/>
        <v>11</v>
      </c>
    </row>
    <row r="449" ht="15.75" customHeight="1" spans="1:4">
      <c r="A449" s="5" t="s">
        <v>139</v>
      </c>
      <c r="B449" t="s">
        <v>552</v>
      </c>
      <c r="C449" s="3">
        <v>32</v>
      </c>
      <c r="D449" s="5">
        <f t="shared" si="20"/>
        <v>11</v>
      </c>
    </row>
    <row r="450" ht="15.75" customHeight="1" spans="1:4">
      <c r="A450" s="5" t="s">
        <v>139</v>
      </c>
      <c r="B450" t="s">
        <v>552</v>
      </c>
      <c r="C450" s="3">
        <v>32</v>
      </c>
      <c r="D450" s="5">
        <f t="shared" si="20"/>
        <v>11</v>
      </c>
    </row>
    <row r="451" ht="15.75" customHeight="1" spans="1:4">
      <c r="A451" s="5" t="s">
        <v>139</v>
      </c>
      <c r="B451" t="s">
        <v>552</v>
      </c>
      <c r="C451" s="3">
        <v>32</v>
      </c>
      <c r="D451" s="5">
        <f t="shared" si="20"/>
        <v>11</v>
      </c>
    </row>
    <row r="452" ht="15.75" customHeight="1" spans="1:4">
      <c r="A452" s="5" t="s">
        <v>139</v>
      </c>
      <c r="B452" t="s">
        <v>552</v>
      </c>
      <c r="C452" s="3">
        <v>32</v>
      </c>
      <c r="D452" s="5">
        <f t="shared" si="20"/>
        <v>11</v>
      </c>
    </row>
    <row r="453" ht="15.75" customHeight="1" spans="1:4">
      <c r="A453" s="5" t="s">
        <v>139</v>
      </c>
      <c r="B453" t="s">
        <v>552</v>
      </c>
      <c r="C453" s="3">
        <v>32</v>
      </c>
      <c r="D453" s="5">
        <f t="shared" si="20"/>
        <v>11</v>
      </c>
    </row>
    <row r="454" ht="15.75" customHeight="1" spans="1:4">
      <c r="A454" s="5" t="s">
        <v>139</v>
      </c>
      <c r="B454" t="s">
        <v>552</v>
      </c>
      <c r="C454" s="3">
        <v>32</v>
      </c>
      <c r="D454" s="5">
        <f t="shared" si="20"/>
        <v>11</v>
      </c>
    </row>
    <row r="455" ht="15.75" customHeight="1" spans="1:4">
      <c r="A455" s="5" t="s">
        <v>139</v>
      </c>
      <c r="B455" t="s">
        <v>552</v>
      </c>
      <c r="C455" s="3">
        <v>32</v>
      </c>
      <c r="D455" s="5">
        <f t="shared" si="20"/>
        <v>11</v>
      </c>
    </row>
    <row r="456" ht="15.75" customHeight="1" spans="1:4">
      <c r="A456" s="5" t="s">
        <v>139</v>
      </c>
      <c r="B456" t="s">
        <v>552</v>
      </c>
      <c r="C456" s="3">
        <v>32</v>
      </c>
      <c r="D456" s="5">
        <f t="shared" si="20"/>
        <v>11</v>
      </c>
    </row>
    <row r="457" ht="15.75" customHeight="1" spans="1:4">
      <c r="A457" s="5" t="s">
        <v>139</v>
      </c>
      <c r="B457" t="s">
        <v>552</v>
      </c>
      <c r="C457" s="3">
        <v>32</v>
      </c>
      <c r="D457" s="5">
        <f t="shared" si="20"/>
        <v>11</v>
      </c>
    </row>
    <row r="458" ht="15.75" customHeight="1" spans="1:4">
      <c r="A458" s="5" t="s">
        <v>139</v>
      </c>
      <c r="B458" t="s">
        <v>553</v>
      </c>
      <c r="C458" s="3">
        <v>35</v>
      </c>
      <c r="D458" s="5">
        <f t="shared" si="20"/>
        <v>11</v>
      </c>
    </row>
    <row r="459" ht="15.75" customHeight="1" spans="1:4">
      <c r="A459" s="5" t="s">
        <v>139</v>
      </c>
      <c r="B459" t="s">
        <v>553</v>
      </c>
      <c r="C459" s="3">
        <v>35</v>
      </c>
      <c r="D459" s="5">
        <f t="shared" si="20"/>
        <v>11</v>
      </c>
    </row>
    <row r="460" ht="15.75" customHeight="1" spans="1:4">
      <c r="A460" s="5" t="s">
        <v>139</v>
      </c>
      <c r="B460" t="s">
        <v>553</v>
      </c>
      <c r="C460" s="3">
        <v>35</v>
      </c>
      <c r="D460" s="5">
        <f t="shared" si="20"/>
        <v>11</v>
      </c>
    </row>
    <row r="461" ht="15.75" customHeight="1" spans="1:4">
      <c r="A461" s="5" t="s">
        <v>139</v>
      </c>
      <c r="B461" t="s">
        <v>553</v>
      </c>
      <c r="C461" s="3">
        <v>35</v>
      </c>
      <c r="D461" s="5">
        <f t="shared" si="20"/>
        <v>11</v>
      </c>
    </row>
    <row r="462" ht="15.75" customHeight="1" spans="1:4">
      <c r="A462" s="5" t="s">
        <v>139</v>
      </c>
      <c r="B462" t="s">
        <v>553</v>
      </c>
      <c r="C462" s="3">
        <v>35</v>
      </c>
      <c r="D462" s="5">
        <f t="shared" si="20"/>
        <v>11</v>
      </c>
    </row>
    <row r="463" ht="15.75" customHeight="1" spans="1:4">
      <c r="A463" s="5" t="s">
        <v>139</v>
      </c>
      <c r="B463" t="s">
        <v>553</v>
      </c>
      <c r="C463" s="3">
        <v>35</v>
      </c>
      <c r="D463" s="5">
        <f t="shared" si="20"/>
        <v>11</v>
      </c>
    </row>
    <row r="464" ht="15.75" customHeight="1" spans="1:4">
      <c r="A464" s="5" t="s">
        <v>139</v>
      </c>
      <c r="B464" t="s">
        <v>553</v>
      </c>
      <c r="C464" s="3">
        <v>35</v>
      </c>
      <c r="D464" s="5">
        <f t="shared" si="20"/>
        <v>11</v>
      </c>
    </row>
    <row r="465" ht="15.75" customHeight="1" spans="1:4">
      <c r="A465" s="5" t="s">
        <v>139</v>
      </c>
      <c r="B465" t="s">
        <v>553</v>
      </c>
      <c r="C465" s="3">
        <v>35</v>
      </c>
      <c r="D465" s="5">
        <f t="shared" si="20"/>
        <v>11</v>
      </c>
    </row>
    <row r="466" ht="15.75" customHeight="1" spans="1:4">
      <c r="A466" s="5" t="s">
        <v>139</v>
      </c>
      <c r="B466" t="s">
        <v>553</v>
      </c>
      <c r="C466" s="3">
        <v>35</v>
      </c>
      <c r="D466" s="5">
        <f t="shared" si="20"/>
        <v>11</v>
      </c>
    </row>
    <row r="467" ht="15.75" customHeight="1" spans="1:4">
      <c r="A467" s="5" t="s">
        <v>139</v>
      </c>
      <c r="B467" t="s">
        <v>553</v>
      </c>
      <c r="C467" s="3">
        <v>35</v>
      </c>
      <c r="D467" s="5">
        <f t="shared" si="20"/>
        <v>11</v>
      </c>
    </row>
    <row r="468" ht="15.75" customHeight="1" spans="1:4">
      <c r="A468" s="5" t="s">
        <v>139</v>
      </c>
      <c r="B468" t="s">
        <v>553</v>
      </c>
      <c r="C468" s="3">
        <v>35</v>
      </c>
      <c r="D468" s="5">
        <f t="shared" si="20"/>
        <v>11</v>
      </c>
    </row>
    <row r="469" ht="15.75" customHeight="1" spans="1:4">
      <c r="A469" s="5" t="s">
        <v>139</v>
      </c>
      <c r="B469" t="s">
        <v>554</v>
      </c>
      <c r="C469" s="3">
        <v>13</v>
      </c>
      <c r="D469" s="5">
        <f t="shared" si="20"/>
        <v>1</v>
      </c>
    </row>
    <row r="470" ht="15.75" customHeight="1" spans="1:4">
      <c r="A470" s="5" t="s">
        <v>139</v>
      </c>
      <c r="B470" t="s">
        <v>555</v>
      </c>
      <c r="C470" s="3">
        <v>27</v>
      </c>
      <c r="D470" s="5">
        <f t="shared" si="20"/>
        <v>5</v>
      </c>
    </row>
    <row r="471" ht="15.75" customHeight="1" spans="1:4">
      <c r="A471" s="5" t="s">
        <v>139</v>
      </c>
      <c r="B471" t="s">
        <v>555</v>
      </c>
      <c r="C471" s="3">
        <v>27</v>
      </c>
      <c r="D471" s="5">
        <f t="shared" si="20"/>
        <v>5</v>
      </c>
    </row>
    <row r="472" ht="15.75" customHeight="1" spans="1:4">
      <c r="A472" s="5" t="s">
        <v>139</v>
      </c>
      <c r="B472" t="s">
        <v>555</v>
      </c>
      <c r="C472" s="3">
        <v>27</v>
      </c>
      <c r="D472" s="5">
        <f t="shared" si="20"/>
        <v>5</v>
      </c>
    </row>
    <row r="473" ht="15.75" customHeight="1" spans="1:4">
      <c r="A473" s="5" t="s">
        <v>139</v>
      </c>
      <c r="B473" t="s">
        <v>555</v>
      </c>
      <c r="C473" s="3">
        <v>27</v>
      </c>
      <c r="D473" s="5">
        <f t="shared" si="20"/>
        <v>5</v>
      </c>
    </row>
    <row r="474" ht="15.75" customHeight="1" spans="1:4">
      <c r="A474" s="5" t="s">
        <v>139</v>
      </c>
      <c r="B474" t="s">
        <v>555</v>
      </c>
      <c r="C474" s="3">
        <v>27</v>
      </c>
      <c r="D474" s="5">
        <f t="shared" si="20"/>
        <v>5</v>
      </c>
    </row>
    <row r="475" ht="15.75" customHeight="1" spans="1:4">
      <c r="A475" s="5" t="s">
        <v>139</v>
      </c>
      <c r="B475" t="s">
        <v>556</v>
      </c>
      <c r="C475" s="3">
        <v>23</v>
      </c>
      <c r="D475" s="5">
        <f t="shared" si="20"/>
        <v>2</v>
      </c>
    </row>
    <row r="476" ht="15.75" customHeight="1" spans="1:4">
      <c r="A476" s="5" t="s">
        <v>139</v>
      </c>
      <c r="B476" t="s">
        <v>556</v>
      </c>
      <c r="C476" s="3">
        <v>23</v>
      </c>
      <c r="D476" s="5">
        <f t="shared" si="20"/>
        <v>2</v>
      </c>
    </row>
    <row r="477" ht="15.75" customHeight="1" spans="1:4">
      <c r="A477" s="5" t="s">
        <v>139</v>
      </c>
      <c r="B477" t="s">
        <v>557</v>
      </c>
      <c r="C477" s="3">
        <v>25</v>
      </c>
      <c r="D477" s="5">
        <f t="shared" si="20"/>
        <v>2</v>
      </c>
    </row>
    <row r="478" ht="15.75" customHeight="1" spans="1:4">
      <c r="A478" s="5" t="s">
        <v>139</v>
      </c>
      <c r="B478" t="s">
        <v>557</v>
      </c>
      <c r="C478" s="3">
        <v>25</v>
      </c>
      <c r="D478" s="5">
        <f t="shared" si="20"/>
        <v>2</v>
      </c>
    </row>
    <row r="479" ht="15.75" customHeight="1" spans="1:4">
      <c r="A479" s="5" t="s">
        <v>139</v>
      </c>
      <c r="B479" t="s">
        <v>558</v>
      </c>
      <c r="C479" s="3">
        <v>126</v>
      </c>
      <c r="D479" s="5">
        <f t="shared" si="20"/>
        <v>2</v>
      </c>
    </row>
    <row r="480" ht="15.75" customHeight="1" spans="1:4">
      <c r="A480" s="5" t="s">
        <v>139</v>
      </c>
      <c r="B480" t="s">
        <v>558</v>
      </c>
      <c r="C480" s="3">
        <v>126</v>
      </c>
      <c r="D480" s="5">
        <f t="shared" si="20"/>
        <v>2</v>
      </c>
    </row>
    <row r="481" ht="15.75" customHeight="1" spans="1:4">
      <c r="A481" s="5" t="s">
        <v>139</v>
      </c>
      <c r="B481" t="s">
        <v>559</v>
      </c>
      <c r="C481" s="3">
        <v>120</v>
      </c>
      <c r="D481" s="5">
        <f t="shared" si="20"/>
        <v>2</v>
      </c>
    </row>
    <row r="482" ht="15.75" customHeight="1" spans="1:4">
      <c r="A482" s="5" t="s">
        <v>139</v>
      </c>
      <c r="B482" t="s">
        <v>559</v>
      </c>
      <c r="C482" s="3">
        <v>120</v>
      </c>
      <c r="D482" s="5">
        <f t="shared" si="20"/>
        <v>2</v>
      </c>
    </row>
    <row r="483" ht="15.75" customHeight="1" spans="1:4">
      <c r="A483" s="5" t="s">
        <v>139</v>
      </c>
      <c r="B483" t="s">
        <v>560</v>
      </c>
      <c r="C483" s="3">
        <v>17</v>
      </c>
      <c r="D483" s="5">
        <f t="shared" si="20"/>
        <v>2</v>
      </c>
    </row>
    <row r="484" ht="15.75" customHeight="1" spans="1:4">
      <c r="A484" s="5" t="s">
        <v>139</v>
      </c>
      <c r="B484" t="s">
        <v>560</v>
      </c>
      <c r="C484" s="3">
        <v>17</v>
      </c>
      <c r="D484" s="5">
        <f t="shared" si="20"/>
        <v>2</v>
      </c>
    </row>
    <row r="485" ht="15.75" customHeight="1" spans="1:4">
      <c r="A485" s="5" t="s">
        <v>145</v>
      </c>
      <c r="B485" t="s">
        <v>561</v>
      </c>
      <c r="C485" s="3">
        <v>5</v>
      </c>
      <c r="D485" s="5">
        <f t="shared" ref="D485:D486" si="21">COUNTIF($B$485:$B$486,B485)</f>
        <v>1</v>
      </c>
    </row>
    <row r="486" ht="15.75" customHeight="1" spans="1:4">
      <c r="A486" s="5" t="s">
        <v>145</v>
      </c>
      <c r="B486" t="s">
        <v>562</v>
      </c>
      <c r="C486" s="3">
        <v>9</v>
      </c>
      <c r="D486" s="5">
        <f t="shared" si="21"/>
        <v>1</v>
      </c>
    </row>
    <row r="487" ht="15.75" customHeight="1" spans="1:4">
      <c r="A487" s="5" t="s">
        <v>149</v>
      </c>
      <c r="B487" t="s">
        <v>563</v>
      </c>
      <c r="C487" s="3">
        <v>13</v>
      </c>
      <c r="D487" s="5">
        <f>COUNTIF($B$487,B487)</f>
        <v>1</v>
      </c>
    </row>
    <row r="488" ht="15.75" customHeight="1" spans="1:4">
      <c r="A488" s="5" t="s">
        <v>152</v>
      </c>
      <c r="B488" t="s">
        <v>564</v>
      </c>
      <c r="C488" s="3">
        <v>21</v>
      </c>
      <c r="D488" s="5">
        <f>COUNTIF($B$488,B488)</f>
        <v>1</v>
      </c>
    </row>
    <row r="489" ht="15.75" customHeight="1" spans="1:4">
      <c r="A489" s="5" t="s">
        <v>156</v>
      </c>
      <c r="B489" t="s">
        <v>565</v>
      </c>
      <c r="C489" s="3">
        <v>18</v>
      </c>
      <c r="D489" s="5">
        <f t="shared" ref="D489:D529" si="22">COUNTIF($B$489:$B$529,B489)</f>
        <v>1</v>
      </c>
    </row>
    <row r="490" ht="15.75" customHeight="1" spans="1:4">
      <c r="A490" s="5" t="s">
        <v>156</v>
      </c>
      <c r="B490" t="s">
        <v>566</v>
      </c>
      <c r="C490" s="3">
        <v>5</v>
      </c>
      <c r="D490" s="5">
        <f t="shared" si="22"/>
        <v>2</v>
      </c>
    </row>
    <row r="491" ht="15.75" customHeight="1" spans="1:4">
      <c r="A491" s="5" t="s">
        <v>156</v>
      </c>
      <c r="B491" t="s">
        <v>566</v>
      </c>
      <c r="C491" s="3">
        <v>5</v>
      </c>
      <c r="D491" s="5">
        <f t="shared" si="22"/>
        <v>2</v>
      </c>
    </row>
    <row r="492" ht="15.75" customHeight="1" spans="1:4">
      <c r="A492" s="5" t="s">
        <v>156</v>
      </c>
      <c r="B492" t="s">
        <v>567</v>
      </c>
      <c r="C492" s="3">
        <v>21</v>
      </c>
      <c r="D492" s="5">
        <f t="shared" si="22"/>
        <v>1</v>
      </c>
    </row>
    <row r="493" ht="15.75" customHeight="1" spans="1:4">
      <c r="A493" s="5" t="s">
        <v>156</v>
      </c>
      <c r="B493" t="s">
        <v>568</v>
      </c>
      <c r="C493" s="3">
        <v>22</v>
      </c>
      <c r="D493" s="5">
        <f t="shared" si="22"/>
        <v>5</v>
      </c>
    </row>
    <row r="494" ht="15.75" customHeight="1" spans="1:4">
      <c r="A494" s="5" t="s">
        <v>156</v>
      </c>
      <c r="B494" t="s">
        <v>568</v>
      </c>
      <c r="C494" s="3">
        <v>22</v>
      </c>
      <c r="D494" s="5">
        <f t="shared" si="22"/>
        <v>5</v>
      </c>
    </row>
    <row r="495" ht="15.75" customHeight="1" spans="1:4">
      <c r="A495" s="5" t="s">
        <v>156</v>
      </c>
      <c r="B495" t="s">
        <v>568</v>
      </c>
      <c r="C495" s="3">
        <v>22</v>
      </c>
      <c r="D495" s="5">
        <f t="shared" si="22"/>
        <v>5</v>
      </c>
    </row>
    <row r="496" ht="15.75" customHeight="1" spans="1:4">
      <c r="A496" s="5" t="s">
        <v>156</v>
      </c>
      <c r="B496" t="s">
        <v>568</v>
      </c>
      <c r="C496" s="3">
        <v>22</v>
      </c>
      <c r="D496" s="5">
        <f t="shared" si="22"/>
        <v>5</v>
      </c>
    </row>
    <row r="497" ht="15.75" customHeight="1" spans="1:4">
      <c r="A497" s="5" t="s">
        <v>156</v>
      </c>
      <c r="B497" t="s">
        <v>568</v>
      </c>
      <c r="C497" s="3">
        <v>22</v>
      </c>
      <c r="D497" s="5">
        <f t="shared" si="22"/>
        <v>5</v>
      </c>
    </row>
    <row r="498" ht="15.75" customHeight="1" spans="1:4">
      <c r="A498" s="5" t="s">
        <v>156</v>
      </c>
      <c r="B498" t="s">
        <v>569</v>
      </c>
      <c r="C498" s="3">
        <v>9</v>
      </c>
      <c r="D498" s="5">
        <f t="shared" si="22"/>
        <v>1</v>
      </c>
    </row>
    <row r="499" ht="15.75" customHeight="1" spans="1:4">
      <c r="A499" s="5" t="s">
        <v>156</v>
      </c>
      <c r="B499" t="s">
        <v>570</v>
      </c>
      <c r="C499" s="3">
        <v>14</v>
      </c>
      <c r="D499" s="5">
        <f t="shared" si="22"/>
        <v>4</v>
      </c>
    </row>
    <row r="500" ht="15.75" customHeight="1" spans="1:4">
      <c r="A500" s="5" t="s">
        <v>156</v>
      </c>
      <c r="B500" t="s">
        <v>570</v>
      </c>
      <c r="C500" s="3">
        <v>14</v>
      </c>
      <c r="D500" s="5">
        <f t="shared" si="22"/>
        <v>4</v>
      </c>
    </row>
    <row r="501" ht="15.75" customHeight="1" spans="1:4">
      <c r="A501" s="5" t="s">
        <v>156</v>
      </c>
      <c r="B501" t="s">
        <v>570</v>
      </c>
      <c r="C501" s="3">
        <v>14</v>
      </c>
      <c r="D501" s="5">
        <f t="shared" si="22"/>
        <v>4</v>
      </c>
    </row>
    <row r="502" ht="15.75" customHeight="1" spans="1:4">
      <c r="A502" s="5" t="s">
        <v>156</v>
      </c>
      <c r="B502" t="s">
        <v>570</v>
      </c>
      <c r="C502" s="3">
        <v>14</v>
      </c>
      <c r="D502" s="5">
        <f t="shared" si="22"/>
        <v>4</v>
      </c>
    </row>
    <row r="503" ht="15.75" customHeight="1" spans="1:4">
      <c r="A503" s="5" t="s">
        <v>156</v>
      </c>
      <c r="B503" t="s">
        <v>571</v>
      </c>
      <c r="C503" s="3">
        <v>26</v>
      </c>
      <c r="D503" s="5">
        <f t="shared" si="22"/>
        <v>9</v>
      </c>
    </row>
    <row r="504" ht="15.75" customHeight="1" spans="1:4">
      <c r="A504" s="5" t="s">
        <v>156</v>
      </c>
      <c r="B504" t="s">
        <v>571</v>
      </c>
      <c r="C504" s="3">
        <v>26</v>
      </c>
      <c r="D504" s="5">
        <f t="shared" si="22"/>
        <v>9</v>
      </c>
    </row>
    <row r="505" ht="15.75" customHeight="1" spans="1:4">
      <c r="A505" s="5" t="s">
        <v>156</v>
      </c>
      <c r="B505" t="s">
        <v>571</v>
      </c>
      <c r="C505" s="3">
        <v>26</v>
      </c>
      <c r="D505" s="5">
        <f t="shared" si="22"/>
        <v>9</v>
      </c>
    </row>
    <row r="506" ht="15.75" customHeight="1" spans="1:4">
      <c r="A506" s="5" t="s">
        <v>156</v>
      </c>
      <c r="B506" t="s">
        <v>571</v>
      </c>
      <c r="C506" s="3">
        <v>26</v>
      </c>
      <c r="D506" s="5">
        <f t="shared" si="22"/>
        <v>9</v>
      </c>
    </row>
    <row r="507" ht="15.75" customHeight="1" spans="1:4">
      <c r="A507" s="5" t="s">
        <v>156</v>
      </c>
      <c r="B507" t="s">
        <v>571</v>
      </c>
      <c r="C507" s="3">
        <v>26</v>
      </c>
      <c r="D507" s="5">
        <f t="shared" si="22"/>
        <v>9</v>
      </c>
    </row>
    <row r="508" ht="15.75" customHeight="1" spans="1:4">
      <c r="A508" s="5" t="s">
        <v>156</v>
      </c>
      <c r="B508" t="s">
        <v>571</v>
      </c>
      <c r="C508" s="3">
        <v>26</v>
      </c>
      <c r="D508" s="5">
        <f t="shared" si="22"/>
        <v>9</v>
      </c>
    </row>
    <row r="509" ht="15.75" customHeight="1" spans="1:4">
      <c r="A509" s="5" t="s">
        <v>156</v>
      </c>
      <c r="B509" t="s">
        <v>571</v>
      </c>
      <c r="C509" s="3">
        <v>26</v>
      </c>
      <c r="D509" s="5">
        <f t="shared" si="22"/>
        <v>9</v>
      </c>
    </row>
    <row r="510" ht="15.75" customHeight="1" spans="1:4">
      <c r="A510" s="5" t="s">
        <v>156</v>
      </c>
      <c r="B510" t="s">
        <v>571</v>
      </c>
      <c r="C510" s="3">
        <v>26</v>
      </c>
      <c r="D510" s="5">
        <f t="shared" si="22"/>
        <v>9</v>
      </c>
    </row>
    <row r="511" ht="15.75" customHeight="1" spans="1:4">
      <c r="A511" s="5" t="s">
        <v>156</v>
      </c>
      <c r="B511" t="s">
        <v>571</v>
      </c>
      <c r="C511" s="3">
        <v>26</v>
      </c>
      <c r="D511" s="5">
        <f t="shared" si="22"/>
        <v>9</v>
      </c>
    </row>
    <row r="512" ht="15.75" customHeight="1" spans="1:4">
      <c r="A512" s="5" t="s">
        <v>156</v>
      </c>
      <c r="B512" t="s">
        <v>572</v>
      </c>
      <c r="C512" s="3">
        <v>4</v>
      </c>
      <c r="D512" s="5">
        <f t="shared" si="22"/>
        <v>2</v>
      </c>
    </row>
    <row r="513" ht="15.75" customHeight="1" spans="1:4">
      <c r="A513" s="5" t="s">
        <v>156</v>
      </c>
      <c r="B513" t="s">
        <v>572</v>
      </c>
      <c r="C513" s="3">
        <v>4</v>
      </c>
      <c r="D513" s="5">
        <f t="shared" si="22"/>
        <v>2</v>
      </c>
    </row>
    <row r="514" ht="15.75" customHeight="1" spans="1:4">
      <c r="A514" s="5" t="s">
        <v>156</v>
      </c>
      <c r="B514" t="s">
        <v>573</v>
      </c>
      <c r="C514" s="3">
        <v>20</v>
      </c>
      <c r="D514" s="5">
        <f t="shared" si="22"/>
        <v>4</v>
      </c>
    </row>
    <row r="515" ht="15.75" customHeight="1" spans="1:4">
      <c r="A515" s="5" t="s">
        <v>156</v>
      </c>
      <c r="B515" t="s">
        <v>573</v>
      </c>
      <c r="C515" s="3">
        <v>20</v>
      </c>
      <c r="D515" s="5">
        <f t="shared" si="22"/>
        <v>4</v>
      </c>
    </row>
    <row r="516" ht="15.75" customHeight="1" spans="1:4">
      <c r="A516" s="5" t="s">
        <v>156</v>
      </c>
      <c r="B516" t="s">
        <v>573</v>
      </c>
      <c r="C516" s="3">
        <v>20</v>
      </c>
      <c r="D516" s="5">
        <f t="shared" si="22"/>
        <v>4</v>
      </c>
    </row>
    <row r="517" ht="15.75" customHeight="1" spans="1:4">
      <c r="A517" s="5" t="s">
        <v>156</v>
      </c>
      <c r="B517" t="s">
        <v>573</v>
      </c>
      <c r="C517" s="3">
        <v>20</v>
      </c>
      <c r="D517" s="5">
        <f t="shared" si="22"/>
        <v>4</v>
      </c>
    </row>
    <row r="518" ht="15.75" customHeight="1" spans="1:4">
      <c r="A518" s="5" t="s">
        <v>156</v>
      </c>
      <c r="B518" t="s">
        <v>574</v>
      </c>
      <c r="C518" s="3">
        <v>23</v>
      </c>
      <c r="D518" s="5">
        <f t="shared" si="22"/>
        <v>2</v>
      </c>
    </row>
    <row r="519" ht="15.75" customHeight="1" spans="1:4">
      <c r="A519" s="5" t="s">
        <v>156</v>
      </c>
      <c r="B519" t="s">
        <v>574</v>
      </c>
      <c r="C519" s="3">
        <v>23</v>
      </c>
      <c r="D519" s="5">
        <f t="shared" si="22"/>
        <v>2</v>
      </c>
    </row>
    <row r="520" ht="15.75" customHeight="1" spans="1:4">
      <c r="A520" s="5" t="s">
        <v>156</v>
      </c>
      <c r="B520" t="s">
        <v>575</v>
      </c>
      <c r="C520" s="3">
        <v>27</v>
      </c>
      <c r="D520" s="5">
        <f t="shared" si="22"/>
        <v>2</v>
      </c>
    </row>
    <row r="521" ht="15.75" customHeight="1" spans="1:4">
      <c r="A521" s="5" t="s">
        <v>156</v>
      </c>
      <c r="B521" t="s">
        <v>575</v>
      </c>
      <c r="C521" s="3">
        <v>27</v>
      </c>
      <c r="D521" s="5">
        <f t="shared" si="22"/>
        <v>2</v>
      </c>
    </row>
    <row r="522" ht="15.75" customHeight="1" spans="1:4">
      <c r="A522" s="5" t="s">
        <v>156</v>
      </c>
      <c r="B522" t="s">
        <v>576</v>
      </c>
      <c r="C522" s="3">
        <v>24</v>
      </c>
      <c r="D522" s="5">
        <f t="shared" si="22"/>
        <v>4</v>
      </c>
    </row>
    <row r="523" ht="15.75" customHeight="1" spans="1:4">
      <c r="A523" s="5" t="s">
        <v>156</v>
      </c>
      <c r="B523" t="s">
        <v>576</v>
      </c>
      <c r="C523" s="3">
        <v>24</v>
      </c>
      <c r="D523" s="5">
        <f t="shared" si="22"/>
        <v>4</v>
      </c>
    </row>
    <row r="524" ht="15.75" customHeight="1" spans="1:4">
      <c r="A524" s="5" t="s">
        <v>156</v>
      </c>
      <c r="B524" t="s">
        <v>576</v>
      </c>
      <c r="C524" s="3">
        <v>24</v>
      </c>
      <c r="D524" s="5">
        <f t="shared" si="22"/>
        <v>4</v>
      </c>
    </row>
    <row r="525" ht="15.75" customHeight="1" spans="1:4">
      <c r="A525" s="5" t="s">
        <v>156</v>
      </c>
      <c r="B525" t="s">
        <v>576</v>
      </c>
      <c r="C525" s="3">
        <v>24</v>
      </c>
      <c r="D525" s="5">
        <f t="shared" si="22"/>
        <v>4</v>
      </c>
    </row>
    <row r="526" ht="15.75" customHeight="1" spans="1:4">
      <c r="A526" s="5" t="s">
        <v>156</v>
      </c>
      <c r="B526" t="s">
        <v>577</v>
      </c>
      <c r="C526" s="3">
        <v>5</v>
      </c>
      <c r="D526" s="5">
        <f t="shared" si="22"/>
        <v>2</v>
      </c>
    </row>
    <row r="527" ht="15.75" customHeight="1" spans="1:4">
      <c r="A527" s="5" t="s">
        <v>156</v>
      </c>
      <c r="B527" t="s">
        <v>577</v>
      </c>
      <c r="C527" s="3">
        <v>5</v>
      </c>
      <c r="D527" s="5">
        <f t="shared" si="22"/>
        <v>2</v>
      </c>
    </row>
    <row r="528" ht="15.75" customHeight="1" spans="1:4">
      <c r="A528" s="5" t="s">
        <v>156</v>
      </c>
      <c r="B528" t="s">
        <v>578</v>
      </c>
      <c r="C528" s="3">
        <v>23</v>
      </c>
      <c r="D528" s="5">
        <f t="shared" si="22"/>
        <v>1</v>
      </c>
    </row>
    <row r="529" ht="15.75" customHeight="1" spans="1:4">
      <c r="A529" s="5" t="s">
        <v>156</v>
      </c>
      <c r="B529" t="s">
        <v>579</v>
      </c>
      <c r="C529" s="3">
        <v>21</v>
      </c>
      <c r="D529" s="5">
        <f t="shared" si="22"/>
        <v>1</v>
      </c>
    </row>
    <row r="530" ht="15.75" customHeight="1" spans="1:4">
      <c r="A530" s="5" t="s">
        <v>165</v>
      </c>
      <c r="B530" t="s">
        <v>580</v>
      </c>
      <c r="C530" s="3">
        <v>11</v>
      </c>
      <c r="D530" s="5">
        <f t="shared" ref="D530:D543" si="23">COUNTIF($B$530:$B$543,B530)</f>
        <v>8</v>
      </c>
    </row>
    <row r="531" ht="15.75" customHeight="1" spans="1:4">
      <c r="A531" s="5" t="s">
        <v>165</v>
      </c>
      <c r="B531" t="s">
        <v>580</v>
      </c>
      <c r="C531" s="3">
        <v>11</v>
      </c>
      <c r="D531" s="5">
        <f t="shared" si="23"/>
        <v>8</v>
      </c>
    </row>
    <row r="532" ht="15.75" customHeight="1" spans="1:4">
      <c r="A532" s="5" t="s">
        <v>165</v>
      </c>
      <c r="B532" t="s">
        <v>580</v>
      </c>
      <c r="C532" s="3">
        <v>11</v>
      </c>
      <c r="D532" s="5">
        <f t="shared" si="23"/>
        <v>8</v>
      </c>
    </row>
    <row r="533" ht="15.75" customHeight="1" spans="1:4">
      <c r="A533" s="5" t="s">
        <v>165</v>
      </c>
      <c r="B533" t="s">
        <v>580</v>
      </c>
      <c r="C533" s="3">
        <v>11</v>
      </c>
      <c r="D533" s="5">
        <f t="shared" si="23"/>
        <v>8</v>
      </c>
    </row>
    <row r="534" ht="15.75" customHeight="1" spans="1:4">
      <c r="A534" s="5" t="s">
        <v>165</v>
      </c>
      <c r="B534" t="s">
        <v>580</v>
      </c>
      <c r="C534" s="3">
        <v>11</v>
      </c>
      <c r="D534" s="5">
        <f t="shared" si="23"/>
        <v>8</v>
      </c>
    </row>
    <row r="535" ht="15.75" customHeight="1" spans="1:4">
      <c r="A535" s="5" t="s">
        <v>165</v>
      </c>
      <c r="B535" t="s">
        <v>580</v>
      </c>
      <c r="C535" s="3">
        <v>11</v>
      </c>
      <c r="D535" s="5">
        <f t="shared" si="23"/>
        <v>8</v>
      </c>
    </row>
    <row r="536" ht="15.75" customHeight="1" spans="1:4">
      <c r="A536" s="5" t="s">
        <v>165</v>
      </c>
      <c r="B536" t="s">
        <v>580</v>
      </c>
      <c r="C536" s="3">
        <v>11</v>
      </c>
      <c r="D536" s="5">
        <f t="shared" si="23"/>
        <v>8</v>
      </c>
    </row>
    <row r="537" ht="15.75" customHeight="1" spans="1:4">
      <c r="A537" s="5" t="s">
        <v>165</v>
      </c>
      <c r="B537" t="s">
        <v>580</v>
      </c>
      <c r="C537" s="3">
        <v>11</v>
      </c>
      <c r="D537" s="5">
        <f t="shared" si="23"/>
        <v>8</v>
      </c>
    </row>
    <row r="538" ht="15.75" customHeight="1" spans="1:4">
      <c r="A538" s="5" t="s">
        <v>165</v>
      </c>
      <c r="B538" t="s">
        <v>581</v>
      </c>
      <c r="C538" s="3">
        <v>12</v>
      </c>
      <c r="D538" s="5">
        <f t="shared" si="23"/>
        <v>4</v>
      </c>
    </row>
    <row r="539" ht="15.75" customHeight="1" spans="1:4">
      <c r="A539" s="5" t="s">
        <v>165</v>
      </c>
      <c r="B539" t="s">
        <v>581</v>
      </c>
      <c r="C539" s="3">
        <v>12</v>
      </c>
      <c r="D539" s="5">
        <f t="shared" si="23"/>
        <v>4</v>
      </c>
    </row>
    <row r="540" ht="15.75" customHeight="1" spans="1:4">
      <c r="A540" s="5" t="s">
        <v>165</v>
      </c>
      <c r="B540" t="s">
        <v>581</v>
      </c>
      <c r="C540" s="3">
        <v>12</v>
      </c>
      <c r="D540" s="5">
        <f t="shared" si="23"/>
        <v>4</v>
      </c>
    </row>
    <row r="541" ht="15.75" customHeight="1" spans="1:4">
      <c r="A541" s="5" t="s">
        <v>165</v>
      </c>
      <c r="B541" t="s">
        <v>581</v>
      </c>
      <c r="C541" s="3">
        <v>12</v>
      </c>
      <c r="D541" s="5">
        <f t="shared" si="23"/>
        <v>4</v>
      </c>
    </row>
    <row r="542" ht="15.75" customHeight="1" spans="1:4">
      <c r="A542" s="5" t="s">
        <v>165</v>
      </c>
      <c r="B542" t="s">
        <v>582</v>
      </c>
      <c r="C542" s="3">
        <v>9</v>
      </c>
      <c r="D542" s="5">
        <f t="shared" si="23"/>
        <v>1</v>
      </c>
    </row>
    <row r="543" ht="15.75" customHeight="1" spans="1:4">
      <c r="A543" s="5" t="s">
        <v>165</v>
      </c>
      <c r="B543" t="s">
        <v>583</v>
      </c>
      <c r="C543" s="3">
        <v>8</v>
      </c>
      <c r="D543" s="5">
        <f t="shared" si="23"/>
        <v>1</v>
      </c>
    </row>
    <row r="544" ht="15.75" customHeight="1" spans="1:4">
      <c r="A544" s="5" t="s">
        <v>168</v>
      </c>
      <c r="B544" t="s">
        <v>584</v>
      </c>
      <c r="C544" s="3">
        <v>4</v>
      </c>
      <c r="D544" s="5">
        <f t="shared" ref="D544:D546" si="24">COUNTIF($B$544:$B$546,B544)</f>
        <v>1</v>
      </c>
    </row>
    <row r="545" ht="15.75" customHeight="1" spans="1:4">
      <c r="A545" s="5" t="s">
        <v>168</v>
      </c>
      <c r="B545" t="s">
        <v>585</v>
      </c>
      <c r="C545" s="3">
        <v>7</v>
      </c>
      <c r="D545" s="5">
        <f t="shared" si="24"/>
        <v>1</v>
      </c>
    </row>
    <row r="546" ht="15.75" customHeight="1" spans="1:4">
      <c r="A546" s="5" t="s">
        <v>168</v>
      </c>
      <c r="B546" t="s">
        <v>586</v>
      </c>
      <c r="C546" s="3">
        <v>5</v>
      </c>
      <c r="D546" s="5">
        <f t="shared" si="24"/>
        <v>1</v>
      </c>
    </row>
    <row r="547" ht="15.75" customHeight="1" spans="1:4">
      <c r="A547" s="5" t="s">
        <v>172</v>
      </c>
      <c r="B547" t="s">
        <v>524</v>
      </c>
      <c r="C547" s="3">
        <v>12</v>
      </c>
      <c r="D547" s="5">
        <f t="shared" ref="D547:D552" si="25">COUNTIF($B$547:$B$552,B547)</f>
        <v>2</v>
      </c>
    </row>
    <row r="548" ht="15.75" customHeight="1" spans="1:4">
      <c r="A548" s="5" t="s">
        <v>172</v>
      </c>
      <c r="B548" t="s">
        <v>524</v>
      </c>
      <c r="C548" s="3">
        <v>12</v>
      </c>
      <c r="D548" s="5">
        <f t="shared" si="25"/>
        <v>2</v>
      </c>
    </row>
    <row r="549" ht="15.75" customHeight="1" spans="1:4">
      <c r="A549" s="5" t="s">
        <v>172</v>
      </c>
      <c r="B549" t="s">
        <v>587</v>
      </c>
      <c r="C549" s="3">
        <v>4</v>
      </c>
      <c r="D549" s="5">
        <f t="shared" si="25"/>
        <v>2</v>
      </c>
    </row>
    <row r="550" ht="15.75" customHeight="1" spans="1:4">
      <c r="A550" s="5" t="s">
        <v>172</v>
      </c>
      <c r="B550" t="s">
        <v>587</v>
      </c>
      <c r="C550" s="3">
        <v>4</v>
      </c>
      <c r="D550" s="5">
        <f t="shared" si="25"/>
        <v>2</v>
      </c>
    </row>
    <row r="551" ht="15.75" customHeight="1" spans="1:4">
      <c r="A551" s="5" t="s">
        <v>172</v>
      </c>
      <c r="B551" t="s">
        <v>588</v>
      </c>
      <c r="C551" s="3">
        <v>4</v>
      </c>
      <c r="D551" s="5">
        <f t="shared" si="25"/>
        <v>1</v>
      </c>
    </row>
    <row r="552" ht="15.75" customHeight="1" spans="1:4">
      <c r="A552" s="5" t="s">
        <v>172</v>
      </c>
      <c r="B552" t="s">
        <v>589</v>
      </c>
      <c r="C552" s="3">
        <v>5</v>
      </c>
      <c r="D552" s="5">
        <f t="shared" si="25"/>
        <v>1</v>
      </c>
    </row>
    <row r="553" ht="15.75" customHeight="1" spans="1:4">
      <c r="A553" s="5" t="s">
        <v>177</v>
      </c>
      <c r="B553" t="s">
        <v>590</v>
      </c>
      <c r="C553" s="3">
        <v>4</v>
      </c>
      <c r="D553" s="5">
        <f t="shared" ref="D553:D576" si="26">COUNTIF($B$553:$B$576,B553)</f>
        <v>1</v>
      </c>
    </row>
    <row r="554" ht="15.75" customHeight="1" spans="1:4">
      <c r="A554" s="5" t="s">
        <v>177</v>
      </c>
      <c r="B554" t="s">
        <v>591</v>
      </c>
      <c r="C554" s="3">
        <v>6</v>
      </c>
      <c r="D554" s="5">
        <f t="shared" si="26"/>
        <v>1</v>
      </c>
    </row>
    <row r="555" ht="15.75" customHeight="1" spans="1:4">
      <c r="A555" s="5" t="s">
        <v>177</v>
      </c>
      <c r="B555" t="s">
        <v>592</v>
      </c>
      <c r="C555" s="3">
        <v>12</v>
      </c>
      <c r="D555" s="5">
        <f t="shared" si="26"/>
        <v>2</v>
      </c>
    </row>
    <row r="556" ht="15.75" customHeight="1" spans="1:4">
      <c r="A556" s="5" t="s">
        <v>177</v>
      </c>
      <c r="B556" t="s">
        <v>592</v>
      </c>
      <c r="C556" s="3">
        <v>12</v>
      </c>
      <c r="D556" s="5">
        <f t="shared" si="26"/>
        <v>2</v>
      </c>
    </row>
    <row r="557" ht="15.75" customHeight="1" spans="1:4">
      <c r="A557" s="5" t="s">
        <v>177</v>
      </c>
      <c r="B557" t="s">
        <v>593</v>
      </c>
      <c r="C557" s="3">
        <v>12</v>
      </c>
      <c r="D557" s="5">
        <f t="shared" si="26"/>
        <v>2</v>
      </c>
    </row>
    <row r="558" ht="15.75" customHeight="1" spans="1:4">
      <c r="A558" s="5" t="s">
        <v>177</v>
      </c>
      <c r="B558" t="s">
        <v>593</v>
      </c>
      <c r="C558" s="3">
        <v>12</v>
      </c>
      <c r="D558" s="5">
        <f t="shared" si="26"/>
        <v>2</v>
      </c>
    </row>
    <row r="559" ht="15.75" customHeight="1" spans="1:4">
      <c r="A559" s="5" t="s">
        <v>177</v>
      </c>
      <c r="B559" t="s">
        <v>594</v>
      </c>
      <c r="C559" s="3">
        <v>9</v>
      </c>
      <c r="D559" s="5">
        <f t="shared" si="26"/>
        <v>1</v>
      </c>
    </row>
    <row r="560" ht="15.75" customHeight="1" spans="1:4">
      <c r="A560" s="5" t="s">
        <v>177</v>
      </c>
      <c r="B560" t="s">
        <v>595</v>
      </c>
      <c r="C560" s="3">
        <v>3</v>
      </c>
      <c r="D560" s="5">
        <f t="shared" si="26"/>
        <v>1</v>
      </c>
    </row>
    <row r="561" ht="15.75" customHeight="1" spans="1:4">
      <c r="A561" s="5" t="s">
        <v>177</v>
      </c>
      <c r="B561" t="s">
        <v>596</v>
      </c>
      <c r="C561" s="3">
        <v>5</v>
      </c>
      <c r="D561" s="5">
        <f t="shared" si="26"/>
        <v>1</v>
      </c>
    </row>
    <row r="562" ht="15.75" customHeight="1" spans="1:4">
      <c r="A562" s="5" t="s">
        <v>177</v>
      </c>
      <c r="B562" t="s">
        <v>597</v>
      </c>
      <c r="C562" s="3">
        <v>4</v>
      </c>
      <c r="D562" s="5">
        <f t="shared" si="26"/>
        <v>2</v>
      </c>
    </row>
    <row r="563" ht="15.75" customHeight="1" spans="1:4">
      <c r="A563" s="5" t="s">
        <v>177</v>
      </c>
      <c r="B563" t="s">
        <v>597</v>
      </c>
      <c r="C563" s="3">
        <v>4</v>
      </c>
      <c r="D563" s="5">
        <f t="shared" si="26"/>
        <v>2</v>
      </c>
    </row>
    <row r="564" ht="15.75" customHeight="1" spans="1:4">
      <c r="A564" s="5" t="s">
        <v>177</v>
      </c>
      <c r="B564" t="s">
        <v>598</v>
      </c>
      <c r="C564" s="3">
        <v>8</v>
      </c>
      <c r="D564" s="5">
        <f t="shared" si="26"/>
        <v>1</v>
      </c>
    </row>
    <row r="565" ht="15.75" customHeight="1" spans="1:4">
      <c r="A565" s="5" t="s">
        <v>177</v>
      </c>
      <c r="B565" t="s">
        <v>599</v>
      </c>
      <c r="C565" s="3">
        <v>10</v>
      </c>
      <c r="D565" s="5">
        <f t="shared" si="26"/>
        <v>1</v>
      </c>
    </row>
    <row r="566" ht="15.75" customHeight="1" spans="1:4">
      <c r="A566" s="5" t="s">
        <v>177</v>
      </c>
      <c r="B566" t="s">
        <v>600</v>
      </c>
      <c r="C566" s="3">
        <v>5</v>
      </c>
      <c r="D566" s="5">
        <f t="shared" si="26"/>
        <v>2</v>
      </c>
    </row>
    <row r="567" ht="15.75" customHeight="1" spans="1:4">
      <c r="A567" s="5" t="s">
        <v>177</v>
      </c>
      <c r="B567" t="s">
        <v>600</v>
      </c>
      <c r="C567" s="3">
        <v>5</v>
      </c>
      <c r="D567" s="5">
        <f t="shared" si="26"/>
        <v>2</v>
      </c>
    </row>
    <row r="568" ht="15.75" customHeight="1" spans="1:4">
      <c r="A568" s="5" t="s">
        <v>177</v>
      </c>
      <c r="B568" t="s">
        <v>601</v>
      </c>
      <c r="C568" s="3">
        <v>11</v>
      </c>
      <c r="D568" s="5">
        <f t="shared" si="26"/>
        <v>2</v>
      </c>
    </row>
    <row r="569" ht="15.75" customHeight="1" spans="1:4">
      <c r="A569" s="5" t="s">
        <v>177</v>
      </c>
      <c r="B569" t="s">
        <v>601</v>
      </c>
      <c r="C569" s="3">
        <v>11</v>
      </c>
      <c r="D569" s="5">
        <f t="shared" si="26"/>
        <v>2</v>
      </c>
    </row>
    <row r="570" ht="15.75" customHeight="1" spans="1:4">
      <c r="A570" s="5" t="s">
        <v>177</v>
      </c>
      <c r="B570" t="s">
        <v>602</v>
      </c>
      <c r="C570" s="3">
        <v>10</v>
      </c>
      <c r="D570" s="5">
        <f t="shared" si="26"/>
        <v>6</v>
      </c>
    </row>
    <row r="571" ht="15.75" customHeight="1" spans="1:4">
      <c r="A571" s="5" t="s">
        <v>177</v>
      </c>
      <c r="B571" t="s">
        <v>602</v>
      </c>
      <c r="C571" s="3">
        <v>10</v>
      </c>
      <c r="D571" s="5">
        <f t="shared" si="26"/>
        <v>6</v>
      </c>
    </row>
    <row r="572" ht="15.75" customHeight="1" spans="1:4">
      <c r="A572" s="5" t="s">
        <v>177</v>
      </c>
      <c r="B572" t="s">
        <v>602</v>
      </c>
      <c r="C572" s="3">
        <v>10</v>
      </c>
      <c r="D572" s="5">
        <f t="shared" si="26"/>
        <v>6</v>
      </c>
    </row>
    <row r="573" ht="15.75" customHeight="1" spans="1:4">
      <c r="A573" s="5" t="s">
        <v>177</v>
      </c>
      <c r="B573" t="s">
        <v>602</v>
      </c>
      <c r="C573" s="3">
        <v>10</v>
      </c>
      <c r="D573" s="5">
        <f t="shared" si="26"/>
        <v>6</v>
      </c>
    </row>
    <row r="574" ht="15.75" customHeight="1" spans="1:4">
      <c r="A574" s="5" t="s">
        <v>177</v>
      </c>
      <c r="B574" t="s">
        <v>602</v>
      </c>
      <c r="C574" s="3">
        <v>10</v>
      </c>
      <c r="D574" s="5">
        <f t="shared" si="26"/>
        <v>6</v>
      </c>
    </row>
    <row r="575" ht="15.75" customHeight="1" spans="1:4">
      <c r="A575" s="5" t="s">
        <v>177</v>
      </c>
      <c r="B575" t="s">
        <v>602</v>
      </c>
      <c r="C575" s="3">
        <v>10</v>
      </c>
      <c r="D575" s="5">
        <f t="shared" si="26"/>
        <v>6</v>
      </c>
    </row>
    <row r="576" ht="15.75" customHeight="1" spans="1:4">
      <c r="A576" s="5" t="s">
        <v>177</v>
      </c>
      <c r="B576" t="s">
        <v>603</v>
      </c>
      <c r="C576" s="3">
        <v>3</v>
      </c>
      <c r="D576" s="5">
        <f t="shared" si="26"/>
        <v>1</v>
      </c>
    </row>
    <row r="577" ht="15.75" customHeight="1" spans="1:4">
      <c r="A577" s="5" t="s">
        <v>180</v>
      </c>
      <c r="B577" t="s">
        <v>401</v>
      </c>
      <c r="C577" s="3">
        <v>24</v>
      </c>
      <c r="D577" s="5">
        <f t="shared" ref="D577:D582" si="27">COUNTIF($B$577:$B$582,B577)</f>
        <v>6</v>
      </c>
    </row>
    <row r="578" ht="15.75" customHeight="1" spans="1:4">
      <c r="A578" s="5" t="s">
        <v>180</v>
      </c>
      <c r="B578" t="s">
        <v>401</v>
      </c>
      <c r="C578" s="3">
        <v>24</v>
      </c>
      <c r="D578" s="5">
        <f t="shared" si="27"/>
        <v>6</v>
      </c>
    </row>
    <row r="579" ht="15.75" customHeight="1" spans="1:4">
      <c r="A579" s="5" t="s">
        <v>180</v>
      </c>
      <c r="B579" t="s">
        <v>401</v>
      </c>
      <c r="C579" s="3">
        <v>24</v>
      </c>
      <c r="D579" s="5">
        <f t="shared" si="27"/>
        <v>6</v>
      </c>
    </row>
    <row r="580" ht="15.75" customHeight="1" spans="1:4">
      <c r="A580" s="5" t="s">
        <v>180</v>
      </c>
      <c r="B580" t="s">
        <v>401</v>
      </c>
      <c r="C580" s="3">
        <v>24</v>
      </c>
      <c r="D580" s="5">
        <f t="shared" si="27"/>
        <v>6</v>
      </c>
    </row>
    <row r="581" ht="15.75" customHeight="1" spans="1:4">
      <c r="A581" s="5" t="s">
        <v>180</v>
      </c>
      <c r="B581" t="s">
        <v>401</v>
      </c>
      <c r="C581" s="3">
        <v>24</v>
      </c>
      <c r="D581" s="5">
        <f t="shared" si="27"/>
        <v>6</v>
      </c>
    </row>
    <row r="582" ht="15.75" customHeight="1" spans="1:4">
      <c r="A582" s="5" t="s">
        <v>180</v>
      </c>
      <c r="B582" t="s">
        <v>401</v>
      </c>
      <c r="C582" s="3">
        <v>24</v>
      </c>
      <c r="D582" s="5">
        <f t="shared" si="27"/>
        <v>6</v>
      </c>
    </row>
    <row r="583" ht="15.75" customHeight="1" spans="1:4">
      <c r="A583" s="5" t="s">
        <v>193</v>
      </c>
      <c r="B583" t="s">
        <v>604</v>
      </c>
      <c r="C583" s="3">
        <v>11</v>
      </c>
      <c r="D583" s="5">
        <f t="shared" ref="D583:D594" si="28">COUNTIF($B$583:$B$594,B583)</f>
        <v>10</v>
      </c>
    </row>
    <row r="584" ht="15.75" customHeight="1" spans="1:4">
      <c r="A584" s="5" t="s">
        <v>193</v>
      </c>
      <c r="B584" t="s">
        <v>604</v>
      </c>
      <c r="C584" s="3">
        <v>11</v>
      </c>
      <c r="D584" s="5">
        <f t="shared" si="28"/>
        <v>10</v>
      </c>
    </row>
    <row r="585" ht="15.75" customHeight="1" spans="1:4">
      <c r="A585" s="5" t="s">
        <v>193</v>
      </c>
      <c r="B585" t="s">
        <v>604</v>
      </c>
      <c r="C585" s="3">
        <v>11</v>
      </c>
      <c r="D585" s="5">
        <f t="shared" si="28"/>
        <v>10</v>
      </c>
    </row>
    <row r="586" ht="15.75" customHeight="1" spans="1:4">
      <c r="A586" s="5" t="s">
        <v>193</v>
      </c>
      <c r="B586" t="s">
        <v>604</v>
      </c>
      <c r="C586" s="3">
        <v>11</v>
      </c>
      <c r="D586" s="5">
        <f t="shared" si="28"/>
        <v>10</v>
      </c>
    </row>
    <row r="587" ht="15.75" customHeight="1" spans="1:4">
      <c r="A587" s="5" t="s">
        <v>193</v>
      </c>
      <c r="B587" t="s">
        <v>604</v>
      </c>
      <c r="C587" s="3">
        <v>11</v>
      </c>
      <c r="D587" s="5">
        <f t="shared" si="28"/>
        <v>10</v>
      </c>
    </row>
    <row r="588" ht="15.75" customHeight="1" spans="1:4">
      <c r="A588" s="5" t="s">
        <v>193</v>
      </c>
      <c r="B588" t="s">
        <v>604</v>
      </c>
      <c r="C588" s="3">
        <v>11</v>
      </c>
      <c r="D588" s="5">
        <f t="shared" si="28"/>
        <v>10</v>
      </c>
    </row>
    <row r="589" ht="15.75" customHeight="1" spans="1:4">
      <c r="A589" s="5" t="s">
        <v>193</v>
      </c>
      <c r="B589" t="s">
        <v>604</v>
      </c>
      <c r="C589" s="3">
        <v>11</v>
      </c>
      <c r="D589" s="5">
        <f t="shared" si="28"/>
        <v>10</v>
      </c>
    </row>
    <row r="590" ht="15.75" customHeight="1" spans="1:4">
      <c r="A590" s="5" t="s">
        <v>193</v>
      </c>
      <c r="B590" t="s">
        <v>604</v>
      </c>
      <c r="C590" s="3">
        <v>11</v>
      </c>
      <c r="D590" s="5">
        <f t="shared" si="28"/>
        <v>10</v>
      </c>
    </row>
    <row r="591" ht="15.75" customHeight="1" spans="1:4">
      <c r="A591" s="5" t="s">
        <v>193</v>
      </c>
      <c r="B591" t="s">
        <v>604</v>
      </c>
      <c r="C591" s="3">
        <v>11</v>
      </c>
      <c r="D591" s="5">
        <f t="shared" si="28"/>
        <v>10</v>
      </c>
    </row>
    <row r="592" ht="15.75" customHeight="1" spans="1:4">
      <c r="A592" s="5" t="s">
        <v>193</v>
      </c>
      <c r="B592" t="s">
        <v>604</v>
      </c>
      <c r="C592" s="3">
        <v>11</v>
      </c>
      <c r="D592" s="5">
        <f t="shared" si="28"/>
        <v>10</v>
      </c>
    </row>
    <row r="593" ht="15.75" customHeight="1" spans="1:4">
      <c r="A593" s="5" t="s">
        <v>193</v>
      </c>
      <c r="B593" t="s">
        <v>605</v>
      </c>
      <c r="C593" s="3">
        <v>8</v>
      </c>
      <c r="D593" s="5">
        <f t="shared" si="28"/>
        <v>1</v>
      </c>
    </row>
    <row r="594" ht="15.75" customHeight="1" spans="1:4">
      <c r="A594" s="5" t="s">
        <v>193</v>
      </c>
      <c r="B594" t="s">
        <v>606</v>
      </c>
      <c r="C594" s="3">
        <v>8</v>
      </c>
      <c r="D594" s="5">
        <f t="shared" si="28"/>
        <v>1</v>
      </c>
    </row>
    <row r="595" ht="15.75" customHeight="1" spans="1:4">
      <c r="A595" s="5" t="s">
        <v>196</v>
      </c>
      <c r="B595" t="s">
        <v>607</v>
      </c>
      <c r="C595" s="3">
        <v>17</v>
      </c>
      <c r="D595" s="5">
        <f t="shared" ref="D595:D599" si="29">COUNTIF($B$595:$B$599,B595)</f>
        <v>1</v>
      </c>
    </row>
    <row r="596" ht="15.75" customHeight="1" spans="1:4">
      <c r="A596" s="5" t="s">
        <v>196</v>
      </c>
      <c r="B596" t="s">
        <v>608</v>
      </c>
      <c r="C596" s="3">
        <v>36</v>
      </c>
      <c r="D596" s="5">
        <f t="shared" si="29"/>
        <v>1</v>
      </c>
    </row>
    <row r="597" ht="15.75" customHeight="1" spans="1:4">
      <c r="A597" s="5" t="s">
        <v>196</v>
      </c>
      <c r="B597" t="s">
        <v>609</v>
      </c>
      <c r="C597" s="3">
        <v>18</v>
      </c>
      <c r="D597" s="5">
        <f t="shared" si="29"/>
        <v>1</v>
      </c>
    </row>
    <row r="598" ht="15.75" customHeight="1" spans="1:4">
      <c r="A598" s="5" t="s">
        <v>196</v>
      </c>
      <c r="B598" t="s">
        <v>610</v>
      </c>
      <c r="C598" s="3">
        <v>31</v>
      </c>
      <c r="D598" s="5">
        <f t="shared" si="29"/>
        <v>2</v>
      </c>
    </row>
    <row r="599" ht="15.75" customHeight="1" spans="1:4">
      <c r="A599" s="5" t="s">
        <v>196</v>
      </c>
      <c r="B599" t="s">
        <v>610</v>
      </c>
      <c r="C599" s="3">
        <v>31</v>
      </c>
      <c r="D599" s="5">
        <f t="shared" si="29"/>
        <v>2</v>
      </c>
    </row>
    <row r="600" ht="15.75" customHeight="1" spans="1:4">
      <c r="A600" s="5" t="s">
        <v>200</v>
      </c>
      <c r="B600" t="s">
        <v>611</v>
      </c>
      <c r="C600" s="3">
        <v>11</v>
      </c>
      <c r="D600" s="5">
        <f t="shared" ref="D600:D634" si="30">COUNTIF($B$600:$B$634,B600)</f>
        <v>1</v>
      </c>
    </row>
    <row r="601" ht="15.75" customHeight="1" spans="1:4">
      <c r="A601" s="5" t="s">
        <v>200</v>
      </c>
      <c r="B601" t="s">
        <v>612</v>
      </c>
      <c r="C601" s="3">
        <v>91</v>
      </c>
      <c r="D601" s="5">
        <f t="shared" si="30"/>
        <v>11</v>
      </c>
    </row>
    <row r="602" ht="15.75" customHeight="1" spans="1:4">
      <c r="A602" s="5" t="s">
        <v>200</v>
      </c>
      <c r="B602" t="s">
        <v>612</v>
      </c>
      <c r="C602" s="3">
        <v>91</v>
      </c>
      <c r="D602" s="5">
        <f t="shared" si="30"/>
        <v>11</v>
      </c>
    </row>
    <row r="603" ht="15.75" customHeight="1" spans="1:4">
      <c r="A603" s="5" t="s">
        <v>200</v>
      </c>
      <c r="B603" t="s">
        <v>612</v>
      </c>
      <c r="C603" s="3">
        <v>91</v>
      </c>
      <c r="D603" s="5">
        <f t="shared" si="30"/>
        <v>11</v>
      </c>
    </row>
    <row r="604" ht="15.75" customHeight="1" spans="1:4">
      <c r="A604" s="5" t="s">
        <v>200</v>
      </c>
      <c r="B604" t="s">
        <v>612</v>
      </c>
      <c r="C604" s="3">
        <v>91</v>
      </c>
      <c r="D604" s="5">
        <f t="shared" si="30"/>
        <v>11</v>
      </c>
    </row>
    <row r="605" ht="15.75" customHeight="1" spans="1:4">
      <c r="A605" s="5" t="s">
        <v>200</v>
      </c>
      <c r="B605" t="s">
        <v>612</v>
      </c>
      <c r="C605" s="3">
        <v>91</v>
      </c>
      <c r="D605" s="5">
        <f t="shared" si="30"/>
        <v>11</v>
      </c>
    </row>
    <row r="606" ht="15.75" customHeight="1" spans="1:4">
      <c r="A606" s="5" t="s">
        <v>200</v>
      </c>
      <c r="B606" t="s">
        <v>612</v>
      </c>
      <c r="C606" s="3">
        <v>91</v>
      </c>
      <c r="D606" s="5">
        <f t="shared" si="30"/>
        <v>11</v>
      </c>
    </row>
    <row r="607" ht="15.75" customHeight="1" spans="1:4">
      <c r="A607" s="5" t="s">
        <v>200</v>
      </c>
      <c r="B607" t="s">
        <v>612</v>
      </c>
      <c r="C607" s="3">
        <v>91</v>
      </c>
      <c r="D607" s="5">
        <f t="shared" si="30"/>
        <v>11</v>
      </c>
    </row>
    <row r="608" ht="15.75" customHeight="1" spans="1:4">
      <c r="A608" s="5" t="s">
        <v>200</v>
      </c>
      <c r="B608" t="s">
        <v>612</v>
      </c>
      <c r="C608" s="3">
        <v>91</v>
      </c>
      <c r="D608" s="5">
        <f t="shared" si="30"/>
        <v>11</v>
      </c>
    </row>
    <row r="609" ht="15.75" customHeight="1" spans="1:4">
      <c r="A609" s="5" t="s">
        <v>200</v>
      </c>
      <c r="B609" t="s">
        <v>612</v>
      </c>
      <c r="C609" s="3">
        <v>91</v>
      </c>
      <c r="D609" s="5">
        <f t="shared" si="30"/>
        <v>11</v>
      </c>
    </row>
    <row r="610" ht="15.75" customHeight="1" spans="1:4">
      <c r="A610" s="5" t="s">
        <v>200</v>
      </c>
      <c r="B610" t="s">
        <v>612</v>
      </c>
      <c r="C610" s="3">
        <v>91</v>
      </c>
      <c r="D610" s="5">
        <f t="shared" si="30"/>
        <v>11</v>
      </c>
    </row>
    <row r="611" ht="15.75" customHeight="1" spans="1:4">
      <c r="A611" s="5" t="s">
        <v>200</v>
      </c>
      <c r="B611" t="s">
        <v>612</v>
      </c>
      <c r="C611" s="3">
        <v>91</v>
      </c>
      <c r="D611" s="5">
        <f t="shared" si="30"/>
        <v>11</v>
      </c>
    </row>
    <row r="612" ht="15.75" customHeight="1" spans="1:4">
      <c r="A612" s="5" t="s">
        <v>200</v>
      </c>
      <c r="B612" t="s">
        <v>613</v>
      </c>
      <c r="C612" s="3">
        <v>5</v>
      </c>
      <c r="D612" s="5">
        <f t="shared" si="30"/>
        <v>2</v>
      </c>
    </row>
    <row r="613" ht="15.75" customHeight="1" spans="1:4">
      <c r="A613" s="5" t="s">
        <v>200</v>
      </c>
      <c r="B613" t="s">
        <v>613</v>
      </c>
      <c r="C613" s="3">
        <v>5</v>
      </c>
      <c r="D613" s="5">
        <f t="shared" si="30"/>
        <v>2</v>
      </c>
    </row>
    <row r="614" ht="15.75" customHeight="1" spans="1:4">
      <c r="A614" s="5" t="s">
        <v>200</v>
      </c>
      <c r="B614" t="s">
        <v>614</v>
      </c>
      <c r="C614" s="3">
        <v>14</v>
      </c>
      <c r="D614" s="5">
        <f t="shared" si="30"/>
        <v>3</v>
      </c>
    </row>
    <row r="615" ht="15.75" customHeight="1" spans="1:4">
      <c r="A615" s="5" t="s">
        <v>200</v>
      </c>
      <c r="B615" t="s">
        <v>614</v>
      </c>
      <c r="C615" s="3">
        <v>14</v>
      </c>
      <c r="D615" s="5">
        <f t="shared" si="30"/>
        <v>3</v>
      </c>
    </row>
    <row r="616" ht="15.75" customHeight="1" spans="1:4">
      <c r="A616" s="5" t="s">
        <v>200</v>
      </c>
      <c r="B616" t="s">
        <v>614</v>
      </c>
      <c r="C616" s="3">
        <v>14</v>
      </c>
      <c r="D616" s="5">
        <f t="shared" si="30"/>
        <v>3</v>
      </c>
    </row>
    <row r="617" ht="15.75" customHeight="1" spans="1:4">
      <c r="A617" s="5" t="s">
        <v>200</v>
      </c>
      <c r="B617" t="s">
        <v>615</v>
      </c>
      <c r="C617" s="3">
        <v>4</v>
      </c>
      <c r="D617" s="5">
        <f t="shared" si="30"/>
        <v>1</v>
      </c>
    </row>
    <row r="618" ht="15.75" customHeight="1" spans="1:4">
      <c r="A618" s="5" t="s">
        <v>200</v>
      </c>
      <c r="B618" t="s">
        <v>616</v>
      </c>
      <c r="C618" s="3">
        <v>10</v>
      </c>
      <c r="D618" s="5">
        <f t="shared" si="30"/>
        <v>2</v>
      </c>
    </row>
    <row r="619" ht="15.75" customHeight="1" spans="1:4">
      <c r="A619" s="5" t="s">
        <v>200</v>
      </c>
      <c r="B619" t="s">
        <v>616</v>
      </c>
      <c r="C619" s="3">
        <v>10</v>
      </c>
      <c r="D619" s="5">
        <f t="shared" si="30"/>
        <v>2</v>
      </c>
    </row>
    <row r="620" ht="15.75" customHeight="1" spans="1:4">
      <c r="A620" s="5" t="s">
        <v>200</v>
      </c>
      <c r="B620" t="s">
        <v>617</v>
      </c>
      <c r="C620" s="3">
        <v>7</v>
      </c>
      <c r="D620" s="5">
        <f t="shared" si="30"/>
        <v>1</v>
      </c>
    </row>
    <row r="621" ht="15.75" customHeight="1" spans="1:4">
      <c r="A621" s="5" t="s">
        <v>200</v>
      </c>
      <c r="B621" t="s">
        <v>618</v>
      </c>
      <c r="C621" s="3">
        <v>5</v>
      </c>
      <c r="D621" s="5">
        <f t="shared" si="30"/>
        <v>1</v>
      </c>
    </row>
    <row r="622" ht="15.75" customHeight="1" spans="1:4">
      <c r="A622" s="5" t="s">
        <v>200</v>
      </c>
      <c r="B622" t="s">
        <v>619</v>
      </c>
      <c r="C622" s="3">
        <v>12</v>
      </c>
      <c r="D622" s="5">
        <f t="shared" si="30"/>
        <v>3</v>
      </c>
    </row>
    <row r="623" ht="15.75" customHeight="1" spans="1:4">
      <c r="A623" s="5" t="s">
        <v>200</v>
      </c>
      <c r="B623" t="s">
        <v>619</v>
      </c>
      <c r="C623" s="3">
        <v>12</v>
      </c>
      <c r="D623" s="5">
        <f t="shared" si="30"/>
        <v>3</v>
      </c>
    </row>
    <row r="624" ht="15.75" customHeight="1" spans="1:4">
      <c r="A624" s="5" t="s">
        <v>200</v>
      </c>
      <c r="B624" t="s">
        <v>619</v>
      </c>
      <c r="C624" s="3">
        <v>12</v>
      </c>
      <c r="D624" s="5">
        <f t="shared" si="30"/>
        <v>3</v>
      </c>
    </row>
    <row r="625" ht="15.75" customHeight="1" spans="1:4">
      <c r="A625" s="5" t="s">
        <v>200</v>
      </c>
      <c r="B625" t="s">
        <v>620</v>
      </c>
      <c r="C625" s="3">
        <v>11</v>
      </c>
      <c r="D625" s="5">
        <f t="shared" si="30"/>
        <v>3</v>
      </c>
    </row>
    <row r="626" ht="15.75" customHeight="1" spans="1:4">
      <c r="A626" s="5" t="s">
        <v>200</v>
      </c>
      <c r="B626" t="s">
        <v>620</v>
      </c>
      <c r="C626" s="3">
        <v>11</v>
      </c>
      <c r="D626" s="5">
        <f t="shared" si="30"/>
        <v>3</v>
      </c>
    </row>
    <row r="627" ht="15.75" customHeight="1" spans="1:4">
      <c r="A627" s="5" t="s">
        <v>200</v>
      </c>
      <c r="B627" t="s">
        <v>620</v>
      </c>
      <c r="C627" s="3">
        <v>11</v>
      </c>
      <c r="D627" s="5">
        <f t="shared" si="30"/>
        <v>3</v>
      </c>
    </row>
    <row r="628" ht="15.75" customHeight="1" spans="1:4">
      <c r="A628" s="5" t="s">
        <v>200</v>
      </c>
      <c r="B628" t="s">
        <v>621</v>
      </c>
      <c r="C628" s="3">
        <v>12</v>
      </c>
      <c r="D628" s="5">
        <f t="shared" si="30"/>
        <v>2</v>
      </c>
    </row>
    <row r="629" ht="15.75" customHeight="1" spans="1:4">
      <c r="A629" s="5" t="s">
        <v>200</v>
      </c>
      <c r="B629" t="s">
        <v>621</v>
      </c>
      <c r="C629" s="3">
        <v>12</v>
      </c>
      <c r="D629" s="5">
        <f t="shared" si="30"/>
        <v>2</v>
      </c>
    </row>
    <row r="630" ht="15.75" customHeight="1" spans="1:4">
      <c r="A630" s="5" t="s">
        <v>200</v>
      </c>
      <c r="B630" t="s">
        <v>622</v>
      </c>
      <c r="C630" s="3">
        <v>9</v>
      </c>
      <c r="D630" s="5">
        <f t="shared" si="30"/>
        <v>1</v>
      </c>
    </row>
    <row r="631" ht="15.75" customHeight="1" spans="1:4">
      <c r="A631" s="5" t="s">
        <v>200</v>
      </c>
      <c r="B631" t="s">
        <v>623</v>
      </c>
      <c r="C631" s="3">
        <v>10</v>
      </c>
      <c r="D631" s="5">
        <f t="shared" si="30"/>
        <v>1</v>
      </c>
    </row>
    <row r="632" ht="15.75" customHeight="1" spans="1:4">
      <c r="A632" s="5" t="s">
        <v>200</v>
      </c>
      <c r="B632" t="s">
        <v>624</v>
      </c>
      <c r="C632" s="3">
        <v>87</v>
      </c>
      <c r="D632" s="5">
        <f t="shared" si="30"/>
        <v>2</v>
      </c>
    </row>
    <row r="633" ht="15.75" customHeight="1" spans="1:4">
      <c r="A633" s="5" t="s">
        <v>200</v>
      </c>
      <c r="B633" t="s">
        <v>624</v>
      </c>
      <c r="C633" s="3">
        <v>87</v>
      </c>
      <c r="D633" s="5">
        <f t="shared" si="30"/>
        <v>2</v>
      </c>
    </row>
    <row r="634" ht="15.75" customHeight="1" spans="1:4">
      <c r="A634" s="5" t="s">
        <v>200</v>
      </c>
      <c r="B634" t="s">
        <v>625</v>
      </c>
      <c r="C634" s="3">
        <v>21</v>
      </c>
      <c r="D634" s="5">
        <f t="shared" si="30"/>
        <v>1</v>
      </c>
    </row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 spans="1:4">
      <c r="A640" s="1" t="s">
        <v>379</v>
      </c>
      <c r="B640" s="1" t="s">
        <v>380</v>
      </c>
      <c r="C640" s="1" t="s">
        <v>381</v>
      </c>
      <c r="D640" s="1" t="s">
        <v>382</v>
      </c>
    </row>
    <row r="641" ht="15.75" customHeight="1" spans="1:4">
      <c r="A641" s="7" t="s">
        <v>41</v>
      </c>
      <c r="B641" s="7" t="s">
        <v>383</v>
      </c>
      <c r="C641" s="7">
        <v>14</v>
      </c>
      <c r="D641" s="7">
        <v>3</v>
      </c>
    </row>
    <row r="642" ht="15.75" customHeight="1" spans="1:4">
      <c r="A642" s="7" t="s">
        <v>41</v>
      </c>
      <c r="B642" s="7" t="s">
        <v>384</v>
      </c>
      <c r="C642" s="7">
        <v>12</v>
      </c>
      <c r="D642" s="7">
        <v>3</v>
      </c>
    </row>
    <row r="643" ht="15.75" customHeight="1" spans="1:4">
      <c r="A643" s="7" t="s">
        <v>41</v>
      </c>
      <c r="B643" s="7" t="s">
        <v>385</v>
      </c>
      <c r="C643" s="7">
        <v>4</v>
      </c>
      <c r="D643" s="7">
        <v>1</v>
      </c>
    </row>
    <row r="644" ht="15.75" customHeight="1" spans="1:4">
      <c r="A644" s="7" t="s">
        <v>41</v>
      </c>
      <c r="B644" s="7" t="s">
        <v>386</v>
      </c>
      <c r="C644" s="7">
        <v>11</v>
      </c>
      <c r="D644" s="7">
        <v>1</v>
      </c>
    </row>
    <row r="645" ht="15.75" customHeight="1" spans="1:4">
      <c r="A645" s="7" t="s">
        <v>47</v>
      </c>
      <c r="B645" s="7" t="s">
        <v>387</v>
      </c>
      <c r="C645" s="7">
        <v>10</v>
      </c>
      <c r="D645" s="7">
        <v>1</v>
      </c>
    </row>
    <row r="646" ht="15.75" customHeight="1" spans="1:4">
      <c r="A646" s="7" t="s">
        <v>47</v>
      </c>
      <c r="B646" s="7" t="s">
        <v>388</v>
      </c>
      <c r="C646" s="7">
        <v>8</v>
      </c>
      <c r="D646" s="7">
        <v>1</v>
      </c>
    </row>
    <row r="647" ht="15.75" customHeight="1" spans="1:4">
      <c r="A647" s="7" t="s">
        <v>47</v>
      </c>
      <c r="B647" s="7" t="s">
        <v>389</v>
      </c>
      <c r="C647" s="7">
        <v>6</v>
      </c>
      <c r="D647" s="7">
        <v>1</v>
      </c>
    </row>
    <row r="648" ht="15.75" customHeight="1" spans="1:4">
      <c r="A648" s="7" t="s">
        <v>52</v>
      </c>
      <c r="B648" s="7" t="s">
        <v>390</v>
      </c>
      <c r="C648" s="7">
        <v>9</v>
      </c>
      <c r="D648" s="7">
        <v>2</v>
      </c>
    </row>
    <row r="649" ht="15.75" customHeight="1" spans="1:4">
      <c r="A649" s="7" t="s">
        <v>52</v>
      </c>
      <c r="B649" s="7" t="s">
        <v>391</v>
      </c>
      <c r="C649" s="7">
        <v>11</v>
      </c>
      <c r="D649" s="7">
        <v>2</v>
      </c>
    </row>
    <row r="650" ht="15.75" customHeight="1" spans="1:4">
      <c r="A650" s="7" t="s">
        <v>52</v>
      </c>
      <c r="B650" s="7" t="s">
        <v>392</v>
      </c>
      <c r="C650" s="7">
        <v>6</v>
      </c>
      <c r="D650" s="7">
        <v>1</v>
      </c>
    </row>
    <row r="651" ht="15.75" customHeight="1" spans="1:4">
      <c r="A651" s="7" t="s">
        <v>52</v>
      </c>
      <c r="B651" s="7" t="s">
        <v>393</v>
      </c>
      <c r="C651" s="7">
        <v>17</v>
      </c>
      <c r="D651" s="7">
        <v>1</v>
      </c>
    </row>
    <row r="652" ht="15.75" customHeight="1" spans="1:4">
      <c r="A652" s="7" t="s">
        <v>52</v>
      </c>
      <c r="B652" s="7" t="s">
        <v>394</v>
      </c>
      <c r="C652" s="7">
        <v>6</v>
      </c>
      <c r="D652" s="7">
        <v>1</v>
      </c>
    </row>
    <row r="653" ht="15.75" customHeight="1" spans="1:4">
      <c r="A653" s="7" t="s">
        <v>52</v>
      </c>
      <c r="B653" s="7" t="s">
        <v>395</v>
      </c>
      <c r="C653" s="7">
        <v>3</v>
      </c>
      <c r="D653" s="7">
        <v>1</v>
      </c>
    </row>
    <row r="654" ht="15.75" customHeight="1" spans="1:4">
      <c r="A654" s="7" t="s">
        <v>52</v>
      </c>
      <c r="B654" s="7" t="s">
        <v>396</v>
      </c>
      <c r="C654" s="7">
        <v>11</v>
      </c>
      <c r="D654" s="7">
        <v>6</v>
      </c>
    </row>
    <row r="655" ht="15.75" customHeight="1" spans="1:4">
      <c r="A655" s="7" t="s">
        <v>52</v>
      </c>
      <c r="B655" s="7" t="s">
        <v>397</v>
      </c>
      <c r="C655" s="7">
        <v>4</v>
      </c>
      <c r="D655" s="7">
        <v>1</v>
      </c>
    </row>
    <row r="656" ht="15.75" customHeight="1" spans="1:4">
      <c r="A656" s="7" t="s">
        <v>52</v>
      </c>
      <c r="B656" s="7" t="s">
        <v>398</v>
      </c>
      <c r="C656" s="7">
        <v>7</v>
      </c>
      <c r="D656" s="7">
        <v>1</v>
      </c>
    </row>
    <row r="657" ht="15.75" customHeight="1" spans="1:4">
      <c r="A657" s="7" t="s">
        <v>52</v>
      </c>
      <c r="B657" s="7" t="s">
        <v>399</v>
      </c>
      <c r="C657" s="7">
        <v>9</v>
      </c>
      <c r="D657" s="7">
        <v>2</v>
      </c>
    </row>
    <row r="658" ht="15.75" customHeight="1" spans="1:4">
      <c r="A658" s="7" t="s">
        <v>52</v>
      </c>
      <c r="B658" s="7" t="s">
        <v>400</v>
      </c>
      <c r="C658" s="7">
        <v>12</v>
      </c>
      <c r="D658" s="7">
        <v>1</v>
      </c>
    </row>
    <row r="659" ht="15.75" customHeight="1" spans="1:4">
      <c r="A659" s="7" t="s">
        <v>52</v>
      </c>
      <c r="B659" s="7" t="s">
        <v>401</v>
      </c>
      <c r="C659" s="7">
        <v>31</v>
      </c>
      <c r="D659" s="7">
        <v>51</v>
      </c>
    </row>
    <row r="660" ht="15.75" customHeight="1" spans="1:4">
      <c r="A660" s="7" t="s">
        <v>52</v>
      </c>
      <c r="B660" s="7" t="s">
        <v>402</v>
      </c>
      <c r="C660" s="7">
        <v>12</v>
      </c>
      <c r="D660" s="7">
        <v>2</v>
      </c>
    </row>
    <row r="661" ht="15.75" customHeight="1" spans="1:4">
      <c r="A661" s="7" t="s">
        <v>52</v>
      </c>
      <c r="B661" s="7" t="s">
        <v>403</v>
      </c>
      <c r="C661" s="7">
        <v>4</v>
      </c>
      <c r="D661" s="7">
        <v>1</v>
      </c>
    </row>
    <row r="662" ht="15.75" customHeight="1" spans="1:4">
      <c r="A662" s="7" t="s">
        <v>52</v>
      </c>
      <c r="B662" s="7" t="s">
        <v>404</v>
      </c>
      <c r="C662" s="7">
        <v>12</v>
      </c>
      <c r="D662" s="7">
        <v>5</v>
      </c>
    </row>
    <row r="663" ht="15.75" customHeight="1" spans="1:4">
      <c r="A663" s="7" t="s">
        <v>52</v>
      </c>
      <c r="B663" s="7" t="s">
        <v>405</v>
      </c>
      <c r="C663" s="7">
        <v>23</v>
      </c>
      <c r="D663" s="7">
        <v>1</v>
      </c>
    </row>
    <row r="664" ht="15.75" customHeight="1" spans="1:4">
      <c r="A664" s="7" t="s">
        <v>52</v>
      </c>
      <c r="B664" s="7" t="s">
        <v>406</v>
      </c>
      <c r="C664" s="7">
        <v>22</v>
      </c>
      <c r="D664" s="7">
        <v>3</v>
      </c>
    </row>
    <row r="665" ht="15.75" customHeight="1" spans="1:4">
      <c r="A665" s="7" t="s">
        <v>58</v>
      </c>
      <c r="B665" s="7" t="s">
        <v>407</v>
      </c>
      <c r="C665" s="7">
        <v>7</v>
      </c>
      <c r="D665" s="7">
        <v>1</v>
      </c>
    </row>
    <row r="666" ht="15.75" customHeight="1" spans="1:4">
      <c r="A666" s="7" t="s">
        <v>58</v>
      </c>
      <c r="B666" s="7" t="s">
        <v>408</v>
      </c>
      <c r="C666" s="7">
        <v>7</v>
      </c>
      <c r="D666" s="7">
        <v>1</v>
      </c>
    </row>
    <row r="667" ht="15.75" customHeight="1" spans="1:4">
      <c r="A667" s="7" t="s">
        <v>58</v>
      </c>
      <c r="B667" s="7" t="s">
        <v>409</v>
      </c>
      <c r="C667" s="7">
        <v>7</v>
      </c>
      <c r="D667" s="7">
        <v>1</v>
      </c>
    </row>
    <row r="668" ht="15.75" customHeight="1" spans="1:4">
      <c r="A668" s="7" t="s">
        <v>58</v>
      </c>
      <c r="B668" s="7" t="s">
        <v>410</v>
      </c>
      <c r="C668" s="7">
        <v>13</v>
      </c>
      <c r="D668" s="7">
        <v>1</v>
      </c>
    </row>
    <row r="669" ht="15.75" customHeight="1" spans="1:4">
      <c r="A669" s="7" t="s">
        <v>58</v>
      </c>
      <c r="B669" s="7" t="s">
        <v>411</v>
      </c>
      <c r="C669" s="7">
        <v>4</v>
      </c>
      <c r="D669" s="7">
        <v>1</v>
      </c>
    </row>
    <row r="670" ht="15.75" customHeight="1" spans="1:4">
      <c r="A670" s="7" t="s">
        <v>58</v>
      </c>
      <c r="B670" s="7" t="s">
        <v>412</v>
      </c>
      <c r="C670" s="7">
        <v>4</v>
      </c>
      <c r="D670" s="7">
        <v>1</v>
      </c>
    </row>
    <row r="671" ht="15.75" customHeight="1" spans="1:4">
      <c r="A671" s="7" t="s">
        <v>58</v>
      </c>
      <c r="B671" s="7" t="s">
        <v>413</v>
      </c>
      <c r="C671" s="7">
        <v>12</v>
      </c>
      <c r="D671" s="7">
        <v>2</v>
      </c>
    </row>
    <row r="672" ht="15.75" customHeight="1" spans="1:4">
      <c r="A672" s="7" t="s">
        <v>58</v>
      </c>
      <c r="B672" s="7" t="s">
        <v>414</v>
      </c>
      <c r="C672" s="7">
        <v>6</v>
      </c>
      <c r="D672" s="7">
        <v>1</v>
      </c>
    </row>
    <row r="673" ht="15.75" customHeight="1" spans="1:4">
      <c r="A673" s="7" t="s">
        <v>58</v>
      </c>
      <c r="B673" s="7" t="s">
        <v>415</v>
      </c>
      <c r="C673" s="7">
        <v>7</v>
      </c>
      <c r="D673" s="7">
        <v>1</v>
      </c>
    </row>
    <row r="674" ht="15.75" customHeight="1" spans="1:4">
      <c r="A674" s="7" t="s">
        <v>58</v>
      </c>
      <c r="B674" s="7" t="s">
        <v>416</v>
      </c>
      <c r="C674" s="7">
        <v>10</v>
      </c>
      <c r="D674" s="7">
        <v>2</v>
      </c>
    </row>
    <row r="675" ht="15.75" customHeight="1" spans="1:4">
      <c r="A675" s="7" t="s">
        <v>58</v>
      </c>
      <c r="B675" s="7" t="s">
        <v>417</v>
      </c>
      <c r="C675" s="7">
        <v>10</v>
      </c>
      <c r="D675" s="7">
        <v>2</v>
      </c>
    </row>
    <row r="676" ht="15.75" customHeight="1" spans="1:4">
      <c r="A676" s="7" t="s">
        <v>58</v>
      </c>
      <c r="B676" s="7" t="s">
        <v>418</v>
      </c>
      <c r="C676" s="7">
        <v>11</v>
      </c>
      <c r="D676" s="7">
        <v>2</v>
      </c>
    </row>
    <row r="677" ht="15.75" customHeight="1" spans="1:4">
      <c r="A677" s="7" t="s">
        <v>58</v>
      </c>
      <c r="B677" s="7" t="s">
        <v>419</v>
      </c>
      <c r="C677" s="7">
        <v>11</v>
      </c>
      <c r="D677" s="7">
        <v>2</v>
      </c>
    </row>
    <row r="678" ht="15.75" customHeight="1" spans="1:4">
      <c r="A678" s="7" t="s">
        <v>58</v>
      </c>
      <c r="B678" s="7" t="s">
        <v>420</v>
      </c>
      <c r="C678" s="7">
        <v>35</v>
      </c>
      <c r="D678" s="7">
        <v>4</v>
      </c>
    </row>
    <row r="679" ht="15.75" customHeight="1" spans="1:4">
      <c r="A679" s="7" t="s">
        <v>58</v>
      </c>
      <c r="B679" s="7" t="s">
        <v>421</v>
      </c>
      <c r="C679" s="7">
        <v>4</v>
      </c>
      <c r="D679" s="7">
        <v>1</v>
      </c>
    </row>
    <row r="680" ht="15.75" customHeight="1" spans="1:4">
      <c r="A680" s="7" t="s">
        <v>58</v>
      </c>
      <c r="B680" s="7" t="s">
        <v>422</v>
      </c>
      <c r="C680" s="7">
        <v>4</v>
      </c>
      <c r="D680" s="7">
        <v>1</v>
      </c>
    </row>
    <row r="681" ht="15.75" customHeight="1" spans="1:4">
      <c r="A681" s="7" t="s">
        <v>58</v>
      </c>
      <c r="B681" s="7" t="s">
        <v>423</v>
      </c>
      <c r="C681" s="7">
        <v>6</v>
      </c>
      <c r="D681" s="7">
        <v>1</v>
      </c>
    </row>
    <row r="682" ht="15.75" customHeight="1" spans="1:4">
      <c r="A682" s="7" t="s">
        <v>58</v>
      </c>
      <c r="B682" s="7" t="s">
        <v>424</v>
      </c>
      <c r="C682" s="7">
        <v>5</v>
      </c>
      <c r="D682" s="7">
        <v>1</v>
      </c>
    </row>
    <row r="683" ht="15.75" customHeight="1" spans="1:4">
      <c r="A683" s="7" t="s">
        <v>58</v>
      </c>
      <c r="B683" s="7" t="s">
        <v>425</v>
      </c>
      <c r="C683" s="7">
        <v>4</v>
      </c>
      <c r="D683" s="7">
        <v>1</v>
      </c>
    </row>
    <row r="684" ht="15.75" customHeight="1" spans="1:4">
      <c r="A684" s="7" t="s">
        <v>58</v>
      </c>
      <c r="B684" s="7" t="s">
        <v>426</v>
      </c>
      <c r="C684" s="7">
        <v>3</v>
      </c>
      <c r="D684" s="7">
        <v>1</v>
      </c>
    </row>
    <row r="685" ht="15.75" customHeight="1" spans="1:4">
      <c r="A685" s="7" t="s">
        <v>58</v>
      </c>
      <c r="B685" s="7" t="s">
        <v>427</v>
      </c>
      <c r="C685" s="7">
        <v>3</v>
      </c>
      <c r="D685" s="7">
        <v>1</v>
      </c>
    </row>
    <row r="686" ht="15.75" customHeight="1" spans="1:4">
      <c r="A686" s="7" t="s">
        <v>58</v>
      </c>
      <c r="B686" s="7" t="s">
        <v>428</v>
      </c>
      <c r="C686" s="7">
        <v>3</v>
      </c>
      <c r="D686" s="7">
        <v>1</v>
      </c>
    </row>
    <row r="687" ht="15.75" customHeight="1" spans="1:4">
      <c r="A687" s="7" t="s">
        <v>58</v>
      </c>
      <c r="B687" s="7" t="s">
        <v>429</v>
      </c>
      <c r="C687" s="7">
        <v>5</v>
      </c>
      <c r="D687" s="7">
        <v>1</v>
      </c>
    </row>
    <row r="688" ht="15.75" customHeight="1" spans="1:4">
      <c r="A688" s="7" t="s">
        <v>58</v>
      </c>
      <c r="B688" s="7" t="s">
        <v>430</v>
      </c>
      <c r="C688" s="7">
        <v>11</v>
      </c>
      <c r="D688" s="7">
        <v>4</v>
      </c>
    </row>
    <row r="689" ht="15.75" customHeight="1" spans="1:4">
      <c r="A689" s="7" t="s">
        <v>58</v>
      </c>
      <c r="B689" s="7" t="s">
        <v>431</v>
      </c>
      <c r="C689" s="7">
        <v>13</v>
      </c>
      <c r="D689" s="7">
        <v>4</v>
      </c>
    </row>
    <row r="690" ht="15.75" customHeight="1" spans="1:4">
      <c r="A690" s="7" t="s">
        <v>58</v>
      </c>
      <c r="B690" s="7" t="s">
        <v>432</v>
      </c>
      <c r="C690" s="7">
        <v>10</v>
      </c>
      <c r="D690" s="7">
        <v>4</v>
      </c>
    </row>
    <row r="691" ht="15.75" customHeight="1" spans="1:4">
      <c r="A691" s="7" t="s">
        <v>58</v>
      </c>
      <c r="B691" s="7" t="s">
        <v>433</v>
      </c>
      <c r="C691" s="7">
        <v>4</v>
      </c>
      <c r="D691" s="7">
        <v>1</v>
      </c>
    </row>
    <row r="692" ht="15.75" customHeight="1" spans="1:4">
      <c r="A692" s="7" t="s">
        <v>58</v>
      </c>
      <c r="B692" s="7" t="s">
        <v>434</v>
      </c>
      <c r="C692" s="7">
        <v>7</v>
      </c>
      <c r="D692" s="7">
        <v>3</v>
      </c>
    </row>
    <row r="693" ht="15.75" customHeight="1" spans="1:4">
      <c r="A693" s="7" t="s">
        <v>58</v>
      </c>
      <c r="B693" s="7" t="s">
        <v>435</v>
      </c>
      <c r="C693" s="7">
        <v>15</v>
      </c>
      <c r="D693" s="7">
        <v>9</v>
      </c>
    </row>
    <row r="694" ht="15.75" customHeight="1" spans="1:4">
      <c r="A694" s="7" t="s">
        <v>62</v>
      </c>
      <c r="B694" s="7" t="s">
        <v>436</v>
      </c>
      <c r="C694" s="7">
        <v>15</v>
      </c>
      <c r="D694" s="7">
        <v>2</v>
      </c>
    </row>
    <row r="695" ht="15.75" customHeight="1" spans="1:4">
      <c r="A695" s="7" t="s">
        <v>62</v>
      </c>
      <c r="B695" s="7" t="s">
        <v>437</v>
      </c>
      <c r="C695" s="7">
        <v>7</v>
      </c>
      <c r="D695" s="7">
        <v>1</v>
      </c>
    </row>
    <row r="696" ht="15.75" customHeight="1" spans="1:4">
      <c r="A696" s="7" t="s">
        <v>68</v>
      </c>
      <c r="B696" s="7" t="s">
        <v>438</v>
      </c>
      <c r="C696" s="7">
        <v>7</v>
      </c>
      <c r="D696" s="7">
        <v>2</v>
      </c>
    </row>
    <row r="697" ht="15.75" customHeight="1" spans="1:4">
      <c r="A697" s="7" t="s">
        <v>68</v>
      </c>
      <c r="B697" s="7" t="s">
        <v>439</v>
      </c>
      <c r="C697" s="7">
        <v>6</v>
      </c>
      <c r="D697" s="7">
        <v>2</v>
      </c>
    </row>
    <row r="698" ht="15.75" customHeight="1" spans="1:4">
      <c r="A698" s="7" t="s">
        <v>68</v>
      </c>
      <c r="B698" s="7" t="s">
        <v>440</v>
      </c>
      <c r="C698" s="7">
        <v>5</v>
      </c>
      <c r="D698" s="7">
        <v>2</v>
      </c>
    </row>
    <row r="699" ht="15.75" customHeight="1" spans="1:4">
      <c r="A699" s="7" t="s">
        <v>68</v>
      </c>
      <c r="B699" s="7" t="s">
        <v>441</v>
      </c>
      <c r="C699" s="7">
        <v>6</v>
      </c>
      <c r="D699" s="7">
        <v>1</v>
      </c>
    </row>
    <row r="700" ht="15.75" customHeight="1" spans="1:4">
      <c r="A700" s="7" t="s">
        <v>68</v>
      </c>
      <c r="B700" s="7" t="s">
        <v>442</v>
      </c>
      <c r="C700" s="7">
        <v>5</v>
      </c>
      <c r="D700" s="7">
        <v>1</v>
      </c>
    </row>
    <row r="701" ht="15.75" customHeight="1" spans="1:4">
      <c r="A701" s="7" t="s">
        <v>68</v>
      </c>
      <c r="B701" s="7" t="s">
        <v>443</v>
      </c>
      <c r="C701" s="7">
        <v>5</v>
      </c>
      <c r="D701" s="7">
        <v>1</v>
      </c>
    </row>
    <row r="702" ht="15.75" customHeight="1" spans="1:4">
      <c r="A702" s="7" t="s">
        <v>68</v>
      </c>
      <c r="B702" s="7" t="s">
        <v>444</v>
      </c>
      <c r="C702" s="7">
        <v>6</v>
      </c>
      <c r="D702" s="7">
        <v>1</v>
      </c>
    </row>
    <row r="703" ht="15.75" customHeight="1" spans="1:4">
      <c r="A703" s="7" t="s">
        <v>68</v>
      </c>
      <c r="B703" s="7" t="s">
        <v>445</v>
      </c>
      <c r="C703" s="7">
        <v>4</v>
      </c>
      <c r="D703" s="7">
        <v>1</v>
      </c>
    </row>
    <row r="704" ht="15.75" customHeight="1" spans="1:4">
      <c r="A704" s="7" t="s">
        <v>68</v>
      </c>
      <c r="B704" s="7" t="s">
        <v>446</v>
      </c>
      <c r="C704" s="7">
        <v>6</v>
      </c>
      <c r="D704" s="7">
        <v>1</v>
      </c>
    </row>
    <row r="705" ht="15.75" customHeight="1" spans="1:4">
      <c r="A705" s="7" t="s">
        <v>68</v>
      </c>
      <c r="B705" s="7" t="s">
        <v>447</v>
      </c>
      <c r="C705" s="7">
        <v>6</v>
      </c>
      <c r="D705" s="7">
        <v>2</v>
      </c>
    </row>
    <row r="706" ht="15.75" customHeight="1" spans="1:4">
      <c r="A706" s="7" t="s">
        <v>68</v>
      </c>
      <c r="B706" s="7" t="s">
        <v>448</v>
      </c>
      <c r="C706" s="7">
        <v>6</v>
      </c>
      <c r="D706" s="7">
        <v>2</v>
      </c>
    </row>
    <row r="707" ht="15.75" customHeight="1" spans="1:4">
      <c r="A707" s="7" t="s">
        <v>68</v>
      </c>
      <c r="B707" s="7" t="s">
        <v>449</v>
      </c>
      <c r="C707" s="7">
        <v>6</v>
      </c>
      <c r="D707" s="7">
        <v>2</v>
      </c>
    </row>
    <row r="708" ht="15.75" customHeight="1" spans="1:4">
      <c r="A708" s="7" t="s">
        <v>68</v>
      </c>
      <c r="B708" s="7" t="s">
        <v>450</v>
      </c>
      <c r="C708" s="7">
        <v>5</v>
      </c>
      <c r="D708" s="7">
        <v>2</v>
      </c>
    </row>
    <row r="709" ht="15.75" customHeight="1" spans="1:4">
      <c r="A709" s="7" t="s">
        <v>68</v>
      </c>
      <c r="B709" s="7" t="s">
        <v>451</v>
      </c>
      <c r="C709" s="7">
        <v>6</v>
      </c>
      <c r="D709" s="7">
        <v>1</v>
      </c>
    </row>
    <row r="710" ht="15.75" customHeight="1" spans="1:4">
      <c r="A710" s="7" t="s">
        <v>68</v>
      </c>
      <c r="B710" s="7" t="s">
        <v>452</v>
      </c>
      <c r="C710" s="7">
        <v>7</v>
      </c>
      <c r="D710" s="7">
        <v>1</v>
      </c>
    </row>
    <row r="711" ht="15.75" customHeight="1" spans="1:4">
      <c r="A711" s="7" t="s">
        <v>68</v>
      </c>
      <c r="B711" s="7" t="s">
        <v>453</v>
      </c>
      <c r="C711" s="7">
        <v>4</v>
      </c>
      <c r="D711" s="7">
        <v>1</v>
      </c>
    </row>
    <row r="712" ht="15.75" customHeight="1" spans="1:4">
      <c r="A712" s="7" t="s">
        <v>68</v>
      </c>
      <c r="B712" s="7" t="s">
        <v>454</v>
      </c>
      <c r="C712" s="7">
        <v>4</v>
      </c>
      <c r="D712" s="7">
        <v>1</v>
      </c>
    </row>
    <row r="713" ht="15.75" customHeight="1" spans="1:4">
      <c r="A713" s="7" t="s">
        <v>68</v>
      </c>
      <c r="B713" s="7" t="s">
        <v>455</v>
      </c>
      <c r="C713" s="7">
        <v>4</v>
      </c>
      <c r="D713" s="7">
        <v>1</v>
      </c>
    </row>
    <row r="714" ht="15.75" customHeight="1" spans="1:4">
      <c r="A714" s="7" t="s">
        <v>73</v>
      </c>
      <c r="B714" s="7" t="s">
        <v>456</v>
      </c>
      <c r="C714" s="7">
        <v>6</v>
      </c>
      <c r="D714" s="7">
        <v>2</v>
      </c>
    </row>
    <row r="715" ht="15.75" customHeight="1" spans="1:4">
      <c r="A715" s="7" t="s">
        <v>73</v>
      </c>
      <c r="B715" s="7" t="s">
        <v>457</v>
      </c>
      <c r="C715" s="7">
        <v>6</v>
      </c>
      <c r="D715" s="7">
        <v>1</v>
      </c>
    </row>
    <row r="716" ht="15.75" customHeight="1" spans="1:4">
      <c r="A716" s="7" t="s">
        <v>73</v>
      </c>
      <c r="B716" s="7" t="s">
        <v>458</v>
      </c>
      <c r="C716" s="7">
        <v>6</v>
      </c>
      <c r="D716" s="7">
        <v>1</v>
      </c>
    </row>
    <row r="717" ht="15.75" customHeight="1" spans="1:4">
      <c r="A717" s="7" t="s">
        <v>73</v>
      </c>
      <c r="B717" s="7" t="s">
        <v>459</v>
      </c>
      <c r="C717" s="7">
        <v>8</v>
      </c>
      <c r="D717" s="7">
        <v>3</v>
      </c>
    </row>
    <row r="718" ht="15.75" customHeight="1" spans="1:4">
      <c r="A718" s="7" t="s">
        <v>73</v>
      </c>
      <c r="B718" s="7" t="s">
        <v>460</v>
      </c>
      <c r="C718" s="7">
        <v>8</v>
      </c>
      <c r="D718" s="7">
        <v>3</v>
      </c>
    </row>
    <row r="719" ht="15.75" customHeight="1" spans="1:4">
      <c r="A719" s="7" t="s">
        <v>73</v>
      </c>
      <c r="B719" s="7" t="s">
        <v>461</v>
      </c>
      <c r="C719" s="7">
        <v>8</v>
      </c>
      <c r="D719" s="7">
        <v>3</v>
      </c>
    </row>
    <row r="720" ht="15.75" customHeight="1" spans="1:4">
      <c r="A720" s="7" t="s">
        <v>73</v>
      </c>
      <c r="B720" s="7" t="s">
        <v>462</v>
      </c>
      <c r="C720" s="7">
        <v>8</v>
      </c>
      <c r="D720" s="7">
        <v>3</v>
      </c>
    </row>
    <row r="721" ht="15.75" customHeight="1" spans="1:4">
      <c r="A721" s="7" t="s">
        <v>73</v>
      </c>
      <c r="B721" s="7" t="s">
        <v>463</v>
      </c>
      <c r="C721" s="7">
        <v>14</v>
      </c>
      <c r="D721" s="7">
        <v>4</v>
      </c>
    </row>
    <row r="722" ht="15.75" customHeight="1" spans="1:4">
      <c r="A722" s="7" t="s">
        <v>73</v>
      </c>
      <c r="B722" s="7" t="s">
        <v>464</v>
      </c>
      <c r="C722" s="7">
        <v>15</v>
      </c>
      <c r="D722" s="7">
        <v>3</v>
      </c>
    </row>
    <row r="723" ht="15.75" customHeight="1" spans="1:4">
      <c r="A723" s="7" t="s">
        <v>73</v>
      </c>
      <c r="B723" s="7" t="s">
        <v>465</v>
      </c>
      <c r="C723" s="7">
        <v>5</v>
      </c>
      <c r="D723" s="7">
        <v>2</v>
      </c>
    </row>
    <row r="724" ht="15.75" customHeight="1" spans="1:4">
      <c r="A724" s="7" t="s">
        <v>73</v>
      </c>
      <c r="B724" s="7" t="s">
        <v>466</v>
      </c>
      <c r="C724" s="7">
        <v>10</v>
      </c>
      <c r="D724" s="7">
        <v>1</v>
      </c>
    </row>
    <row r="725" ht="15.75" customHeight="1" spans="1:4">
      <c r="A725" s="7" t="s">
        <v>82</v>
      </c>
      <c r="B725" s="7" t="s">
        <v>467</v>
      </c>
      <c r="C725" s="7">
        <v>15</v>
      </c>
      <c r="D725" s="7">
        <v>14</v>
      </c>
    </row>
    <row r="726" ht="15.75" customHeight="1" spans="1:4">
      <c r="A726" s="7" t="s">
        <v>82</v>
      </c>
      <c r="B726" s="7" t="s">
        <v>468</v>
      </c>
      <c r="C726" s="7">
        <v>19</v>
      </c>
      <c r="D726" s="7">
        <v>2</v>
      </c>
    </row>
    <row r="727" ht="15.75" customHeight="1" spans="1:4">
      <c r="A727" s="7" t="s">
        <v>82</v>
      </c>
      <c r="B727" s="7" t="s">
        <v>469</v>
      </c>
      <c r="C727" s="7">
        <v>4</v>
      </c>
      <c r="D727" s="7">
        <v>1</v>
      </c>
    </row>
    <row r="728" ht="15.75" customHeight="1" spans="1:4">
      <c r="A728" s="7" t="s">
        <v>82</v>
      </c>
      <c r="B728" s="7" t="s">
        <v>470</v>
      </c>
      <c r="C728" s="7">
        <v>3</v>
      </c>
      <c r="D728" s="7">
        <v>1</v>
      </c>
    </row>
    <row r="729" ht="15.75" customHeight="1" spans="1:4">
      <c r="A729" s="7" t="s">
        <v>82</v>
      </c>
      <c r="B729" s="7" t="s">
        <v>471</v>
      </c>
      <c r="C729" s="7">
        <v>4</v>
      </c>
      <c r="D729" s="7">
        <v>1</v>
      </c>
    </row>
    <row r="730" ht="15.75" customHeight="1" spans="1:4">
      <c r="A730" s="7" t="s">
        <v>82</v>
      </c>
      <c r="B730" s="7" t="s">
        <v>472</v>
      </c>
      <c r="C730" s="7">
        <v>17</v>
      </c>
      <c r="D730" s="7">
        <v>1</v>
      </c>
    </row>
    <row r="731" ht="15.75" customHeight="1" spans="1:4">
      <c r="A731" s="7" t="s">
        <v>82</v>
      </c>
      <c r="B731" s="7" t="s">
        <v>473</v>
      </c>
      <c r="C731" s="7">
        <v>10</v>
      </c>
      <c r="D731" s="7">
        <v>2</v>
      </c>
    </row>
    <row r="732" ht="15.75" customHeight="1" spans="1:4">
      <c r="A732" s="7" t="s">
        <v>82</v>
      </c>
      <c r="B732" s="7" t="s">
        <v>474</v>
      </c>
      <c r="C732" s="7">
        <v>4</v>
      </c>
      <c r="D732" s="7">
        <v>1</v>
      </c>
    </row>
    <row r="733" ht="15.75" customHeight="1" spans="1:4">
      <c r="A733" s="7" t="s">
        <v>82</v>
      </c>
      <c r="B733" s="7" t="s">
        <v>475</v>
      </c>
      <c r="C733" s="7">
        <v>3</v>
      </c>
      <c r="D733" s="7">
        <v>1</v>
      </c>
    </row>
    <row r="734" ht="15.75" customHeight="1" spans="1:4">
      <c r="A734" s="7" t="s">
        <v>82</v>
      </c>
      <c r="B734" s="7" t="s">
        <v>476</v>
      </c>
      <c r="C734" s="7">
        <v>6</v>
      </c>
      <c r="D734" s="7">
        <v>1</v>
      </c>
    </row>
    <row r="735" ht="15.75" customHeight="1" spans="1:4">
      <c r="A735" s="7" t="s">
        <v>82</v>
      </c>
      <c r="B735" s="7" t="s">
        <v>477</v>
      </c>
      <c r="C735" s="7">
        <v>4</v>
      </c>
      <c r="D735" s="7">
        <v>1</v>
      </c>
    </row>
    <row r="736" ht="15.75" customHeight="1" spans="1:4">
      <c r="A736" s="7" t="s">
        <v>82</v>
      </c>
      <c r="B736" s="7" t="s">
        <v>478</v>
      </c>
      <c r="C736" s="7">
        <v>6</v>
      </c>
      <c r="D736" s="7">
        <v>1</v>
      </c>
    </row>
    <row r="737" ht="15.75" customHeight="1" spans="1:4">
      <c r="A737" s="7" t="s">
        <v>82</v>
      </c>
      <c r="B737" s="7" t="s">
        <v>479</v>
      </c>
      <c r="C737" s="7">
        <v>13</v>
      </c>
      <c r="D737" s="7">
        <v>5</v>
      </c>
    </row>
    <row r="738" ht="15.75" customHeight="1" spans="1:4">
      <c r="A738" s="7" t="s">
        <v>82</v>
      </c>
      <c r="B738" s="7" t="s">
        <v>480</v>
      </c>
      <c r="C738" s="7">
        <v>9</v>
      </c>
      <c r="D738" s="7">
        <v>1</v>
      </c>
    </row>
    <row r="739" ht="15.75" customHeight="1" spans="1:4">
      <c r="A739" s="7" t="s">
        <v>82</v>
      </c>
      <c r="B739" s="7" t="s">
        <v>481</v>
      </c>
      <c r="C739" s="7">
        <v>4</v>
      </c>
      <c r="D739" s="7">
        <v>1</v>
      </c>
    </row>
    <row r="740" ht="15.75" customHeight="1" spans="1:4">
      <c r="A740" s="7" t="s">
        <v>82</v>
      </c>
      <c r="B740" s="7" t="s">
        <v>482</v>
      </c>
      <c r="C740" s="7">
        <v>6</v>
      </c>
      <c r="D740" s="7">
        <v>3</v>
      </c>
    </row>
    <row r="741" ht="15.75" customHeight="1" spans="1:4">
      <c r="A741" s="7" t="s">
        <v>86</v>
      </c>
      <c r="B741" s="7" t="s">
        <v>483</v>
      </c>
      <c r="C741" s="7">
        <v>9</v>
      </c>
      <c r="D741" s="7">
        <v>1</v>
      </c>
    </row>
    <row r="742" ht="15.75" customHeight="1" spans="1:4">
      <c r="A742" s="7" t="s">
        <v>86</v>
      </c>
      <c r="B742" s="7" t="s">
        <v>484</v>
      </c>
      <c r="C742" s="7">
        <v>3</v>
      </c>
      <c r="D742" s="7">
        <v>1</v>
      </c>
    </row>
    <row r="743" ht="15.75" customHeight="1" spans="1:4">
      <c r="A743" s="7" t="s">
        <v>86</v>
      </c>
      <c r="B743" s="7" t="s">
        <v>485</v>
      </c>
      <c r="C743" s="7">
        <v>3</v>
      </c>
      <c r="D743" s="7">
        <v>1</v>
      </c>
    </row>
    <row r="744" ht="15.75" customHeight="1" spans="1:4">
      <c r="A744" s="7" t="s">
        <v>86</v>
      </c>
      <c r="B744" s="7" t="s">
        <v>486</v>
      </c>
      <c r="C744" s="7">
        <v>3</v>
      </c>
      <c r="D744" s="7">
        <v>1</v>
      </c>
    </row>
    <row r="745" ht="15.75" customHeight="1" spans="1:4">
      <c r="A745" s="7" t="s">
        <v>86</v>
      </c>
      <c r="B745" s="7" t="s">
        <v>487</v>
      </c>
      <c r="C745" s="7">
        <v>3</v>
      </c>
      <c r="D745" s="7">
        <v>1</v>
      </c>
    </row>
    <row r="746" ht="15.75" customHeight="1" spans="1:4">
      <c r="A746" s="7" t="s">
        <v>86</v>
      </c>
      <c r="B746" s="7" t="s">
        <v>488</v>
      </c>
      <c r="C746" s="7">
        <v>16</v>
      </c>
      <c r="D746" s="7">
        <v>1</v>
      </c>
    </row>
    <row r="747" ht="15.75" customHeight="1" spans="1:4">
      <c r="A747" s="7" t="s">
        <v>86</v>
      </c>
      <c r="B747" s="7" t="s">
        <v>489</v>
      </c>
      <c r="C747" s="7">
        <v>16</v>
      </c>
      <c r="D747" s="7">
        <v>1</v>
      </c>
    </row>
    <row r="748" ht="15.75" customHeight="1" spans="1:4">
      <c r="A748" s="7" t="s">
        <v>86</v>
      </c>
      <c r="B748" s="7" t="s">
        <v>490</v>
      </c>
      <c r="C748" s="7">
        <v>15</v>
      </c>
      <c r="D748" s="7">
        <v>2</v>
      </c>
    </row>
    <row r="749" ht="15.75" customHeight="1" spans="1:4">
      <c r="A749" s="7" t="s">
        <v>86</v>
      </c>
      <c r="B749" s="7" t="s">
        <v>491</v>
      </c>
      <c r="C749" s="7">
        <v>14</v>
      </c>
      <c r="D749" s="7">
        <v>1</v>
      </c>
    </row>
    <row r="750" ht="15.75" customHeight="1" spans="1:4">
      <c r="A750" s="7" t="s">
        <v>86</v>
      </c>
      <c r="B750" s="7" t="s">
        <v>492</v>
      </c>
      <c r="C750" s="7">
        <v>9</v>
      </c>
      <c r="D750" s="7">
        <v>1</v>
      </c>
    </row>
    <row r="751" ht="15.75" customHeight="1" spans="1:4">
      <c r="A751" s="7" t="s">
        <v>86</v>
      </c>
      <c r="B751" s="7" t="s">
        <v>493</v>
      </c>
      <c r="C751" s="7">
        <v>10</v>
      </c>
      <c r="D751" s="7">
        <v>1</v>
      </c>
    </row>
    <row r="752" ht="15.75" customHeight="1" spans="1:4">
      <c r="A752" s="7" t="s">
        <v>86</v>
      </c>
      <c r="B752" s="7" t="s">
        <v>494</v>
      </c>
      <c r="C752" s="7">
        <v>5</v>
      </c>
      <c r="D752" s="7">
        <v>1</v>
      </c>
    </row>
    <row r="753" ht="15.75" customHeight="1" spans="1:4">
      <c r="A753" s="7" t="s">
        <v>86</v>
      </c>
      <c r="B753" s="7" t="s">
        <v>495</v>
      </c>
      <c r="C753" s="7">
        <v>5</v>
      </c>
      <c r="D753" s="7">
        <v>1</v>
      </c>
    </row>
    <row r="754" ht="15.75" customHeight="1" spans="1:4">
      <c r="A754" s="7" t="s">
        <v>86</v>
      </c>
      <c r="B754" s="7" t="s">
        <v>496</v>
      </c>
      <c r="C754" s="7">
        <v>18</v>
      </c>
      <c r="D754" s="7">
        <v>3</v>
      </c>
    </row>
    <row r="755" ht="15.75" customHeight="1" spans="1:4">
      <c r="A755" s="7" t="s">
        <v>91</v>
      </c>
      <c r="B755" s="7" t="s">
        <v>497</v>
      </c>
      <c r="C755" s="7">
        <v>7</v>
      </c>
      <c r="D755" s="7">
        <v>2</v>
      </c>
    </row>
    <row r="756" ht="15.75" customHeight="1" spans="1:4">
      <c r="A756" s="7" t="s">
        <v>91</v>
      </c>
      <c r="B756" s="7" t="s">
        <v>498</v>
      </c>
      <c r="C756" s="7">
        <v>8</v>
      </c>
      <c r="D756" s="7">
        <v>2</v>
      </c>
    </row>
    <row r="757" ht="15.75" customHeight="1" spans="1:4">
      <c r="A757" s="7" t="s">
        <v>91</v>
      </c>
      <c r="B757" s="7" t="s">
        <v>499</v>
      </c>
      <c r="C757" s="7">
        <v>8</v>
      </c>
      <c r="D757" s="7">
        <v>1</v>
      </c>
    </row>
    <row r="758" ht="15.75" customHeight="1" spans="1:4">
      <c r="A758" s="7" t="s">
        <v>91</v>
      </c>
      <c r="B758" s="7" t="s">
        <v>500</v>
      </c>
      <c r="C758" s="7">
        <v>7</v>
      </c>
      <c r="D758" s="7">
        <v>1</v>
      </c>
    </row>
    <row r="759" ht="15.75" customHeight="1" spans="1:4">
      <c r="A759" s="7" t="s">
        <v>91</v>
      </c>
      <c r="B759" s="7" t="s">
        <v>501</v>
      </c>
      <c r="C759" s="7">
        <v>6</v>
      </c>
      <c r="D759" s="7">
        <v>1</v>
      </c>
    </row>
    <row r="760" ht="15.75" customHeight="1" spans="1:4">
      <c r="A760" s="7" t="s">
        <v>91</v>
      </c>
      <c r="B760" s="7" t="s">
        <v>502</v>
      </c>
      <c r="C760" s="7">
        <v>2</v>
      </c>
      <c r="D760" s="7">
        <v>1</v>
      </c>
    </row>
    <row r="761" ht="15.75" customHeight="1" spans="1:4">
      <c r="A761" s="7" t="s">
        <v>91</v>
      </c>
      <c r="B761" s="7" t="s">
        <v>503</v>
      </c>
      <c r="C761" s="7">
        <v>12</v>
      </c>
      <c r="D761" s="7">
        <v>3</v>
      </c>
    </row>
    <row r="762" ht="15.75" customHeight="1" spans="1:4">
      <c r="A762" s="7" t="s">
        <v>91</v>
      </c>
      <c r="B762" s="7" t="s">
        <v>401</v>
      </c>
      <c r="C762" s="7">
        <v>32</v>
      </c>
      <c r="D762" s="7">
        <v>4</v>
      </c>
    </row>
    <row r="763" ht="15.75" customHeight="1" spans="1:4">
      <c r="A763" s="7" t="s">
        <v>91</v>
      </c>
      <c r="B763" s="7" t="s">
        <v>504</v>
      </c>
      <c r="C763" s="7">
        <v>6</v>
      </c>
      <c r="D763" s="7">
        <v>2</v>
      </c>
    </row>
    <row r="764" ht="15.75" customHeight="1" spans="1:4">
      <c r="A764" s="7" t="s">
        <v>91</v>
      </c>
      <c r="B764" s="7" t="s">
        <v>505</v>
      </c>
      <c r="C764" s="7">
        <v>6</v>
      </c>
      <c r="D764" s="7">
        <v>2</v>
      </c>
    </row>
    <row r="765" ht="15.75" customHeight="1" spans="1:4">
      <c r="A765" s="7" t="s">
        <v>96</v>
      </c>
      <c r="B765" s="7" t="s">
        <v>506</v>
      </c>
      <c r="C765" s="7">
        <v>11</v>
      </c>
      <c r="D765" s="7">
        <v>6</v>
      </c>
    </row>
    <row r="766" ht="15.75" customHeight="1" spans="1:4">
      <c r="A766" s="7" t="s">
        <v>99</v>
      </c>
      <c r="B766" s="7" t="s">
        <v>507</v>
      </c>
      <c r="C766" s="7">
        <v>7</v>
      </c>
      <c r="D766" s="7">
        <v>1</v>
      </c>
    </row>
    <row r="767" ht="15.75" customHeight="1" spans="1:4">
      <c r="A767" s="7" t="s">
        <v>99</v>
      </c>
      <c r="B767" s="7" t="s">
        <v>508</v>
      </c>
      <c r="C767" s="7">
        <v>7</v>
      </c>
      <c r="D767" s="7">
        <v>2</v>
      </c>
    </row>
    <row r="768" ht="15.75" customHeight="1" spans="1:4">
      <c r="A768" s="7" t="s">
        <v>103</v>
      </c>
      <c r="B768" s="7" t="s">
        <v>509</v>
      </c>
      <c r="C768" s="7">
        <v>13</v>
      </c>
      <c r="D768" s="7">
        <v>3</v>
      </c>
    </row>
    <row r="769" ht="15.75" customHeight="1" spans="1:4">
      <c r="A769" s="7" t="s">
        <v>106</v>
      </c>
      <c r="B769" s="7" t="s">
        <v>510</v>
      </c>
      <c r="C769" s="7">
        <v>15</v>
      </c>
      <c r="D769" s="7">
        <v>1</v>
      </c>
    </row>
    <row r="770" ht="15.75" customHeight="1" spans="1:4">
      <c r="A770" s="7" t="s">
        <v>106</v>
      </c>
      <c r="B770" s="7" t="s">
        <v>511</v>
      </c>
      <c r="C770" s="7">
        <v>9</v>
      </c>
      <c r="D770" s="7">
        <v>1</v>
      </c>
    </row>
    <row r="771" ht="15.75" customHeight="1" spans="1:4">
      <c r="A771" s="7" t="s">
        <v>106</v>
      </c>
      <c r="B771" s="7" t="s">
        <v>512</v>
      </c>
      <c r="C771" s="7">
        <v>34</v>
      </c>
      <c r="D771" s="7">
        <v>1</v>
      </c>
    </row>
    <row r="772" ht="15.75" customHeight="1" spans="1:4">
      <c r="A772" s="7" t="s">
        <v>106</v>
      </c>
      <c r="B772" s="7" t="s">
        <v>513</v>
      </c>
      <c r="C772" s="7">
        <v>8</v>
      </c>
      <c r="D772" s="7">
        <v>1</v>
      </c>
    </row>
    <row r="773" ht="15.75" customHeight="1" spans="1:4">
      <c r="A773" s="7" t="s">
        <v>106</v>
      </c>
      <c r="B773" s="7" t="s">
        <v>514</v>
      </c>
      <c r="C773" s="7">
        <v>221</v>
      </c>
      <c r="D773" s="7">
        <v>1</v>
      </c>
    </row>
    <row r="774" ht="15.75" customHeight="1" spans="1:4">
      <c r="A774" s="7" t="s">
        <v>106</v>
      </c>
      <c r="B774" s="7" t="s">
        <v>515</v>
      </c>
      <c r="C774" s="7">
        <v>23</v>
      </c>
      <c r="D774" s="7">
        <v>1</v>
      </c>
    </row>
    <row r="775" ht="15.75" customHeight="1" spans="1:4">
      <c r="A775" s="7" t="s">
        <v>106</v>
      </c>
      <c r="B775" s="7" t="s">
        <v>626</v>
      </c>
      <c r="C775" s="7">
        <v>8</v>
      </c>
      <c r="D775" s="7">
        <v>1</v>
      </c>
    </row>
    <row r="776" ht="15.75" customHeight="1" spans="1:4">
      <c r="A776" s="7" t="s">
        <v>109</v>
      </c>
      <c r="B776" s="7" t="s">
        <v>516</v>
      </c>
      <c r="C776" s="7">
        <v>4</v>
      </c>
      <c r="D776" s="7">
        <v>1</v>
      </c>
    </row>
    <row r="777" ht="15.75" customHeight="1" spans="1:4">
      <c r="A777" s="7" t="s">
        <v>109</v>
      </c>
      <c r="B777" s="7" t="s">
        <v>517</v>
      </c>
      <c r="C777" s="7">
        <v>32</v>
      </c>
      <c r="D777" s="7">
        <v>19</v>
      </c>
    </row>
    <row r="778" ht="15.75" customHeight="1" spans="1:4">
      <c r="A778" s="7" t="s">
        <v>109</v>
      </c>
      <c r="B778" s="7" t="s">
        <v>518</v>
      </c>
      <c r="C778" s="7">
        <v>33</v>
      </c>
      <c r="D778" s="7">
        <v>19</v>
      </c>
    </row>
    <row r="779" ht="15.75" customHeight="1" spans="1:4">
      <c r="A779" s="7" t="s">
        <v>109</v>
      </c>
      <c r="B779" s="7" t="s">
        <v>519</v>
      </c>
      <c r="C779" s="7">
        <v>36</v>
      </c>
      <c r="D779" s="7">
        <v>19</v>
      </c>
    </row>
    <row r="780" ht="15.75" customHeight="1" spans="1:4">
      <c r="A780" s="7" t="s">
        <v>109</v>
      </c>
      <c r="B780" s="7" t="s">
        <v>520</v>
      </c>
      <c r="C780" s="7">
        <v>4</v>
      </c>
      <c r="D780" s="7">
        <v>1</v>
      </c>
    </row>
    <row r="781" ht="15.75" customHeight="1" spans="1:4">
      <c r="A781" s="7" t="s">
        <v>112</v>
      </c>
      <c r="B781" s="7" t="s">
        <v>521</v>
      </c>
      <c r="C781" s="7">
        <v>14</v>
      </c>
      <c r="D781" s="7">
        <v>2</v>
      </c>
    </row>
    <row r="782" ht="15.75" customHeight="1" spans="1:4">
      <c r="A782" s="7" t="s">
        <v>112</v>
      </c>
      <c r="B782" s="7" t="s">
        <v>522</v>
      </c>
      <c r="C782" s="7">
        <v>4</v>
      </c>
      <c r="D782" s="7">
        <v>1</v>
      </c>
    </row>
    <row r="783" ht="15.75" customHeight="1" spans="1:4">
      <c r="A783" s="7" t="s">
        <v>112</v>
      </c>
      <c r="B783" s="7" t="s">
        <v>523</v>
      </c>
      <c r="C783" s="7">
        <v>4</v>
      </c>
      <c r="D783" s="7">
        <v>1</v>
      </c>
    </row>
    <row r="784" ht="15.75" customHeight="1" spans="1:4">
      <c r="A784" s="7" t="s">
        <v>112</v>
      </c>
      <c r="B784" s="7" t="s">
        <v>524</v>
      </c>
      <c r="C784" s="7">
        <v>14</v>
      </c>
      <c r="D784" s="7">
        <v>2</v>
      </c>
    </row>
    <row r="785" ht="15.75" customHeight="1" spans="1:4">
      <c r="A785" s="7" t="s">
        <v>112</v>
      </c>
      <c r="B785" s="7" t="s">
        <v>525</v>
      </c>
      <c r="C785" s="7">
        <v>4</v>
      </c>
      <c r="D785" s="7">
        <v>1</v>
      </c>
    </row>
    <row r="786" ht="15.75" customHeight="1" spans="1:4">
      <c r="A786" s="7" t="s">
        <v>117</v>
      </c>
      <c r="B786" s="7" t="s">
        <v>526</v>
      </c>
      <c r="C786" s="7">
        <v>112</v>
      </c>
      <c r="D786" s="7">
        <v>2</v>
      </c>
    </row>
    <row r="787" ht="15.75" customHeight="1" spans="1:4">
      <c r="A787" s="7" t="s">
        <v>117</v>
      </c>
      <c r="B787" s="7" t="s">
        <v>527</v>
      </c>
      <c r="C787" s="7">
        <v>113</v>
      </c>
      <c r="D787" s="7">
        <v>2</v>
      </c>
    </row>
    <row r="788" ht="15.75" customHeight="1" spans="1:4">
      <c r="A788" s="7" t="s">
        <v>117</v>
      </c>
      <c r="B788" s="7" t="s">
        <v>528</v>
      </c>
      <c r="C788" s="7">
        <v>119</v>
      </c>
      <c r="D788" s="7">
        <v>1</v>
      </c>
    </row>
    <row r="789" ht="15.75" customHeight="1" spans="1:4">
      <c r="A789" s="7" t="s">
        <v>117</v>
      </c>
      <c r="B789" s="7" t="s">
        <v>529</v>
      </c>
      <c r="C789" s="7">
        <v>120</v>
      </c>
      <c r="D789" s="7">
        <v>1</v>
      </c>
    </row>
    <row r="790" ht="15.75" customHeight="1" spans="1:4">
      <c r="A790" s="7" t="s">
        <v>117</v>
      </c>
      <c r="B790" s="7" t="s">
        <v>530</v>
      </c>
      <c r="C790" s="7">
        <v>20</v>
      </c>
      <c r="D790" s="7">
        <v>5</v>
      </c>
    </row>
    <row r="791" ht="15.75" customHeight="1" spans="1:4">
      <c r="A791" s="7" t="s">
        <v>122</v>
      </c>
      <c r="B791" s="7" t="s">
        <v>531</v>
      </c>
      <c r="C791" s="7">
        <v>19</v>
      </c>
      <c r="D791" s="7">
        <v>1</v>
      </c>
    </row>
    <row r="792" ht="15.75" customHeight="1" spans="1:4">
      <c r="A792" s="7" t="s">
        <v>125</v>
      </c>
      <c r="B792" s="7" t="s">
        <v>401</v>
      </c>
      <c r="C792" s="7">
        <v>10</v>
      </c>
      <c r="D792" s="7">
        <v>19</v>
      </c>
    </row>
    <row r="793" ht="15.75" customHeight="1" spans="1:4">
      <c r="A793" s="7" t="s">
        <v>132</v>
      </c>
      <c r="B793" s="7" t="s">
        <v>532</v>
      </c>
      <c r="C793" s="7">
        <v>7</v>
      </c>
      <c r="D793" s="7">
        <v>6</v>
      </c>
    </row>
    <row r="794" ht="15.75" customHeight="1" spans="1:4">
      <c r="A794" s="7" t="s">
        <v>132</v>
      </c>
      <c r="B794" s="7" t="s">
        <v>533</v>
      </c>
      <c r="C794" s="7">
        <v>3</v>
      </c>
      <c r="D794" s="7">
        <v>1</v>
      </c>
    </row>
    <row r="795" ht="15.75" customHeight="1" spans="1:4">
      <c r="A795" s="7" t="s">
        <v>132</v>
      </c>
      <c r="B795" s="7" t="s">
        <v>534</v>
      </c>
      <c r="C795" s="7">
        <v>3</v>
      </c>
      <c r="D795" s="7">
        <v>1</v>
      </c>
    </row>
    <row r="796" ht="15.75" customHeight="1" spans="1:4">
      <c r="A796" s="7" t="s">
        <v>132</v>
      </c>
      <c r="B796" s="7" t="s">
        <v>535</v>
      </c>
      <c r="C796" s="7">
        <v>4</v>
      </c>
      <c r="D796" s="7">
        <v>1</v>
      </c>
    </row>
    <row r="797" ht="15.75" customHeight="1" spans="1:4">
      <c r="A797" s="7" t="s">
        <v>132</v>
      </c>
      <c r="B797" s="7" t="s">
        <v>536</v>
      </c>
      <c r="C797" s="7">
        <v>7</v>
      </c>
      <c r="D797" s="7">
        <v>1</v>
      </c>
    </row>
    <row r="798" ht="15.75" customHeight="1" spans="1:4">
      <c r="A798" s="7" t="s">
        <v>132</v>
      </c>
      <c r="B798" s="7" t="s">
        <v>537</v>
      </c>
      <c r="C798" s="7">
        <v>2</v>
      </c>
      <c r="D798" s="7">
        <v>1</v>
      </c>
    </row>
    <row r="799" ht="15.75" customHeight="1" spans="1:4">
      <c r="A799" s="7" t="s">
        <v>132</v>
      </c>
      <c r="B799" s="7" t="s">
        <v>538</v>
      </c>
      <c r="C799" s="7">
        <v>2</v>
      </c>
      <c r="D799" s="7">
        <v>1</v>
      </c>
    </row>
    <row r="800" ht="15.75" customHeight="1" spans="1:4">
      <c r="A800" s="7" t="s">
        <v>132</v>
      </c>
      <c r="B800" s="7" t="s">
        <v>539</v>
      </c>
      <c r="C800" s="7">
        <v>4</v>
      </c>
      <c r="D800" s="7">
        <v>1</v>
      </c>
    </row>
    <row r="801" ht="15.75" customHeight="1" spans="1:4">
      <c r="A801" s="7" t="s">
        <v>132</v>
      </c>
      <c r="B801" s="7" t="s">
        <v>540</v>
      </c>
      <c r="C801" s="7">
        <v>4</v>
      </c>
      <c r="D801" s="7">
        <v>1</v>
      </c>
    </row>
    <row r="802" ht="15.75" customHeight="1" spans="1:4">
      <c r="A802" s="7" t="s">
        <v>132</v>
      </c>
      <c r="B802" s="7" t="s">
        <v>541</v>
      </c>
      <c r="C802" s="7">
        <v>7</v>
      </c>
      <c r="D802" s="7">
        <v>2</v>
      </c>
    </row>
    <row r="803" ht="15.75" customHeight="1" spans="1:4">
      <c r="A803" s="7" t="s">
        <v>132</v>
      </c>
      <c r="B803" s="7" t="s">
        <v>542</v>
      </c>
      <c r="C803" s="7">
        <v>7</v>
      </c>
      <c r="D803" s="7">
        <v>2</v>
      </c>
    </row>
    <row r="804" ht="15.75" customHeight="1" spans="1:4">
      <c r="A804" s="7" t="s">
        <v>135</v>
      </c>
      <c r="B804" s="7" t="s">
        <v>543</v>
      </c>
      <c r="C804" s="7">
        <v>11</v>
      </c>
      <c r="D804" s="7">
        <v>7</v>
      </c>
    </row>
    <row r="805" ht="15.75" customHeight="1" spans="1:4">
      <c r="A805" s="7" t="s">
        <v>135</v>
      </c>
      <c r="B805" s="7" t="s">
        <v>544</v>
      </c>
      <c r="C805" s="7">
        <v>10</v>
      </c>
      <c r="D805" s="7">
        <v>7</v>
      </c>
    </row>
    <row r="806" ht="15.75" customHeight="1" spans="1:4">
      <c r="A806" s="7" t="s">
        <v>139</v>
      </c>
      <c r="B806" s="7" t="s">
        <v>524</v>
      </c>
      <c r="C806" s="7">
        <v>7</v>
      </c>
      <c r="D806" s="7">
        <v>1</v>
      </c>
    </row>
    <row r="807" ht="15.75" customHeight="1" spans="1:4">
      <c r="A807" s="7" t="s">
        <v>139</v>
      </c>
      <c r="B807" s="7" t="s">
        <v>545</v>
      </c>
      <c r="C807" s="7">
        <v>31</v>
      </c>
      <c r="D807" s="7">
        <v>1</v>
      </c>
    </row>
    <row r="808" ht="15.75" customHeight="1" spans="1:4">
      <c r="A808" s="7" t="s">
        <v>139</v>
      </c>
      <c r="B808" s="7" t="s">
        <v>546</v>
      </c>
      <c r="C808" s="7">
        <v>17</v>
      </c>
      <c r="D808" s="7">
        <v>7</v>
      </c>
    </row>
    <row r="809" ht="15.75" customHeight="1" spans="1:4">
      <c r="A809" s="7" t="s">
        <v>139</v>
      </c>
      <c r="B809" s="7" t="s">
        <v>547</v>
      </c>
      <c r="C809" s="7">
        <v>17</v>
      </c>
      <c r="D809" s="7">
        <v>2</v>
      </c>
    </row>
    <row r="810" ht="15.75" customHeight="1" spans="1:4">
      <c r="A810" s="7" t="s">
        <v>139</v>
      </c>
      <c r="B810" s="7" t="s">
        <v>548</v>
      </c>
      <c r="C810" s="7">
        <v>40</v>
      </c>
      <c r="D810" s="7">
        <v>4</v>
      </c>
    </row>
    <row r="811" ht="15.75" customHeight="1" spans="1:4">
      <c r="A811" s="7" t="s">
        <v>139</v>
      </c>
      <c r="B811" s="7" t="s">
        <v>549</v>
      </c>
      <c r="C811" s="7">
        <v>10</v>
      </c>
      <c r="D811" s="7">
        <v>3</v>
      </c>
    </row>
    <row r="812" ht="15.75" customHeight="1" spans="1:4">
      <c r="A812" s="7" t="s">
        <v>139</v>
      </c>
      <c r="B812" s="7" t="s">
        <v>550</v>
      </c>
      <c r="C812" s="7">
        <v>16</v>
      </c>
      <c r="D812" s="7">
        <v>2</v>
      </c>
    </row>
    <row r="813" ht="15.75" customHeight="1" spans="1:4">
      <c r="A813" s="7" t="s">
        <v>139</v>
      </c>
      <c r="B813" s="7" t="s">
        <v>551</v>
      </c>
      <c r="C813" s="7">
        <v>16</v>
      </c>
      <c r="D813" s="7">
        <v>2</v>
      </c>
    </row>
    <row r="814" ht="15.75" customHeight="1" spans="1:4">
      <c r="A814" s="7" t="s">
        <v>139</v>
      </c>
      <c r="B814" s="7" t="s">
        <v>552</v>
      </c>
      <c r="C814" s="7">
        <v>32</v>
      </c>
      <c r="D814" s="7">
        <v>11</v>
      </c>
    </row>
    <row r="815" ht="15.75" customHeight="1" spans="1:4">
      <c r="A815" s="7" t="s">
        <v>139</v>
      </c>
      <c r="B815" s="7" t="s">
        <v>553</v>
      </c>
      <c r="C815" s="7">
        <v>35</v>
      </c>
      <c r="D815" s="7">
        <v>11</v>
      </c>
    </row>
    <row r="816" ht="15.75" customHeight="1" spans="1:4">
      <c r="A816" s="7" t="s">
        <v>139</v>
      </c>
      <c r="B816" s="7" t="s">
        <v>554</v>
      </c>
      <c r="C816" s="7">
        <v>13</v>
      </c>
      <c r="D816" s="7">
        <v>1</v>
      </c>
    </row>
    <row r="817" ht="15.75" customHeight="1" spans="1:4">
      <c r="A817" s="7" t="s">
        <v>139</v>
      </c>
      <c r="B817" s="7" t="s">
        <v>555</v>
      </c>
      <c r="C817" s="7">
        <v>27</v>
      </c>
      <c r="D817" s="7">
        <v>5</v>
      </c>
    </row>
    <row r="818" ht="15.75" customHeight="1" spans="1:4">
      <c r="A818" s="7" t="s">
        <v>139</v>
      </c>
      <c r="B818" s="7" t="s">
        <v>556</v>
      </c>
      <c r="C818" s="7">
        <v>23</v>
      </c>
      <c r="D818" s="7">
        <v>2</v>
      </c>
    </row>
    <row r="819" ht="15.75" customHeight="1" spans="1:4">
      <c r="A819" s="7" t="s">
        <v>139</v>
      </c>
      <c r="B819" s="7" t="s">
        <v>557</v>
      </c>
      <c r="C819" s="7">
        <v>25</v>
      </c>
      <c r="D819" s="7">
        <v>2</v>
      </c>
    </row>
    <row r="820" ht="15.75" customHeight="1" spans="1:4">
      <c r="A820" s="7" t="s">
        <v>139</v>
      </c>
      <c r="B820" s="7" t="s">
        <v>558</v>
      </c>
      <c r="C820" s="7">
        <v>126</v>
      </c>
      <c r="D820" s="7">
        <v>2</v>
      </c>
    </row>
    <row r="821" ht="15.75" customHeight="1" spans="1:4">
      <c r="A821" s="7" t="s">
        <v>139</v>
      </c>
      <c r="B821" s="7" t="s">
        <v>559</v>
      </c>
      <c r="C821" s="7">
        <v>120</v>
      </c>
      <c r="D821" s="7">
        <v>2</v>
      </c>
    </row>
    <row r="822" ht="15.75" customHeight="1" spans="1:4">
      <c r="A822" s="7" t="s">
        <v>139</v>
      </c>
      <c r="B822" s="7" t="s">
        <v>560</v>
      </c>
      <c r="C822" s="7">
        <v>17</v>
      </c>
      <c r="D822" s="7">
        <v>2</v>
      </c>
    </row>
    <row r="823" ht="15.75" customHeight="1" spans="1:4">
      <c r="A823" s="7" t="s">
        <v>145</v>
      </c>
      <c r="B823" s="7" t="s">
        <v>561</v>
      </c>
      <c r="C823" s="7">
        <v>5</v>
      </c>
      <c r="D823" s="7">
        <v>1</v>
      </c>
    </row>
    <row r="824" ht="15.75" customHeight="1" spans="1:4">
      <c r="A824" s="7" t="s">
        <v>145</v>
      </c>
      <c r="B824" s="7" t="s">
        <v>562</v>
      </c>
      <c r="C824" s="7">
        <v>9</v>
      </c>
      <c r="D824" s="7">
        <v>1</v>
      </c>
    </row>
    <row r="825" ht="15.75" customHeight="1" spans="1:4">
      <c r="A825" s="7" t="s">
        <v>149</v>
      </c>
      <c r="B825" s="7" t="s">
        <v>563</v>
      </c>
      <c r="C825" s="7">
        <v>13</v>
      </c>
      <c r="D825" s="7">
        <v>1</v>
      </c>
    </row>
    <row r="826" ht="15.75" customHeight="1" spans="1:4">
      <c r="A826" s="7" t="s">
        <v>152</v>
      </c>
      <c r="B826" s="7" t="s">
        <v>564</v>
      </c>
      <c r="C826" s="7">
        <v>21</v>
      </c>
      <c r="D826" s="7">
        <v>1</v>
      </c>
    </row>
    <row r="827" ht="15.75" customHeight="1" spans="1:4">
      <c r="A827" s="7" t="s">
        <v>156</v>
      </c>
      <c r="B827" s="7" t="s">
        <v>565</v>
      </c>
      <c r="C827" s="7">
        <v>18</v>
      </c>
      <c r="D827" s="7">
        <v>1</v>
      </c>
    </row>
    <row r="828" ht="15.75" customHeight="1" spans="1:4">
      <c r="A828" s="7" t="s">
        <v>156</v>
      </c>
      <c r="B828" s="7" t="s">
        <v>566</v>
      </c>
      <c r="C828" s="7">
        <v>5</v>
      </c>
      <c r="D828" s="7">
        <v>2</v>
      </c>
    </row>
    <row r="829" ht="15.75" customHeight="1" spans="1:4">
      <c r="A829" s="7" t="s">
        <v>156</v>
      </c>
      <c r="B829" s="7" t="s">
        <v>567</v>
      </c>
      <c r="C829" s="7">
        <v>21</v>
      </c>
      <c r="D829" s="7">
        <v>1</v>
      </c>
    </row>
    <row r="830" ht="15.75" customHeight="1" spans="1:4">
      <c r="A830" s="7" t="s">
        <v>156</v>
      </c>
      <c r="B830" s="7" t="s">
        <v>568</v>
      </c>
      <c r="C830" s="7">
        <v>22</v>
      </c>
      <c r="D830" s="7">
        <v>5</v>
      </c>
    </row>
    <row r="831" ht="15.75" customHeight="1" spans="1:4">
      <c r="A831" s="7" t="s">
        <v>156</v>
      </c>
      <c r="B831" s="7" t="s">
        <v>569</v>
      </c>
      <c r="C831" s="7">
        <v>9</v>
      </c>
      <c r="D831" s="7">
        <v>1</v>
      </c>
    </row>
    <row r="832" ht="15.75" customHeight="1" spans="1:4">
      <c r="A832" s="7" t="s">
        <v>156</v>
      </c>
      <c r="B832" s="7" t="s">
        <v>570</v>
      </c>
      <c r="C832" s="7">
        <v>14</v>
      </c>
      <c r="D832" s="7">
        <v>4</v>
      </c>
    </row>
    <row r="833" ht="15.75" customHeight="1" spans="1:4">
      <c r="A833" s="7" t="s">
        <v>156</v>
      </c>
      <c r="B833" s="7" t="s">
        <v>571</v>
      </c>
      <c r="C833" s="7">
        <v>26</v>
      </c>
      <c r="D833" s="7">
        <v>9</v>
      </c>
    </row>
    <row r="834" ht="15.75" customHeight="1" spans="1:4">
      <c r="A834" s="7" t="s">
        <v>156</v>
      </c>
      <c r="B834" s="7" t="s">
        <v>572</v>
      </c>
      <c r="C834" s="7">
        <v>4</v>
      </c>
      <c r="D834" s="7">
        <v>2</v>
      </c>
    </row>
    <row r="835" ht="15.75" customHeight="1" spans="1:4">
      <c r="A835" s="7" t="s">
        <v>156</v>
      </c>
      <c r="B835" s="7" t="s">
        <v>573</v>
      </c>
      <c r="C835" s="7">
        <v>20</v>
      </c>
      <c r="D835" s="7">
        <v>4</v>
      </c>
    </row>
    <row r="836" ht="15.75" customHeight="1" spans="1:4">
      <c r="A836" s="7" t="s">
        <v>156</v>
      </c>
      <c r="B836" s="7" t="s">
        <v>574</v>
      </c>
      <c r="C836" s="7">
        <v>23</v>
      </c>
      <c r="D836" s="7">
        <v>2</v>
      </c>
    </row>
    <row r="837" ht="15.75" customHeight="1" spans="1:4">
      <c r="A837" s="7" t="s">
        <v>156</v>
      </c>
      <c r="B837" s="7" t="s">
        <v>575</v>
      </c>
      <c r="C837" s="7">
        <v>27</v>
      </c>
      <c r="D837" s="7">
        <v>2</v>
      </c>
    </row>
    <row r="838" ht="15.75" customHeight="1" spans="1:4">
      <c r="A838" s="7" t="s">
        <v>156</v>
      </c>
      <c r="B838" s="7" t="s">
        <v>576</v>
      </c>
      <c r="C838" s="7">
        <v>24</v>
      </c>
      <c r="D838" s="7">
        <v>4</v>
      </c>
    </row>
    <row r="839" ht="15.75" customHeight="1" spans="1:4">
      <c r="A839" s="7" t="s">
        <v>156</v>
      </c>
      <c r="B839" s="7" t="s">
        <v>577</v>
      </c>
      <c r="C839" s="7">
        <v>5</v>
      </c>
      <c r="D839" s="7">
        <v>2</v>
      </c>
    </row>
    <row r="840" ht="15.75" customHeight="1" spans="1:4">
      <c r="A840" s="7" t="s">
        <v>156</v>
      </c>
      <c r="B840" s="7" t="s">
        <v>578</v>
      </c>
      <c r="C840" s="7">
        <v>23</v>
      </c>
      <c r="D840" s="7">
        <v>1</v>
      </c>
    </row>
    <row r="841" ht="15.75" customHeight="1" spans="1:4">
      <c r="A841" s="7" t="s">
        <v>156</v>
      </c>
      <c r="B841" s="7" t="s">
        <v>579</v>
      </c>
      <c r="C841" s="7">
        <v>21</v>
      </c>
      <c r="D841" s="7">
        <v>1</v>
      </c>
    </row>
    <row r="842" ht="15.75" customHeight="1" spans="1:4">
      <c r="A842" s="7" t="s">
        <v>165</v>
      </c>
      <c r="B842" s="7" t="s">
        <v>580</v>
      </c>
      <c r="C842" s="7">
        <v>11</v>
      </c>
      <c r="D842" s="7">
        <v>8</v>
      </c>
    </row>
    <row r="843" ht="15.75" customHeight="1" spans="1:4">
      <c r="A843" s="7" t="s">
        <v>165</v>
      </c>
      <c r="B843" s="7" t="s">
        <v>581</v>
      </c>
      <c r="C843" s="7">
        <v>12</v>
      </c>
      <c r="D843" s="7">
        <v>4</v>
      </c>
    </row>
    <row r="844" ht="15.75" customHeight="1" spans="1:4">
      <c r="A844" s="7" t="s">
        <v>165</v>
      </c>
      <c r="B844" s="7" t="s">
        <v>582</v>
      </c>
      <c r="C844" s="7">
        <v>9</v>
      </c>
      <c r="D844" s="7">
        <v>1</v>
      </c>
    </row>
    <row r="845" ht="15.75" customHeight="1" spans="1:4">
      <c r="A845" s="7" t="s">
        <v>165</v>
      </c>
      <c r="B845" s="7" t="s">
        <v>583</v>
      </c>
      <c r="C845" s="7">
        <v>8</v>
      </c>
      <c r="D845" s="7">
        <v>1</v>
      </c>
    </row>
    <row r="846" ht="15.75" customHeight="1" spans="1:4">
      <c r="A846" s="7" t="s">
        <v>168</v>
      </c>
      <c r="B846" s="7" t="s">
        <v>584</v>
      </c>
      <c r="C846" s="7">
        <v>4</v>
      </c>
      <c r="D846" s="7">
        <v>1</v>
      </c>
    </row>
    <row r="847" ht="15.75" customHeight="1" spans="1:4">
      <c r="A847" s="7" t="s">
        <v>168</v>
      </c>
      <c r="B847" s="7" t="s">
        <v>585</v>
      </c>
      <c r="C847" s="7">
        <v>7</v>
      </c>
      <c r="D847" s="7">
        <v>1</v>
      </c>
    </row>
    <row r="848" ht="15.75" customHeight="1" spans="1:4">
      <c r="A848" s="7" t="s">
        <v>168</v>
      </c>
      <c r="B848" s="7" t="s">
        <v>586</v>
      </c>
      <c r="C848" s="7">
        <v>5</v>
      </c>
      <c r="D848" s="7">
        <v>1</v>
      </c>
    </row>
    <row r="849" ht="15.75" customHeight="1" spans="1:4">
      <c r="A849" s="7" t="s">
        <v>172</v>
      </c>
      <c r="B849" s="7" t="s">
        <v>524</v>
      </c>
      <c r="C849" s="7">
        <v>12</v>
      </c>
      <c r="D849" s="7">
        <v>2</v>
      </c>
    </row>
    <row r="850" ht="15.75" customHeight="1" spans="1:4">
      <c r="A850" s="7" t="s">
        <v>172</v>
      </c>
      <c r="B850" s="7" t="s">
        <v>587</v>
      </c>
      <c r="C850" s="7">
        <v>4</v>
      </c>
      <c r="D850" s="7">
        <v>2</v>
      </c>
    </row>
    <row r="851" ht="15.75" customHeight="1" spans="1:4">
      <c r="A851" s="7" t="s">
        <v>172</v>
      </c>
      <c r="B851" s="7" t="s">
        <v>588</v>
      </c>
      <c r="C851" s="7">
        <v>4</v>
      </c>
      <c r="D851" s="7">
        <v>1</v>
      </c>
    </row>
    <row r="852" ht="15.75" customHeight="1" spans="1:4">
      <c r="A852" s="7" t="s">
        <v>172</v>
      </c>
      <c r="B852" s="7" t="s">
        <v>589</v>
      </c>
      <c r="C852" s="7">
        <v>5</v>
      </c>
      <c r="D852" s="7">
        <v>1</v>
      </c>
    </row>
    <row r="853" ht="15.75" customHeight="1" spans="1:4">
      <c r="A853" s="7" t="s">
        <v>177</v>
      </c>
      <c r="B853" s="7" t="s">
        <v>590</v>
      </c>
      <c r="C853" s="7">
        <v>4</v>
      </c>
      <c r="D853" s="7">
        <v>1</v>
      </c>
    </row>
    <row r="854" ht="15.75" customHeight="1" spans="1:4">
      <c r="A854" s="7" t="s">
        <v>177</v>
      </c>
      <c r="B854" s="7" t="s">
        <v>591</v>
      </c>
      <c r="C854" s="7">
        <v>6</v>
      </c>
      <c r="D854" s="7">
        <v>1</v>
      </c>
    </row>
    <row r="855" ht="15.75" customHeight="1" spans="1:4">
      <c r="A855" s="7" t="s">
        <v>177</v>
      </c>
      <c r="B855" s="7" t="s">
        <v>592</v>
      </c>
      <c r="C855" s="7">
        <v>12</v>
      </c>
      <c r="D855" s="7">
        <v>2</v>
      </c>
    </row>
    <row r="856" ht="15.75" customHeight="1" spans="1:4">
      <c r="A856" s="7" t="s">
        <v>177</v>
      </c>
      <c r="B856" s="7" t="s">
        <v>593</v>
      </c>
      <c r="C856" s="7">
        <v>12</v>
      </c>
      <c r="D856" s="7">
        <v>2</v>
      </c>
    </row>
    <row r="857" ht="15.75" customHeight="1" spans="1:4">
      <c r="A857" s="7" t="s">
        <v>177</v>
      </c>
      <c r="B857" s="7" t="s">
        <v>594</v>
      </c>
      <c r="C857" s="7">
        <v>9</v>
      </c>
      <c r="D857" s="7">
        <v>1</v>
      </c>
    </row>
    <row r="858" ht="15.75" customHeight="1" spans="1:4">
      <c r="A858" s="7" t="s">
        <v>177</v>
      </c>
      <c r="B858" s="7" t="s">
        <v>595</v>
      </c>
      <c r="C858" s="7">
        <v>3</v>
      </c>
      <c r="D858" s="7">
        <v>1</v>
      </c>
    </row>
    <row r="859" ht="15.75" customHeight="1" spans="1:4">
      <c r="A859" s="7" t="s">
        <v>177</v>
      </c>
      <c r="B859" s="7" t="s">
        <v>596</v>
      </c>
      <c r="C859" s="7">
        <v>5</v>
      </c>
      <c r="D859" s="7">
        <v>1</v>
      </c>
    </row>
    <row r="860" ht="15.75" customHeight="1" spans="1:4">
      <c r="A860" s="7" t="s">
        <v>177</v>
      </c>
      <c r="B860" s="7" t="s">
        <v>597</v>
      </c>
      <c r="C860" s="7">
        <v>4</v>
      </c>
      <c r="D860" s="7">
        <v>2</v>
      </c>
    </row>
    <row r="861" ht="15.75" customHeight="1" spans="1:4">
      <c r="A861" s="7" t="s">
        <v>177</v>
      </c>
      <c r="B861" s="7" t="s">
        <v>598</v>
      </c>
      <c r="C861" s="7">
        <v>8</v>
      </c>
      <c r="D861" s="7">
        <v>1</v>
      </c>
    </row>
    <row r="862" ht="15.75" customHeight="1" spans="1:4">
      <c r="A862" s="7" t="s">
        <v>177</v>
      </c>
      <c r="B862" s="7" t="s">
        <v>599</v>
      </c>
      <c r="C862" s="7">
        <v>10</v>
      </c>
      <c r="D862" s="7">
        <v>1</v>
      </c>
    </row>
    <row r="863" ht="15.75" customHeight="1" spans="1:4">
      <c r="A863" s="7" t="s">
        <v>177</v>
      </c>
      <c r="B863" s="7" t="s">
        <v>600</v>
      </c>
      <c r="C863" s="7">
        <v>5</v>
      </c>
      <c r="D863" s="7">
        <v>2</v>
      </c>
    </row>
    <row r="864" ht="15.75" customHeight="1" spans="1:4">
      <c r="A864" s="7" t="s">
        <v>177</v>
      </c>
      <c r="B864" s="7" t="s">
        <v>601</v>
      </c>
      <c r="C864" s="7">
        <v>11</v>
      </c>
      <c r="D864" s="7">
        <v>2</v>
      </c>
    </row>
    <row r="865" ht="15.75" customHeight="1" spans="1:4">
      <c r="A865" s="7" t="s">
        <v>177</v>
      </c>
      <c r="B865" s="7" t="s">
        <v>602</v>
      </c>
      <c r="C865" s="7">
        <v>10</v>
      </c>
      <c r="D865" s="7">
        <v>6</v>
      </c>
    </row>
    <row r="866" ht="15.75" customHeight="1" spans="1:4">
      <c r="A866" s="7" t="s">
        <v>177</v>
      </c>
      <c r="B866" s="7" t="s">
        <v>603</v>
      </c>
      <c r="C866" s="7">
        <v>3</v>
      </c>
      <c r="D866" s="7">
        <v>1</v>
      </c>
    </row>
    <row r="867" ht="15.75" customHeight="1" spans="1:4">
      <c r="A867" s="7" t="s">
        <v>180</v>
      </c>
      <c r="B867" s="7" t="s">
        <v>401</v>
      </c>
      <c r="C867" s="7">
        <v>24</v>
      </c>
      <c r="D867" s="7">
        <v>6</v>
      </c>
    </row>
    <row r="868" ht="15.75" customHeight="1" spans="1:4">
      <c r="A868" s="7" t="s">
        <v>193</v>
      </c>
      <c r="B868" s="7" t="s">
        <v>604</v>
      </c>
      <c r="C868" s="7">
        <v>11</v>
      </c>
      <c r="D868" s="7">
        <v>10</v>
      </c>
    </row>
    <row r="869" ht="15.75" customHeight="1" spans="1:4">
      <c r="A869" s="7" t="s">
        <v>193</v>
      </c>
      <c r="B869" s="7" t="s">
        <v>605</v>
      </c>
      <c r="C869" s="7">
        <v>8</v>
      </c>
      <c r="D869" s="7">
        <v>1</v>
      </c>
    </row>
    <row r="870" ht="15.75" customHeight="1" spans="1:4">
      <c r="A870" s="7" t="s">
        <v>193</v>
      </c>
      <c r="B870" s="7" t="s">
        <v>606</v>
      </c>
      <c r="C870" s="7">
        <v>8</v>
      </c>
      <c r="D870" s="7">
        <v>1</v>
      </c>
    </row>
    <row r="871" ht="15.75" customHeight="1" spans="1:4">
      <c r="A871" s="7" t="s">
        <v>196</v>
      </c>
      <c r="B871" s="7" t="s">
        <v>607</v>
      </c>
      <c r="C871" s="7">
        <v>17</v>
      </c>
      <c r="D871" s="7">
        <v>1</v>
      </c>
    </row>
    <row r="872" ht="15.75" customHeight="1" spans="1:4">
      <c r="A872" s="7" t="s">
        <v>196</v>
      </c>
      <c r="B872" s="7" t="s">
        <v>608</v>
      </c>
      <c r="C872" s="7">
        <v>36</v>
      </c>
      <c r="D872" s="7">
        <v>1</v>
      </c>
    </row>
    <row r="873" ht="15.75" customHeight="1" spans="1:4">
      <c r="A873" s="7" t="s">
        <v>196</v>
      </c>
      <c r="B873" s="7" t="s">
        <v>609</v>
      </c>
      <c r="C873" s="7">
        <v>18</v>
      </c>
      <c r="D873" s="7">
        <v>1</v>
      </c>
    </row>
    <row r="874" ht="15.75" customHeight="1" spans="1:4">
      <c r="A874" s="7" t="s">
        <v>196</v>
      </c>
      <c r="B874" s="7" t="s">
        <v>610</v>
      </c>
      <c r="C874" s="7">
        <v>31</v>
      </c>
      <c r="D874" s="7">
        <v>2</v>
      </c>
    </row>
    <row r="875" ht="15.75" customHeight="1" spans="1:4">
      <c r="A875" s="7" t="s">
        <v>200</v>
      </c>
      <c r="B875" s="7" t="s">
        <v>611</v>
      </c>
      <c r="C875" s="7">
        <v>11</v>
      </c>
      <c r="D875" s="7">
        <v>1</v>
      </c>
    </row>
    <row r="876" ht="15.75" customHeight="1" spans="1:4">
      <c r="A876" s="7" t="s">
        <v>200</v>
      </c>
      <c r="B876" s="7" t="s">
        <v>612</v>
      </c>
      <c r="C876" s="7">
        <v>91</v>
      </c>
      <c r="D876" s="7">
        <v>11</v>
      </c>
    </row>
    <row r="877" ht="15.75" customHeight="1" spans="1:4">
      <c r="A877" s="7" t="s">
        <v>200</v>
      </c>
      <c r="B877" s="7" t="s">
        <v>613</v>
      </c>
      <c r="C877" s="7">
        <v>5</v>
      </c>
      <c r="D877" s="7">
        <v>2</v>
      </c>
    </row>
    <row r="878" ht="15.75" customHeight="1" spans="1:4">
      <c r="A878" s="7" t="s">
        <v>200</v>
      </c>
      <c r="B878" s="7" t="s">
        <v>614</v>
      </c>
      <c r="C878" s="7">
        <v>14</v>
      </c>
      <c r="D878" s="7">
        <v>3</v>
      </c>
    </row>
    <row r="879" ht="15.75" customHeight="1" spans="1:4">
      <c r="A879" s="7" t="s">
        <v>200</v>
      </c>
      <c r="B879" s="7" t="s">
        <v>615</v>
      </c>
      <c r="C879" s="7">
        <v>4</v>
      </c>
      <c r="D879" s="7">
        <v>1</v>
      </c>
    </row>
    <row r="880" ht="15.75" customHeight="1" spans="1:4">
      <c r="A880" s="7" t="s">
        <v>200</v>
      </c>
      <c r="B880" s="7" t="s">
        <v>616</v>
      </c>
      <c r="C880" s="7">
        <v>10</v>
      </c>
      <c r="D880" s="7">
        <v>2</v>
      </c>
    </row>
    <row r="881" ht="15.75" customHeight="1" spans="1:4">
      <c r="A881" s="7" t="s">
        <v>200</v>
      </c>
      <c r="B881" s="7" t="s">
        <v>617</v>
      </c>
      <c r="C881" s="7">
        <v>7</v>
      </c>
      <c r="D881" s="7">
        <v>1</v>
      </c>
    </row>
    <row r="882" ht="15.75" customHeight="1" spans="1:4">
      <c r="A882" s="7" t="s">
        <v>200</v>
      </c>
      <c r="B882" s="7" t="s">
        <v>618</v>
      </c>
      <c r="C882" s="7">
        <v>5</v>
      </c>
      <c r="D882" s="7">
        <v>1</v>
      </c>
    </row>
    <row r="883" ht="15.75" customHeight="1" spans="1:4">
      <c r="A883" s="7" t="s">
        <v>200</v>
      </c>
      <c r="B883" s="7" t="s">
        <v>619</v>
      </c>
      <c r="C883" s="7">
        <v>12</v>
      </c>
      <c r="D883" s="7">
        <v>3</v>
      </c>
    </row>
    <row r="884" ht="15.75" customHeight="1" spans="1:4">
      <c r="A884" s="7" t="s">
        <v>200</v>
      </c>
      <c r="B884" s="7" t="s">
        <v>620</v>
      </c>
      <c r="C884" s="7">
        <v>11</v>
      </c>
      <c r="D884" s="7">
        <v>3</v>
      </c>
    </row>
    <row r="885" ht="15.75" customHeight="1" spans="1:4">
      <c r="A885" s="7" t="s">
        <v>200</v>
      </c>
      <c r="B885" s="7" t="s">
        <v>621</v>
      </c>
      <c r="C885" s="7">
        <v>12</v>
      </c>
      <c r="D885" s="7">
        <v>2</v>
      </c>
    </row>
    <row r="886" ht="15.75" customHeight="1" spans="1:4">
      <c r="A886" s="7" t="s">
        <v>200</v>
      </c>
      <c r="B886" s="7" t="s">
        <v>622</v>
      </c>
      <c r="C886" s="7">
        <v>9</v>
      </c>
      <c r="D886" s="7">
        <v>1</v>
      </c>
    </row>
    <row r="887" ht="15.75" customHeight="1" spans="1:4">
      <c r="A887" s="7" t="s">
        <v>200</v>
      </c>
      <c r="B887" s="7" t="s">
        <v>623</v>
      </c>
      <c r="C887" s="7">
        <v>10</v>
      </c>
      <c r="D887" s="7">
        <v>1</v>
      </c>
    </row>
    <row r="888" ht="15.75" customHeight="1" spans="1:4">
      <c r="A888" s="7" t="s">
        <v>200</v>
      </c>
      <c r="B888" s="7" t="s">
        <v>624</v>
      </c>
      <c r="C888" s="7">
        <v>87</v>
      </c>
      <c r="D888" s="7">
        <v>2</v>
      </c>
    </row>
    <row r="889" ht="15.75" customHeight="1" spans="1:4">
      <c r="A889" s="7" t="s">
        <v>200</v>
      </c>
      <c r="B889" s="7" t="s">
        <v>625</v>
      </c>
      <c r="C889" s="7">
        <v>21</v>
      </c>
      <c r="D889" s="7">
        <v>1</v>
      </c>
    </row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paperSize="9" orientation="portrait"/>
  <headerFooter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00"/>
  <sheetViews>
    <sheetView workbookViewId="0">
      <selection activeCell="A1" sqref="A1"/>
    </sheetView>
  </sheetViews>
  <sheetFormatPr defaultColWidth="14.4285714285714" defaultRowHeight="15" customHeight="1" outlineLevelCol="4"/>
  <cols>
    <col min="1" max="1" width="23.8571428571429" customWidth="1"/>
    <col min="2" max="2" width="59.2928571428571" customWidth="1"/>
    <col min="3" max="3" width="15.4285714285714" customWidth="1"/>
    <col min="4" max="4" width="17.1428571428571" customWidth="1"/>
    <col min="5" max="5" width="16.4285714285714" customWidth="1"/>
    <col min="6" max="26" width="10.7071428571429" customWidth="1"/>
  </cols>
  <sheetData>
    <row r="1" ht="13.95" spans="1:5">
      <c r="A1" s="1" t="s">
        <v>379</v>
      </c>
      <c r="B1" s="1" t="s">
        <v>380</v>
      </c>
      <c r="C1" s="1" t="s">
        <v>381</v>
      </c>
      <c r="D1" s="1" t="s">
        <v>382</v>
      </c>
      <c r="E1" s="1"/>
    </row>
    <row r="2" ht="13.95" spans="1:5">
      <c r="A2" s="5" t="s">
        <v>41</v>
      </c>
      <c r="B2" t="s">
        <v>383</v>
      </c>
      <c r="C2" s="3">
        <v>14</v>
      </c>
      <c r="D2" s="5">
        <f t="shared" ref="D2:D9" si="0">COUNTIF(B$2:B$9,B2)</f>
        <v>3</v>
      </c>
      <c r="E2" s="6"/>
    </row>
    <row r="3" ht="13.95" spans="1:5">
      <c r="A3" s="5" t="s">
        <v>41</v>
      </c>
      <c r="B3" t="s">
        <v>383</v>
      </c>
      <c r="C3" s="3">
        <v>14</v>
      </c>
      <c r="D3" s="5">
        <f t="shared" si="0"/>
        <v>3</v>
      </c>
      <c r="E3" s="6"/>
    </row>
    <row r="4" ht="13.95" spans="1:5">
      <c r="A4" s="5" t="s">
        <v>41</v>
      </c>
      <c r="B4" t="s">
        <v>383</v>
      </c>
      <c r="C4" s="3">
        <v>14</v>
      </c>
      <c r="D4" s="5">
        <f t="shared" si="0"/>
        <v>3</v>
      </c>
      <c r="E4" s="6"/>
    </row>
    <row r="5" ht="13.95" spans="1:5">
      <c r="A5" s="5" t="s">
        <v>41</v>
      </c>
      <c r="B5" t="s">
        <v>384</v>
      </c>
      <c r="C5" s="3">
        <v>12</v>
      </c>
      <c r="D5" s="5">
        <f t="shared" si="0"/>
        <v>3</v>
      </c>
      <c r="E5" s="6"/>
    </row>
    <row r="6" ht="13.95" spans="1:5">
      <c r="A6" s="5" t="s">
        <v>41</v>
      </c>
      <c r="B6" t="s">
        <v>384</v>
      </c>
      <c r="C6" s="3">
        <v>12</v>
      </c>
      <c r="D6" s="5">
        <f t="shared" si="0"/>
        <v>3</v>
      </c>
      <c r="E6" s="6"/>
    </row>
    <row r="7" ht="13.95" spans="1:5">
      <c r="A7" s="5" t="s">
        <v>41</v>
      </c>
      <c r="B7" t="s">
        <v>384</v>
      </c>
      <c r="C7" s="3">
        <v>12</v>
      </c>
      <c r="D7" s="5">
        <f t="shared" si="0"/>
        <v>3</v>
      </c>
      <c r="E7" s="6"/>
    </row>
    <row r="8" ht="13.95" spans="1:5">
      <c r="A8" s="5" t="s">
        <v>41</v>
      </c>
      <c r="B8" t="s">
        <v>385</v>
      </c>
      <c r="C8" s="3">
        <v>4</v>
      </c>
      <c r="D8" s="5">
        <f t="shared" si="0"/>
        <v>1</v>
      </c>
      <c r="E8" s="6"/>
    </row>
    <row r="9" ht="13.95" spans="1:5">
      <c r="A9" s="5" t="s">
        <v>41</v>
      </c>
      <c r="B9" t="s">
        <v>386</v>
      </c>
      <c r="C9" s="3">
        <v>11</v>
      </c>
      <c r="D9" s="5">
        <f t="shared" si="0"/>
        <v>1</v>
      </c>
      <c r="E9" s="6"/>
    </row>
    <row r="10" ht="13.95" spans="1:5">
      <c r="A10" s="5" t="s">
        <v>47</v>
      </c>
      <c r="B10" t="s">
        <v>387</v>
      </c>
      <c r="C10" s="3">
        <v>10</v>
      </c>
      <c r="D10" s="5">
        <f t="shared" ref="D10:D12" si="1">COUNTIF(B$10:B$12,B10)</f>
        <v>1</v>
      </c>
      <c r="E10" s="6"/>
    </row>
    <row r="11" ht="13.95" spans="1:5">
      <c r="A11" s="5" t="s">
        <v>47</v>
      </c>
      <c r="B11" t="s">
        <v>388</v>
      </c>
      <c r="C11" s="3">
        <v>8</v>
      </c>
      <c r="D11" s="5">
        <f t="shared" si="1"/>
        <v>1</v>
      </c>
      <c r="E11" s="6"/>
    </row>
    <row r="12" ht="13.95" spans="1:5">
      <c r="A12" s="5" t="s">
        <v>47</v>
      </c>
      <c r="B12" t="s">
        <v>389</v>
      </c>
      <c r="C12" s="3">
        <v>6</v>
      </c>
      <c r="D12" s="5">
        <f t="shared" si="1"/>
        <v>1</v>
      </c>
      <c r="E12" s="6"/>
    </row>
    <row r="13" ht="13.95" spans="1:5">
      <c r="A13" s="5" t="s">
        <v>52</v>
      </c>
      <c r="B13" t="s">
        <v>390</v>
      </c>
      <c r="C13" s="3">
        <v>9</v>
      </c>
      <c r="D13" s="5">
        <f t="shared" ref="D13:D91" si="2">COUNTIF(B$13:B$91,B13)</f>
        <v>2</v>
      </c>
      <c r="E13" s="6"/>
    </row>
    <row r="14" ht="13.95" spans="1:5">
      <c r="A14" s="5" t="s">
        <v>52</v>
      </c>
      <c r="B14" t="s">
        <v>390</v>
      </c>
      <c r="C14" s="3">
        <v>9</v>
      </c>
      <c r="D14" s="5">
        <f t="shared" si="2"/>
        <v>2</v>
      </c>
      <c r="E14" s="6"/>
    </row>
    <row r="15" ht="13.95" spans="1:5">
      <c r="A15" s="5" t="s">
        <v>52</v>
      </c>
      <c r="B15" t="s">
        <v>391</v>
      </c>
      <c r="C15" s="3">
        <v>11</v>
      </c>
      <c r="D15" s="5">
        <f t="shared" si="2"/>
        <v>2</v>
      </c>
      <c r="E15" s="6"/>
    </row>
    <row r="16" ht="13.95" spans="1:5">
      <c r="A16" s="5" t="s">
        <v>52</v>
      </c>
      <c r="B16" t="s">
        <v>391</v>
      </c>
      <c r="C16" s="3">
        <v>11</v>
      </c>
      <c r="D16" s="5">
        <f t="shared" si="2"/>
        <v>2</v>
      </c>
      <c r="E16" s="6"/>
    </row>
    <row r="17" ht="13.95" spans="1:5">
      <c r="A17" s="5" t="s">
        <v>52</v>
      </c>
      <c r="B17" t="s">
        <v>392</v>
      </c>
      <c r="C17" s="3">
        <v>6</v>
      </c>
      <c r="D17" s="5">
        <f t="shared" si="2"/>
        <v>1</v>
      </c>
      <c r="E17" s="6"/>
    </row>
    <row r="18" ht="13.95" spans="1:5">
      <c r="A18" s="5" t="s">
        <v>52</v>
      </c>
      <c r="B18" t="s">
        <v>393</v>
      </c>
      <c r="C18" s="3">
        <v>3</v>
      </c>
      <c r="D18" s="5">
        <f t="shared" si="2"/>
        <v>1</v>
      </c>
      <c r="E18" s="6"/>
    </row>
    <row r="19" ht="13.95" spans="1:5">
      <c r="A19" s="5" t="s">
        <v>52</v>
      </c>
      <c r="B19" t="s">
        <v>394</v>
      </c>
      <c r="C19" s="3">
        <v>6</v>
      </c>
      <c r="D19" s="5">
        <f t="shared" si="2"/>
        <v>1</v>
      </c>
      <c r="E19" s="6"/>
    </row>
    <row r="20" ht="13.95" spans="1:5">
      <c r="A20" s="5" t="s">
        <v>52</v>
      </c>
      <c r="B20" t="s">
        <v>395</v>
      </c>
      <c r="C20" s="3">
        <v>3</v>
      </c>
      <c r="D20" s="5">
        <f t="shared" si="2"/>
        <v>1</v>
      </c>
      <c r="E20" s="6"/>
    </row>
    <row r="21" ht="15.75" customHeight="1" spans="1:5">
      <c r="A21" s="5" t="s">
        <v>52</v>
      </c>
      <c r="B21" t="s">
        <v>396</v>
      </c>
      <c r="C21" s="3">
        <v>11</v>
      </c>
      <c r="D21" s="5">
        <f t="shared" si="2"/>
        <v>6</v>
      </c>
      <c r="E21" s="6"/>
    </row>
    <row r="22" ht="15.75" customHeight="1" spans="1:5">
      <c r="A22" s="5" t="s">
        <v>52</v>
      </c>
      <c r="B22" t="s">
        <v>396</v>
      </c>
      <c r="C22" s="3">
        <v>11</v>
      </c>
      <c r="D22" s="5">
        <f t="shared" si="2"/>
        <v>6</v>
      </c>
      <c r="E22" s="6"/>
    </row>
    <row r="23" ht="15.75" customHeight="1" spans="1:5">
      <c r="A23" s="5" t="s">
        <v>52</v>
      </c>
      <c r="B23" t="s">
        <v>396</v>
      </c>
      <c r="C23" s="3">
        <v>11</v>
      </c>
      <c r="D23" s="5">
        <f t="shared" si="2"/>
        <v>6</v>
      </c>
      <c r="E23" s="6"/>
    </row>
    <row r="24" ht="15.75" customHeight="1" spans="1:5">
      <c r="A24" s="5" t="s">
        <v>52</v>
      </c>
      <c r="B24" t="s">
        <v>396</v>
      </c>
      <c r="C24" s="3">
        <v>11</v>
      </c>
      <c r="D24" s="5">
        <f t="shared" si="2"/>
        <v>6</v>
      </c>
      <c r="E24" s="6"/>
    </row>
    <row r="25" ht="15.75" customHeight="1" spans="1:5">
      <c r="A25" s="5" t="s">
        <v>52</v>
      </c>
      <c r="B25" t="s">
        <v>396</v>
      </c>
      <c r="C25" s="3">
        <v>11</v>
      </c>
      <c r="D25" s="5">
        <f t="shared" si="2"/>
        <v>6</v>
      </c>
      <c r="E25" s="6"/>
    </row>
    <row r="26" ht="15.75" customHeight="1" spans="1:5">
      <c r="A26" s="5" t="s">
        <v>52</v>
      </c>
      <c r="B26" t="s">
        <v>396</v>
      </c>
      <c r="C26" s="3">
        <v>11</v>
      </c>
      <c r="D26" s="5">
        <f t="shared" si="2"/>
        <v>6</v>
      </c>
      <c r="E26" s="6"/>
    </row>
    <row r="27" ht="15.75" customHeight="1" spans="1:5">
      <c r="A27" s="5" t="s">
        <v>52</v>
      </c>
      <c r="B27" t="s">
        <v>397</v>
      </c>
      <c r="C27" s="3">
        <v>4</v>
      </c>
      <c r="D27" s="5">
        <f t="shared" si="2"/>
        <v>1</v>
      </c>
      <c r="E27" s="6"/>
    </row>
    <row r="28" ht="15.75" customHeight="1" spans="1:5">
      <c r="A28" s="5" t="s">
        <v>52</v>
      </c>
      <c r="B28" t="s">
        <v>398</v>
      </c>
      <c r="C28" s="3">
        <v>7</v>
      </c>
      <c r="D28" s="5">
        <f t="shared" si="2"/>
        <v>1</v>
      </c>
      <c r="E28" s="6"/>
    </row>
    <row r="29" ht="15.75" customHeight="1" spans="1:5">
      <c r="A29" s="5" t="s">
        <v>52</v>
      </c>
      <c r="B29" t="s">
        <v>399</v>
      </c>
      <c r="C29" s="3">
        <v>9</v>
      </c>
      <c r="D29" s="5">
        <f t="shared" si="2"/>
        <v>2</v>
      </c>
      <c r="E29" s="6"/>
    </row>
    <row r="30" ht="15.75" customHeight="1" spans="1:5">
      <c r="A30" s="5" t="s">
        <v>52</v>
      </c>
      <c r="B30" t="s">
        <v>399</v>
      </c>
      <c r="C30" s="3">
        <v>9</v>
      </c>
      <c r="D30" s="5">
        <f t="shared" si="2"/>
        <v>2</v>
      </c>
      <c r="E30" s="6"/>
    </row>
    <row r="31" ht="15.75" customHeight="1" spans="1:5">
      <c r="A31" s="5" t="s">
        <v>52</v>
      </c>
      <c r="B31" t="s">
        <v>400</v>
      </c>
      <c r="C31" s="3">
        <v>3</v>
      </c>
      <c r="D31" s="5">
        <f t="shared" si="2"/>
        <v>1</v>
      </c>
      <c r="E31" s="6"/>
    </row>
    <row r="32" ht="15.75" customHeight="1" spans="1:5">
      <c r="A32" s="5" t="s">
        <v>52</v>
      </c>
      <c r="B32" t="s">
        <v>401</v>
      </c>
      <c r="C32" s="3">
        <v>31</v>
      </c>
      <c r="D32" s="5">
        <f t="shared" si="2"/>
        <v>51</v>
      </c>
      <c r="E32" s="6"/>
    </row>
    <row r="33" ht="15.75" customHeight="1" spans="1:5">
      <c r="A33" s="5" t="s">
        <v>52</v>
      </c>
      <c r="B33" t="s">
        <v>401</v>
      </c>
      <c r="C33" s="3">
        <v>31</v>
      </c>
      <c r="D33" s="5">
        <f t="shared" si="2"/>
        <v>51</v>
      </c>
      <c r="E33" s="6"/>
    </row>
    <row r="34" ht="15.75" customHeight="1" spans="1:5">
      <c r="A34" s="5" t="s">
        <v>52</v>
      </c>
      <c r="B34" t="s">
        <v>401</v>
      </c>
      <c r="C34" s="3">
        <v>31</v>
      </c>
      <c r="D34" s="5">
        <f t="shared" si="2"/>
        <v>51</v>
      </c>
      <c r="E34" s="6"/>
    </row>
    <row r="35" ht="15.75" customHeight="1" spans="1:5">
      <c r="A35" s="5" t="s">
        <v>52</v>
      </c>
      <c r="B35" t="s">
        <v>401</v>
      </c>
      <c r="C35" s="3">
        <v>31</v>
      </c>
      <c r="D35" s="5">
        <f t="shared" si="2"/>
        <v>51</v>
      </c>
      <c r="E35" s="6"/>
    </row>
    <row r="36" ht="15.75" customHeight="1" spans="1:5">
      <c r="A36" s="5" t="s">
        <v>52</v>
      </c>
      <c r="B36" t="s">
        <v>401</v>
      </c>
      <c r="C36" s="3">
        <v>31</v>
      </c>
      <c r="D36" s="5">
        <f t="shared" si="2"/>
        <v>51</v>
      </c>
      <c r="E36" s="6"/>
    </row>
    <row r="37" ht="15.75" customHeight="1" spans="1:5">
      <c r="A37" s="5" t="s">
        <v>52</v>
      </c>
      <c r="B37" t="s">
        <v>401</v>
      </c>
      <c r="C37" s="3">
        <v>31</v>
      </c>
      <c r="D37" s="5">
        <f t="shared" si="2"/>
        <v>51</v>
      </c>
      <c r="E37" s="6"/>
    </row>
    <row r="38" ht="15.75" customHeight="1" spans="1:5">
      <c r="A38" s="5" t="s">
        <v>52</v>
      </c>
      <c r="B38" t="s">
        <v>401</v>
      </c>
      <c r="C38" s="3">
        <v>31</v>
      </c>
      <c r="D38" s="5">
        <f t="shared" si="2"/>
        <v>51</v>
      </c>
      <c r="E38" s="6"/>
    </row>
    <row r="39" ht="15.75" customHeight="1" spans="1:5">
      <c r="A39" s="5" t="s">
        <v>52</v>
      </c>
      <c r="B39" t="s">
        <v>401</v>
      </c>
      <c r="C39" s="3">
        <v>31</v>
      </c>
      <c r="D39" s="5">
        <f t="shared" si="2"/>
        <v>51</v>
      </c>
      <c r="E39" s="6"/>
    </row>
    <row r="40" ht="15.75" customHeight="1" spans="1:5">
      <c r="A40" s="5" t="s">
        <v>52</v>
      </c>
      <c r="B40" t="s">
        <v>401</v>
      </c>
      <c r="C40" s="3">
        <v>31</v>
      </c>
      <c r="D40" s="5">
        <f t="shared" si="2"/>
        <v>51</v>
      </c>
      <c r="E40" s="6"/>
    </row>
    <row r="41" ht="15.75" customHeight="1" spans="1:5">
      <c r="A41" s="5" t="s">
        <v>52</v>
      </c>
      <c r="B41" t="s">
        <v>401</v>
      </c>
      <c r="C41" s="3">
        <v>31</v>
      </c>
      <c r="D41" s="5">
        <f t="shared" si="2"/>
        <v>51</v>
      </c>
      <c r="E41" s="6"/>
    </row>
    <row r="42" ht="15.75" customHeight="1" spans="1:5">
      <c r="A42" s="5" t="s">
        <v>52</v>
      </c>
      <c r="B42" t="s">
        <v>401</v>
      </c>
      <c r="C42" s="3">
        <v>31</v>
      </c>
      <c r="D42" s="5">
        <f t="shared" si="2"/>
        <v>51</v>
      </c>
      <c r="E42" s="6"/>
    </row>
    <row r="43" ht="15.75" customHeight="1" spans="1:5">
      <c r="A43" s="5" t="s">
        <v>52</v>
      </c>
      <c r="B43" t="s">
        <v>401</v>
      </c>
      <c r="C43" s="3">
        <v>31</v>
      </c>
      <c r="D43" s="5">
        <f t="shared" si="2"/>
        <v>51</v>
      </c>
      <c r="E43" s="6"/>
    </row>
    <row r="44" ht="15.75" customHeight="1" spans="1:5">
      <c r="A44" s="5" t="s">
        <v>52</v>
      </c>
      <c r="B44" t="s">
        <v>401</v>
      </c>
      <c r="C44" s="3">
        <v>31</v>
      </c>
      <c r="D44" s="5">
        <f t="shared" si="2"/>
        <v>51</v>
      </c>
      <c r="E44" s="6"/>
    </row>
    <row r="45" ht="15.75" customHeight="1" spans="1:5">
      <c r="A45" s="5" t="s">
        <v>52</v>
      </c>
      <c r="B45" t="s">
        <v>401</v>
      </c>
      <c r="C45" s="3">
        <v>31</v>
      </c>
      <c r="D45" s="5">
        <f t="shared" si="2"/>
        <v>51</v>
      </c>
      <c r="E45" s="6"/>
    </row>
    <row r="46" ht="15.75" customHeight="1" spans="1:5">
      <c r="A46" s="5" t="s">
        <v>52</v>
      </c>
      <c r="B46" t="s">
        <v>401</v>
      </c>
      <c r="C46" s="3">
        <v>31</v>
      </c>
      <c r="D46" s="5">
        <f t="shared" si="2"/>
        <v>51</v>
      </c>
      <c r="E46" s="6"/>
    </row>
    <row r="47" ht="15.75" customHeight="1" spans="1:5">
      <c r="A47" s="5" t="s">
        <v>52</v>
      </c>
      <c r="B47" t="s">
        <v>401</v>
      </c>
      <c r="C47" s="3">
        <v>31</v>
      </c>
      <c r="D47" s="5">
        <f t="shared" si="2"/>
        <v>51</v>
      </c>
      <c r="E47" s="6"/>
    </row>
    <row r="48" ht="15.75" customHeight="1" spans="1:5">
      <c r="A48" s="5" t="s">
        <v>52</v>
      </c>
      <c r="B48" t="s">
        <v>401</v>
      </c>
      <c r="C48" s="3">
        <v>31</v>
      </c>
      <c r="D48" s="5">
        <f t="shared" si="2"/>
        <v>51</v>
      </c>
      <c r="E48" s="6"/>
    </row>
    <row r="49" ht="15.75" customHeight="1" spans="1:5">
      <c r="A49" s="5" t="s">
        <v>52</v>
      </c>
      <c r="B49" t="s">
        <v>401</v>
      </c>
      <c r="C49" s="3">
        <v>31</v>
      </c>
      <c r="D49" s="5">
        <f t="shared" si="2"/>
        <v>51</v>
      </c>
      <c r="E49" s="6"/>
    </row>
    <row r="50" ht="15.75" customHeight="1" spans="1:5">
      <c r="A50" s="5" t="s">
        <v>52</v>
      </c>
      <c r="B50" t="s">
        <v>401</v>
      </c>
      <c r="C50" s="3">
        <v>31</v>
      </c>
      <c r="D50" s="5">
        <f t="shared" si="2"/>
        <v>51</v>
      </c>
      <c r="E50" s="6"/>
    </row>
    <row r="51" ht="15.75" customHeight="1" spans="1:5">
      <c r="A51" s="5" t="s">
        <v>52</v>
      </c>
      <c r="B51" t="s">
        <v>401</v>
      </c>
      <c r="C51" s="3">
        <v>31</v>
      </c>
      <c r="D51" s="5">
        <f t="shared" si="2"/>
        <v>51</v>
      </c>
      <c r="E51" s="6"/>
    </row>
    <row r="52" ht="15.75" customHeight="1" spans="1:5">
      <c r="A52" s="5" t="s">
        <v>52</v>
      </c>
      <c r="B52" t="s">
        <v>401</v>
      </c>
      <c r="C52" s="3">
        <v>31</v>
      </c>
      <c r="D52" s="5">
        <f t="shared" si="2"/>
        <v>51</v>
      </c>
      <c r="E52" s="6"/>
    </row>
    <row r="53" ht="15.75" customHeight="1" spans="1:5">
      <c r="A53" s="5" t="s">
        <v>52</v>
      </c>
      <c r="B53" t="s">
        <v>401</v>
      </c>
      <c r="C53" s="3">
        <v>31</v>
      </c>
      <c r="D53" s="5">
        <f t="shared" si="2"/>
        <v>51</v>
      </c>
      <c r="E53" s="6"/>
    </row>
    <row r="54" ht="15.75" customHeight="1" spans="1:5">
      <c r="A54" s="5" t="s">
        <v>52</v>
      </c>
      <c r="B54" t="s">
        <v>401</v>
      </c>
      <c r="C54" s="3">
        <v>31</v>
      </c>
      <c r="D54" s="5">
        <f t="shared" si="2"/>
        <v>51</v>
      </c>
      <c r="E54" s="6"/>
    </row>
    <row r="55" ht="15.75" customHeight="1" spans="1:5">
      <c r="A55" s="5" t="s">
        <v>52</v>
      </c>
      <c r="B55" t="s">
        <v>401</v>
      </c>
      <c r="C55" s="3">
        <v>31</v>
      </c>
      <c r="D55" s="5">
        <f t="shared" si="2"/>
        <v>51</v>
      </c>
      <c r="E55" s="6"/>
    </row>
    <row r="56" ht="15.75" customHeight="1" spans="1:5">
      <c r="A56" s="5" t="s">
        <v>52</v>
      </c>
      <c r="B56" t="s">
        <v>401</v>
      </c>
      <c r="C56" s="3">
        <v>31</v>
      </c>
      <c r="D56" s="5">
        <f t="shared" si="2"/>
        <v>51</v>
      </c>
      <c r="E56" s="6"/>
    </row>
    <row r="57" ht="15.75" customHeight="1" spans="1:5">
      <c r="A57" s="5" t="s">
        <v>52</v>
      </c>
      <c r="B57" t="s">
        <v>401</v>
      </c>
      <c r="C57" s="3">
        <v>31</v>
      </c>
      <c r="D57" s="5">
        <f t="shared" si="2"/>
        <v>51</v>
      </c>
      <c r="E57" s="6"/>
    </row>
    <row r="58" ht="15.75" customHeight="1" spans="1:5">
      <c r="A58" s="5" t="s">
        <v>52</v>
      </c>
      <c r="B58" t="s">
        <v>401</v>
      </c>
      <c r="C58" s="3">
        <v>31</v>
      </c>
      <c r="D58" s="5">
        <f t="shared" si="2"/>
        <v>51</v>
      </c>
      <c r="E58" s="6"/>
    </row>
    <row r="59" ht="15.75" customHeight="1" spans="1:5">
      <c r="A59" s="5" t="s">
        <v>52</v>
      </c>
      <c r="B59" t="s">
        <v>401</v>
      </c>
      <c r="C59" s="3">
        <v>31</v>
      </c>
      <c r="D59" s="5">
        <f t="shared" si="2"/>
        <v>51</v>
      </c>
      <c r="E59" s="6"/>
    </row>
    <row r="60" ht="15.75" customHeight="1" spans="1:5">
      <c r="A60" s="5" t="s">
        <v>52</v>
      </c>
      <c r="B60" t="s">
        <v>401</v>
      </c>
      <c r="C60" s="3">
        <v>31</v>
      </c>
      <c r="D60" s="5">
        <f t="shared" si="2"/>
        <v>51</v>
      </c>
      <c r="E60" s="6"/>
    </row>
    <row r="61" ht="15.75" customHeight="1" spans="1:5">
      <c r="A61" s="5" t="s">
        <v>52</v>
      </c>
      <c r="B61" t="s">
        <v>401</v>
      </c>
      <c r="C61" s="3">
        <v>31</v>
      </c>
      <c r="D61" s="5">
        <f t="shared" si="2"/>
        <v>51</v>
      </c>
      <c r="E61" s="6"/>
    </row>
    <row r="62" ht="15.75" customHeight="1" spans="1:5">
      <c r="A62" s="5" t="s">
        <v>52</v>
      </c>
      <c r="B62" t="s">
        <v>401</v>
      </c>
      <c r="C62" s="3">
        <v>31</v>
      </c>
      <c r="D62" s="5">
        <f t="shared" si="2"/>
        <v>51</v>
      </c>
      <c r="E62" s="6"/>
    </row>
    <row r="63" ht="15.75" customHeight="1" spans="1:5">
      <c r="A63" s="5" t="s">
        <v>52</v>
      </c>
      <c r="B63" t="s">
        <v>401</v>
      </c>
      <c r="C63" s="3">
        <v>31</v>
      </c>
      <c r="D63" s="5">
        <f t="shared" si="2"/>
        <v>51</v>
      </c>
      <c r="E63" s="6"/>
    </row>
    <row r="64" ht="15.75" customHeight="1" spans="1:5">
      <c r="A64" s="5" t="s">
        <v>52</v>
      </c>
      <c r="B64" t="s">
        <v>401</v>
      </c>
      <c r="C64" s="3">
        <v>31</v>
      </c>
      <c r="D64" s="5">
        <f t="shared" si="2"/>
        <v>51</v>
      </c>
      <c r="E64" s="6"/>
    </row>
    <row r="65" ht="15.75" customHeight="1" spans="1:5">
      <c r="A65" s="5" t="s">
        <v>52</v>
      </c>
      <c r="B65" t="s">
        <v>401</v>
      </c>
      <c r="C65" s="3">
        <v>31</v>
      </c>
      <c r="D65" s="5">
        <f t="shared" si="2"/>
        <v>51</v>
      </c>
      <c r="E65" s="6"/>
    </row>
    <row r="66" ht="15.75" customHeight="1" spans="1:5">
      <c r="A66" s="5" t="s">
        <v>52</v>
      </c>
      <c r="B66" t="s">
        <v>401</v>
      </c>
      <c r="C66" s="3">
        <v>31</v>
      </c>
      <c r="D66" s="5">
        <f t="shared" si="2"/>
        <v>51</v>
      </c>
      <c r="E66" s="6"/>
    </row>
    <row r="67" ht="15.75" customHeight="1" spans="1:5">
      <c r="A67" s="5" t="s">
        <v>52</v>
      </c>
      <c r="B67" t="s">
        <v>401</v>
      </c>
      <c r="C67" s="3">
        <v>31</v>
      </c>
      <c r="D67" s="5">
        <f t="shared" si="2"/>
        <v>51</v>
      </c>
      <c r="E67" s="6"/>
    </row>
    <row r="68" ht="15.75" customHeight="1" spans="1:5">
      <c r="A68" s="5" t="s">
        <v>52</v>
      </c>
      <c r="B68" t="s">
        <v>401</v>
      </c>
      <c r="C68" s="3">
        <v>31</v>
      </c>
      <c r="D68" s="5">
        <f t="shared" si="2"/>
        <v>51</v>
      </c>
      <c r="E68" s="6"/>
    </row>
    <row r="69" ht="15.75" customHeight="1" spans="1:5">
      <c r="A69" s="5" t="s">
        <v>52</v>
      </c>
      <c r="B69" t="s">
        <v>401</v>
      </c>
      <c r="C69" s="3">
        <v>31</v>
      </c>
      <c r="D69" s="5">
        <f t="shared" si="2"/>
        <v>51</v>
      </c>
      <c r="E69" s="6"/>
    </row>
    <row r="70" ht="15.75" customHeight="1" spans="1:5">
      <c r="A70" s="5" t="s">
        <v>52</v>
      </c>
      <c r="B70" t="s">
        <v>401</v>
      </c>
      <c r="C70" s="3">
        <v>31</v>
      </c>
      <c r="D70" s="5">
        <f t="shared" si="2"/>
        <v>51</v>
      </c>
      <c r="E70" s="6"/>
    </row>
    <row r="71" ht="15.75" customHeight="1" spans="1:5">
      <c r="A71" s="5" t="s">
        <v>52</v>
      </c>
      <c r="B71" t="s">
        <v>401</v>
      </c>
      <c r="C71" s="3">
        <v>31</v>
      </c>
      <c r="D71" s="5">
        <f t="shared" si="2"/>
        <v>51</v>
      </c>
      <c r="E71" s="6"/>
    </row>
    <row r="72" ht="15.75" customHeight="1" spans="1:5">
      <c r="A72" s="5" t="s">
        <v>52</v>
      </c>
      <c r="B72" t="s">
        <v>401</v>
      </c>
      <c r="C72" s="3">
        <v>31</v>
      </c>
      <c r="D72" s="5">
        <f t="shared" si="2"/>
        <v>51</v>
      </c>
      <c r="E72" s="6"/>
    </row>
    <row r="73" ht="15.75" customHeight="1" spans="1:5">
      <c r="A73" s="5" t="s">
        <v>52</v>
      </c>
      <c r="B73" t="s">
        <v>401</v>
      </c>
      <c r="C73" s="3">
        <v>31</v>
      </c>
      <c r="D73" s="5">
        <f t="shared" si="2"/>
        <v>51</v>
      </c>
      <c r="E73" s="6"/>
    </row>
    <row r="74" ht="15.75" customHeight="1" spans="1:5">
      <c r="A74" s="5" t="s">
        <v>52</v>
      </c>
      <c r="B74" t="s">
        <v>401</v>
      </c>
      <c r="C74" s="3">
        <v>31</v>
      </c>
      <c r="D74" s="5">
        <f t="shared" si="2"/>
        <v>51</v>
      </c>
      <c r="E74" s="6"/>
    </row>
    <row r="75" ht="15.75" customHeight="1" spans="1:5">
      <c r="A75" s="5" t="s">
        <v>52</v>
      </c>
      <c r="B75" t="s">
        <v>401</v>
      </c>
      <c r="C75" s="3">
        <v>31</v>
      </c>
      <c r="D75" s="5">
        <f t="shared" si="2"/>
        <v>51</v>
      </c>
      <c r="E75" s="6"/>
    </row>
    <row r="76" ht="15.75" customHeight="1" spans="1:5">
      <c r="A76" s="5" t="s">
        <v>52</v>
      </c>
      <c r="B76" t="s">
        <v>401</v>
      </c>
      <c r="C76" s="3">
        <v>31</v>
      </c>
      <c r="D76" s="5">
        <f t="shared" si="2"/>
        <v>51</v>
      </c>
      <c r="E76" s="6"/>
    </row>
    <row r="77" ht="15.75" customHeight="1" spans="1:5">
      <c r="A77" s="5" t="s">
        <v>52</v>
      </c>
      <c r="B77" t="s">
        <v>401</v>
      </c>
      <c r="C77" s="3">
        <v>31</v>
      </c>
      <c r="D77" s="5">
        <f t="shared" si="2"/>
        <v>51</v>
      </c>
      <c r="E77" s="6"/>
    </row>
    <row r="78" ht="15.75" customHeight="1" spans="1:5">
      <c r="A78" s="5" t="s">
        <v>52</v>
      </c>
      <c r="B78" t="s">
        <v>401</v>
      </c>
      <c r="C78" s="3">
        <v>31</v>
      </c>
      <c r="D78" s="5">
        <f t="shared" si="2"/>
        <v>51</v>
      </c>
      <c r="E78" s="6"/>
    </row>
    <row r="79" ht="15.75" customHeight="1" spans="1:5">
      <c r="A79" s="5" t="s">
        <v>52</v>
      </c>
      <c r="B79" t="s">
        <v>401</v>
      </c>
      <c r="C79" s="3">
        <v>31</v>
      </c>
      <c r="D79" s="5">
        <f t="shared" si="2"/>
        <v>51</v>
      </c>
      <c r="E79" s="6"/>
    </row>
    <row r="80" ht="15.75" customHeight="1" spans="1:5">
      <c r="A80" s="5" t="s">
        <v>52</v>
      </c>
      <c r="B80" t="s">
        <v>401</v>
      </c>
      <c r="C80" s="3">
        <v>31</v>
      </c>
      <c r="D80" s="5">
        <f t="shared" si="2"/>
        <v>51</v>
      </c>
      <c r="E80" s="6"/>
    </row>
    <row r="81" ht="15.75" customHeight="1" spans="1:5">
      <c r="A81" s="5" t="s">
        <v>52</v>
      </c>
      <c r="B81" t="s">
        <v>401</v>
      </c>
      <c r="C81" s="3">
        <v>31</v>
      </c>
      <c r="D81" s="5">
        <f t="shared" si="2"/>
        <v>51</v>
      </c>
      <c r="E81" s="6"/>
    </row>
    <row r="82" ht="15.75" customHeight="1" spans="1:5">
      <c r="A82" s="5" t="s">
        <v>52</v>
      </c>
      <c r="B82" t="s">
        <v>401</v>
      </c>
      <c r="C82" s="3">
        <v>31</v>
      </c>
      <c r="D82" s="5">
        <f t="shared" si="2"/>
        <v>51</v>
      </c>
      <c r="E82" s="6"/>
    </row>
    <row r="83" ht="15.75" customHeight="1" spans="1:5">
      <c r="A83" s="5" t="s">
        <v>52</v>
      </c>
      <c r="B83" t="s">
        <v>402</v>
      </c>
      <c r="C83" s="3">
        <v>12</v>
      </c>
      <c r="D83" s="5">
        <f t="shared" si="2"/>
        <v>2</v>
      </c>
      <c r="E83" s="6"/>
    </row>
    <row r="84" ht="15.75" customHeight="1" spans="1:5">
      <c r="A84" s="5" t="s">
        <v>52</v>
      </c>
      <c r="B84" t="s">
        <v>402</v>
      </c>
      <c r="C84" s="3">
        <v>12</v>
      </c>
      <c r="D84" s="5">
        <f t="shared" si="2"/>
        <v>2</v>
      </c>
      <c r="E84" s="6"/>
    </row>
    <row r="85" ht="15.75" customHeight="1" spans="1:5">
      <c r="A85" s="5" t="s">
        <v>52</v>
      </c>
      <c r="B85" t="s">
        <v>403</v>
      </c>
      <c r="C85" s="3">
        <v>4</v>
      </c>
      <c r="D85" s="5">
        <f t="shared" si="2"/>
        <v>1</v>
      </c>
      <c r="E85" s="6"/>
    </row>
    <row r="86" ht="15.75" customHeight="1" spans="1:5">
      <c r="A86" s="5" t="s">
        <v>52</v>
      </c>
      <c r="B86" t="s">
        <v>404</v>
      </c>
      <c r="C86" s="3">
        <v>12</v>
      </c>
      <c r="D86" s="5">
        <f t="shared" si="2"/>
        <v>5</v>
      </c>
      <c r="E86" s="6"/>
    </row>
    <row r="87" ht="15.75" customHeight="1" spans="1:5">
      <c r="A87" s="5" t="s">
        <v>52</v>
      </c>
      <c r="B87" t="s">
        <v>404</v>
      </c>
      <c r="C87" s="3">
        <v>12</v>
      </c>
      <c r="D87" s="5">
        <f t="shared" si="2"/>
        <v>5</v>
      </c>
      <c r="E87" s="6"/>
    </row>
    <row r="88" ht="15.75" customHeight="1" spans="1:5">
      <c r="A88" s="5" t="s">
        <v>52</v>
      </c>
      <c r="B88" t="s">
        <v>404</v>
      </c>
      <c r="C88" s="3">
        <v>12</v>
      </c>
      <c r="D88" s="5">
        <f t="shared" si="2"/>
        <v>5</v>
      </c>
      <c r="E88" s="6"/>
    </row>
    <row r="89" ht="15.75" customHeight="1" spans="1:5">
      <c r="A89" s="5" t="s">
        <v>52</v>
      </c>
      <c r="B89" t="s">
        <v>404</v>
      </c>
      <c r="C89" s="3">
        <v>12</v>
      </c>
      <c r="D89" s="5">
        <f t="shared" si="2"/>
        <v>5</v>
      </c>
      <c r="E89" s="6"/>
    </row>
    <row r="90" ht="15.75" customHeight="1" spans="1:5">
      <c r="A90" s="5" t="s">
        <v>52</v>
      </c>
      <c r="B90" t="s">
        <v>404</v>
      </c>
      <c r="C90" s="3">
        <v>12</v>
      </c>
      <c r="D90" s="5">
        <f t="shared" si="2"/>
        <v>5</v>
      </c>
      <c r="E90" s="6"/>
    </row>
    <row r="91" ht="15.75" customHeight="1" spans="1:5">
      <c r="A91" s="5" t="s">
        <v>52</v>
      </c>
      <c r="B91" t="s">
        <v>405</v>
      </c>
      <c r="C91" s="3">
        <v>6</v>
      </c>
      <c r="D91" s="5">
        <f t="shared" si="2"/>
        <v>1</v>
      </c>
      <c r="E91" s="6"/>
    </row>
    <row r="92" ht="15.75" customHeight="1" spans="1:5">
      <c r="A92" s="5" t="s">
        <v>58</v>
      </c>
      <c r="B92" t="s">
        <v>407</v>
      </c>
      <c r="C92" s="3">
        <v>7</v>
      </c>
      <c r="D92" s="5">
        <f t="shared" ref="D92:D147" si="3">COUNTIF($B$92:$B$147,B92)</f>
        <v>1</v>
      </c>
      <c r="E92" s="6"/>
    </row>
    <row r="93" ht="15.75" customHeight="1" spans="1:5">
      <c r="A93" s="5" t="s">
        <v>58</v>
      </c>
      <c r="B93" t="s">
        <v>408</v>
      </c>
      <c r="C93" s="3">
        <v>7</v>
      </c>
      <c r="D93" s="5">
        <f t="shared" si="3"/>
        <v>1</v>
      </c>
      <c r="E93" s="6"/>
    </row>
    <row r="94" ht="15.75" customHeight="1" spans="1:5">
      <c r="A94" s="5" t="s">
        <v>58</v>
      </c>
      <c r="B94" t="s">
        <v>409</v>
      </c>
      <c r="C94" s="3">
        <v>7</v>
      </c>
      <c r="D94" s="5">
        <f t="shared" si="3"/>
        <v>1</v>
      </c>
      <c r="E94" s="6"/>
    </row>
    <row r="95" ht="15.75" customHeight="1" spans="1:5">
      <c r="A95" s="5" t="s">
        <v>58</v>
      </c>
      <c r="B95" t="s">
        <v>410</v>
      </c>
      <c r="C95" s="3">
        <v>13</v>
      </c>
      <c r="D95" s="5">
        <f t="shared" si="3"/>
        <v>1</v>
      </c>
      <c r="E95" s="6"/>
    </row>
    <row r="96" ht="15.75" customHeight="1" spans="1:5">
      <c r="A96" s="5" t="s">
        <v>58</v>
      </c>
      <c r="B96" t="s">
        <v>411</v>
      </c>
      <c r="C96" s="3">
        <v>4</v>
      </c>
      <c r="D96" s="5">
        <f t="shared" si="3"/>
        <v>1</v>
      </c>
      <c r="E96" s="6"/>
    </row>
    <row r="97" ht="15.75" customHeight="1" spans="1:5">
      <c r="A97" s="5" t="s">
        <v>58</v>
      </c>
      <c r="B97" t="s">
        <v>412</v>
      </c>
      <c r="C97" s="3">
        <v>4</v>
      </c>
      <c r="D97" s="5">
        <f t="shared" si="3"/>
        <v>1</v>
      </c>
      <c r="E97" s="6"/>
    </row>
    <row r="98" ht="15.75" customHeight="1" spans="1:5">
      <c r="A98" s="5" t="s">
        <v>58</v>
      </c>
      <c r="B98" t="s">
        <v>413</v>
      </c>
      <c r="C98" s="3">
        <v>12</v>
      </c>
      <c r="D98" s="5">
        <f t="shared" si="3"/>
        <v>2</v>
      </c>
      <c r="E98" s="6"/>
    </row>
    <row r="99" ht="15.75" customHeight="1" spans="1:5">
      <c r="A99" s="5" t="s">
        <v>58</v>
      </c>
      <c r="B99" t="s">
        <v>413</v>
      </c>
      <c r="C99" s="3">
        <v>12</v>
      </c>
      <c r="D99" s="5">
        <f t="shared" si="3"/>
        <v>2</v>
      </c>
      <c r="E99" s="6"/>
    </row>
    <row r="100" ht="15.75" customHeight="1" spans="1:5">
      <c r="A100" s="5" t="s">
        <v>58</v>
      </c>
      <c r="B100" t="s">
        <v>414</v>
      </c>
      <c r="C100" s="3">
        <v>6</v>
      </c>
      <c r="D100" s="5">
        <f t="shared" si="3"/>
        <v>1</v>
      </c>
      <c r="E100" s="6"/>
    </row>
    <row r="101" ht="15.75" customHeight="1" spans="1:5">
      <c r="A101" s="5" t="s">
        <v>58</v>
      </c>
      <c r="B101" t="s">
        <v>415</v>
      </c>
      <c r="C101" s="3">
        <v>7</v>
      </c>
      <c r="D101" s="5">
        <f t="shared" si="3"/>
        <v>1</v>
      </c>
      <c r="E101" s="6"/>
    </row>
    <row r="102" ht="15.75" customHeight="1" spans="1:5">
      <c r="A102" s="5" t="s">
        <v>58</v>
      </c>
      <c r="B102" t="s">
        <v>416</v>
      </c>
      <c r="C102" s="3">
        <v>10</v>
      </c>
      <c r="D102" s="5">
        <f t="shared" si="3"/>
        <v>2</v>
      </c>
      <c r="E102" s="6"/>
    </row>
    <row r="103" ht="15.75" customHeight="1" spans="1:5">
      <c r="A103" s="5" t="s">
        <v>58</v>
      </c>
      <c r="B103" t="s">
        <v>416</v>
      </c>
      <c r="C103" s="3">
        <v>10</v>
      </c>
      <c r="D103" s="5">
        <f t="shared" si="3"/>
        <v>2</v>
      </c>
      <c r="E103" s="6"/>
    </row>
    <row r="104" ht="15.75" customHeight="1" spans="1:5">
      <c r="A104" s="5" t="s">
        <v>58</v>
      </c>
      <c r="B104" t="s">
        <v>417</v>
      </c>
      <c r="C104" s="3">
        <v>10</v>
      </c>
      <c r="D104" s="5">
        <f t="shared" si="3"/>
        <v>2</v>
      </c>
      <c r="E104" s="6"/>
    </row>
    <row r="105" ht="15.75" customHeight="1" spans="1:5">
      <c r="A105" s="5" t="s">
        <v>58</v>
      </c>
      <c r="B105" t="s">
        <v>417</v>
      </c>
      <c r="C105" s="3">
        <v>10</v>
      </c>
      <c r="D105" s="5">
        <f t="shared" si="3"/>
        <v>2</v>
      </c>
      <c r="E105" s="6"/>
    </row>
    <row r="106" ht="15.75" customHeight="1" spans="1:5">
      <c r="A106" s="5" t="s">
        <v>58</v>
      </c>
      <c r="B106" t="s">
        <v>418</v>
      </c>
      <c r="C106" s="3">
        <v>11</v>
      </c>
      <c r="D106" s="5">
        <f t="shared" si="3"/>
        <v>2</v>
      </c>
      <c r="E106" s="6"/>
    </row>
    <row r="107" ht="15.75" customHeight="1" spans="1:5">
      <c r="A107" s="5" t="s">
        <v>58</v>
      </c>
      <c r="B107" t="s">
        <v>418</v>
      </c>
      <c r="C107" s="3">
        <v>11</v>
      </c>
      <c r="D107" s="5">
        <f t="shared" si="3"/>
        <v>2</v>
      </c>
      <c r="E107" s="6"/>
    </row>
    <row r="108" ht="15.75" customHeight="1" spans="1:5">
      <c r="A108" s="5" t="s">
        <v>58</v>
      </c>
      <c r="B108" t="s">
        <v>419</v>
      </c>
      <c r="C108" s="3">
        <v>11</v>
      </c>
      <c r="D108" s="5">
        <f t="shared" si="3"/>
        <v>2</v>
      </c>
      <c r="E108" s="6"/>
    </row>
    <row r="109" ht="15.75" customHeight="1" spans="1:5">
      <c r="A109" s="5" t="s">
        <v>58</v>
      </c>
      <c r="B109" t="s">
        <v>419</v>
      </c>
      <c r="C109" s="3">
        <v>11</v>
      </c>
      <c r="D109" s="5">
        <f t="shared" si="3"/>
        <v>2</v>
      </c>
      <c r="E109" s="6"/>
    </row>
    <row r="110" ht="15.75" customHeight="1" spans="1:5">
      <c r="A110" s="5" t="s">
        <v>58</v>
      </c>
      <c r="B110" t="s">
        <v>420</v>
      </c>
      <c r="C110" s="3">
        <v>35</v>
      </c>
      <c r="D110" s="5">
        <f t="shared" si="3"/>
        <v>4</v>
      </c>
      <c r="E110" s="6"/>
    </row>
    <row r="111" ht="15.75" customHeight="1" spans="1:5">
      <c r="A111" s="5" t="s">
        <v>58</v>
      </c>
      <c r="B111" t="s">
        <v>420</v>
      </c>
      <c r="C111" s="3">
        <v>35</v>
      </c>
      <c r="D111" s="5">
        <f t="shared" si="3"/>
        <v>4</v>
      </c>
      <c r="E111" s="6"/>
    </row>
    <row r="112" ht="15.75" customHeight="1" spans="1:5">
      <c r="A112" s="5" t="s">
        <v>58</v>
      </c>
      <c r="B112" t="s">
        <v>420</v>
      </c>
      <c r="C112" s="3">
        <v>35</v>
      </c>
      <c r="D112" s="5">
        <f t="shared" si="3"/>
        <v>4</v>
      </c>
      <c r="E112" s="6"/>
    </row>
    <row r="113" ht="15.75" customHeight="1" spans="1:5">
      <c r="A113" s="5" t="s">
        <v>58</v>
      </c>
      <c r="B113" t="s">
        <v>420</v>
      </c>
      <c r="C113" s="3">
        <v>35</v>
      </c>
      <c r="D113" s="5">
        <f t="shared" si="3"/>
        <v>4</v>
      </c>
      <c r="E113" s="6"/>
    </row>
    <row r="114" ht="15.75" customHeight="1" spans="1:5">
      <c r="A114" s="5" t="s">
        <v>58</v>
      </c>
      <c r="B114" t="s">
        <v>421</v>
      </c>
      <c r="C114" s="3">
        <v>4</v>
      </c>
      <c r="D114" s="5">
        <f t="shared" si="3"/>
        <v>1</v>
      </c>
      <c r="E114" s="6"/>
    </row>
    <row r="115" ht="15.75" customHeight="1" spans="1:5">
      <c r="A115" s="5" t="s">
        <v>58</v>
      </c>
      <c r="B115" t="s">
        <v>422</v>
      </c>
      <c r="C115" s="3">
        <v>4</v>
      </c>
      <c r="D115" s="5">
        <f t="shared" si="3"/>
        <v>1</v>
      </c>
      <c r="E115" s="6"/>
    </row>
    <row r="116" ht="15.75" customHeight="1" spans="1:5">
      <c r="A116" s="5" t="s">
        <v>58</v>
      </c>
      <c r="B116" t="s">
        <v>423</v>
      </c>
      <c r="C116" s="3">
        <v>6</v>
      </c>
      <c r="D116" s="5">
        <f t="shared" si="3"/>
        <v>1</v>
      </c>
      <c r="E116" s="6"/>
    </row>
    <row r="117" ht="15.75" customHeight="1" spans="1:5">
      <c r="A117" s="5" t="s">
        <v>58</v>
      </c>
      <c r="B117" t="s">
        <v>424</v>
      </c>
      <c r="C117" s="3">
        <v>5</v>
      </c>
      <c r="D117" s="5">
        <f t="shared" si="3"/>
        <v>1</v>
      </c>
      <c r="E117" s="6"/>
    </row>
    <row r="118" ht="15.75" customHeight="1" spans="1:5">
      <c r="A118" s="5" t="s">
        <v>58</v>
      </c>
      <c r="B118" t="s">
        <v>425</v>
      </c>
      <c r="C118" s="3">
        <v>4</v>
      </c>
      <c r="D118" s="5">
        <f t="shared" si="3"/>
        <v>1</v>
      </c>
      <c r="E118" s="6"/>
    </row>
    <row r="119" ht="15.75" customHeight="1" spans="1:5">
      <c r="A119" s="5" t="s">
        <v>58</v>
      </c>
      <c r="B119" t="s">
        <v>426</v>
      </c>
      <c r="C119" s="3">
        <v>3</v>
      </c>
      <c r="D119" s="5">
        <f t="shared" si="3"/>
        <v>1</v>
      </c>
      <c r="E119" s="6"/>
    </row>
    <row r="120" ht="15.75" customHeight="1" spans="1:5">
      <c r="A120" s="5" t="s">
        <v>58</v>
      </c>
      <c r="B120" t="s">
        <v>427</v>
      </c>
      <c r="C120" s="3">
        <v>3</v>
      </c>
      <c r="D120" s="5">
        <f t="shared" si="3"/>
        <v>1</v>
      </c>
      <c r="E120" s="6"/>
    </row>
    <row r="121" ht="15.75" customHeight="1" spans="1:5">
      <c r="A121" s="5" t="s">
        <v>58</v>
      </c>
      <c r="B121" t="s">
        <v>428</v>
      </c>
      <c r="C121" s="3">
        <v>3</v>
      </c>
      <c r="D121" s="5">
        <f t="shared" si="3"/>
        <v>1</v>
      </c>
      <c r="E121" s="6"/>
    </row>
    <row r="122" ht="15.75" customHeight="1" spans="1:5">
      <c r="A122" s="5" t="s">
        <v>58</v>
      </c>
      <c r="B122" t="s">
        <v>429</v>
      </c>
      <c r="C122" s="3">
        <v>5</v>
      </c>
      <c r="D122" s="5">
        <f t="shared" si="3"/>
        <v>1</v>
      </c>
      <c r="E122" s="6"/>
    </row>
    <row r="123" ht="15.75" customHeight="1" spans="1:5">
      <c r="A123" s="5" t="s">
        <v>58</v>
      </c>
      <c r="B123" t="s">
        <v>430</v>
      </c>
      <c r="C123" s="3">
        <v>11</v>
      </c>
      <c r="D123" s="5">
        <f t="shared" si="3"/>
        <v>4</v>
      </c>
      <c r="E123" s="6"/>
    </row>
    <row r="124" ht="15.75" customHeight="1" spans="1:5">
      <c r="A124" s="5" t="s">
        <v>58</v>
      </c>
      <c r="B124" t="s">
        <v>431</v>
      </c>
      <c r="C124" s="3">
        <v>13</v>
      </c>
      <c r="D124" s="5">
        <f t="shared" si="3"/>
        <v>4</v>
      </c>
      <c r="E124" s="6"/>
    </row>
    <row r="125" ht="15.75" customHeight="1" spans="1:5">
      <c r="A125" s="5" t="s">
        <v>58</v>
      </c>
      <c r="B125" t="s">
        <v>432</v>
      </c>
      <c r="C125" s="3">
        <v>10</v>
      </c>
      <c r="D125" s="5">
        <f t="shared" si="3"/>
        <v>4</v>
      </c>
      <c r="E125" s="6"/>
    </row>
    <row r="126" ht="15.75" customHeight="1" spans="1:5">
      <c r="A126" s="5" t="s">
        <v>58</v>
      </c>
      <c r="B126" t="s">
        <v>430</v>
      </c>
      <c r="C126" s="3">
        <v>11</v>
      </c>
      <c r="D126" s="5">
        <f t="shared" si="3"/>
        <v>4</v>
      </c>
      <c r="E126" s="6"/>
    </row>
    <row r="127" ht="15.75" customHeight="1" spans="1:5">
      <c r="A127" s="5" t="s">
        <v>58</v>
      </c>
      <c r="B127" t="s">
        <v>430</v>
      </c>
      <c r="C127" s="3">
        <v>11</v>
      </c>
      <c r="D127" s="5">
        <f t="shared" si="3"/>
        <v>4</v>
      </c>
      <c r="E127" s="6"/>
    </row>
    <row r="128" ht="15.75" customHeight="1" spans="1:5">
      <c r="A128" s="5" t="s">
        <v>58</v>
      </c>
      <c r="B128" t="s">
        <v>431</v>
      </c>
      <c r="C128" s="3">
        <v>13</v>
      </c>
      <c r="D128" s="5">
        <f t="shared" si="3"/>
        <v>4</v>
      </c>
      <c r="E128" s="6"/>
    </row>
    <row r="129" ht="15.75" customHeight="1" spans="1:5">
      <c r="A129" s="5" t="s">
        <v>58</v>
      </c>
      <c r="B129" t="s">
        <v>431</v>
      </c>
      <c r="C129" s="3">
        <v>13</v>
      </c>
      <c r="D129" s="5">
        <f t="shared" si="3"/>
        <v>4</v>
      </c>
      <c r="E129" s="6"/>
    </row>
    <row r="130" ht="15.75" customHeight="1" spans="1:5">
      <c r="A130" s="5" t="s">
        <v>58</v>
      </c>
      <c r="B130" t="s">
        <v>432</v>
      </c>
      <c r="C130" s="3">
        <v>10</v>
      </c>
      <c r="D130" s="5">
        <f t="shared" si="3"/>
        <v>4</v>
      </c>
      <c r="E130" s="6"/>
    </row>
    <row r="131" ht="15.75" customHeight="1" spans="1:5">
      <c r="A131" s="5" t="s">
        <v>58</v>
      </c>
      <c r="B131" t="s">
        <v>432</v>
      </c>
      <c r="C131" s="3">
        <v>10</v>
      </c>
      <c r="D131" s="5">
        <f t="shared" si="3"/>
        <v>4</v>
      </c>
      <c r="E131" s="6"/>
    </row>
    <row r="132" ht="15.75" customHeight="1" spans="1:5">
      <c r="A132" s="5" t="s">
        <v>58</v>
      </c>
      <c r="B132" t="s">
        <v>430</v>
      </c>
      <c r="C132" s="3">
        <v>11</v>
      </c>
      <c r="D132" s="5">
        <f t="shared" si="3"/>
        <v>4</v>
      </c>
      <c r="E132" s="6"/>
    </row>
    <row r="133" ht="15.75" customHeight="1" spans="1:5">
      <c r="A133" s="5" t="s">
        <v>58</v>
      </c>
      <c r="B133" t="s">
        <v>431</v>
      </c>
      <c r="C133" s="3">
        <v>13</v>
      </c>
      <c r="D133" s="5">
        <f t="shared" si="3"/>
        <v>4</v>
      </c>
      <c r="E133" s="6"/>
    </row>
    <row r="134" ht="15.75" customHeight="1" spans="1:5">
      <c r="A134" s="5" t="s">
        <v>58</v>
      </c>
      <c r="B134" t="s">
        <v>432</v>
      </c>
      <c r="C134" s="3">
        <v>10</v>
      </c>
      <c r="D134" s="5">
        <f t="shared" si="3"/>
        <v>4</v>
      </c>
      <c r="E134" s="6"/>
    </row>
    <row r="135" ht="15.75" customHeight="1" spans="1:5">
      <c r="A135" s="5" t="s">
        <v>58</v>
      </c>
      <c r="B135" t="s">
        <v>433</v>
      </c>
      <c r="C135" s="3">
        <v>4</v>
      </c>
      <c r="D135" s="5">
        <f t="shared" si="3"/>
        <v>1</v>
      </c>
      <c r="E135" s="6"/>
    </row>
    <row r="136" ht="15.75" customHeight="1" spans="1:5">
      <c r="A136" s="5" t="s">
        <v>58</v>
      </c>
      <c r="B136" t="s">
        <v>434</v>
      </c>
      <c r="C136" s="3">
        <v>7</v>
      </c>
      <c r="D136" s="5">
        <f t="shared" si="3"/>
        <v>3</v>
      </c>
      <c r="E136" s="6"/>
    </row>
    <row r="137" ht="15.75" customHeight="1" spans="1:5">
      <c r="A137" s="5" t="s">
        <v>58</v>
      </c>
      <c r="B137" t="s">
        <v>434</v>
      </c>
      <c r="C137" s="3">
        <v>7</v>
      </c>
      <c r="D137" s="5">
        <f t="shared" si="3"/>
        <v>3</v>
      </c>
      <c r="E137" s="6"/>
    </row>
    <row r="138" ht="15.75" customHeight="1" spans="1:5">
      <c r="A138" s="5" t="s">
        <v>58</v>
      </c>
      <c r="B138" t="s">
        <v>434</v>
      </c>
      <c r="C138" s="3">
        <v>7</v>
      </c>
      <c r="D138" s="5">
        <f t="shared" si="3"/>
        <v>3</v>
      </c>
      <c r="E138" s="6"/>
    </row>
    <row r="139" ht="15.75" customHeight="1" spans="1:5">
      <c r="A139" s="5" t="s">
        <v>58</v>
      </c>
      <c r="B139" t="s">
        <v>435</v>
      </c>
      <c r="C139" s="3">
        <v>15</v>
      </c>
      <c r="D139" s="5">
        <f t="shared" si="3"/>
        <v>9</v>
      </c>
      <c r="E139" s="6"/>
    </row>
    <row r="140" ht="15.75" customHeight="1" spans="1:5">
      <c r="A140" s="5" t="s">
        <v>58</v>
      </c>
      <c r="B140" t="s">
        <v>435</v>
      </c>
      <c r="C140" s="3">
        <v>15</v>
      </c>
      <c r="D140" s="5">
        <f t="shared" si="3"/>
        <v>9</v>
      </c>
      <c r="E140" s="6"/>
    </row>
    <row r="141" ht="15.75" customHeight="1" spans="1:5">
      <c r="A141" s="5" t="s">
        <v>58</v>
      </c>
      <c r="B141" t="s">
        <v>435</v>
      </c>
      <c r="C141" s="3">
        <v>15</v>
      </c>
      <c r="D141" s="5">
        <f t="shared" si="3"/>
        <v>9</v>
      </c>
      <c r="E141" s="6"/>
    </row>
    <row r="142" ht="15.75" customHeight="1" spans="1:5">
      <c r="A142" s="5" t="s">
        <v>58</v>
      </c>
      <c r="B142" t="s">
        <v>435</v>
      </c>
      <c r="C142" s="3">
        <v>15</v>
      </c>
      <c r="D142" s="5">
        <f t="shared" si="3"/>
        <v>9</v>
      </c>
      <c r="E142" s="6"/>
    </row>
    <row r="143" ht="15.75" customHeight="1" spans="1:5">
      <c r="A143" s="5" t="s">
        <v>58</v>
      </c>
      <c r="B143" t="s">
        <v>435</v>
      </c>
      <c r="C143" s="3">
        <v>15</v>
      </c>
      <c r="D143" s="5">
        <f t="shared" si="3"/>
        <v>9</v>
      </c>
      <c r="E143" s="6"/>
    </row>
    <row r="144" ht="15.75" customHeight="1" spans="1:5">
      <c r="A144" s="5" t="s">
        <v>58</v>
      </c>
      <c r="B144" t="s">
        <v>435</v>
      </c>
      <c r="C144" s="3">
        <v>15</v>
      </c>
      <c r="D144" s="5">
        <f t="shared" si="3"/>
        <v>9</v>
      </c>
      <c r="E144" s="6"/>
    </row>
    <row r="145" ht="15.75" customHeight="1" spans="1:5">
      <c r="A145" s="5" t="s">
        <v>58</v>
      </c>
      <c r="B145" t="s">
        <v>435</v>
      </c>
      <c r="C145" s="3">
        <v>15</v>
      </c>
      <c r="D145" s="5">
        <f t="shared" si="3"/>
        <v>9</v>
      </c>
      <c r="E145" s="6"/>
    </row>
    <row r="146" ht="15.75" customHeight="1" spans="1:5">
      <c r="A146" s="5" t="s">
        <v>58</v>
      </c>
      <c r="B146" t="s">
        <v>435</v>
      </c>
      <c r="C146" s="3">
        <v>15</v>
      </c>
      <c r="D146" s="5">
        <f t="shared" si="3"/>
        <v>9</v>
      </c>
      <c r="E146" s="6"/>
    </row>
    <row r="147" ht="15.75" customHeight="1" spans="1:5">
      <c r="A147" s="5" t="s">
        <v>58</v>
      </c>
      <c r="B147" t="s">
        <v>435</v>
      </c>
      <c r="C147" s="3">
        <v>15</v>
      </c>
      <c r="D147" s="5">
        <f t="shared" si="3"/>
        <v>9</v>
      </c>
      <c r="E147" s="6"/>
    </row>
    <row r="148" ht="15.75" customHeight="1" spans="1:5">
      <c r="A148" s="5" t="s">
        <v>62</v>
      </c>
      <c r="B148" t="s">
        <v>436</v>
      </c>
      <c r="C148" s="3">
        <v>15</v>
      </c>
      <c r="D148" s="5">
        <f t="shared" ref="D148:D150" si="4">COUNTIF($B$148:$B$150,B148)</f>
        <v>2</v>
      </c>
      <c r="E148" s="6"/>
    </row>
    <row r="149" ht="15.75" customHeight="1" spans="1:5">
      <c r="A149" s="5" t="s">
        <v>62</v>
      </c>
      <c r="B149" t="s">
        <v>436</v>
      </c>
      <c r="C149" s="3">
        <v>15</v>
      </c>
      <c r="D149" s="5">
        <f t="shared" si="4"/>
        <v>2</v>
      </c>
      <c r="E149" s="6"/>
    </row>
    <row r="150" ht="15.75" customHeight="1" spans="1:5">
      <c r="A150" s="5" t="s">
        <v>62</v>
      </c>
      <c r="B150" t="s">
        <v>437</v>
      </c>
      <c r="C150" s="3">
        <v>7</v>
      </c>
      <c r="D150" s="5">
        <f t="shared" si="4"/>
        <v>1</v>
      </c>
      <c r="E150" s="6"/>
    </row>
    <row r="151" ht="15.75" customHeight="1" spans="1:5">
      <c r="A151" s="5" t="s">
        <v>68</v>
      </c>
      <c r="B151" t="s">
        <v>438</v>
      </c>
      <c r="C151" s="3">
        <v>7</v>
      </c>
      <c r="D151" s="5">
        <f t="shared" ref="D151:D175" si="5">COUNTIF($B$150:$B$175,B151)</f>
        <v>2</v>
      </c>
      <c r="E151" s="6"/>
    </row>
    <row r="152" ht="15.75" customHeight="1" spans="1:5">
      <c r="A152" s="5" t="s">
        <v>68</v>
      </c>
      <c r="B152" t="s">
        <v>438</v>
      </c>
      <c r="C152" s="3">
        <v>7</v>
      </c>
      <c r="D152" s="5">
        <f t="shared" si="5"/>
        <v>2</v>
      </c>
      <c r="E152" s="6"/>
    </row>
    <row r="153" ht="15.75" customHeight="1" spans="1:5">
      <c r="A153" s="5" t="s">
        <v>68</v>
      </c>
      <c r="B153" t="s">
        <v>439</v>
      </c>
      <c r="C153" s="3">
        <v>6</v>
      </c>
      <c r="D153" s="5">
        <f t="shared" si="5"/>
        <v>2</v>
      </c>
      <c r="E153" s="6"/>
    </row>
    <row r="154" ht="15.75" customHeight="1" spans="1:5">
      <c r="A154" s="5" t="s">
        <v>68</v>
      </c>
      <c r="B154" t="s">
        <v>439</v>
      </c>
      <c r="C154" s="3">
        <v>6</v>
      </c>
      <c r="D154" s="5">
        <f t="shared" si="5"/>
        <v>2</v>
      </c>
      <c r="E154" s="6"/>
    </row>
    <row r="155" ht="15.75" customHeight="1" spans="1:5">
      <c r="A155" s="5" t="s">
        <v>68</v>
      </c>
      <c r="B155" t="s">
        <v>440</v>
      </c>
      <c r="C155" s="3">
        <v>5</v>
      </c>
      <c r="D155" s="5">
        <f t="shared" si="5"/>
        <v>2</v>
      </c>
      <c r="E155" s="6"/>
    </row>
    <row r="156" ht="15.75" customHeight="1" spans="1:5">
      <c r="A156" s="5" t="s">
        <v>68</v>
      </c>
      <c r="B156" t="s">
        <v>440</v>
      </c>
      <c r="C156" s="3">
        <v>5</v>
      </c>
      <c r="D156" s="5">
        <f t="shared" si="5"/>
        <v>2</v>
      </c>
      <c r="E156" s="6"/>
    </row>
    <row r="157" ht="15.75" customHeight="1" spans="1:5">
      <c r="A157" s="5" t="s">
        <v>68</v>
      </c>
      <c r="B157" t="s">
        <v>441</v>
      </c>
      <c r="C157" s="3">
        <v>6</v>
      </c>
      <c r="D157" s="5">
        <f t="shared" si="5"/>
        <v>1</v>
      </c>
      <c r="E157" s="6"/>
    </row>
    <row r="158" ht="15.75" customHeight="1" spans="1:5">
      <c r="A158" s="5" t="s">
        <v>68</v>
      </c>
      <c r="B158" t="s">
        <v>442</v>
      </c>
      <c r="C158" s="3">
        <v>5</v>
      </c>
      <c r="D158" s="5">
        <f t="shared" si="5"/>
        <v>1</v>
      </c>
      <c r="E158" s="6"/>
    </row>
    <row r="159" ht="15.75" customHeight="1" spans="1:5">
      <c r="A159" s="5" t="s">
        <v>68</v>
      </c>
      <c r="B159" t="s">
        <v>443</v>
      </c>
      <c r="C159" s="3">
        <v>5</v>
      </c>
      <c r="D159" s="5">
        <f t="shared" si="5"/>
        <v>1</v>
      </c>
      <c r="E159" s="6"/>
    </row>
    <row r="160" ht="15.75" customHeight="1" spans="1:5">
      <c r="A160" s="5" t="s">
        <v>68</v>
      </c>
      <c r="B160" t="s">
        <v>444</v>
      </c>
      <c r="C160" s="3">
        <v>6</v>
      </c>
      <c r="D160" s="5">
        <f t="shared" si="5"/>
        <v>1</v>
      </c>
      <c r="E160" s="6"/>
    </row>
    <row r="161" ht="15.75" customHeight="1" spans="1:5">
      <c r="A161" s="5" t="s">
        <v>68</v>
      </c>
      <c r="B161" t="s">
        <v>445</v>
      </c>
      <c r="C161" s="3">
        <v>4</v>
      </c>
      <c r="D161" s="5">
        <f t="shared" si="5"/>
        <v>1</v>
      </c>
      <c r="E161" s="6"/>
    </row>
    <row r="162" ht="15.75" customHeight="1" spans="1:5">
      <c r="A162" s="5" t="s">
        <v>68</v>
      </c>
      <c r="B162" t="s">
        <v>446</v>
      </c>
      <c r="C162" s="3">
        <v>6</v>
      </c>
      <c r="D162" s="5">
        <f t="shared" si="5"/>
        <v>1</v>
      </c>
      <c r="E162" s="6"/>
    </row>
    <row r="163" ht="15.75" customHeight="1" spans="1:5">
      <c r="A163" s="5" t="s">
        <v>68</v>
      </c>
      <c r="B163" t="s">
        <v>447</v>
      </c>
      <c r="C163" s="3">
        <v>6</v>
      </c>
      <c r="D163" s="5">
        <f t="shared" si="5"/>
        <v>2</v>
      </c>
      <c r="E163" s="6"/>
    </row>
    <row r="164" ht="15.75" customHeight="1" spans="1:5">
      <c r="A164" s="5" t="s">
        <v>68</v>
      </c>
      <c r="B164" t="s">
        <v>447</v>
      </c>
      <c r="C164" s="3">
        <v>6</v>
      </c>
      <c r="D164" s="5">
        <f t="shared" si="5"/>
        <v>2</v>
      </c>
      <c r="E164" s="6"/>
    </row>
    <row r="165" ht="15.75" customHeight="1" spans="1:5">
      <c r="A165" s="5" t="s">
        <v>68</v>
      </c>
      <c r="B165" t="s">
        <v>448</v>
      </c>
      <c r="C165" s="3">
        <v>6</v>
      </c>
      <c r="D165" s="5">
        <f t="shared" si="5"/>
        <v>2</v>
      </c>
      <c r="E165" s="6"/>
    </row>
    <row r="166" ht="15.75" customHeight="1" spans="1:5">
      <c r="A166" s="5" t="s">
        <v>68</v>
      </c>
      <c r="B166" t="s">
        <v>448</v>
      </c>
      <c r="C166" s="3">
        <v>6</v>
      </c>
      <c r="D166" s="5">
        <f t="shared" si="5"/>
        <v>2</v>
      </c>
      <c r="E166" s="6"/>
    </row>
    <row r="167" ht="15.75" customHeight="1" spans="1:5">
      <c r="A167" s="5" t="s">
        <v>68</v>
      </c>
      <c r="B167" t="s">
        <v>449</v>
      </c>
      <c r="C167" s="3">
        <v>6</v>
      </c>
      <c r="D167" s="5">
        <f t="shared" si="5"/>
        <v>2</v>
      </c>
      <c r="E167" s="6"/>
    </row>
    <row r="168" ht="15.75" customHeight="1" spans="1:5">
      <c r="A168" s="5" t="s">
        <v>68</v>
      </c>
      <c r="B168" t="s">
        <v>449</v>
      </c>
      <c r="C168" s="3">
        <v>6</v>
      </c>
      <c r="D168" s="5">
        <f t="shared" si="5"/>
        <v>2</v>
      </c>
      <c r="E168" s="6"/>
    </row>
    <row r="169" ht="15.75" customHeight="1" spans="1:5">
      <c r="A169" s="5" t="s">
        <v>68</v>
      </c>
      <c r="B169" t="s">
        <v>450</v>
      </c>
      <c r="C169" s="3">
        <v>5</v>
      </c>
      <c r="D169" s="5">
        <f t="shared" si="5"/>
        <v>2</v>
      </c>
      <c r="E169" s="6"/>
    </row>
    <row r="170" ht="15.75" customHeight="1" spans="1:5">
      <c r="A170" s="5" t="s">
        <v>68</v>
      </c>
      <c r="B170" t="s">
        <v>450</v>
      </c>
      <c r="C170" s="3">
        <v>5</v>
      </c>
      <c r="D170" s="5">
        <f t="shared" si="5"/>
        <v>2</v>
      </c>
      <c r="E170" s="6"/>
    </row>
    <row r="171" ht="15.75" customHeight="1" spans="1:5">
      <c r="A171" s="5" t="s">
        <v>68</v>
      </c>
      <c r="B171" t="s">
        <v>451</v>
      </c>
      <c r="C171" s="3">
        <v>6</v>
      </c>
      <c r="D171" s="5">
        <f t="shared" si="5"/>
        <v>1</v>
      </c>
      <c r="E171" s="6"/>
    </row>
    <row r="172" ht="15.75" customHeight="1" spans="1:5">
      <c r="A172" s="5" t="s">
        <v>68</v>
      </c>
      <c r="B172" t="s">
        <v>452</v>
      </c>
      <c r="C172" s="3">
        <v>7</v>
      </c>
      <c r="D172" s="5">
        <f t="shared" si="5"/>
        <v>1</v>
      </c>
      <c r="E172" s="6"/>
    </row>
    <row r="173" ht="15.75" customHeight="1" spans="1:5">
      <c r="A173" s="5" t="s">
        <v>68</v>
      </c>
      <c r="B173" t="s">
        <v>453</v>
      </c>
      <c r="C173" s="3">
        <v>4</v>
      </c>
      <c r="D173" s="5">
        <f t="shared" si="5"/>
        <v>1</v>
      </c>
      <c r="E173" s="6"/>
    </row>
    <row r="174" ht="15.75" customHeight="1" spans="1:5">
      <c r="A174" s="5" t="s">
        <v>68</v>
      </c>
      <c r="B174" t="s">
        <v>454</v>
      </c>
      <c r="C174" s="3">
        <v>4</v>
      </c>
      <c r="D174" s="5">
        <f t="shared" si="5"/>
        <v>1</v>
      </c>
      <c r="E174" s="6"/>
    </row>
    <row r="175" ht="15.75" customHeight="1" spans="1:5">
      <c r="A175" s="5" t="s">
        <v>68</v>
      </c>
      <c r="B175" t="s">
        <v>455</v>
      </c>
      <c r="C175" s="3">
        <v>4</v>
      </c>
      <c r="D175" s="5">
        <f t="shared" si="5"/>
        <v>1</v>
      </c>
      <c r="E175" s="6"/>
    </row>
    <row r="176" ht="15.75" customHeight="1" spans="1:5">
      <c r="A176" s="5" t="s">
        <v>73</v>
      </c>
      <c r="B176" t="s">
        <v>456</v>
      </c>
      <c r="C176" s="3">
        <v>6</v>
      </c>
      <c r="D176" s="5">
        <f t="shared" ref="D176:D201" si="6">COUNTIF($B$176:$B$201,B176)</f>
        <v>2</v>
      </c>
      <c r="E176" s="6"/>
    </row>
    <row r="177" ht="15.75" customHeight="1" spans="1:5">
      <c r="A177" s="5" t="s">
        <v>73</v>
      </c>
      <c r="B177" t="s">
        <v>456</v>
      </c>
      <c r="C177" s="3">
        <v>6</v>
      </c>
      <c r="D177" s="5">
        <f t="shared" si="6"/>
        <v>2</v>
      </c>
      <c r="E177" s="6"/>
    </row>
    <row r="178" ht="15.75" customHeight="1" spans="1:5">
      <c r="A178" s="5" t="s">
        <v>73</v>
      </c>
      <c r="B178" t="s">
        <v>457</v>
      </c>
      <c r="C178" s="3">
        <v>6</v>
      </c>
      <c r="D178" s="5">
        <f t="shared" si="6"/>
        <v>1</v>
      </c>
      <c r="E178" s="6"/>
    </row>
    <row r="179" ht="15.75" customHeight="1" spans="1:5">
      <c r="A179" s="5" t="s">
        <v>73</v>
      </c>
      <c r="B179" t="s">
        <v>458</v>
      </c>
      <c r="C179" s="3">
        <v>6</v>
      </c>
      <c r="D179" s="5">
        <f t="shared" si="6"/>
        <v>1</v>
      </c>
      <c r="E179" s="6"/>
    </row>
    <row r="180" ht="15.75" customHeight="1" spans="1:5">
      <c r="A180" s="5" t="s">
        <v>73</v>
      </c>
      <c r="B180" t="s">
        <v>459</v>
      </c>
      <c r="C180" s="3">
        <v>8</v>
      </c>
      <c r="D180" s="5">
        <f t="shared" si="6"/>
        <v>3</v>
      </c>
      <c r="E180" s="6"/>
    </row>
    <row r="181" ht="15.75" customHeight="1" spans="1:5">
      <c r="A181" s="5" t="s">
        <v>73</v>
      </c>
      <c r="B181" t="s">
        <v>459</v>
      </c>
      <c r="C181" s="3">
        <v>8</v>
      </c>
      <c r="D181" s="5">
        <f t="shared" si="6"/>
        <v>3</v>
      </c>
      <c r="E181" s="6"/>
    </row>
    <row r="182" ht="15.75" customHeight="1" spans="1:5">
      <c r="A182" s="5" t="s">
        <v>73</v>
      </c>
      <c r="B182" t="s">
        <v>459</v>
      </c>
      <c r="C182" s="3">
        <v>8</v>
      </c>
      <c r="D182" s="5">
        <f t="shared" si="6"/>
        <v>3</v>
      </c>
      <c r="E182" s="6"/>
    </row>
    <row r="183" ht="15.75" customHeight="1" spans="1:5">
      <c r="A183" s="5" t="s">
        <v>73</v>
      </c>
      <c r="B183" t="s">
        <v>460</v>
      </c>
      <c r="C183" s="3">
        <v>8</v>
      </c>
      <c r="D183" s="5">
        <f t="shared" si="6"/>
        <v>3</v>
      </c>
      <c r="E183" s="6"/>
    </row>
    <row r="184" ht="15.75" customHeight="1" spans="1:5">
      <c r="A184" s="5" t="s">
        <v>73</v>
      </c>
      <c r="B184" t="s">
        <v>460</v>
      </c>
      <c r="C184" s="3">
        <v>8</v>
      </c>
      <c r="D184" s="5">
        <f t="shared" si="6"/>
        <v>3</v>
      </c>
      <c r="E184" s="6"/>
    </row>
    <row r="185" ht="15.75" customHeight="1" spans="1:5">
      <c r="A185" s="5" t="s">
        <v>73</v>
      </c>
      <c r="B185" t="s">
        <v>460</v>
      </c>
      <c r="C185" s="3">
        <v>8</v>
      </c>
      <c r="D185" s="5">
        <f t="shared" si="6"/>
        <v>3</v>
      </c>
      <c r="E185" s="6"/>
    </row>
    <row r="186" ht="15.75" customHeight="1" spans="1:5">
      <c r="A186" s="5" t="s">
        <v>73</v>
      </c>
      <c r="B186" t="s">
        <v>461</v>
      </c>
      <c r="C186" s="3">
        <v>8</v>
      </c>
      <c r="D186" s="5">
        <f t="shared" si="6"/>
        <v>3</v>
      </c>
      <c r="E186" s="6"/>
    </row>
    <row r="187" ht="15.75" customHeight="1" spans="1:5">
      <c r="A187" s="5" t="s">
        <v>73</v>
      </c>
      <c r="B187" t="s">
        <v>461</v>
      </c>
      <c r="C187" s="3">
        <v>8</v>
      </c>
      <c r="D187" s="5">
        <f t="shared" si="6"/>
        <v>3</v>
      </c>
      <c r="E187" s="6"/>
    </row>
    <row r="188" ht="15.75" customHeight="1" spans="1:5">
      <c r="A188" s="5" t="s">
        <v>73</v>
      </c>
      <c r="B188" t="s">
        <v>461</v>
      </c>
      <c r="C188" s="3">
        <v>8</v>
      </c>
      <c r="D188" s="5">
        <f t="shared" si="6"/>
        <v>3</v>
      </c>
      <c r="E188" s="6"/>
    </row>
    <row r="189" ht="15.75" customHeight="1" spans="1:5">
      <c r="A189" s="5" t="s">
        <v>73</v>
      </c>
      <c r="B189" t="s">
        <v>462</v>
      </c>
      <c r="C189" s="3">
        <v>8</v>
      </c>
      <c r="D189" s="5">
        <f t="shared" si="6"/>
        <v>3</v>
      </c>
      <c r="E189" s="6"/>
    </row>
    <row r="190" ht="15.75" customHeight="1" spans="1:5">
      <c r="A190" s="5" t="s">
        <v>73</v>
      </c>
      <c r="B190" t="s">
        <v>462</v>
      </c>
      <c r="C190" s="3">
        <v>8</v>
      </c>
      <c r="D190" s="5">
        <f t="shared" si="6"/>
        <v>3</v>
      </c>
      <c r="E190" s="6"/>
    </row>
    <row r="191" ht="15.75" customHeight="1" spans="1:5">
      <c r="A191" s="5" t="s">
        <v>73</v>
      </c>
      <c r="B191" t="s">
        <v>462</v>
      </c>
      <c r="C191" s="3">
        <v>8</v>
      </c>
      <c r="D191" s="5">
        <f t="shared" si="6"/>
        <v>3</v>
      </c>
      <c r="E191" s="6"/>
    </row>
    <row r="192" ht="15.75" customHeight="1" spans="1:5">
      <c r="A192" s="5" t="s">
        <v>73</v>
      </c>
      <c r="B192" t="s">
        <v>463</v>
      </c>
      <c r="C192" s="3">
        <v>14</v>
      </c>
      <c r="D192" s="5">
        <f t="shared" si="6"/>
        <v>4</v>
      </c>
      <c r="E192" s="6"/>
    </row>
    <row r="193" ht="15.75" customHeight="1" spans="1:5">
      <c r="A193" s="5" t="s">
        <v>73</v>
      </c>
      <c r="B193" t="s">
        <v>463</v>
      </c>
      <c r="C193" s="3">
        <v>14</v>
      </c>
      <c r="D193" s="5">
        <f t="shared" si="6"/>
        <v>4</v>
      </c>
      <c r="E193" s="6"/>
    </row>
    <row r="194" ht="15.75" customHeight="1" spans="1:5">
      <c r="A194" s="5" t="s">
        <v>73</v>
      </c>
      <c r="B194" t="s">
        <v>463</v>
      </c>
      <c r="C194" s="3">
        <v>14</v>
      </c>
      <c r="D194" s="5">
        <f t="shared" si="6"/>
        <v>4</v>
      </c>
      <c r="E194" s="6"/>
    </row>
    <row r="195" ht="15.75" customHeight="1" spans="1:5">
      <c r="A195" s="5" t="s">
        <v>73</v>
      </c>
      <c r="B195" t="s">
        <v>463</v>
      </c>
      <c r="C195" s="3">
        <v>14</v>
      </c>
      <c r="D195" s="5">
        <f t="shared" si="6"/>
        <v>4</v>
      </c>
      <c r="E195" s="6"/>
    </row>
    <row r="196" ht="15.75" customHeight="1" spans="1:5">
      <c r="A196" s="5" t="s">
        <v>73</v>
      </c>
      <c r="B196" t="s">
        <v>464</v>
      </c>
      <c r="C196" s="3">
        <v>15</v>
      </c>
      <c r="D196" s="5">
        <f t="shared" si="6"/>
        <v>3</v>
      </c>
      <c r="E196" s="6"/>
    </row>
    <row r="197" ht="15.75" customHeight="1" spans="1:5">
      <c r="A197" s="5" t="s">
        <v>73</v>
      </c>
      <c r="B197" t="s">
        <v>464</v>
      </c>
      <c r="C197" s="3">
        <v>15</v>
      </c>
      <c r="D197" s="5">
        <f t="shared" si="6"/>
        <v>3</v>
      </c>
      <c r="E197" s="6"/>
    </row>
    <row r="198" ht="15.75" customHeight="1" spans="1:5">
      <c r="A198" s="5" t="s">
        <v>73</v>
      </c>
      <c r="B198" t="s">
        <v>464</v>
      </c>
      <c r="C198" s="3">
        <v>15</v>
      </c>
      <c r="D198" s="5">
        <f t="shared" si="6"/>
        <v>3</v>
      </c>
      <c r="E198" s="6"/>
    </row>
    <row r="199" ht="15.75" customHeight="1" spans="1:5">
      <c r="A199" s="5" t="s">
        <v>73</v>
      </c>
      <c r="B199" t="s">
        <v>465</v>
      </c>
      <c r="C199" s="3">
        <v>5</v>
      </c>
      <c r="D199" s="5">
        <f t="shared" si="6"/>
        <v>2</v>
      </c>
      <c r="E199" s="6"/>
    </row>
    <row r="200" ht="15.75" customHeight="1" spans="1:5">
      <c r="A200" s="5" t="s">
        <v>73</v>
      </c>
      <c r="B200" t="s">
        <v>465</v>
      </c>
      <c r="C200" s="3">
        <v>5</v>
      </c>
      <c r="D200" s="5">
        <f t="shared" si="6"/>
        <v>2</v>
      </c>
      <c r="E200" s="6"/>
    </row>
    <row r="201" ht="15.75" customHeight="1" spans="1:5">
      <c r="A201" s="5" t="s">
        <v>73</v>
      </c>
      <c r="B201" t="s">
        <v>466</v>
      </c>
      <c r="C201" s="3">
        <v>10</v>
      </c>
      <c r="D201" s="5">
        <f t="shared" si="6"/>
        <v>1</v>
      </c>
      <c r="E201" s="6"/>
    </row>
    <row r="202" ht="15.75" customHeight="1" spans="1:5">
      <c r="A202" s="5" t="s">
        <v>82</v>
      </c>
      <c r="B202" t="s">
        <v>467</v>
      </c>
      <c r="C202" s="3">
        <v>15</v>
      </c>
      <c r="D202" s="5">
        <f t="shared" ref="D202:D238" si="7">COUNTIF($B$202:$B$238,B202)</f>
        <v>14</v>
      </c>
      <c r="E202" s="6"/>
    </row>
    <row r="203" ht="15.75" customHeight="1" spans="1:5">
      <c r="A203" s="5" t="s">
        <v>82</v>
      </c>
      <c r="B203" t="s">
        <v>467</v>
      </c>
      <c r="C203" s="3">
        <v>15</v>
      </c>
      <c r="D203" s="5">
        <f t="shared" si="7"/>
        <v>14</v>
      </c>
      <c r="E203" s="6"/>
    </row>
    <row r="204" ht="15.75" customHeight="1" spans="1:5">
      <c r="A204" s="5" t="s">
        <v>82</v>
      </c>
      <c r="B204" t="s">
        <v>467</v>
      </c>
      <c r="C204" s="3">
        <v>15</v>
      </c>
      <c r="D204" s="5">
        <f t="shared" si="7"/>
        <v>14</v>
      </c>
      <c r="E204" s="6"/>
    </row>
    <row r="205" ht="15.75" customHeight="1" spans="1:5">
      <c r="A205" s="5" t="s">
        <v>82</v>
      </c>
      <c r="B205" t="s">
        <v>467</v>
      </c>
      <c r="C205" s="3">
        <v>15</v>
      </c>
      <c r="D205" s="5">
        <f t="shared" si="7"/>
        <v>14</v>
      </c>
      <c r="E205" s="6"/>
    </row>
    <row r="206" ht="15.75" customHeight="1" spans="1:5">
      <c r="A206" s="5" t="s">
        <v>82</v>
      </c>
      <c r="B206" t="s">
        <v>467</v>
      </c>
      <c r="C206" s="3">
        <v>15</v>
      </c>
      <c r="D206" s="5">
        <f t="shared" si="7"/>
        <v>14</v>
      </c>
      <c r="E206" s="6"/>
    </row>
    <row r="207" ht="15.75" customHeight="1" spans="1:5">
      <c r="A207" s="5" t="s">
        <v>82</v>
      </c>
      <c r="B207" t="s">
        <v>467</v>
      </c>
      <c r="C207" s="3">
        <v>15</v>
      </c>
      <c r="D207" s="5">
        <f t="shared" si="7"/>
        <v>14</v>
      </c>
      <c r="E207" s="6"/>
    </row>
    <row r="208" ht="15.75" customHeight="1" spans="1:5">
      <c r="A208" s="5" t="s">
        <v>82</v>
      </c>
      <c r="B208" t="s">
        <v>467</v>
      </c>
      <c r="C208" s="3">
        <v>15</v>
      </c>
      <c r="D208" s="5">
        <f t="shared" si="7"/>
        <v>14</v>
      </c>
      <c r="E208" s="6"/>
    </row>
    <row r="209" ht="15.75" customHeight="1" spans="1:5">
      <c r="A209" s="5" t="s">
        <v>82</v>
      </c>
      <c r="B209" t="s">
        <v>467</v>
      </c>
      <c r="C209" s="3">
        <v>15</v>
      </c>
      <c r="D209" s="5">
        <f t="shared" si="7"/>
        <v>14</v>
      </c>
      <c r="E209" s="6"/>
    </row>
    <row r="210" ht="15.75" customHeight="1" spans="1:5">
      <c r="A210" s="5" t="s">
        <v>82</v>
      </c>
      <c r="B210" t="s">
        <v>467</v>
      </c>
      <c r="C210" s="3">
        <v>15</v>
      </c>
      <c r="D210" s="5">
        <f t="shared" si="7"/>
        <v>14</v>
      </c>
      <c r="E210" s="6"/>
    </row>
    <row r="211" ht="15.75" customHeight="1" spans="1:5">
      <c r="A211" s="5" t="s">
        <v>82</v>
      </c>
      <c r="B211" t="s">
        <v>467</v>
      </c>
      <c r="C211" s="3">
        <v>15</v>
      </c>
      <c r="D211" s="5">
        <f t="shared" si="7"/>
        <v>14</v>
      </c>
      <c r="E211" s="6"/>
    </row>
    <row r="212" ht="15.75" customHeight="1" spans="1:5">
      <c r="A212" s="5" t="s">
        <v>82</v>
      </c>
      <c r="B212" t="s">
        <v>467</v>
      </c>
      <c r="C212" s="3">
        <v>15</v>
      </c>
      <c r="D212" s="5">
        <f t="shared" si="7"/>
        <v>14</v>
      </c>
      <c r="E212" s="6"/>
    </row>
    <row r="213" ht="15.75" customHeight="1" spans="1:5">
      <c r="A213" s="5" t="s">
        <v>82</v>
      </c>
      <c r="B213" t="s">
        <v>467</v>
      </c>
      <c r="C213" s="3">
        <v>15</v>
      </c>
      <c r="D213" s="5">
        <f t="shared" si="7"/>
        <v>14</v>
      </c>
      <c r="E213" s="6"/>
    </row>
    <row r="214" ht="15.75" customHeight="1" spans="1:5">
      <c r="A214" s="5" t="s">
        <v>82</v>
      </c>
      <c r="B214" t="s">
        <v>467</v>
      </c>
      <c r="C214" s="3">
        <v>15</v>
      </c>
      <c r="D214" s="5">
        <f t="shared" si="7"/>
        <v>14</v>
      </c>
      <c r="E214" s="6"/>
    </row>
    <row r="215" ht="15.75" customHeight="1" spans="1:5">
      <c r="A215" s="5" t="s">
        <v>82</v>
      </c>
      <c r="B215" t="s">
        <v>467</v>
      </c>
      <c r="C215" s="3">
        <v>15</v>
      </c>
      <c r="D215" s="5">
        <f t="shared" si="7"/>
        <v>14</v>
      </c>
      <c r="E215" s="6"/>
    </row>
    <row r="216" ht="15.75" customHeight="1" spans="1:5">
      <c r="A216" s="5" t="s">
        <v>82</v>
      </c>
      <c r="B216" t="s">
        <v>468</v>
      </c>
      <c r="C216" s="3">
        <v>19</v>
      </c>
      <c r="D216" s="5">
        <f t="shared" si="7"/>
        <v>2</v>
      </c>
      <c r="E216" s="6"/>
    </row>
    <row r="217" ht="15.75" customHeight="1" spans="1:5">
      <c r="A217" s="5" t="s">
        <v>82</v>
      </c>
      <c r="B217" t="s">
        <v>468</v>
      </c>
      <c r="C217" s="3">
        <v>19</v>
      </c>
      <c r="D217" s="5">
        <f t="shared" si="7"/>
        <v>2</v>
      </c>
      <c r="E217" s="6"/>
    </row>
    <row r="218" ht="15.75" customHeight="1" spans="1:5">
      <c r="A218" s="5" t="s">
        <v>82</v>
      </c>
      <c r="B218" t="s">
        <v>469</v>
      </c>
      <c r="C218" s="3">
        <v>4</v>
      </c>
      <c r="D218" s="5">
        <f t="shared" si="7"/>
        <v>1</v>
      </c>
      <c r="E218" s="6"/>
    </row>
    <row r="219" ht="15.75" customHeight="1" spans="1:5">
      <c r="A219" s="5" t="s">
        <v>82</v>
      </c>
      <c r="B219" t="s">
        <v>470</v>
      </c>
      <c r="C219" s="3">
        <v>3</v>
      </c>
      <c r="D219" s="5">
        <f t="shared" si="7"/>
        <v>1</v>
      </c>
      <c r="E219" s="6"/>
    </row>
    <row r="220" ht="15.75" customHeight="1" spans="1:5">
      <c r="A220" s="5" t="s">
        <v>82</v>
      </c>
      <c r="B220" t="s">
        <v>471</v>
      </c>
      <c r="C220" s="3">
        <v>4</v>
      </c>
      <c r="D220" s="5">
        <f t="shared" si="7"/>
        <v>1</v>
      </c>
      <c r="E220" s="6"/>
    </row>
    <row r="221" ht="15.75" customHeight="1" spans="1:5">
      <c r="A221" s="5" t="s">
        <v>82</v>
      </c>
      <c r="B221" t="s">
        <v>472</v>
      </c>
      <c r="C221" s="3">
        <v>17</v>
      </c>
      <c r="D221" s="5">
        <f t="shared" si="7"/>
        <v>1</v>
      </c>
      <c r="E221" s="6"/>
    </row>
    <row r="222" ht="15.75" customHeight="1" spans="1:5">
      <c r="A222" s="5" t="s">
        <v>82</v>
      </c>
      <c r="B222" t="s">
        <v>473</v>
      </c>
      <c r="C222" s="3">
        <v>10</v>
      </c>
      <c r="D222" s="5">
        <f t="shared" si="7"/>
        <v>2</v>
      </c>
      <c r="E222" s="6"/>
    </row>
    <row r="223" ht="15.75" customHeight="1" spans="1:5">
      <c r="A223" s="5" t="s">
        <v>82</v>
      </c>
      <c r="B223" t="s">
        <v>473</v>
      </c>
      <c r="C223" s="3">
        <v>10</v>
      </c>
      <c r="D223" s="5">
        <f t="shared" si="7"/>
        <v>2</v>
      </c>
      <c r="E223" s="6"/>
    </row>
    <row r="224" ht="15.75" customHeight="1" spans="1:5">
      <c r="A224" s="5" t="s">
        <v>82</v>
      </c>
      <c r="B224" t="s">
        <v>474</v>
      </c>
      <c r="C224" s="3">
        <v>4</v>
      </c>
      <c r="D224" s="5">
        <f t="shared" si="7"/>
        <v>1</v>
      </c>
      <c r="E224" s="6"/>
    </row>
    <row r="225" ht="15.75" customHeight="1" spans="1:5">
      <c r="A225" s="5" t="s">
        <v>82</v>
      </c>
      <c r="B225" t="s">
        <v>475</v>
      </c>
      <c r="C225" s="3">
        <v>3</v>
      </c>
      <c r="D225" s="5">
        <f t="shared" si="7"/>
        <v>1</v>
      </c>
      <c r="E225" s="6"/>
    </row>
    <row r="226" ht="15.75" customHeight="1" spans="1:5">
      <c r="A226" s="5" t="s">
        <v>82</v>
      </c>
      <c r="B226" t="s">
        <v>476</v>
      </c>
      <c r="C226" s="3">
        <v>6</v>
      </c>
      <c r="D226" s="5">
        <f t="shared" si="7"/>
        <v>1</v>
      </c>
      <c r="E226" s="6"/>
    </row>
    <row r="227" ht="15.75" customHeight="1" spans="1:5">
      <c r="A227" s="5" t="s">
        <v>82</v>
      </c>
      <c r="B227" t="s">
        <v>477</v>
      </c>
      <c r="C227" s="3">
        <v>4</v>
      </c>
      <c r="D227" s="5">
        <f t="shared" si="7"/>
        <v>1</v>
      </c>
      <c r="E227" s="6"/>
    </row>
    <row r="228" ht="15.75" customHeight="1" spans="1:5">
      <c r="A228" s="5" t="s">
        <v>82</v>
      </c>
      <c r="B228" t="s">
        <v>478</v>
      </c>
      <c r="C228" s="3">
        <v>6</v>
      </c>
      <c r="D228" s="5">
        <f t="shared" si="7"/>
        <v>1</v>
      </c>
      <c r="E228" s="6"/>
    </row>
    <row r="229" ht="15.75" customHeight="1" spans="1:5">
      <c r="A229" s="5" t="s">
        <v>82</v>
      </c>
      <c r="B229" t="s">
        <v>479</v>
      </c>
      <c r="C229" s="3">
        <v>13</v>
      </c>
      <c r="D229" s="5">
        <f t="shared" si="7"/>
        <v>5</v>
      </c>
      <c r="E229" s="6"/>
    </row>
    <row r="230" ht="15.75" customHeight="1" spans="1:5">
      <c r="A230" s="5" t="s">
        <v>82</v>
      </c>
      <c r="B230" t="s">
        <v>479</v>
      </c>
      <c r="C230" s="3">
        <v>13</v>
      </c>
      <c r="D230" s="5">
        <f t="shared" si="7"/>
        <v>5</v>
      </c>
      <c r="E230" s="6"/>
    </row>
    <row r="231" ht="15.75" customHeight="1" spans="1:5">
      <c r="A231" s="5" t="s">
        <v>82</v>
      </c>
      <c r="B231" t="s">
        <v>479</v>
      </c>
      <c r="C231" s="3">
        <v>13</v>
      </c>
      <c r="D231" s="5">
        <f t="shared" si="7"/>
        <v>5</v>
      </c>
      <c r="E231" s="6"/>
    </row>
    <row r="232" ht="15.75" customHeight="1" spans="1:5">
      <c r="A232" s="5" t="s">
        <v>82</v>
      </c>
      <c r="B232" t="s">
        <v>479</v>
      </c>
      <c r="C232" s="3">
        <v>13</v>
      </c>
      <c r="D232" s="5">
        <f t="shared" si="7"/>
        <v>5</v>
      </c>
      <c r="E232" s="6"/>
    </row>
    <row r="233" ht="15.75" customHeight="1" spans="1:5">
      <c r="A233" s="5" t="s">
        <v>82</v>
      </c>
      <c r="B233" t="s">
        <v>479</v>
      </c>
      <c r="C233" s="3">
        <v>13</v>
      </c>
      <c r="D233" s="5">
        <f t="shared" si="7"/>
        <v>5</v>
      </c>
      <c r="E233" s="6"/>
    </row>
    <row r="234" ht="15.75" customHeight="1" spans="1:5">
      <c r="A234" s="5" t="s">
        <v>82</v>
      </c>
      <c r="B234" t="s">
        <v>480</v>
      </c>
      <c r="C234" s="3">
        <v>9</v>
      </c>
      <c r="D234" s="5">
        <f t="shared" si="7"/>
        <v>1</v>
      </c>
      <c r="E234" s="6"/>
    </row>
    <row r="235" ht="15.75" customHeight="1" spans="1:5">
      <c r="A235" s="5" t="s">
        <v>82</v>
      </c>
      <c r="B235" t="s">
        <v>481</v>
      </c>
      <c r="C235" s="3">
        <v>4</v>
      </c>
      <c r="D235" s="5">
        <f t="shared" si="7"/>
        <v>1</v>
      </c>
      <c r="E235" s="6"/>
    </row>
    <row r="236" ht="15.75" customHeight="1" spans="1:5">
      <c r="A236" s="5" t="s">
        <v>82</v>
      </c>
      <c r="B236" t="s">
        <v>482</v>
      </c>
      <c r="C236" s="3">
        <v>6</v>
      </c>
      <c r="D236" s="5">
        <f t="shared" si="7"/>
        <v>3</v>
      </c>
      <c r="E236" s="6"/>
    </row>
    <row r="237" ht="15.75" customHeight="1" spans="1:5">
      <c r="A237" s="5" t="s">
        <v>82</v>
      </c>
      <c r="B237" t="s">
        <v>482</v>
      </c>
      <c r="C237" s="3">
        <v>6</v>
      </c>
      <c r="D237" s="5">
        <f t="shared" si="7"/>
        <v>3</v>
      </c>
      <c r="E237" s="6"/>
    </row>
    <row r="238" ht="15.75" customHeight="1" spans="1:5">
      <c r="A238" s="5" t="s">
        <v>82</v>
      </c>
      <c r="B238" t="s">
        <v>482</v>
      </c>
      <c r="C238" s="3">
        <v>6</v>
      </c>
      <c r="D238" s="5">
        <f t="shared" si="7"/>
        <v>3</v>
      </c>
      <c r="E238" s="6"/>
    </row>
    <row r="239" ht="15.75" customHeight="1" spans="1:5">
      <c r="A239" s="5" t="s">
        <v>86</v>
      </c>
      <c r="B239" t="s">
        <v>483</v>
      </c>
      <c r="C239" s="3">
        <v>9</v>
      </c>
      <c r="D239" s="5">
        <f t="shared" ref="D239:D253" si="8">COUNTIF($B$239:$B$253,B239)</f>
        <v>1</v>
      </c>
      <c r="E239" s="6"/>
    </row>
    <row r="240" ht="15.75" customHeight="1" spans="1:5">
      <c r="A240" s="5" t="s">
        <v>86</v>
      </c>
      <c r="B240" t="s">
        <v>484</v>
      </c>
      <c r="C240" s="3">
        <v>3</v>
      </c>
      <c r="D240" s="5">
        <f t="shared" si="8"/>
        <v>1</v>
      </c>
      <c r="E240" s="6"/>
    </row>
    <row r="241" ht="15.75" customHeight="1" spans="1:5">
      <c r="A241" s="5" t="s">
        <v>86</v>
      </c>
      <c r="B241" t="s">
        <v>485</v>
      </c>
      <c r="C241" s="3">
        <v>3</v>
      </c>
      <c r="D241" s="5">
        <f t="shared" si="8"/>
        <v>1</v>
      </c>
      <c r="E241" s="6"/>
    </row>
    <row r="242" ht="15.75" customHeight="1" spans="1:5">
      <c r="A242" s="5" t="s">
        <v>86</v>
      </c>
      <c r="B242" t="s">
        <v>486</v>
      </c>
      <c r="C242" s="3">
        <v>3</v>
      </c>
      <c r="D242" s="5">
        <f t="shared" si="8"/>
        <v>1</v>
      </c>
      <c r="E242" s="6"/>
    </row>
    <row r="243" ht="15.75" customHeight="1" spans="1:5">
      <c r="A243" s="5" t="s">
        <v>86</v>
      </c>
      <c r="B243" t="s">
        <v>487</v>
      </c>
      <c r="C243" s="3">
        <v>3</v>
      </c>
      <c r="D243" s="5">
        <f t="shared" si="8"/>
        <v>1</v>
      </c>
      <c r="E243" s="6"/>
    </row>
    <row r="244" ht="15.75" customHeight="1" spans="1:5">
      <c r="A244" s="5" t="s">
        <v>86</v>
      </c>
      <c r="B244" t="s">
        <v>490</v>
      </c>
      <c r="C244" s="3">
        <v>13</v>
      </c>
      <c r="D244" s="5">
        <f t="shared" si="8"/>
        <v>2</v>
      </c>
      <c r="E244" s="6"/>
    </row>
    <row r="245" ht="15.75" customHeight="1" spans="1:5">
      <c r="A245" s="5" t="s">
        <v>86</v>
      </c>
      <c r="B245" t="s">
        <v>490</v>
      </c>
      <c r="C245" s="3">
        <v>13</v>
      </c>
      <c r="D245" s="5">
        <f t="shared" si="8"/>
        <v>2</v>
      </c>
      <c r="E245" s="6"/>
    </row>
    <row r="246" ht="15.75" customHeight="1" spans="1:5">
      <c r="A246" s="5" t="s">
        <v>86</v>
      </c>
      <c r="B246" t="s">
        <v>491</v>
      </c>
      <c r="C246" s="3">
        <v>14</v>
      </c>
      <c r="D246" s="5">
        <f t="shared" si="8"/>
        <v>1</v>
      </c>
      <c r="E246" s="6"/>
    </row>
    <row r="247" ht="15.75" customHeight="1" spans="1:5">
      <c r="A247" s="5" t="s">
        <v>86</v>
      </c>
      <c r="B247" t="s">
        <v>492</v>
      </c>
      <c r="C247" s="3">
        <v>9</v>
      </c>
      <c r="D247" s="5">
        <f t="shared" si="8"/>
        <v>1</v>
      </c>
      <c r="E247" s="6"/>
    </row>
    <row r="248" ht="15.75" customHeight="1" spans="1:5">
      <c r="A248" s="5" t="s">
        <v>86</v>
      </c>
      <c r="B248" t="s">
        <v>493</v>
      </c>
      <c r="C248" s="3">
        <v>10</v>
      </c>
      <c r="D248" s="5">
        <f t="shared" si="8"/>
        <v>1</v>
      </c>
      <c r="E248" s="6"/>
    </row>
    <row r="249" ht="15.75" customHeight="1" spans="1:5">
      <c r="A249" s="5" t="s">
        <v>86</v>
      </c>
      <c r="B249" t="s">
        <v>494</v>
      </c>
      <c r="C249" s="3">
        <v>5</v>
      </c>
      <c r="D249" s="5">
        <f t="shared" si="8"/>
        <v>1</v>
      </c>
      <c r="E249" s="6"/>
    </row>
    <row r="250" ht="15.75" customHeight="1" spans="1:5">
      <c r="A250" s="5" t="s">
        <v>86</v>
      </c>
      <c r="B250" t="s">
        <v>495</v>
      </c>
      <c r="C250" s="3">
        <v>5</v>
      </c>
      <c r="D250" s="5">
        <f t="shared" si="8"/>
        <v>1</v>
      </c>
      <c r="E250" s="6"/>
    </row>
    <row r="251" ht="15.75" customHeight="1" spans="1:5">
      <c r="A251" s="5" t="s">
        <v>86</v>
      </c>
      <c r="B251" t="s">
        <v>496</v>
      </c>
      <c r="C251" s="3">
        <v>18</v>
      </c>
      <c r="D251" s="5">
        <f t="shared" si="8"/>
        <v>3</v>
      </c>
      <c r="E251" s="6"/>
    </row>
    <row r="252" ht="15.75" customHeight="1" spans="1:5">
      <c r="A252" s="5" t="s">
        <v>86</v>
      </c>
      <c r="B252" t="s">
        <v>496</v>
      </c>
      <c r="C252" s="3">
        <v>18</v>
      </c>
      <c r="D252" s="5">
        <f t="shared" si="8"/>
        <v>3</v>
      </c>
      <c r="E252" s="6"/>
    </row>
    <row r="253" ht="15.75" customHeight="1" spans="1:5">
      <c r="A253" s="5" t="s">
        <v>86</v>
      </c>
      <c r="B253" t="s">
        <v>496</v>
      </c>
      <c r="C253" s="3">
        <v>18</v>
      </c>
      <c r="D253" s="5">
        <f t="shared" si="8"/>
        <v>3</v>
      </c>
      <c r="E253" s="6"/>
    </row>
    <row r="254" ht="15.75" customHeight="1" spans="1:5">
      <c r="A254" s="5" t="s">
        <v>91</v>
      </c>
      <c r="B254" t="s">
        <v>497</v>
      </c>
      <c r="C254" s="3">
        <v>7</v>
      </c>
      <c r="D254" s="5">
        <f t="shared" ref="D254:D272" si="9">COUNTIF($B$254:$B$272,B254)</f>
        <v>2</v>
      </c>
      <c r="E254" s="6"/>
    </row>
    <row r="255" ht="15.75" customHeight="1" spans="1:5">
      <c r="A255" s="5" t="s">
        <v>91</v>
      </c>
      <c r="B255" t="s">
        <v>497</v>
      </c>
      <c r="C255" s="3">
        <v>7</v>
      </c>
      <c r="D255" s="5">
        <f t="shared" si="9"/>
        <v>2</v>
      </c>
      <c r="E255" s="6"/>
    </row>
    <row r="256" ht="15.75" customHeight="1" spans="1:5">
      <c r="A256" s="5" t="s">
        <v>91</v>
      </c>
      <c r="B256" t="s">
        <v>498</v>
      </c>
      <c r="C256" s="3">
        <v>8</v>
      </c>
      <c r="D256" s="5">
        <f t="shared" si="9"/>
        <v>2</v>
      </c>
      <c r="E256" s="6"/>
    </row>
    <row r="257" ht="15.75" customHeight="1" spans="1:5">
      <c r="A257" s="5" t="s">
        <v>91</v>
      </c>
      <c r="B257" t="s">
        <v>498</v>
      </c>
      <c r="C257" s="3">
        <v>8</v>
      </c>
      <c r="D257" s="5">
        <f t="shared" si="9"/>
        <v>2</v>
      </c>
      <c r="E257" s="6"/>
    </row>
    <row r="258" ht="15.75" customHeight="1" spans="1:5">
      <c r="A258" s="5" t="s">
        <v>91</v>
      </c>
      <c r="B258" t="s">
        <v>499</v>
      </c>
      <c r="C258" s="3">
        <v>8</v>
      </c>
      <c r="D258" s="5">
        <f t="shared" si="9"/>
        <v>1</v>
      </c>
      <c r="E258" s="6"/>
    </row>
    <row r="259" ht="15.75" customHeight="1" spans="1:5">
      <c r="A259" s="5" t="s">
        <v>91</v>
      </c>
      <c r="B259" t="s">
        <v>500</v>
      </c>
      <c r="C259" s="3">
        <v>7</v>
      </c>
      <c r="D259" s="5">
        <f t="shared" si="9"/>
        <v>1</v>
      </c>
      <c r="E259" s="6"/>
    </row>
    <row r="260" ht="15.75" customHeight="1" spans="1:5">
      <c r="A260" s="5" t="s">
        <v>91</v>
      </c>
      <c r="B260" t="s">
        <v>501</v>
      </c>
      <c r="C260" s="3">
        <v>6</v>
      </c>
      <c r="D260" s="5">
        <f t="shared" si="9"/>
        <v>1</v>
      </c>
      <c r="E260" s="6"/>
    </row>
    <row r="261" ht="15.75" customHeight="1" spans="1:5">
      <c r="A261" s="5" t="s">
        <v>91</v>
      </c>
      <c r="B261" t="s">
        <v>502</v>
      </c>
      <c r="C261" s="3">
        <v>2</v>
      </c>
      <c r="D261" s="5">
        <f t="shared" si="9"/>
        <v>1</v>
      </c>
      <c r="E261" s="6"/>
    </row>
    <row r="262" ht="15.75" customHeight="1" spans="1:5">
      <c r="A262" s="5" t="s">
        <v>91</v>
      </c>
      <c r="B262" t="s">
        <v>503</v>
      </c>
      <c r="C262" s="3">
        <v>12</v>
      </c>
      <c r="D262" s="5">
        <f t="shared" si="9"/>
        <v>3</v>
      </c>
      <c r="E262" s="6"/>
    </row>
    <row r="263" ht="15.75" customHeight="1" spans="1:5">
      <c r="A263" s="5" t="s">
        <v>91</v>
      </c>
      <c r="B263" t="s">
        <v>503</v>
      </c>
      <c r="C263" s="3">
        <v>12</v>
      </c>
      <c r="D263" s="5">
        <f t="shared" si="9"/>
        <v>3</v>
      </c>
      <c r="E263" s="6"/>
    </row>
    <row r="264" ht="15.75" customHeight="1" spans="1:5">
      <c r="A264" s="5" t="s">
        <v>91</v>
      </c>
      <c r="B264" t="s">
        <v>503</v>
      </c>
      <c r="C264" s="3">
        <v>12</v>
      </c>
      <c r="D264" s="5">
        <f t="shared" si="9"/>
        <v>3</v>
      </c>
      <c r="E264" s="6"/>
    </row>
    <row r="265" ht="15.75" customHeight="1" spans="1:5">
      <c r="A265" s="5" t="s">
        <v>91</v>
      </c>
      <c r="B265" t="s">
        <v>401</v>
      </c>
      <c r="C265" s="3">
        <v>32</v>
      </c>
      <c r="D265" s="5">
        <f t="shared" si="9"/>
        <v>4</v>
      </c>
      <c r="E265" s="6"/>
    </row>
    <row r="266" ht="15.75" customHeight="1" spans="1:5">
      <c r="A266" s="5" t="s">
        <v>91</v>
      </c>
      <c r="B266" t="s">
        <v>401</v>
      </c>
      <c r="C266" s="3">
        <v>32</v>
      </c>
      <c r="D266" s="5">
        <f t="shared" si="9"/>
        <v>4</v>
      </c>
      <c r="E266" s="6"/>
    </row>
    <row r="267" ht="15.75" customHeight="1" spans="1:5">
      <c r="A267" s="5" t="s">
        <v>91</v>
      </c>
      <c r="B267" t="s">
        <v>401</v>
      </c>
      <c r="C267" s="3">
        <v>32</v>
      </c>
      <c r="D267" s="5">
        <f t="shared" si="9"/>
        <v>4</v>
      </c>
      <c r="E267" s="6"/>
    </row>
    <row r="268" ht="15.75" customHeight="1" spans="1:5">
      <c r="A268" s="5" t="s">
        <v>91</v>
      </c>
      <c r="B268" t="s">
        <v>401</v>
      </c>
      <c r="C268" s="3">
        <v>32</v>
      </c>
      <c r="D268" s="5">
        <f t="shared" si="9"/>
        <v>4</v>
      </c>
      <c r="E268" s="6"/>
    </row>
    <row r="269" ht="15.75" customHeight="1" spans="1:5">
      <c r="A269" s="5" t="s">
        <v>91</v>
      </c>
      <c r="B269" t="s">
        <v>504</v>
      </c>
      <c r="C269" s="3">
        <v>6</v>
      </c>
      <c r="D269" s="5">
        <f t="shared" si="9"/>
        <v>2</v>
      </c>
      <c r="E269" s="6"/>
    </row>
    <row r="270" ht="15.75" customHeight="1" spans="1:5">
      <c r="A270" s="5" t="s">
        <v>91</v>
      </c>
      <c r="B270" t="s">
        <v>504</v>
      </c>
      <c r="C270" s="3">
        <v>6</v>
      </c>
      <c r="D270" s="5">
        <f t="shared" si="9"/>
        <v>2</v>
      </c>
      <c r="E270" s="6"/>
    </row>
    <row r="271" ht="15.75" customHeight="1" spans="1:5">
      <c r="A271" s="5" t="s">
        <v>91</v>
      </c>
      <c r="B271" t="s">
        <v>505</v>
      </c>
      <c r="C271" s="3">
        <v>6</v>
      </c>
      <c r="D271" s="5">
        <f t="shared" si="9"/>
        <v>2</v>
      </c>
      <c r="E271" s="6"/>
    </row>
    <row r="272" ht="15.75" customHeight="1" spans="1:5">
      <c r="A272" s="5" t="s">
        <v>91</v>
      </c>
      <c r="B272" t="s">
        <v>505</v>
      </c>
      <c r="C272" s="3">
        <v>6</v>
      </c>
      <c r="D272" s="5">
        <f t="shared" si="9"/>
        <v>2</v>
      </c>
      <c r="E272" s="6"/>
    </row>
    <row r="273" ht="15.75" customHeight="1" spans="1:5">
      <c r="A273" s="5" t="s">
        <v>96</v>
      </c>
      <c r="B273" t="s">
        <v>506</v>
      </c>
      <c r="C273" s="3">
        <v>11</v>
      </c>
      <c r="D273" s="5">
        <f t="shared" ref="D273:D278" si="10">COUNTIF($B$273:$B$278,B273)</f>
        <v>6</v>
      </c>
      <c r="E273" s="6"/>
    </row>
    <row r="274" ht="15.75" customHeight="1" spans="1:5">
      <c r="A274" s="5" t="s">
        <v>96</v>
      </c>
      <c r="B274" t="s">
        <v>506</v>
      </c>
      <c r="C274" s="3">
        <v>11</v>
      </c>
      <c r="D274" s="5">
        <f t="shared" si="10"/>
        <v>6</v>
      </c>
      <c r="E274" s="6"/>
    </row>
    <row r="275" ht="15.75" customHeight="1" spans="1:5">
      <c r="A275" s="5" t="s">
        <v>96</v>
      </c>
      <c r="B275" t="s">
        <v>506</v>
      </c>
      <c r="C275" s="3">
        <v>11</v>
      </c>
      <c r="D275" s="5">
        <f t="shared" si="10"/>
        <v>6</v>
      </c>
      <c r="E275" s="6"/>
    </row>
    <row r="276" ht="15.75" customHeight="1" spans="1:5">
      <c r="A276" s="5" t="s">
        <v>96</v>
      </c>
      <c r="B276" t="s">
        <v>506</v>
      </c>
      <c r="C276" s="3">
        <v>11</v>
      </c>
      <c r="D276" s="5">
        <f t="shared" si="10"/>
        <v>6</v>
      </c>
      <c r="E276" s="6"/>
    </row>
    <row r="277" ht="15.75" customHeight="1" spans="1:5">
      <c r="A277" s="5" t="s">
        <v>96</v>
      </c>
      <c r="B277" t="s">
        <v>506</v>
      </c>
      <c r="C277" s="3">
        <v>11</v>
      </c>
      <c r="D277" s="5">
        <f t="shared" si="10"/>
        <v>6</v>
      </c>
      <c r="E277" s="6"/>
    </row>
    <row r="278" ht="15.75" customHeight="1" spans="1:5">
      <c r="A278" s="5" t="s">
        <v>96</v>
      </c>
      <c r="B278" t="s">
        <v>506</v>
      </c>
      <c r="C278" s="3">
        <v>11</v>
      </c>
      <c r="D278" s="5">
        <f t="shared" si="10"/>
        <v>6</v>
      </c>
      <c r="E278" s="6"/>
    </row>
    <row r="279" ht="15.75" customHeight="1" spans="1:5">
      <c r="A279" s="5" t="s">
        <v>99</v>
      </c>
      <c r="B279" t="s">
        <v>507</v>
      </c>
      <c r="C279" s="3">
        <v>7</v>
      </c>
      <c r="D279" s="5">
        <f t="shared" ref="D279:D281" si="11">COUNTIF($B$279:$B$281,B279)</f>
        <v>1</v>
      </c>
      <c r="E279" s="6"/>
    </row>
    <row r="280" ht="15.75" customHeight="1" spans="1:5">
      <c r="A280" s="5" t="s">
        <v>99</v>
      </c>
      <c r="B280" t="s">
        <v>508</v>
      </c>
      <c r="C280" s="3">
        <v>7</v>
      </c>
      <c r="D280" s="5">
        <f t="shared" si="11"/>
        <v>2</v>
      </c>
      <c r="E280" s="6"/>
    </row>
    <row r="281" ht="15.75" customHeight="1" spans="1:5">
      <c r="A281" s="5" t="s">
        <v>99</v>
      </c>
      <c r="B281" t="s">
        <v>508</v>
      </c>
      <c r="C281" s="3">
        <v>7</v>
      </c>
      <c r="D281" s="5">
        <f t="shared" si="11"/>
        <v>2</v>
      </c>
      <c r="E281" s="6"/>
    </row>
    <row r="282" ht="15.75" customHeight="1" spans="1:5">
      <c r="A282" s="5" t="s">
        <v>103</v>
      </c>
      <c r="B282" t="s">
        <v>509</v>
      </c>
      <c r="C282" s="3">
        <v>13</v>
      </c>
      <c r="D282" s="5">
        <f t="shared" ref="D282:D284" si="12">COUNTIF($B$282:$B$284,B282)</f>
        <v>3</v>
      </c>
      <c r="E282" s="6"/>
    </row>
    <row r="283" ht="15.75" customHeight="1" spans="1:5">
      <c r="A283" s="5" t="s">
        <v>103</v>
      </c>
      <c r="B283" t="s">
        <v>509</v>
      </c>
      <c r="C283" s="3">
        <v>13</v>
      </c>
      <c r="D283" s="5">
        <f t="shared" si="12"/>
        <v>3</v>
      </c>
      <c r="E283" s="6"/>
    </row>
    <row r="284" ht="15.75" customHeight="1" spans="1:5">
      <c r="A284" s="5" t="s">
        <v>103</v>
      </c>
      <c r="B284" t="s">
        <v>509</v>
      </c>
      <c r="C284" s="3">
        <v>13</v>
      </c>
      <c r="D284" s="5">
        <f t="shared" si="12"/>
        <v>3</v>
      </c>
      <c r="E284" s="6"/>
    </row>
    <row r="285" ht="15.75" customHeight="1" spans="1:5">
      <c r="A285" s="5" t="s">
        <v>106</v>
      </c>
      <c r="B285" t="s">
        <v>511</v>
      </c>
      <c r="C285" s="3">
        <v>9</v>
      </c>
      <c r="D285" s="5">
        <f t="shared" ref="D285:D286" si="13">COUNTIF($B$285:$B$286,B285)</f>
        <v>1</v>
      </c>
      <c r="E285" s="6"/>
    </row>
    <row r="286" ht="15.75" customHeight="1" spans="1:5">
      <c r="A286" s="5" t="s">
        <v>106</v>
      </c>
      <c r="B286" t="s">
        <v>513</v>
      </c>
      <c r="C286" s="3">
        <v>8</v>
      </c>
      <c r="D286" s="5">
        <f t="shared" si="13"/>
        <v>1</v>
      </c>
      <c r="E286" s="6"/>
    </row>
    <row r="287" ht="15.75" customHeight="1" spans="1:5">
      <c r="A287" s="5" t="s">
        <v>109</v>
      </c>
      <c r="B287" t="s">
        <v>516</v>
      </c>
      <c r="C287" s="3">
        <v>4</v>
      </c>
      <c r="D287" s="5">
        <f t="shared" ref="D287:D345" si="14">COUNTIF($B$287:$B$345,B287)</f>
        <v>1</v>
      </c>
      <c r="E287" s="6"/>
    </row>
    <row r="288" ht="15.75" customHeight="1" spans="1:5">
      <c r="A288" s="5" t="s">
        <v>109</v>
      </c>
      <c r="B288" t="s">
        <v>517</v>
      </c>
      <c r="C288" s="3">
        <v>32</v>
      </c>
      <c r="D288" s="5">
        <f t="shared" si="14"/>
        <v>19</v>
      </c>
      <c r="E288" s="6"/>
    </row>
    <row r="289" ht="15.75" customHeight="1" spans="1:5">
      <c r="A289" s="5" t="s">
        <v>109</v>
      </c>
      <c r="B289" t="s">
        <v>517</v>
      </c>
      <c r="C289" s="3">
        <v>32</v>
      </c>
      <c r="D289" s="5">
        <f t="shared" si="14"/>
        <v>19</v>
      </c>
      <c r="E289" s="6"/>
    </row>
    <row r="290" ht="15.75" customHeight="1" spans="1:5">
      <c r="A290" s="5" t="s">
        <v>109</v>
      </c>
      <c r="B290" t="s">
        <v>517</v>
      </c>
      <c r="C290" s="3">
        <v>32</v>
      </c>
      <c r="D290" s="5">
        <f t="shared" si="14"/>
        <v>19</v>
      </c>
      <c r="E290" s="6"/>
    </row>
    <row r="291" ht="15.75" customHeight="1" spans="1:5">
      <c r="A291" s="5" t="s">
        <v>109</v>
      </c>
      <c r="B291" t="s">
        <v>517</v>
      </c>
      <c r="C291" s="3">
        <v>32</v>
      </c>
      <c r="D291" s="5">
        <f t="shared" si="14"/>
        <v>19</v>
      </c>
      <c r="E291" s="6"/>
    </row>
    <row r="292" ht="15.75" customHeight="1" spans="1:5">
      <c r="A292" s="5" t="s">
        <v>109</v>
      </c>
      <c r="B292" t="s">
        <v>517</v>
      </c>
      <c r="C292" s="3">
        <v>32</v>
      </c>
      <c r="D292" s="5">
        <f t="shared" si="14"/>
        <v>19</v>
      </c>
      <c r="E292" s="6"/>
    </row>
    <row r="293" ht="15.75" customHeight="1" spans="1:5">
      <c r="A293" s="5" t="s">
        <v>109</v>
      </c>
      <c r="B293" t="s">
        <v>517</v>
      </c>
      <c r="C293" s="3">
        <v>32</v>
      </c>
      <c r="D293" s="5">
        <f t="shared" si="14"/>
        <v>19</v>
      </c>
      <c r="E293" s="6"/>
    </row>
    <row r="294" ht="15.75" customHeight="1" spans="1:5">
      <c r="A294" s="5" t="s">
        <v>109</v>
      </c>
      <c r="B294" t="s">
        <v>517</v>
      </c>
      <c r="C294" s="3">
        <v>32</v>
      </c>
      <c r="D294" s="5">
        <f t="shared" si="14"/>
        <v>19</v>
      </c>
      <c r="E294" s="6"/>
    </row>
    <row r="295" ht="15.75" customHeight="1" spans="1:5">
      <c r="A295" s="5" t="s">
        <v>109</v>
      </c>
      <c r="B295" t="s">
        <v>517</v>
      </c>
      <c r="C295" s="3">
        <v>32</v>
      </c>
      <c r="D295" s="5">
        <f t="shared" si="14"/>
        <v>19</v>
      </c>
      <c r="E295" s="6"/>
    </row>
    <row r="296" ht="15.75" customHeight="1" spans="1:5">
      <c r="A296" s="5" t="s">
        <v>109</v>
      </c>
      <c r="B296" t="s">
        <v>517</v>
      </c>
      <c r="C296" s="3">
        <v>32</v>
      </c>
      <c r="D296" s="5">
        <f t="shared" si="14"/>
        <v>19</v>
      </c>
      <c r="E296" s="6"/>
    </row>
    <row r="297" ht="15.75" customHeight="1" spans="1:5">
      <c r="A297" s="5" t="s">
        <v>109</v>
      </c>
      <c r="B297" t="s">
        <v>517</v>
      </c>
      <c r="C297" s="3">
        <v>32</v>
      </c>
      <c r="D297" s="5">
        <f t="shared" si="14"/>
        <v>19</v>
      </c>
      <c r="E297" s="6"/>
    </row>
    <row r="298" ht="15.75" customHeight="1" spans="1:5">
      <c r="A298" s="5" t="s">
        <v>109</v>
      </c>
      <c r="B298" t="s">
        <v>517</v>
      </c>
      <c r="C298" s="3">
        <v>32</v>
      </c>
      <c r="D298" s="5">
        <f t="shared" si="14"/>
        <v>19</v>
      </c>
      <c r="E298" s="6"/>
    </row>
    <row r="299" ht="15.75" customHeight="1" spans="1:5">
      <c r="A299" s="5" t="s">
        <v>109</v>
      </c>
      <c r="B299" t="s">
        <v>517</v>
      </c>
      <c r="C299" s="3">
        <v>32</v>
      </c>
      <c r="D299" s="5">
        <f t="shared" si="14"/>
        <v>19</v>
      </c>
      <c r="E299" s="6"/>
    </row>
    <row r="300" ht="15.75" customHeight="1" spans="1:5">
      <c r="A300" s="5" t="s">
        <v>109</v>
      </c>
      <c r="B300" t="s">
        <v>517</v>
      </c>
      <c r="C300" s="3">
        <v>32</v>
      </c>
      <c r="D300" s="5">
        <f t="shared" si="14"/>
        <v>19</v>
      </c>
      <c r="E300" s="6"/>
    </row>
    <row r="301" ht="15.75" customHeight="1" spans="1:5">
      <c r="A301" s="5" t="s">
        <v>109</v>
      </c>
      <c r="B301" t="s">
        <v>517</v>
      </c>
      <c r="C301" s="3">
        <v>32</v>
      </c>
      <c r="D301" s="5">
        <f t="shared" si="14"/>
        <v>19</v>
      </c>
      <c r="E301" s="6"/>
    </row>
    <row r="302" ht="15.75" customHeight="1" spans="1:5">
      <c r="A302" s="5" t="s">
        <v>109</v>
      </c>
      <c r="B302" t="s">
        <v>517</v>
      </c>
      <c r="C302" s="3">
        <v>32</v>
      </c>
      <c r="D302" s="5">
        <f t="shared" si="14"/>
        <v>19</v>
      </c>
      <c r="E302" s="6"/>
    </row>
    <row r="303" ht="15.75" customHeight="1" spans="1:5">
      <c r="A303" s="5" t="s">
        <v>109</v>
      </c>
      <c r="B303" t="s">
        <v>517</v>
      </c>
      <c r="C303" s="3">
        <v>32</v>
      </c>
      <c r="D303" s="5">
        <f t="shared" si="14"/>
        <v>19</v>
      </c>
      <c r="E303" s="6"/>
    </row>
    <row r="304" ht="15.75" customHeight="1" spans="1:5">
      <c r="A304" s="5" t="s">
        <v>109</v>
      </c>
      <c r="B304" t="s">
        <v>517</v>
      </c>
      <c r="C304" s="3">
        <v>32</v>
      </c>
      <c r="D304" s="5">
        <f t="shared" si="14"/>
        <v>19</v>
      </c>
      <c r="E304" s="6"/>
    </row>
    <row r="305" ht="15.75" customHeight="1" spans="1:5">
      <c r="A305" s="5" t="s">
        <v>109</v>
      </c>
      <c r="B305" t="s">
        <v>517</v>
      </c>
      <c r="C305" s="3">
        <v>32</v>
      </c>
      <c r="D305" s="5">
        <f t="shared" si="14"/>
        <v>19</v>
      </c>
      <c r="E305" s="6"/>
    </row>
    <row r="306" ht="15.75" customHeight="1" spans="1:5">
      <c r="A306" s="5" t="s">
        <v>109</v>
      </c>
      <c r="B306" t="s">
        <v>517</v>
      </c>
      <c r="C306" s="3">
        <v>32</v>
      </c>
      <c r="D306" s="5">
        <f t="shared" si="14"/>
        <v>19</v>
      </c>
      <c r="E306" s="6"/>
    </row>
    <row r="307" ht="15.75" customHeight="1" spans="1:5">
      <c r="A307" s="5" t="s">
        <v>109</v>
      </c>
      <c r="B307" t="s">
        <v>518</v>
      </c>
      <c r="C307" s="3">
        <v>33</v>
      </c>
      <c r="D307" s="5">
        <f t="shared" si="14"/>
        <v>19</v>
      </c>
      <c r="E307" s="6"/>
    </row>
    <row r="308" ht="15.75" customHeight="1" spans="1:5">
      <c r="A308" s="5" t="s">
        <v>109</v>
      </c>
      <c r="B308" t="s">
        <v>518</v>
      </c>
      <c r="C308" s="3">
        <v>33</v>
      </c>
      <c r="D308" s="5">
        <f t="shared" si="14"/>
        <v>19</v>
      </c>
      <c r="E308" s="6"/>
    </row>
    <row r="309" ht="15.75" customHeight="1" spans="1:5">
      <c r="A309" s="5" t="s">
        <v>109</v>
      </c>
      <c r="B309" t="s">
        <v>518</v>
      </c>
      <c r="C309" s="3">
        <v>33</v>
      </c>
      <c r="D309" s="5">
        <f t="shared" si="14"/>
        <v>19</v>
      </c>
      <c r="E309" s="6"/>
    </row>
    <row r="310" ht="15.75" customHeight="1" spans="1:5">
      <c r="A310" s="5" t="s">
        <v>109</v>
      </c>
      <c r="B310" t="s">
        <v>518</v>
      </c>
      <c r="C310" s="3">
        <v>33</v>
      </c>
      <c r="D310" s="5">
        <f t="shared" si="14"/>
        <v>19</v>
      </c>
      <c r="E310" s="6"/>
    </row>
    <row r="311" ht="15.75" customHeight="1" spans="1:5">
      <c r="A311" s="5" t="s">
        <v>109</v>
      </c>
      <c r="B311" t="s">
        <v>518</v>
      </c>
      <c r="C311" s="3">
        <v>33</v>
      </c>
      <c r="D311" s="5">
        <f t="shared" si="14"/>
        <v>19</v>
      </c>
      <c r="E311" s="6"/>
    </row>
    <row r="312" ht="15.75" customHeight="1" spans="1:5">
      <c r="A312" s="5" t="s">
        <v>109</v>
      </c>
      <c r="B312" t="s">
        <v>518</v>
      </c>
      <c r="C312" s="3">
        <v>33</v>
      </c>
      <c r="D312" s="5">
        <f t="shared" si="14"/>
        <v>19</v>
      </c>
      <c r="E312" s="6"/>
    </row>
    <row r="313" ht="15.75" customHeight="1" spans="1:5">
      <c r="A313" s="5" t="s">
        <v>109</v>
      </c>
      <c r="B313" t="s">
        <v>518</v>
      </c>
      <c r="C313" s="3">
        <v>33</v>
      </c>
      <c r="D313" s="5">
        <f t="shared" si="14"/>
        <v>19</v>
      </c>
      <c r="E313" s="6"/>
    </row>
    <row r="314" ht="15.75" customHeight="1" spans="1:5">
      <c r="A314" s="5" t="s">
        <v>109</v>
      </c>
      <c r="B314" t="s">
        <v>518</v>
      </c>
      <c r="C314" s="3">
        <v>33</v>
      </c>
      <c r="D314" s="5">
        <f t="shared" si="14"/>
        <v>19</v>
      </c>
      <c r="E314" s="6"/>
    </row>
    <row r="315" ht="15.75" customHeight="1" spans="1:5">
      <c r="A315" s="5" t="s">
        <v>109</v>
      </c>
      <c r="B315" t="s">
        <v>518</v>
      </c>
      <c r="C315" s="3">
        <v>33</v>
      </c>
      <c r="D315" s="5">
        <f t="shared" si="14"/>
        <v>19</v>
      </c>
      <c r="E315" s="6"/>
    </row>
    <row r="316" ht="15.75" customHeight="1" spans="1:5">
      <c r="A316" s="5" t="s">
        <v>109</v>
      </c>
      <c r="B316" t="s">
        <v>518</v>
      </c>
      <c r="C316" s="3">
        <v>33</v>
      </c>
      <c r="D316" s="5">
        <f t="shared" si="14"/>
        <v>19</v>
      </c>
      <c r="E316" s="6"/>
    </row>
    <row r="317" ht="15.75" customHeight="1" spans="1:5">
      <c r="A317" s="5" t="s">
        <v>109</v>
      </c>
      <c r="B317" t="s">
        <v>518</v>
      </c>
      <c r="C317" s="3">
        <v>33</v>
      </c>
      <c r="D317" s="5">
        <f t="shared" si="14"/>
        <v>19</v>
      </c>
      <c r="E317" s="6"/>
    </row>
    <row r="318" ht="15.75" customHeight="1" spans="1:5">
      <c r="A318" s="5" t="s">
        <v>109</v>
      </c>
      <c r="B318" t="s">
        <v>518</v>
      </c>
      <c r="C318" s="3">
        <v>33</v>
      </c>
      <c r="D318" s="5">
        <f t="shared" si="14"/>
        <v>19</v>
      </c>
      <c r="E318" s="6"/>
    </row>
    <row r="319" ht="15.75" customHeight="1" spans="1:5">
      <c r="A319" s="5" t="s">
        <v>109</v>
      </c>
      <c r="B319" t="s">
        <v>518</v>
      </c>
      <c r="C319" s="3">
        <v>33</v>
      </c>
      <c r="D319" s="5">
        <f t="shared" si="14"/>
        <v>19</v>
      </c>
      <c r="E319" s="6"/>
    </row>
    <row r="320" ht="15.75" customHeight="1" spans="1:5">
      <c r="A320" s="5" t="s">
        <v>109</v>
      </c>
      <c r="B320" t="s">
        <v>518</v>
      </c>
      <c r="C320" s="3">
        <v>33</v>
      </c>
      <c r="D320" s="5">
        <f t="shared" si="14"/>
        <v>19</v>
      </c>
      <c r="E320" s="6"/>
    </row>
    <row r="321" ht="15.75" customHeight="1" spans="1:5">
      <c r="A321" s="5" t="s">
        <v>109</v>
      </c>
      <c r="B321" t="s">
        <v>518</v>
      </c>
      <c r="C321" s="3">
        <v>33</v>
      </c>
      <c r="D321" s="5">
        <f t="shared" si="14"/>
        <v>19</v>
      </c>
      <c r="E321" s="6"/>
    </row>
    <row r="322" ht="15.75" customHeight="1" spans="1:5">
      <c r="A322" s="5" t="s">
        <v>109</v>
      </c>
      <c r="B322" t="s">
        <v>518</v>
      </c>
      <c r="C322" s="3">
        <v>33</v>
      </c>
      <c r="D322" s="5">
        <f t="shared" si="14"/>
        <v>19</v>
      </c>
      <c r="E322" s="6"/>
    </row>
    <row r="323" ht="15.75" customHeight="1" spans="1:5">
      <c r="A323" s="5" t="s">
        <v>109</v>
      </c>
      <c r="B323" t="s">
        <v>518</v>
      </c>
      <c r="C323" s="3">
        <v>33</v>
      </c>
      <c r="D323" s="5">
        <f t="shared" si="14"/>
        <v>19</v>
      </c>
      <c r="E323" s="6"/>
    </row>
    <row r="324" ht="15.75" customHeight="1" spans="1:5">
      <c r="A324" s="5" t="s">
        <v>109</v>
      </c>
      <c r="B324" t="s">
        <v>518</v>
      </c>
      <c r="C324" s="3">
        <v>33</v>
      </c>
      <c r="D324" s="5">
        <f t="shared" si="14"/>
        <v>19</v>
      </c>
      <c r="E324" s="6"/>
    </row>
    <row r="325" ht="15.75" customHeight="1" spans="1:5">
      <c r="A325" s="5" t="s">
        <v>109</v>
      </c>
      <c r="B325" t="s">
        <v>518</v>
      </c>
      <c r="C325" s="3">
        <v>33</v>
      </c>
      <c r="D325" s="5">
        <f t="shared" si="14"/>
        <v>19</v>
      </c>
      <c r="E325" s="6"/>
    </row>
    <row r="326" ht="15.75" customHeight="1" spans="1:5">
      <c r="A326" s="5" t="s">
        <v>109</v>
      </c>
      <c r="B326" t="s">
        <v>519</v>
      </c>
      <c r="C326" s="3">
        <v>36</v>
      </c>
      <c r="D326" s="5">
        <f t="shared" si="14"/>
        <v>19</v>
      </c>
      <c r="E326" s="6"/>
    </row>
    <row r="327" ht="15.75" customHeight="1" spans="1:5">
      <c r="A327" s="5" t="s">
        <v>109</v>
      </c>
      <c r="B327" t="s">
        <v>519</v>
      </c>
      <c r="C327" s="3">
        <v>36</v>
      </c>
      <c r="D327" s="5">
        <f t="shared" si="14"/>
        <v>19</v>
      </c>
      <c r="E327" s="6"/>
    </row>
    <row r="328" ht="15.75" customHeight="1" spans="1:5">
      <c r="A328" s="5" t="s">
        <v>109</v>
      </c>
      <c r="B328" t="s">
        <v>519</v>
      </c>
      <c r="C328" s="3">
        <v>36</v>
      </c>
      <c r="D328" s="5">
        <f t="shared" si="14"/>
        <v>19</v>
      </c>
      <c r="E328" s="6"/>
    </row>
    <row r="329" ht="15.75" customHeight="1" spans="1:5">
      <c r="A329" s="5" t="s">
        <v>109</v>
      </c>
      <c r="B329" t="s">
        <v>519</v>
      </c>
      <c r="C329" s="3">
        <v>36</v>
      </c>
      <c r="D329" s="5">
        <f t="shared" si="14"/>
        <v>19</v>
      </c>
      <c r="E329" s="6"/>
    </row>
    <row r="330" ht="15.75" customHeight="1" spans="1:5">
      <c r="A330" s="5" t="s">
        <v>109</v>
      </c>
      <c r="B330" t="s">
        <v>519</v>
      </c>
      <c r="C330" s="3">
        <v>36</v>
      </c>
      <c r="D330" s="5">
        <f t="shared" si="14"/>
        <v>19</v>
      </c>
      <c r="E330" s="6"/>
    </row>
    <row r="331" ht="15.75" customHeight="1" spans="1:5">
      <c r="A331" s="5" t="s">
        <v>109</v>
      </c>
      <c r="B331" t="s">
        <v>519</v>
      </c>
      <c r="C331" s="3">
        <v>36</v>
      </c>
      <c r="D331" s="5">
        <f t="shared" si="14"/>
        <v>19</v>
      </c>
      <c r="E331" s="6"/>
    </row>
    <row r="332" ht="15.75" customHeight="1" spans="1:5">
      <c r="A332" s="5" t="s">
        <v>109</v>
      </c>
      <c r="B332" t="s">
        <v>519</v>
      </c>
      <c r="C332" s="3">
        <v>36</v>
      </c>
      <c r="D332" s="5">
        <f t="shared" si="14"/>
        <v>19</v>
      </c>
      <c r="E332" s="6"/>
    </row>
    <row r="333" ht="15.75" customHeight="1" spans="1:5">
      <c r="A333" s="5" t="s">
        <v>109</v>
      </c>
      <c r="B333" t="s">
        <v>519</v>
      </c>
      <c r="C333" s="3">
        <v>36</v>
      </c>
      <c r="D333" s="5">
        <f t="shared" si="14"/>
        <v>19</v>
      </c>
      <c r="E333" s="6"/>
    </row>
    <row r="334" ht="15.75" customHeight="1" spans="1:5">
      <c r="A334" s="5" t="s">
        <v>109</v>
      </c>
      <c r="B334" t="s">
        <v>519</v>
      </c>
      <c r="C334" s="3">
        <v>36</v>
      </c>
      <c r="D334" s="5">
        <f t="shared" si="14"/>
        <v>19</v>
      </c>
      <c r="E334" s="6"/>
    </row>
    <row r="335" ht="15.75" customHeight="1" spans="1:5">
      <c r="A335" s="5" t="s">
        <v>109</v>
      </c>
      <c r="B335" t="s">
        <v>519</v>
      </c>
      <c r="C335" s="3">
        <v>36</v>
      </c>
      <c r="D335" s="5">
        <f t="shared" si="14"/>
        <v>19</v>
      </c>
      <c r="E335" s="6"/>
    </row>
    <row r="336" ht="15.75" customHeight="1" spans="1:5">
      <c r="A336" s="5" t="s">
        <v>109</v>
      </c>
      <c r="B336" t="s">
        <v>519</v>
      </c>
      <c r="C336" s="3">
        <v>36</v>
      </c>
      <c r="D336" s="5">
        <f t="shared" si="14"/>
        <v>19</v>
      </c>
      <c r="E336" s="6"/>
    </row>
    <row r="337" ht="15.75" customHeight="1" spans="1:5">
      <c r="A337" s="5" t="s">
        <v>109</v>
      </c>
      <c r="B337" t="s">
        <v>519</v>
      </c>
      <c r="C337" s="3">
        <v>36</v>
      </c>
      <c r="D337" s="5">
        <f t="shared" si="14"/>
        <v>19</v>
      </c>
      <c r="E337" s="6"/>
    </row>
    <row r="338" ht="15.75" customHeight="1" spans="1:5">
      <c r="A338" s="5" t="s">
        <v>109</v>
      </c>
      <c r="B338" t="s">
        <v>519</v>
      </c>
      <c r="C338" s="3">
        <v>36</v>
      </c>
      <c r="D338" s="5">
        <f t="shared" si="14"/>
        <v>19</v>
      </c>
      <c r="E338" s="6"/>
    </row>
    <row r="339" ht="15.75" customHeight="1" spans="1:5">
      <c r="A339" s="5" t="s">
        <v>109</v>
      </c>
      <c r="B339" t="s">
        <v>519</v>
      </c>
      <c r="C339" s="3">
        <v>36</v>
      </c>
      <c r="D339" s="5">
        <f t="shared" si="14"/>
        <v>19</v>
      </c>
      <c r="E339" s="6"/>
    </row>
    <row r="340" ht="15.75" customHeight="1" spans="1:5">
      <c r="A340" s="5" t="s">
        <v>109</v>
      </c>
      <c r="B340" t="s">
        <v>519</v>
      </c>
      <c r="C340" s="3">
        <v>36</v>
      </c>
      <c r="D340" s="5">
        <f t="shared" si="14"/>
        <v>19</v>
      </c>
      <c r="E340" s="6"/>
    </row>
    <row r="341" ht="15.75" customHeight="1" spans="1:5">
      <c r="A341" s="5" t="s">
        <v>109</v>
      </c>
      <c r="B341" t="s">
        <v>519</v>
      </c>
      <c r="C341" s="3">
        <v>36</v>
      </c>
      <c r="D341" s="5">
        <f t="shared" si="14"/>
        <v>19</v>
      </c>
      <c r="E341" s="6"/>
    </row>
    <row r="342" ht="15.75" customHeight="1" spans="1:5">
      <c r="A342" s="5" t="s">
        <v>109</v>
      </c>
      <c r="B342" t="s">
        <v>519</v>
      </c>
      <c r="C342" s="3">
        <v>36</v>
      </c>
      <c r="D342" s="5">
        <f t="shared" si="14"/>
        <v>19</v>
      </c>
      <c r="E342" s="6"/>
    </row>
    <row r="343" ht="15.75" customHeight="1" spans="1:5">
      <c r="A343" s="5" t="s">
        <v>109</v>
      </c>
      <c r="B343" t="s">
        <v>519</v>
      </c>
      <c r="C343" s="3">
        <v>36</v>
      </c>
      <c r="D343" s="5">
        <f t="shared" si="14"/>
        <v>19</v>
      </c>
      <c r="E343" s="6"/>
    </row>
    <row r="344" ht="15.75" customHeight="1" spans="1:5">
      <c r="A344" s="5" t="s">
        <v>109</v>
      </c>
      <c r="B344" t="s">
        <v>519</v>
      </c>
      <c r="C344" s="3">
        <v>36</v>
      </c>
      <c r="D344" s="5">
        <f t="shared" si="14"/>
        <v>19</v>
      </c>
      <c r="E344" s="6"/>
    </row>
    <row r="345" ht="15.75" customHeight="1" spans="1:5">
      <c r="A345" s="5" t="s">
        <v>109</v>
      </c>
      <c r="B345" t="s">
        <v>520</v>
      </c>
      <c r="C345" s="3">
        <v>4</v>
      </c>
      <c r="D345" s="5">
        <f t="shared" si="14"/>
        <v>1</v>
      </c>
      <c r="E345" s="6"/>
    </row>
    <row r="346" ht="15.75" customHeight="1" spans="1:5">
      <c r="A346" s="5" t="s">
        <v>112</v>
      </c>
      <c r="B346" t="s">
        <v>521</v>
      </c>
      <c r="C346" s="3">
        <v>14</v>
      </c>
      <c r="D346" s="5">
        <f t="shared" ref="D346:D352" si="15">COUNTIF($B$346:$B$352,B346)</f>
        <v>2</v>
      </c>
      <c r="E346" s="6"/>
    </row>
    <row r="347" ht="15.75" customHeight="1" spans="1:5">
      <c r="A347" s="5" t="s">
        <v>112</v>
      </c>
      <c r="B347" t="s">
        <v>521</v>
      </c>
      <c r="C347" s="3">
        <v>14</v>
      </c>
      <c r="D347" s="5">
        <f t="shared" si="15"/>
        <v>2</v>
      </c>
      <c r="E347" s="6"/>
    </row>
    <row r="348" ht="15.75" customHeight="1" spans="1:5">
      <c r="A348" s="5" t="s">
        <v>112</v>
      </c>
      <c r="B348" t="s">
        <v>522</v>
      </c>
      <c r="C348" s="3">
        <v>4</v>
      </c>
      <c r="D348" s="5">
        <f t="shared" si="15"/>
        <v>1</v>
      </c>
      <c r="E348" s="6"/>
    </row>
    <row r="349" ht="15.75" customHeight="1" spans="1:5">
      <c r="A349" s="5" t="s">
        <v>112</v>
      </c>
      <c r="B349" t="s">
        <v>523</v>
      </c>
      <c r="C349" s="3">
        <v>4</v>
      </c>
      <c r="D349" s="5">
        <f t="shared" si="15"/>
        <v>1</v>
      </c>
      <c r="E349" s="6"/>
    </row>
    <row r="350" ht="15.75" customHeight="1" spans="1:5">
      <c r="A350" s="5" t="s">
        <v>112</v>
      </c>
      <c r="B350" t="s">
        <v>524</v>
      </c>
      <c r="C350" s="3">
        <v>14</v>
      </c>
      <c r="D350" s="5">
        <f t="shared" si="15"/>
        <v>2</v>
      </c>
      <c r="E350" s="6"/>
    </row>
    <row r="351" ht="15.75" customHeight="1" spans="1:5">
      <c r="A351" s="5" t="s">
        <v>112</v>
      </c>
      <c r="B351" t="s">
        <v>524</v>
      </c>
      <c r="C351" s="3">
        <v>14</v>
      </c>
      <c r="D351" s="5">
        <f t="shared" si="15"/>
        <v>2</v>
      </c>
      <c r="E351" s="6"/>
    </row>
    <row r="352" ht="15.75" customHeight="1" spans="1:5">
      <c r="A352" s="5" t="s">
        <v>112</v>
      </c>
      <c r="B352" t="s">
        <v>525</v>
      </c>
      <c r="C352" s="3">
        <v>4</v>
      </c>
      <c r="D352" s="5">
        <f t="shared" si="15"/>
        <v>1</v>
      </c>
      <c r="E352" s="6"/>
    </row>
    <row r="353" ht="15.75" customHeight="1" spans="1:5">
      <c r="A353" s="5" t="s">
        <v>122</v>
      </c>
      <c r="B353" t="s">
        <v>531</v>
      </c>
      <c r="C353" s="3">
        <v>19</v>
      </c>
      <c r="D353" s="5">
        <f>COUNTIF($B$353,B353)</f>
        <v>1</v>
      </c>
      <c r="E353" s="6"/>
    </row>
    <row r="354" ht="15.75" customHeight="1" spans="1:5">
      <c r="A354" s="5" t="s">
        <v>125</v>
      </c>
      <c r="B354" t="s">
        <v>401</v>
      </c>
      <c r="C354" s="3">
        <v>10</v>
      </c>
      <c r="D354" s="5">
        <f t="shared" ref="D354:D372" si="16">COUNTIF($B$354:$B$372,B354)</f>
        <v>19</v>
      </c>
      <c r="E354" s="6"/>
    </row>
    <row r="355" ht="15.75" customHeight="1" spans="1:5">
      <c r="A355" s="5" t="s">
        <v>125</v>
      </c>
      <c r="B355" t="s">
        <v>401</v>
      </c>
      <c r="C355" s="3">
        <v>10</v>
      </c>
      <c r="D355" s="5">
        <f t="shared" si="16"/>
        <v>19</v>
      </c>
      <c r="E355" s="6"/>
    </row>
    <row r="356" ht="15.75" customHeight="1" spans="1:5">
      <c r="A356" s="5" t="s">
        <v>125</v>
      </c>
      <c r="B356" t="s">
        <v>401</v>
      </c>
      <c r="C356" s="3">
        <v>10</v>
      </c>
      <c r="D356" s="5">
        <f t="shared" si="16"/>
        <v>19</v>
      </c>
      <c r="E356" s="6"/>
    </row>
    <row r="357" ht="15.75" customHeight="1" spans="1:5">
      <c r="A357" s="5" t="s">
        <v>125</v>
      </c>
      <c r="B357" t="s">
        <v>401</v>
      </c>
      <c r="C357" s="3">
        <v>10</v>
      </c>
      <c r="D357" s="5">
        <f t="shared" si="16"/>
        <v>19</v>
      </c>
      <c r="E357" s="6"/>
    </row>
    <row r="358" ht="15.75" customHeight="1" spans="1:5">
      <c r="A358" s="5" t="s">
        <v>125</v>
      </c>
      <c r="B358" t="s">
        <v>401</v>
      </c>
      <c r="C358" s="3">
        <v>10</v>
      </c>
      <c r="D358" s="5">
        <f t="shared" si="16"/>
        <v>19</v>
      </c>
      <c r="E358" s="6"/>
    </row>
    <row r="359" ht="15.75" customHeight="1" spans="1:5">
      <c r="A359" s="5" t="s">
        <v>125</v>
      </c>
      <c r="B359" t="s">
        <v>401</v>
      </c>
      <c r="C359" s="3">
        <v>10</v>
      </c>
      <c r="D359" s="5">
        <f t="shared" si="16"/>
        <v>19</v>
      </c>
      <c r="E359" s="6"/>
    </row>
    <row r="360" ht="15.75" customHeight="1" spans="1:5">
      <c r="A360" s="5" t="s">
        <v>125</v>
      </c>
      <c r="B360" t="s">
        <v>401</v>
      </c>
      <c r="C360" s="3">
        <v>10</v>
      </c>
      <c r="D360" s="5">
        <f t="shared" si="16"/>
        <v>19</v>
      </c>
      <c r="E360" s="6"/>
    </row>
    <row r="361" ht="15.75" customHeight="1" spans="1:5">
      <c r="A361" s="5" t="s">
        <v>125</v>
      </c>
      <c r="B361" t="s">
        <v>401</v>
      </c>
      <c r="C361" s="3">
        <v>10</v>
      </c>
      <c r="D361" s="5">
        <f t="shared" si="16"/>
        <v>19</v>
      </c>
      <c r="E361" s="6"/>
    </row>
    <row r="362" ht="15.75" customHeight="1" spans="1:5">
      <c r="A362" s="5" t="s">
        <v>125</v>
      </c>
      <c r="B362" t="s">
        <v>401</v>
      </c>
      <c r="C362" s="3">
        <v>10</v>
      </c>
      <c r="D362" s="5">
        <f t="shared" si="16"/>
        <v>19</v>
      </c>
      <c r="E362" s="6"/>
    </row>
    <row r="363" ht="15.75" customHeight="1" spans="1:5">
      <c r="A363" s="5" t="s">
        <v>125</v>
      </c>
      <c r="B363" t="s">
        <v>401</v>
      </c>
      <c r="C363" s="3">
        <v>10</v>
      </c>
      <c r="D363" s="5">
        <f t="shared" si="16"/>
        <v>19</v>
      </c>
      <c r="E363" s="6"/>
    </row>
    <row r="364" ht="15.75" customHeight="1" spans="1:5">
      <c r="A364" s="5" t="s">
        <v>125</v>
      </c>
      <c r="B364" t="s">
        <v>401</v>
      </c>
      <c r="C364" s="3">
        <v>10</v>
      </c>
      <c r="D364" s="5">
        <f t="shared" si="16"/>
        <v>19</v>
      </c>
      <c r="E364" s="6"/>
    </row>
    <row r="365" ht="15.75" customHeight="1" spans="1:5">
      <c r="A365" s="5" t="s">
        <v>125</v>
      </c>
      <c r="B365" t="s">
        <v>401</v>
      </c>
      <c r="C365" s="3">
        <v>10</v>
      </c>
      <c r="D365" s="5">
        <f t="shared" si="16"/>
        <v>19</v>
      </c>
      <c r="E365" s="6"/>
    </row>
    <row r="366" ht="15.75" customHeight="1" spans="1:5">
      <c r="A366" s="5" t="s">
        <v>125</v>
      </c>
      <c r="B366" t="s">
        <v>401</v>
      </c>
      <c r="C366" s="3">
        <v>10</v>
      </c>
      <c r="D366" s="5">
        <f t="shared" si="16"/>
        <v>19</v>
      </c>
      <c r="E366" s="6"/>
    </row>
    <row r="367" ht="15.75" customHeight="1" spans="1:5">
      <c r="A367" s="5" t="s">
        <v>125</v>
      </c>
      <c r="B367" t="s">
        <v>401</v>
      </c>
      <c r="C367" s="3">
        <v>10</v>
      </c>
      <c r="D367" s="5">
        <f t="shared" si="16"/>
        <v>19</v>
      </c>
      <c r="E367" s="6"/>
    </row>
    <row r="368" ht="15.75" customHeight="1" spans="1:5">
      <c r="A368" s="5" t="s">
        <v>125</v>
      </c>
      <c r="B368" t="s">
        <v>401</v>
      </c>
      <c r="C368" s="3">
        <v>10</v>
      </c>
      <c r="D368" s="5">
        <f t="shared" si="16"/>
        <v>19</v>
      </c>
      <c r="E368" s="6"/>
    </row>
    <row r="369" ht="15.75" customHeight="1" spans="1:5">
      <c r="A369" s="5" t="s">
        <v>125</v>
      </c>
      <c r="B369" t="s">
        <v>401</v>
      </c>
      <c r="C369" s="3">
        <v>10</v>
      </c>
      <c r="D369" s="5">
        <f t="shared" si="16"/>
        <v>19</v>
      </c>
      <c r="E369" s="6"/>
    </row>
    <row r="370" ht="15.75" customHeight="1" spans="1:5">
      <c r="A370" s="5" t="s">
        <v>125</v>
      </c>
      <c r="B370" t="s">
        <v>401</v>
      </c>
      <c r="C370" s="3">
        <v>10</v>
      </c>
      <c r="D370" s="5">
        <f t="shared" si="16"/>
        <v>19</v>
      </c>
      <c r="E370" s="6"/>
    </row>
    <row r="371" ht="15.75" customHeight="1" spans="1:5">
      <c r="A371" s="5" t="s">
        <v>125</v>
      </c>
      <c r="B371" t="s">
        <v>401</v>
      </c>
      <c r="C371" s="3">
        <v>10</v>
      </c>
      <c r="D371" s="5">
        <f t="shared" si="16"/>
        <v>19</v>
      </c>
      <c r="E371" s="6"/>
    </row>
    <row r="372" ht="15.75" customHeight="1" spans="1:5">
      <c r="A372" s="5" t="s">
        <v>125</v>
      </c>
      <c r="B372" t="s">
        <v>401</v>
      </c>
      <c r="C372" s="3">
        <v>10</v>
      </c>
      <c r="D372" s="5">
        <f t="shared" si="16"/>
        <v>19</v>
      </c>
      <c r="E372" s="6"/>
    </row>
    <row r="373" ht="15.75" customHeight="1" spans="1:5">
      <c r="A373" s="5" t="s">
        <v>132</v>
      </c>
      <c r="B373" t="s">
        <v>532</v>
      </c>
      <c r="C373" s="3">
        <v>7</v>
      </c>
      <c r="D373" s="5">
        <f t="shared" ref="D373:D390" si="17">COUNTIF($B$373:$B$390,B373)</f>
        <v>6</v>
      </c>
      <c r="E373" s="6"/>
    </row>
    <row r="374" ht="15.75" customHeight="1" spans="1:5">
      <c r="A374" s="5" t="s">
        <v>132</v>
      </c>
      <c r="B374" t="s">
        <v>532</v>
      </c>
      <c r="C374" s="3">
        <v>7</v>
      </c>
      <c r="D374" s="5">
        <f t="shared" si="17"/>
        <v>6</v>
      </c>
      <c r="E374" s="6"/>
    </row>
    <row r="375" ht="15.75" customHeight="1" spans="1:5">
      <c r="A375" s="5" t="s">
        <v>132</v>
      </c>
      <c r="B375" t="s">
        <v>532</v>
      </c>
      <c r="C375" s="3">
        <v>7</v>
      </c>
      <c r="D375" s="5">
        <f t="shared" si="17"/>
        <v>6</v>
      </c>
      <c r="E375" s="6"/>
    </row>
    <row r="376" ht="15.75" customHeight="1" spans="1:5">
      <c r="A376" s="5" t="s">
        <v>132</v>
      </c>
      <c r="B376" t="s">
        <v>532</v>
      </c>
      <c r="C376" s="3">
        <v>7</v>
      </c>
      <c r="D376" s="5">
        <f t="shared" si="17"/>
        <v>6</v>
      </c>
      <c r="E376" s="6"/>
    </row>
    <row r="377" ht="15.75" customHeight="1" spans="1:5">
      <c r="A377" s="5" t="s">
        <v>132</v>
      </c>
      <c r="B377" t="s">
        <v>532</v>
      </c>
      <c r="C377" s="3">
        <v>7</v>
      </c>
      <c r="D377" s="5">
        <f t="shared" si="17"/>
        <v>6</v>
      </c>
      <c r="E377" s="6"/>
    </row>
    <row r="378" ht="15.75" customHeight="1" spans="1:5">
      <c r="A378" s="5" t="s">
        <v>132</v>
      </c>
      <c r="B378" t="s">
        <v>532</v>
      </c>
      <c r="C378" s="3">
        <v>7</v>
      </c>
      <c r="D378" s="5">
        <f t="shared" si="17"/>
        <v>6</v>
      </c>
      <c r="E378" s="6"/>
    </row>
    <row r="379" ht="15.75" customHeight="1" spans="1:5">
      <c r="A379" s="5" t="s">
        <v>132</v>
      </c>
      <c r="B379" t="s">
        <v>533</v>
      </c>
      <c r="C379" s="3">
        <v>3</v>
      </c>
      <c r="D379" s="5">
        <f t="shared" si="17"/>
        <v>1</v>
      </c>
      <c r="E379" s="6"/>
    </row>
    <row r="380" ht="15.75" customHeight="1" spans="1:5">
      <c r="A380" s="5" t="s">
        <v>132</v>
      </c>
      <c r="B380" t="s">
        <v>534</v>
      </c>
      <c r="C380" s="3">
        <v>3</v>
      </c>
      <c r="D380" s="5">
        <f t="shared" si="17"/>
        <v>1</v>
      </c>
      <c r="E380" s="6"/>
    </row>
    <row r="381" ht="15.75" customHeight="1" spans="1:5">
      <c r="A381" s="5" t="s">
        <v>132</v>
      </c>
      <c r="B381" t="s">
        <v>535</v>
      </c>
      <c r="C381" s="3">
        <v>4</v>
      </c>
      <c r="D381" s="5">
        <f t="shared" si="17"/>
        <v>1</v>
      </c>
      <c r="E381" s="6"/>
    </row>
    <row r="382" ht="15.75" customHeight="1" spans="1:5">
      <c r="A382" s="5" t="s">
        <v>132</v>
      </c>
      <c r="B382" t="s">
        <v>536</v>
      </c>
      <c r="C382" s="3">
        <v>7</v>
      </c>
      <c r="D382" s="5">
        <f t="shared" si="17"/>
        <v>1</v>
      </c>
      <c r="E382" s="6"/>
    </row>
    <row r="383" ht="15.75" customHeight="1" spans="1:5">
      <c r="A383" s="5" t="s">
        <v>132</v>
      </c>
      <c r="B383" t="s">
        <v>537</v>
      </c>
      <c r="C383" s="3">
        <v>2</v>
      </c>
      <c r="D383" s="5">
        <f t="shared" si="17"/>
        <v>1</v>
      </c>
      <c r="E383" s="6"/>
    </row>
    <row r="384" ht="15.75" customHeight="1" spans="1:5">
      <c r="A384" s="5" t="s">
        <v>132</v>
      </c>
      <c r="B384" t="s">
        <v>538</v>
      </c>
      <c r="C384" s="3">
        <v>2</v>
      </c>
      <c r="D384" s="5">
        <f t="shared" si="17"/>
        <v>1</v>
      </c>
      <c r="E384" s="6"/>
    </row>
    <row r="385" ht="15.75" customHeight="1" spans="1:5">
      <c r="A385" s="5" t="s">
        <v>132</v>
      </c>
      <c r="B385" t="s">
        <v>539</v>
      </c>
      <c r="C385" s="3">
        <v>4</v>
      </c>
      <c r="D385" s="5">
        <f t="shared" si="17"/>
        <v>1</v>
      </c>
      <c r="E385" s="6"/>
    </row>
    <row r="386" ht="15.75" customHeight="1" spans="1:5">
      <c r="A386" s="5" t="s">
        <v>132</v>
      </c>
      <c r="B386" t="s">
        <v>540</v>
      </c>
      <c r="C386" s="3">
        <v>4</v>
      </c>
      <c r="D386" s="5">
        <f t="shared" si="17"/>
        <v>1</v>
      </c>
      <c r="E386" s="6"/>
    </row>
    <row r="387" ht="15.75" customHeight="1" spans="1:5">
      <c r="A387" s="5" t="s">
        <v>132</v>
      </c>
      <c r="B387" t="s">
        <v>541</v>
      </c>
      <c r="C387" s="3">
        <v>7</v>
      </c>
      <c r="D387" s="5">
        <f t="shared" si="17"/>
        <v>2</v>
      </c>
      <c r="E387" s="6"/>
    </row>
    <row r="388" ht="15.75" customHeight="1" spans="1:5">
      <c r="A388" s="5" t="s">
        <v>132</v>
      </c>
      <c r="B388" t="s">
        <v>541</v>
      </c>
      <c r="C388" s="3">
        <v>7</v>
      </c>
      <c r="D388" s="5">
        <f t="shared" si="17"/>
        <v>2</v>
      </c>
      <c r="E388" s="6"/>
    </row>
    <row r="389" ht="15.75" customHeight="1" spans="1:5">
      <c r="A389" s="5" t="s">
        <v>132</v>
      </c>
      <c r="B389" t="s">
        <v>542</v>
      </c>
      <c r="C389" s="3">
        <v>7</v>
      </c>
      <c r="D389" s="5">
        <f t="shared" si="17"/>
        <v>2</v>
      </c>
      <c r="E389" s="6"/>
    </row>
    <row r="390" ht="15.75" customHeight="1" spans="1:5">
      <c r="A390" s="5" t="s">
        <v>132</v>
      </c>
      <c r="B390" t="s">
        <v>542</v>
      </c>
      <c r="C390" s="3">
        <v>7</v>
      </c>
      <c r="D390" s="5">
        <f t="shared" si="17"/>
        <v>2</v>
      </c>
      <c r="E390" s="6"/>
    </row>
    <row r="391" ht="15.75" customHeight="1" spans="1:5">
      <c r="A391" s="5" t="s">
        <v>135</v>
      </c>
      <c r="B391" t="s">
        <v>543</v>
      </c>
      <c r="C391" s="3">
        <v>11</v>
      </c>
      <c r="D391" s="5">
        <f t="shared" ref="D391:D404" si="18">COUNTIF($B$391:$B$404,B391)</f>
        <v>7</v>
      </c>
      <c r="E391" s="6"/>
    </row>
    <row r="392" ht="15.75" customHeight="1" spans="1:5">
      <c r="A392" s="5" t="s">
        <v>135</v>
      </c>
      <c r="B392" t="s">
        <v>543</v>
      </c>
      <c r="C392" s="3">
        <v>11</v>
      </c>
      <c r="D392" s="5">
        <f t="shared" si="18"/>
        <v>7</v>
      </c>
      <c r="E392" s="6"/>
    </row>
    <row r="393" ht="15.75" customHeight="1" spans="1:5">
      <c r="A393" s="5" t="s">
        <v>135</v>
      </c>
      <c r="B393" t="s">
        <v>543</v>
      </c>
      <c r="C393" s="3">
        <v>11</v>
      </c>
      <c r="D393" s="5">
        <f t="shared" si="18"/>
        <v>7</v>
      </c>
      <c r="E393" s="6"/>
    </row>
    <row r="394" ht="15.75" customHeight="1" spans="1:5">
      <c r="A394" s="5" t="s">
        <v>135</v>
      </c>
      <c r="B394" t="s">
        <v>543</v>
      </c>
      <c r="C394" s="3">
        <v>11</v>
      </c>
      <c r="D394" s="5">
        <f t="shared" si="18"/>
        <v>7</v>
      </c>
      <c r="E394" s="6"/>
    </row>
    <row r="395" ht="15.75" customHeight="1" spans="1:5">
      <c r="A395" s="5" t="s">
        <v>135</v>
      </c>
      <c r="B395" t="s">
        <v>543</v>
      </c>
      <c r="C395" s="3">
        <v>11</v>
      </c>
      <c r="D395" s="5">
        <f t="shared" si="18"/>
        <v>7</v>
      </c>
      <c r="E395" s="6"/>
    </row>
    <row r="396" ht="15.75" customHeight="1" spans="1:5">
      <c r="A396" s="5" t="s">
        <v>135</v>
      </c>
      <c r="B396" t="s">
        <v>543</v>
      </c>
      <c r="C396" s="3">
        <v>11</v>
      </c>
      <c r="D396" s="5">
        <f t="shared" si="18"/>
        <v>7</v>
      </c>
      <c r="E396" s="6"/>
    </row>
    <row r="397" ht="15.75" customHeight="1" spans="1:5">
      <c r="A397" s="5" t="s">
        <v>135</v>
      </c>
      <c r="B397" t="s">
        <v>543</v>
      </c>
      <c r="C397" s="3">
        <v>11</v>
      </c>
      <c r="D397" s="5">
        <f t="shared" si="18"/>
        <v>7</v>
      </c>
      <c r="E397" s="6"/>
    </row>
    <row r="398" ht="15.75" customHeight="1" spans="1:5">
      <c r="A398" s="5" t="s">
        <v>135</v>
      </c>
      <c r="B398" t="s">
        <v>544</v>
      </c>
      <c r="C398" s="3">
        <v>10</v>
      </c>
      <c r="D398" s="5">
        <f t="shared" si="18"/>
        <v>7</v>
      </c>
      <c r="E398" s="6"/>
    </row>
    <row r="399" ht="15.75" customHeight="1" spans="1:5">
      <c r="A399" s="5" t="s">
        <v>135</v>
      </c>
      <c r="B399" t="s">
        <v>544</v>
      </c>
      <c r="C399" s="3">
        <v>10</v>
      </c>
      <c r="D399" s="5">
        <f t="shared" si="18"/>
        <v>7</v>
      </c>
      <c r="E399" s="6"/>
    </row>
    <row r="400" ht="15.75" customHeight="1" spans="1:5">
      <c r="A400" s="5" t="s">
        <v>135</v>
      </c>
      <c r="B400" t="s">
        <v>544</v>
      </c>
      <c r="C400" s="3">
        <v>10</v>
      </c>
      <c r="D400" s="5">
        <f t="shared" si="18"/>
        <v>7</v>
      </c>
      <c r="E400" s="6"/>
    </row>
    <row r="401" ht="15.75" customHeight="1" spans="1:5">
      <c r="A401" s="5" t="s">
        <v>135</v>
      </c>
      <c r="B401" t="s">
        <v>544</v>
      </c>
      <c r="C401" s="3">
        <v>10</v>
      </c>
      <c r="D401" s="5">
        <f t="shared" si="18"/>
        <v>7</v>
      </c>
      <c r="E401" s="6"/>
    </row>
    <row r="402" ht="15.75" customHeight="1" spans="1:5">
      <c r="A402" s="5" t="s">
        <v>135</v>
      </c>
      <c r="B402" t="s">
        <v>544</v>
      </c>
      <c r="C402" s="3">
        <v>10</v>
      </c>
      <c r="D402" s="5">
        <f t="shared" si="18"/>
        <v>7</v>
      </c>
      <c r="E402" s="6"/>
    </row>
    <row r="403" ht="15.75" customHeight="1" spans="1:5">
      <c r="A403" s="5" t="s">
        <v>135</v>
      </c>
      <c r="B403" t="s">
        <v>544</v>
      </c>
      <c r="C403" s="3">
        <v>10</v>
      </c>
      <c r="D403" s="5">
        <f t="shared" si="18"/>
        <v>7</v>
      </c>
      <c r="E403" s="6"/>
    </row>
    <row r="404" ht="15.75" customHeight="1" spans="1:5">
      <c r="A404" s="5" t="s">
        <v>135</v>
      </c>
      <c r="B404" t="s">
        <v>544</v>
      </c>
      <c r="C404" s="3">
        <v>10</v>
      </c>
      <c r="D404" s="5">
        <f t="shared" si="18"/>
        <v>7</v>
      </c>
      <c r="E404" s="6"/>
    </row>
    <row r="405" ht="15.75" customHeight="1" spans="1:5">
      <c r="A405" s="5" t="s">
        <v>139</v>
      </c>
      <c r="B405" t="s">
        <v>524</v>
      </c>
      <c r="C405" s="3">
        <v>7</v>
      </c>
      <c r="D405" s="5">
        <f t="shared" ref="D405:D427" si="19">COUNTIF($B$405:$B$427,B405)</f>
        <v>1</v>
      </c>
      <c r="E405" s="6"/>
    </row>
    <row r="406" ht="15.75" customHeight="1" spans="1:5">
      <c r="A406" s="5" t="s">
        <v>139</v>
      </c>
      <c r="B406" t="s">
        <v>552</v>
      </c>
      <c r="C406" s="3">
        <v>32</v>
      </c>
      <c r="D406" s="5">
        <f t="shared" si="19"/>
        <v>11</v>
      </c>
      <c r="E406" s="6"/>
    </row>
    <row r="407" ht="15.75" customHeight="1" spans="1:5">
      <c r="A407" s="5" t="s">
        <v>139</v>
      </c>
      <c r="B407" t="s">
        <v>552</v>
      </c>
      <c r="C407" s="3">
        <v>32</v>
      </c>
      <c r="D407" s="5">
        <f t="shared" si="19"/>
        <v>11</v>
      </c>
      <c r="E407" s="6"/>
    </row>
    <row r="408" ht="15.75" customHeight="1" spans="1:5">
      <c r="A408" s="5" t="s">
        <v>139</v>
      </c>
      <c r="B408" t="s">
        <v>552</v>
      </c>
      <c r="C408" s="3">
        <v>32</v>
      </c>
      <c r="D408" s="5">
        <f t="shared" si="19"/>
        <v>11</v>
      </c>
      <c r="E408" s="6"/>
    </row>
    <row r="409" ht="15.75" customHeight="1" spans="1:5">
      <c r="A409" s="5" t="s">
        <v>139</v>
      </c>
      <c r="B409" t="s">
        <v>552</v>
      </c>
      <c r="C409" s="3">
        <v>32</v>
      </c>
      <c r="D409" s="5">
        <f t="shared" si="19"/>
        <v>11</v>
      </c>
      <c r="E409" s="6"/>
    </row>
    <row r="410" ht="15.75" customHeight="1" spans="1:5">
      <c r="A410" s="5" t="s">
        <v>139</v>
      </c>
      <c r="B410" t="s">
        <v>552</v>
      </c>
      <c r="C410" s="3">
        <v>32</v>
      </c>
      <c r="D410" s="5">
        <f t="shared" si="19"/>
        <v>11</v>
      </c>
      <c r="E410" s="6"/>
    </row>
    <row r="411" ht="15.75" customHeight="1" spans="1:5">
      <c r="A411" s="5" t="s">
        <v>139</v>
      </c>
      <c r="B411" t="s">
        <v>552</v>
      </c>
      <c r="C411" s="3">
        <v>32</v>
      </c>
      <c r="D411" s="5">
        <f t="shared" si="19"/>
        <v>11</v>
      </c>
      <c r="E411" s="6"/>
    </row>
    <row r="412" ht="15.75" customHeight="1" spans="1:5">
      <c r="A412" s="5" t="s">
        <v>139</v>
      </c>
      <c r="B412" t="s">
        <v>552</v>
      </c>
      <c r="C412" s="3">
        <v>32</v>
      </c>
      <c r="D412" s="5">
        <f t="shared" si="19"/>
        <v>11</v>
      </c>
      <c r="E412" s="6"/>
    </row>
    <row r="413" ht="15.75" customHeight="1" spans="1:5">
      <c r="A413" s="5" t="s">
        <v>139</v>
      </c>
      <c r="B413" t="s">
        <v>552</v>
      </c>
      <c r="C413" s="3">
        <v>32</v>
      </c>
      <c r="D413" s="5">
        <f t="shared" si="19"/>
        <v>11</v>
      </c>
      <c r="E413" s="6"/>
    </row>
    <row r="414" ht="15.75" customHeight="1" spans="1:5">
      <c r="A414" s="5" t="s">
        <v>139</v>
      </c>
      <c r="B414" t="s">
        <v>552</v>
      </c>
      <c r="C414" s="3">
        <v>32</v>
      </c>
      <c r="D414" s="5">
        <f t="shared" si="19"/>
        <v>11</v>
      </c>
      <c r="E414" s="6"/>
    </row>
    <row r="415" ht="15.75" customHeight="1" spans="1:5">
      <c r="A415" s="5" t="s">
        <v>139</v>
      </c>
      <c r="B415" t="s">
        <v>552</v>
      </c>
      <c r="C415" s="3">
        <v>32</v>
      </c>
      <c r="D415" s="5">
        <f t="shared" si="19"/>
        <v>11</v>
      </c>
      <c r="E415" s="6"/>
    </row>
    <row r="416" ht="15.75" customHeight="1" spans="1:5">
      <c r="A416" s="5" t="s">
        <v>139</v>
      </c>
      <c r="B416" t="s">
        <v>552</v>
      </c>
      <c r="C416" s="3">
        <v>32</v>
      </c>
      <c r="D416" s="5">
        <f t="shared" si="19"/>
        <v>11</v>
      </c>
      <c r="E416" s="6"/>
    </row>
    <row r="417" ht="15.75" customHeight="1" spans="1:5">
      <c r="A417" s="5" t="s">
        <v>139</v>
      </c>
      <c r="B417" t="s">
        <v>553</v>
      </c>
      <c r="C417" s="3">
        <v>35</v>
      </c>
      <c r="D417" s="5">
        <f t="shared" si="19"/>
        <v>11</v>
      </c>
      <c r="E417" s="6"/>
    </row>
    <row r="418" ht="15.75" customHeight="1" spans="1:5">
      <c r="A418" s="5" t="s">
        <v>139</v>
      </c>
      <c r="B418" t="s">
        <v>553</v>
      </c>
      <c r="C418" s="3">
        <v>35</v>
      </c>
      <c r="D418" s="5">
        <f t="shared" si="19"/>
        <v>11</v>
      </c>
      <c r="E418" s="6"/>
    </row>
    <row r="419" ht="15.75" customHeight="1" spans="1:5">
      <c r="A419" s="5" t="s">
        <v>139</v>
      </c>
      <c r="B419" t="s">
        <v>553</v>
      </c>
      <c r="C419" s="3">
        <v>35</v>
      </c>
      <c r="D419" s="5">
        <f t="shared" si="19"/>
        <v>11</v>
      </c>
      <c r="E419" s="6"/>
    </row>
    <row r="420" ht="15.75" customHeight="1" spans="1:5">
      <c r="A420" s="5" t="s">
        <v>139</v>
      </c>
      <c r="B420" t="s">
        <v>553</v>
      </c>
      <c r="C420" s="3">
        <v>35</v>
      </c>
      <c r="D420" s="5">
        <f t="shared" si="19"/>
        <v>11</v>
      </c>
      <c r="E420" s="6"/>
    </row>
    <row r="421" ht="15.75" customHeight="1" spans="1:5">
      <c r="A421" s="5" t="s">
        <v>139</v>
      </c>
      <c r="B421" t="s">
        <v>553</v>
      </c>
      <c r="C421" s="3">
        <v>35</v>
      </c>
      <c r="D421" s="5">
        <f t="shared" si="19"/>
        <v>11</v>
      </c>
      <c r="E421" s="6"/>
    </row>
    <row r="422" ht="15.75" customHeight="1" spans="1:5">
      <c r="A422" s="5" t="s">
        <v>139</v>
      </c>
      <c r="B422" t="s">
        <v>553</v>
      </c>
      <c r="C422" s="3">
        <v>35</v>
      </c>
      <c r="D422" s="5">
        <f t="shared" si="19"/>
        <v>11</v>
      </c>
      <c r="E422" s="6"/>
    </row>
    <row r="423" ht="15.75" customHeight="1" spans="1:5">
      <c r="A423" s="5" t="s">
        <v>139</v>
      </c>
      <c r="B423" t="s">
        <v>553</v>
      </c>
      <c r="C423" s="3">
        <v>35</v>
      </c>
      <c r="D423" s="5">
        <f t="shared" si="19"/>
        <v>11</v>
      </c>
      <c r="E423" s="6"/>
    </row>
    <row r="424" ht="15.75" customHeight="1" spans="1:5">
      <c r="A424" s="5" t="s">
        <v>139</v>
      </c>
      <c r="B424" t="s">
        <v>553</v>
      </c>
      <c r="C424" s="3">
        <v>35</v>
      </c>
      <c r="D424" s="5">
        <f t="shared" si="19"/>
        <v>11</v>
      </c>
      <c r="E424" s="6"/>
    </row>
    <row r="425" ht="15.75" customHeight="1" spans="1:5">
      <c r="A425" s="5" t="s">
        <v>139</v>
      </c>
      <c r="B425" t="s">
        <v>553</v>
      </c>
      <c r="C425" s="3">
        <v>35</v>
      </c>
      <c r="D425" s="5">
        <f t="shared" si="19"/>
        <v>11</v>
      </c>
      <c r="E425" s="6"/>
    </row>
    <row r="426" ht="15.75" customHeight="1" spans="1:5">
      <c r="A426" s="5" t="s">
        <v>139</v>
      </c>
      <c r="B426" t="s">
        <v>553</v>
      </c>
      <c r="C426" s="3">
        <v>35</v>
      </c>
      <c r="D426" s="5">
        <f t="shared" si="19"/>
        <v>11</v>
      </c>
      <c r="E426" s="6"/>
    </row>
    <row r="427" ht="15.75" customHeight="1" spans="1:5">
      <c r="A427" s="5" t="s">
        <v>139</v>
      </c>
      <c r="B427" t="s">
        <v>553</v>
      </c>
      <c r="C427" s="3">
        <v>35</v>
      </c>
      <c r="D427" s="5">
        <f t="shared" si="19"/>
        <v>11</v>
      </c>
      <c r="E427" s="6"/>
    </row>
    <row r="428" ht="15.75" customHeight="1" spans="1:5">
      <c r="A428" s="5" t="s">
        <v>152</v>
      </c>
      <c r="B428" t="s">
        <v>564</v>
      </c>
      <c r="C428" s="3">
        <v>4</v>
      </c>
      <c r="D428" s="5">
        <f>COUNTIF($B$428,B428)</f>
        <v>1</v>
      </c>
      <c r="E428" s="6"/>
    </row>
    <row r="429" ht="15.75" customHeight="1" spans="1:5">
      <c r="A429" s="5" t="s">
        <v>156</v>
      </c>
      <c r="B429" t="s">
        <v>574</v>
      </c>
      <c r="C429" s="3">
        <v>23</v>
      </c>
      <c r="D429" s="5">
        <f t="shared" ref="D429:D437" si="20">COUNTIF($B$429:$B$437,B429)</f>
        <v>2</v>
      </c>
      <c r="E429" s="6"/>
    </row>
    <row r="430" ht="15.75" customHeight="1" spans="1:5">
      <c r="A430" s="5" t="s">
        <v>156</v>
      </c>
      <c r="B430" t="s">
        <v>574</v>
      </c>
      <c r="C430" s="3">
        <v>23</v>
      </c>
      <c r="D430" s="5">
        <f t="shared" si="20"/>
        <v>2</v>
      </c>
      <c r="E430" s="6"/>
    </row>
    <row r="431" ht="15.75" customHeight="1" spans="1:5">
      <c r="A431" s="5" t="s">
        <v>156</v>
      </c>
      <c r="B431" t="s">
        <v>575</v>
      </c>
      <c r="C431" s="3">
        <v>27</v>
      </c>
      <c r="D431" s="5">
        <f t="shared" si="20"/>
        <v>2</v>
      </c>
      <c r="E431" s="6"/>
    </row>
    <row r="432" ht="15.75" customHeight="1" spans="1:5">
      <c r="A432" s="5" t="s">
        <v>156</v>
      </c>
      <c r="B432" t="s">
        <v>575</v>
      </c>
      <c r="C432" s="3">
        <v>27</v>
      </c>
      <c r="D432" s="5">
        <f t="shared" si="20"/>
        <v>2</v>
      </c>
      <c r="E432" s="6"/>
    </row>
    <row r="433" ht="15.75" customHeight="1" spans="1:5">
      <c r="A433" s="5" t="s">
        <v>156</v>
      </c>
      <c r="B433" t="s">
        <v>576</v>
      </c>
      <c r="C433" s="3">
        <v>24</v>
      </c>
      <c r="D433" s="5">
        <f t="shared" si="20"/>
        <v>4</v>
      </c>
      <c r="E433" s="6"/>
    </row>
    <row r="434" ht="15.75" customHeight="1" spans="1:5">
      <c r="A434" s="5" t="s">
        <v>156</v>
      </c>
      <c r="B434" t="s">
        <v>576</v>
      </c>
      <c r="C434" s="3">
        <v>24</v>
      </c>
      <c r="D434" s="5">
        <f t="shared" si="20"/>
        <v>4</v>
      </c>
      <c r="E434" s="6"/>
    </row>
    <row r="435" ht="15.75" customHeight="1" spans="1:5">
      <c r="A435" s="5" t="s">
        <v>156</v>
      </c>
      <c r="B435" t="s">
        <v>576</v>
      </c>
      <c r="C435" s="3">
        <v>24</v>
      </c>
      <c r="D435" s="5">
        <f t="shared" si="20"/>
        <v>4</v>
      </c>
      <c r="E435" s="6"/>
    </row>
    <row r="436" ht="15.75" customHeight="1" spans="1:5">
      <c r="A436" s="5" t="s">
        <v>156</v>
      </c>
      <c r="B436" t="s">
        <v>576</v>
      </c>
      <c r="C436" s="3">
        <v>24</v>
      </c>
      <c r="D436" s="5">
        <f t="shared" si="20"/>
        <v>4</v>
      </c>
      <c r="E436" s="6"/>
    </row>
    <row r="437" ht="15.75" customHeight="1" spans="1:5">
      <c r="A437" s="5" t="s">
        <v>156</v>
      </c>
      <c r="B437" t="s">
        <v>579</v>
      </c>
      <c r="C437" s="3">
        <v>21</v>
      </c>
      <c r="D437" s="5">
        <f t="shared" si="20"/>
        <v>1</v>
      </c>
      <c r="E437" s="6"/>
    </row>
    <row r="438" ht="15.75" customHeight="1" spans="1:5">
      <c r="A438" s="5" t="s">
        <v>165</v>
      </c>
      <c r="B438" t="s">
        <v>580</v>
      </c>
      <c r="C438" s="3">
        <v>11</v>
      </c>
      <c r="D438" s="5">
        <f t="shared" ref="D438:D445" si="21">COUNTIF($B$438:$B$445,B438)</f>
        <v>8</v>
      </c>
      <c r="E438" s="6"/>
    </row>
    <row r="439" ht="15.75" customHeight="1" spans="1:5">
      <c r="A439" s="5" t="s">
        <v>165</v>
      </c>
      <c r="B439" t="s">
        <v>580</v>
      </c>
      <c r="C439" s="3">
        <v>11</v>
      </c>
      <c r="D439" s="5">
        <f t="shared" si="21"/>
        <v>8</v>
      </c>
      <c r="E439" s="6"/>
    </row>
    <row r="440" ht="15.75" customHeight="1" spans="1:5">
      <c r="A440" s="5" t="s">
        <v>165</v>
      </c>
      <c r="B440" t="s">
        <v>580</v>
      </c>
      <c r="C440" s="3">
        <v>11</v>
      </c>
      <c r="D440" s="5">
        <f t="shared" si="21"/>
        <v>8</v>
      </c>
      <c r="E440" s="6"/>
    </row>
    <row r="441" ht="15.75" customHeight="1" spans="1:5">
      <c r="A441" s="5" t="s">
        <v>165</v>
      </c>
      <c r="B441" t="s">
        <v>580</v>
      </c>
      <c r="C441" s="3">
        <v>11</v>
      </c>
      <c r="D441" s="5">
        <f t="shared" si="21"/>
        <v>8</v>
      </c>
      <c r="E441" s="6"/>
    </row>
    <row r="442" ht="15.75" customHeight="1" spans="1:5">
      <c r="A442" s="5" t="s">
        <v>165</v>
      </c>
      <c r="B442" t="s">
        <v>580</v>
      </c>
      <c r="C442" s="3">
        <v>11</v>
      </c>
      <c r="D442" s="5">
        <f t="shared" si="21"/>
        <v>8</v>
      </c>
      <c r="E442" s="6"/>
    </row>
    <row r="443" ht="15.75" customHeight="1" spans="1:5">
      <c r="A443" s="5" t="s">
        <v>165</v>
      </c>
      <c r="B443" t="s">
        <v>580</v>
      </c>
      <c r="C443" s="3">
        <v>11</v>
      </c>
      <c r="D443" s="5">
        <f t="shared" si="21"/>
        <v>8</v>
      </c>
      <c r="E443" s="6"/>
    </row>
    <row r="444" ht="15.75" customHeight="1" spans="1:5">
      <c r="A444" s="5" t="s">
        <v>165</v>
      </c>
      <c r="B444" t="s">
        <v>580</v>
      </c>
      <c r="C444" s="3">
        <v>11</v>
      </c>
      <c r="D444" s="5">
        <f t="shared" si="21"/>
        <v>8</v>
      </c>
      <c r="E444" s="6"/>
    </row>
    <row r="445" ht="15.75" customHeight="1" spans="1:5">
      <c r="A445" s="5" t="s">
        <v>165</v>
      </c>
      <c r="B445" t="s">
        <v>580</v>
      </c>
      <c r="C445" s="3">
        <v>11</v>
      </c>
      <c r="D445" s="5">
        <f t="shared" si="21"/>
        <v>8</v>
      </c>
      <c r="E445" s="6"/>
    </row>
    <row r="446" ht="15.75" customHeight="1" spans="1:5">
      <c r="A446" s="5" t="s">
        <v>172</v>
      </c>
      <c r="B446" t="s">
        <v>524</v>
      </c>
      <c r="C446" s="3">
        <v>12</v>
      </c>
      <c r="D446" s="5">
        <f t="shared" ref="D446:D449" si="22">COUNTIF($B$446:$B$449,B446)</f>
        <v>2</v>
      </c>
      <c r="E446" s="6"/>
    </row>
    <row r="447" ht="15.75" customHeight="1" spans="1:5">
      <c r="A447" s="5" t="s">
        <v>172</v>
      </c>
      <c r="B447" t="s">
        <v>524</v>
      </c>
      <c r="C447" s="3">
        <v>12</v>
      </c>
      <c r="D447" s="5">
        <f t="shared" si="22"/>
        <v>2</v>
      </c>
      <c r="E447" s="6"/>
    </row>
    <row r="448" ht="15.75" customHeight="1" spans="1:5">
      <c r="A448" s="5" t="s">
        <v>172</v>
      </c>
      <c r="B448" t="s">
        <v>588</v>
      </c>
      <c r="C448" s="3">
        <v>4</v>
      </c>
      <c r="D448" s="5">
        <f t="shared" si="22"/>
        <v>1</v>
      </c>
      <c r="E448" s="6"/>
    </row>
    <row r="449" ht="15.75" customHeight="1" spans="1:5">
      <c r="A449" s="5" t="s">
        <v>172</v>
      </c>
      <c r="B449" t="s">
        <v>589</v>
      </c>
      <c r="C449" s="3">
        <v>5</v>
      </c>
      <c r="D449" s="5">
        <f t="shared" si="22"/>
        <v>1</v>
      </c>
      <c r="E449" s="6"/>
    </row>
    <row r="450" ht="15.75" customHeight="1" spans="1:5">
      <c r="A450" s="5" t="s">
        <v>177</v>
      </c>
      <c r="B450" t="s">
        <v>590</v>
      </c>
      <c r="C450" s="3">
        <v>4</v>
      </c>
      <c r="D450" s="5">
        <f t="shared" ref="D450:D454" si="23">COUNTIF($B$450:$B$454,B450)</f>
        <v>1</v>
      </c>
      <c r="E450" s="6"/>
    </row>
    <row r="451" ht="15.75" customHeight="1" spans="1:5">
      <c r="A451" s="5" t="s">
        <v>177</v>
      </c>
      <c r="B451" t="s">
        <v>591</v>
      </c>
      <c r="C451" s="3">
        <v>6</v>
      </c>
      <c r="D451" s="5">
        <f t="shared" si="23"/>
        <v>1</v>
      </c>
      <c r="E451" s="6"/>
    </row>
    <row r="452" ht="15.75" customHeight="1" spans="1:5">
      <c r="A452" s="5" t="s">
        <v>177</v>
      </c>
      <c r="B452" t="s">
        <v>600</v>
      </c>
      <c r="C452" s="3">
        <v>5</v>
      </c>
      <c r="D452" s="5">
        <f t="shared" si="23"/>
        <v>2</v>
      </c>
      <c r="E452" s="6"/>
    </row>
    <row r="453" ht="15.75" customHeight="1" spans="1:5">
      <c r="A453" s="5" t="s">
        <v>177</v>
      </c>
      <c r="B453" t="s">
        <v>600</v>
      </c>
      <c r="C453" s="3">
        <v>5</v>
      </c>
      <c r="D453" s="5">
        <f t="shared" si="23"/>
        <v>2</v>
      </c>
      <c r="E453" s="6"/>
    </row>
    <row r="454" ht="15.75" customHeight="1" spans="1:5">
      <c r="A454" s="5" t="s">
        <v>177</v>
      </c>
      <c r="B454" t="s">
        <v>603</v>
      </c>
      <c r="C454" s="3">
        <v>3</v>
      </c>
      <c r="D454" s="5">
        <f t="shared" si="23"/>
        <v>1</v>
      </c>
      <c r="E454" s="6"/>
    </row>
    <row r="455" ht="15.75" customHeight="1" spans="1:5">
      <c r="A455" s="5" t="s">
        <v>180</v>
      </c>
      <c r="B455" t="s">
        <v>401</v>
      </c>
      <c r="C455" s="3">
        <v>24</v>
      </c>
      <c r="D455" s="5">
        <f t="shared" ref="D455:D460" si="24">COUNTIF($B$455:$B$460,B455)</f>
        <v>6</v>
      </c>
      <c r="E455" s="6"/>
    </row>
    <row r="456" ht="15.75" customHeight="1" spans="1:5">
      <c r="A456" s="5" t="s">
        <v>180</v>
      </c>
      <c r="B456" t="s">
        <v>401</v>
      </c>
      <c r="C456" s="3">
        <v>24</v>
      </c>
      <c r="D456" s="5">
        <f t="shared" si="24"/>
        <v>6</v>
      </c>
      <c r="E456" s="6"/>
    </row>
    <row r="457" ht="15.75" customHeight="1" spans="1:5">
      <c r="A457" s="5" t="s">
        <v>180</v>
      </c>
      <c r="B457" t="s">
        <v>401</v>
      </c>
      <c r="C457" s="3">
        <v>24</v>
      </c>
      <c r="D457" s="5">
        <f t="shared" si="24"/>
        <v>6</v>
      </c>
      <c r="E457" s="6"/>
    </row>
    <row r="458" ht="15.75" customHeight="1" spans="1:5">
      <c r="A458" s="5" t="s">
        <v>180</v>
      </c>
      <c r="B458" t="s">
        <v>401</v>
      </c>
      <c r="C458" s="3">
        <v>24</v>
      </c>
      <c r="D458" s="5">
        <f t="shared" si="24"/>
        <v>6</v>
      </c>
      <c r="E458" s="6"/>
    </row>
    <row r="459" ht="15.75" customHeight="1" spans="1:5">
      <c r="A459" s="5" t="s">
        <v>180</v>
      </c>
      <c r="B459" t="s">
        <v>401</v>
      </c>
      <c r="C459" s="3">
        <v>24</v>
      </c>
      <c r="D459" s="5">
        <f t="shared" si="24"/>
        <v>6</v>
      </c>
      <c r="E459" s="6"/>
    </row>
    <row r="460" ht="15.75" customHeight="1" spans="1:5">
      <c r="A460" s="5" t="s">
        <v>180</v>
      </c>
      <c r="B460" t="s">
        <v>401</v>
      </c>
      <c r="C460" s="3">
        <v>24</v>
      </c>
      <c r="D460" s="5">
        <f t="shared" si="24"/>
        <v>6</v>
      </c>
      <c r="E460" s="6"/>
    </row>
    <row r="461" ht="15.75" customHeight="1" spans="1:5">
      <c r="A461" s="5" t="s">
        <v>200</v>
      </c>
      <c r="B461" t="s">
        <v>613</v>
      </c>
      <c r="C461" s="3">
        <v>5</v>
      </c>
      <c r="D461" s="5">
        <f t="shared" ref="D461:D481" si="25">COUNTIF($B$461:$B$481,B461)</f>
        <v>2</v>
      </c>
      <c r="E461" s="6"/>
    </row>
    <row r="462" ht="15.75" customHeight="1" spans="1:5">
      <c r="A462" s="5" t="s">
        <v>200</v>
      </c>
      <c r="B462" t="s">
        <v>613</v>
      </c>
      <c r="C462" s="3">
        <v>5</v>
      </c>
      <c r="D462" s="5">
        <f t="shared" si="25"/>
        <v>2</v>
      </c>
      <c r="E462" s="6"/>
    </row>
    <row r="463" ht="15.75" customHeight="1" spans="1:5">
      <c r="A463" s="5" t="s">
        <v>200</v>
      </c>
      <c r="B463" t="s">
        <v>614</v>
      </c>
      <c r="C463" s="3">
        <v>14</v>
      </c>
      <c r="D463" s="5">
        <f t="shared" si="25"/>
        <v>3</v>
      </c>
      <c r="E463" s="6"/>
    </row>
    <row r="464" ht="15.75" customHeight="1" spans="1:5">
      <c r="A464" s="5" t="s">
        <v>200</v>
      </c>
      <c r="B464" t="s">
        <v>614</v>
      </c>
      <c r="C464" s="3">
        <v>14</v>
      </c>
      <c r="D464" s="5">
        <f t="shared" si="25"/>
        <v>3</v>
      </c>
      <c r="E464" s="6"/>
    </row>
    <row r="465" ht="15.75" customHeight="1" spans="1:5">
      <c r="A465" s="5" t="s">
        <v>200</v>
      </c>
      <c r="B465" t="s">
        <v>614</v>
      </c>
      <c r="C465" s="3">
        <v>14</v>
      </c>
      <c r="D465" s="5">
        <f t="shared" si="25"/>
        <v>3</v>
      </c>
      <c r="E465" s="6"/>
    </row>
    <row r="466" ht="15.75" customHeight="1" spans="1:5">
      <c r="A466" s="5" t="s">
        <v>200</v>
      </c>
      <c r="B466" t="s">
        <v>615</v>
      </c>
      <c r="C466" s="3">
        <v>4</v>
      </c>
      <c r="D466" s="5">
        <f t="shared" si="25"/>
        <v>1</v>
      </c>
      <c r="E466" s="6"/>
    </row>
    <row r="467" ht="15.75" customHeight="1" spans="1:5">
      <c r="A467" s="5" t="s">
        <v>200</v>
      </c>
      <c r="B467" t="s">
        <v>616</v>
      </c>
      <c r="C467" s="3">
        <v>10</v>
      </c>
      <c r="D467" s="5">
        <f t="shared" si="25"/>
        <v>2</v>
      </c>
      <c r="E467" s="6"/>
    </row>
    <row r="468" ht="15.75" customHeight="1" spans="1:5">
      <c r="A468" s="5" t="s">
        <v>200</v>
      </c>
      <c r="B468" t="s">
        <v>616</v>
      </c>
      <c r="C468" s="3">
        <v>10</v>
      </c>
      <c r="D468" s="5">
        <f t="shared" si="25"/>
        <v>2</v>
      </c>
      <c r="E468" s="6"/>
    </row>
    <row r="469" ht="15.75" customHeight="1" spans="1:5">
      <c r="A469" s="5" t="s">
        <v>200</v>
      </c>
      <c r="B469" t="s">
        <v>617</v>
      </c>
      <c r="C469" s="3">
        <v>7</v>
      </c>
      <c r="D469" s="5">
        <f t="shared" si="25"/>
        <v>1</v>
      </c>
      <c r="E469" s="6"/>
    </row>
    <row r="470" ht="15.75" customHeight="1" spans="1:5">
      <c r="A470" s="5" t="s">
        <v>200</v>
      </c>
      <c r="B470" t="s">
        <v>618</v>
      </c>
      <c r="C470" s="3">
        <v>5</v>
      </c>
      <c r="D470" s="5">
        <f t="shared" si="25"/>
        <v>1</v>
      </c>
      <c r="E470" s="6"/>
    </row>
    <row r="471" ht="15.75" customHeight="1" spans="1:5">
      <c r="A471" s="5" t="s">
        <v>200</v>
      </c>
      <c r="B471" t="s">
        <v>619</v>
      </c>
      <c r="C471" s="3">
        <v>12</v>
      </c>
      <c r="D471" s="5">
        <f t="shared" si="25"/>
        <v>3</v>
      </c>
      <c r="E471" s="6"/>
    </row>
    <row r="472" ht="15.75" customHeight="1" spans="1:5">
      <c r="A472" s="5" t="s">
        <v>200</v>
      </c>
      <c r="B472" t="s">
        <v>619</v>
      </c>
      <c r="C472" s="3">
        <v>12</v>
      </c>
      <c r="D472" s="5">
        <f t="shared" si="25"/>
        <v>3</v>
      </c>
      <c r="E472" s="6"/>
    </row>
    <row r="473" ht="15.75" customHeight="1" spans="1:5">
      <c r="A473" s="5" t="s">
        <v>200</v>
      </c>
      <c r="B473" t="s">
        <v>619</v>
      </c>
      <c r="C473" s="3">
        <v>12</v>
      </c>
      <c r="D473" s="5">
        <f t="shared" si="25"/>
        <v>3</v>
      </c>
      <c r="E473" s="6"/>
    </row>
    <row r="474" ht="15.75" customHeight="1" spans="1:5">
      <c r="A474" s="5" t="s">
        <v>200</v>
      </c>
      <c r="B474" t="s">
        <v>620</v>
      </c>
      <c r="C474" s="3">
        <v>11</v>
      </c>
      <c r="D474" s="5">
        <f t="shared" si="25"/>
        <v>3</v>
      </c>
      <c r="E474" s="6"/>
    </row>
    <row r="475" ht="15.75" customHeight="1" spans="1:5">
      <c r="A475" s="5" t="s">
        <v>200</v>
      </c>
      <c r="B475" t="s">
        <v>620</v>
      </c>
      <c r="C475" s="3">
        <v>11</v>
      </c>
      <c r="D475" s="5">
        <f t="shared" si="25"/>
        <v>3</v>
      </c>
      <c r="E475" s="6"/>
    </row>
    <row r="476" ht="15.75" customHeight="1" spans="1:5">
      <c r="A476" s="5" t="s">
        <v>200</v>
      </c>
      <c r="B476" t="s">
        <v>620</v>
      </c>
      <c r="C476" s="3">
        <v>11</v>
      </c>
      <c r="D476" s="5">
        <f t="shared" si="25"/>
        <v>3</v>
      </c>
      <c r="E476" s="6"/>
    </row>
    <row r="477" ht="15.75" customHeight="1" spans="1:5">
      <c r="A477" s="5" t="s">
        <v>200</v>
      </c>
      <c r="B477" t="s">
        <v>621</v>
      </c>
      <c r="C477" s="3">
        <v>12</v>
      </c>
      <c r="D477" s="5">
        <f t="shared" si="25"/>
        <v>2</v>
      </c>
      <c r="E477" s="6"/>
    </row>
    <row r="478" ht="15.75" customHeight="1" spans="1:5">
      <c r="A478" s="5" t="s">
        <v>200</v>
      </c>
      <c r="B478" t="s">
        <v>621</v>
      </c>
      <c r="C478" s="3">
        <v>12</v>
      </c>
      <c r="D478" s="5">
        <f t="shared" si="25"/>
        <v>2</v>
      </c>
      <c r="E478" s="6"/>
    </row>
    <row r="479" ht="15.75" customHeight="1" spans="1:5">
      <c r="A479" s="5" t="s">
        <v>200</v>
      </c>
      <c r="B479" t="s">
        <v>622</v>
      </c>
      <c r="C479" s="3">
        <v>9</v>
      </c>
      <c r="D479" s="5">
        <f t="shared" si="25"/>
        <v>1</v>
      </c>
      <c r="E479" s="6"/>
    </row>
    <row r="480" ht="15.75" customHeight="1" spans="1:5">
      <c r="A480" s="5" t="s">
        <v>200</v>
      </c>
      <c r="B480" t="s">
        <v>623</v>
      </c>
      <c r="C480" s="3">
        <v>10</v>
      </c>
      <c r="D480" s="5">
        <f t="shared" si="25"/>
        <v>1</v>
      </c>
      <c r="E480" s="6"/>
    </row>
    <row r="481" ht="15.75" customHeight="1" spans="1:5">
      <c r="A481" s="5" t="s">
        <v>200</v>
      </c>
      <c r="B481" t="s">
        <v>625</v>
      </c>
      <c r="C481" s="3">
        <v>21</v>
      </c>
      <c r="D481" s="5">
        <f t="shared" si="25"/>
        <v>1</v>
      </c>
      <c r="E481" s="6"/>
    </row>
    <row r="482" ht="15.75" customHeight="1" spans="5:5">
      <c r="E482" s="6"/>
    </row>
    <row r="483" ht="15.75" customHeight="1" spans="5:5">
      <c r="E483" s="6"/>
    </row>
    <row r="484" ht="15.75" customHeight="1" spans="5:5">
      <c r="E484" s="6"/>
    </row>
    <row r="485" ht="15.75" customHeight="1" spans="5:5">
      <c r="E485" s="6"/>
    </row>
    <row r="486" ht="15.75" customHeight="1" spans="5:5">
      <c r="E486" s="6"/>
    </row>
    <row r="487" ht="15.75" customHeight="1" spans="1:5">
      <c r="A487" s="1" t="s">
        <v>379</v>
      </c>
      <c r="B487" s="1" t="s">
        <v>380</v>
      </c>
      <c r="C487" s="1" t="s">
        <v>381</v>
      </c>
      <c r="D487" s="1" t="s">
        <v>382</v>
      </c>
      <c r="E487" s="6"/>
    </row>
    <row r="488" ht="15.75" customHeight="1" spans="1:5">
      <c r="A488" s="7" t="s">
        <v>41</v>
      </c>
      <c r="B488" s="7" t="s">
        <v>383</v>
      </c>
      <c r="C488" s="3">
        <v>14</v>
      </c>
      <c r="D488" s="7">
        <v>3</v>
      </c>
      <c r="E488" s="6"/>
    </row>
    <row r="489" ht="15.75" customHeight="1" spans="1:5">
      <c r="A489" s="7" t="s">
        <v>41</v>
      </c>
      <c r="B489" s="7" t="s">
        <v>384</v>
      </c>
      <c r="C489" s="3">
        <v>12</v>
      </c>
      <c r="D489" s="7">
        <v>3</v>
      </c>
      <c r="E489" s="6"/>
    </row>
    <row r="490" ht="15.75" customHeight="1" spans="1:5">
      <c r="A490" s="7" t="s">
        <v>41</v>
      </c>
      <c r="B490" s="7" t="s">
        <v>385</v>
      </c>
      <c r="C490" s="3">
        <v>4</v>
      </c>
      <c r="D490" s="7">
        <v>1</v>
      </c>
      <c r="E490" s="6"/>
    </row>
    <row r="491" ht="15.75" customHeight="1" spans="1:5">
      <c r="A491" s="7" t="s">
        <v>41</v>
      </c>
      <c r="B491" s="7" t="s">
        <v>386</v>
      </c>
      <c r="C491" s="3">
        <v>11</v>
      </c>
      <c r="D491" s="7">
        <v>1</v>
      </c>
      <c r="E491" s="6"/>
    </row>
    <row r="492" ht="15.75" customHeight="1" spans="1:5">
      <c r="A492" s="7" t="s">
        <v>47</v>
      </c>
      <c r="B492" s="7" t="s">
        <v>387</v>
      </c>
      <c r="C492" s="3">
        <v>10</v>
      </c>
      <c r="D492" s="7">
        <v>1</v>
      </c>
      <c r="E492" s="6"/>
    </row>
    <row r="493" ht="15.75" customHeight="1" spans="1:5">
      <c r="A493" s="7" t="s">
        <v>47</v>
      </c>
      <c r="B493" s="7" t="s">
        <v>388</v>
      </c>
      <c r="C493" s="3">
        <v>8</v>
      </c>
      <c r="D493" s="7">
        <v>1</v>
      </c>
      <c r="E493" s="6"/>
    </row>
    <row r="494" ht="15.75" customHeight="1" spans="1:5">
      <c r="A494" s="7" t="s">
        <v>47</v>
      </c>
      <c r="B494" s="7" t="s">
        <v>389</v>
      </c>
      <c r="C494" s="3">
        <v>6</v>
      </c>
      <c r="D494" s="7">
        <v>1</v>
      </c>
      <c r="E494" s="6"/>
    </row>
    <row r="495" ht="15.75" customHeight="1" spans="1:5">
      <c r="A495" s="7" t="s">
        <v>52</v>
      </c>
      <c r="B495" s="7" t="s">
        <v>390</v>
      </c>
      <c r="C495" s="3">
        <v>9</v>
      </c>
      <c r="D495" s="7">
        <v>2</v>
      </c>
      <c r="E495" s="6"/>
    </row>
    <row r="496" ht="15.75" customHeight="1" spans="1:5">
      <c r="A496" s="7" t="s">
        <v>52</v>
      </c>
      <c r="B496" s="7" t="s">
        <v>391</v>
      </c>
      <c r="C496" s="3">
        <v>11</v>
      </c>
      <c r="D496" s="7">
        <v>2</v>
      </c>
      <c r="E496" s="6"/>
    </row>
    <row r="497" ht="15.75" customHeight="1" spans="1:5">
      <c r="A497" s="7" t="s">
        <v>52</v>
      </c>
      <c r="B497" s="7" t="s">
        <v>392</v>
      </c>
      <c r="C497" s="3">
        <v>6</v>
      </c>
      <c r="D497" s="7">
        <v>1</v>
      </c>
      <c r="E497" s="6"/>
    </row>
    <row r="498" ht="15.75" customHeight="1" spans="1:5">
      <c r="A498" s="7" t="s">
        <v>52</v>
      </c>
      <c r="B498" s="7" t="s">
        <v>393</v>
      </c>
      <c r="C498" s="3">
        <v>3</v>
      </c>
      <c r="D498" s="7">
        <v>1</v>
      </c>
      <c r="E498" s="6"/>
    </row>
    <row r="499" ht="15.75" customHeight="1" spans="1:5">
      <c r="A499" s="7" t="s">
        <v>52</v>
      </c>
      <c r="B499" s="7" t="s">
        <v>394</v>
      </c>
      <c r="C499" s="3">
        <v>6</v>
      </c>
      <c r="D499" s="7">
        <v>1</v>
      </c>
      <c r="E499" s="6"/>
    </row>
    <row r="500" ht="15.75" customHeight="1" spans="1:5">
      <c r="A500" s="7" t="s">
        <v>52</v>
      </c>
      <c r="B500" s="7" t="s">
        <v>395</v>
      </c>
      <c r="C500" s="3">
        <v>3</v>
      </c>
      <c r="D500" s="7">
        <v>1</v>
      </c>
      <c r="E500" s="6"/>
    </row>
    <row r="501" ht="15.75" customHeight="1" spans="1:5">
      <c r="A501" s="7" t="s">
        <v>52</v>
      </c>
      <c r="B501" s="7" t="s">
        <v>396</v>
      </c>
      <c r="C501" s="3">
        <v>11</v>
      </c>
      <c r="D501" s="7">
        <v>6</v>
      </c>
      <c r="E501" s="6"/>
    </row>
    <row r="502" ht="15.75" customHeight="1" spans="1:5">
      <c r="A502" s="7" t="s">
        <v>52</v>
      </c>
      <c r="B502" s="7" t="s">
        <v>397</v>
      </c>
      <c r="C502" s="3">
        <v>4</v>
      </c>
      <c r="D502" s="7">
        <v>1</v>
      </c>
      <c r="E502" s="6"/>
    </row>
    <row r="503" ht="15.75" customHeight="1" spans="1:5">
      <c r="A503" s="7" t="s">
        <v>52</v>
      </c>
      <c r="B503" s="7" t="s">
        <v>398</v>
      </c>
      <c r="C503" s="3">
        <v>7</v>
      </c>
      <c r="D503" s="7">
        <v>1</v>
      </c>
      <c r="E503" s="6"/>
    </row>
    <row r="504" ht="15.75" customHeight="1" spans="1:5">
      <c r="A504" s="7" t="s">
        <v>52</v>
      </c>
      <c r="B504" s="7" t="s">
        <v>399</v>
      </c>
      <c r="C504" s="3">
        <v>9</v>
      </c>
      <c r="D504" s="7">
        <v>2</v>
      </c>
      <c r="E504" s="6"/>
    </row>
    <row r="505" ht="15.75" customHeight="1" spans="1:5">
      <c r="A505" s="7" t="s">
        <v>52</v>
      </c>
      <c r="B505" s="7" t="s">
        <v>400</v>
      </c>
      <c r="C505" s="3">
        <v>3</v>
      </c>
      <c r="D505" s="7">
        <v>1</v>
      </c>
      <c r="E505" s="6"/>
    </row>
    <row r="506" ht="15.75" customHeight="1" spans="1:5">
      <c r="A506" s="7" t="s">
        <v>52</v>
      </c>
      <c r="B506" s="7" t="s">
        <v>401</v>
      </c>
      <c r="C506" s="3">
        <v>31</v>
      </c>
      <c r="D506" s="7">
        <v>51</v>
      </c>
      <c r="E506" s="6"/>
    </row>
    <row r="507" ht="15.75" customHeight="1" spans="1:5">
      <c r="A507" s="7" t="s">
        <v>52</v>
      </c>
      <c r="B507" s="7" t="s">
        <v>402</v>
      </c>
      <c r="C507" s="3">
        <v>12</v>
      </c>
      <c r="D507" s="7">
        <v>2</v>
      </c>
      <c r="E507" s="6"/>
    </row>
    <row r="508" ht="15.75" customHeight="1" spans="1:5">
      <c r="A508" s="7" t="s">
        <v>52</v>
      </c>
      <c r="B508" s="7" t="s">
        <v>403</v>
      </c>
      <c r="C508" s="3">
        <v>4</v>
      </c>
      <c r="D508" s="7">
        <v>1</v>
      </c>
      <c r="E508" s="6"/>
    </row>
    <row r="509" ht="15.75" customHeight="1" spans="1:5">
      <c r="A509" s="7" t="s">
        <v>52</v>
      </c>
      <c r="B509" s="7" t="s">
        <v>404</v>
      </c>
      <c r="C509" s="3">
        <v>12</v>
      </c>
      <c r="D509" s="7">
        <v>5</v>
      </c>
      <c r="E509" s="6"/>
    </row>
    <row r="510" ht="15.75" customHeight="1" spans="1:5">
      <c r="A510" s="7" t="s">
        <v>52</v>
      </c>
      <c r="B510" s="7" t="s">
        <v>405</v>
      </c>
      <c r="C510" s="3">
        <v>6</v>
      </c>
      <c r="D510" s="7">
        <v>1</v>
      </c>
      <c r="E510" s="6"/>
    </row>
    <row r="511" ht="15.75" customHeight="1" spans="1:5">
      <c r="A511" s="7" t="s">
        <v>58</v>
      </c>
      <c r="B511" s="7" t="s">
        <v>407</v>
      </c>
      <c r="C511" s="3">
        <v>7</v>
      </c>
      <c r="D511" s="7">
        <v>1</v>
      </c>
      <c r="E511" s="6"/>
    </row>
    <row r="512" ht="15.75" customHeight="1" spans="1:5">
      <c r="A512" s="7" t="s">
        <v>58</v>
      </c>
      <c r="B512" s="7" t="s">
        <v>408</v>
      </c>
      <c r="C512" s="3">
        <v>7</v>
      </c>
      <c r="D512" s="7">
        <v>1</v>
      </c>
      <c r="E512" s="6"/>
    </row>
    <row r="513" ht="15.75" customHeight="1" spans="1:5">
      <c r="A513" s="7" t="s">
        <v>58</v>
      </c>
      <c r="B513" s="7" t="s">
        <v>409</v>
      </c>
      <c r="C513" s="3">
        <v>7</v>
      </c>
      <c r="D513" s="7">
        <v>1</v>
      </c>
      <c r="E513" s="6"/>
    </row>
    <row r="514" ht="15.75" customHeight="1" spans="1:5">
      <c r="A514" s="7" t="s">
        <v>58</v>
      </c>
      <c r="B514" s="7" t="s">
        <v>410</v>
      </c>
      <c r="C514" s="3">
        <v>13</v>
      </c>
      <c r="D514" s="7">
        <v>1</v>
      </c>
      <c r="E514" s="6"/>
    </row>
    <row r="515" ht="15.75" customHeight="1" spans="1:5">
      <c r="A515" s="7" t="s">
        <v>58</v>
      </c>
      <c r="B515" s="7" t="s">
        <v>411</v>
      </c>
      <c r="C515" s="3">
        <v>4</v>
      </c>
      <c r="D515" s="7">
        <v>1</v>
      </c>
      <c r="E515" s="6"/>
    </row>
    <row r="516" ht="15.75" customHeight="1" spans="1:5">
      <c r="A516" s="7" t="s">
        <v>58</v>
      </c>
      <c r="B516" s="7" t="s">
        <v>412</v>
      </c>
      <c r="C516" s="3">
        <v>4</v>
      </c>
      <c r="D516" s="7">
        <v>1</v>
      </c>
      <c r="E516" s="6"/>
    </row>
    <row r="517" ht="15.75" customHeight="1" spans="1:5">
      <c r="A517" s="7" t="s">
        <v>58</v>
      </c>
      <c r="B517" s="7" t="s">
        <v>413</v>
      </c>
      <c r="C517" s="3">
        <v>12</v>
      </c>
      <c r="D517" s="7">
        <v>2</v>
      </c>
      <c r="E517" s="6"/>
    </row>
    <row r="518" ht="15.75" customHeight="1" spans="1:5">
      <c r="A518" s="7" t="s">
        <v>58</v>
      </c>
      <c r="B518" s="7" t="s">
        <v>414</v>
      </c>
      <c r="C518" s="3">
        <v>6</v>
      </c>
      <c r="D518" s="7">
        <v>1</v>
      </c>
      <c r="E518" s="6"/>
    </row>
    <row r="519" ht="15.75" customHeight="1" spans="1:5">
      <c r="A519" s="7" t="s">
        <v>58</v>
      </c>
      <c r="B519" s="7" t="s">
        <v>415</v>
      </c>
      <c r="C519" s="3">
        <v>7</v>
      </c>
      <c r="D519" s="7">
        <v>1</v>
      </c>
      <c r="E519" s="6"/>
    </row>
    <row r="520" ht="15.75" customHeight="1" spans="1:5">
      <c r="A520" s="7" t="s">
        <v>58</v>
      </c>
      <c r="B520" s="7" t="s">
        <v>416</v>
      </c>
      <c r="C520" s="3">
        <v>10</v>
      </c>
      <c r="D520" s="7">
        <v>2</v>
      </c>
      <c r="E520" s="6"/>
    </row>
    <row r="521" ht="15.75" customHeight="1" spans="1:5">
      <c r="A521" s="7" t="s">
        <v>58</v>
      </c>
      <c r="B521" s="7" t="s">
        <v>417</v>
      </c>
      <c r="C521" s="3">
        <v>10</v>
      </c>
      <c r="D521" s="7">
        <v>2</v>
      </c>
      <c r="E521" s="6"/>
    </row>
    <row r="522" ht="15.75" customHeight="1" spans="1:5">
      <c r="A522" s="7" t="s">
        <v>58</v>
      </c>
      <c r="B522" s="7" t="s">
        <v>418</v>
      </c>
      <c r="C522" s="3">
        <v>11</v>
      </c>
      <c r="D522" s="7">
        <v>2</v>
      </c>
      <c r="E522" s="6"/>
    </row>
    <row r="523" ht="15.75" customHeight="1" spans="1:5">
      <c r="A523" s="7" t="s">
        <v>58</v>
      </c>
      <c r="B523" s="7" t="s">
        <v>419</v>
      </c>
      <c r="C523" s="3">
        <v>11</v>
      </c>
      <c r="D523" s="7">
        <v>2</v>
      </c>
      <c r="E523" s="6"/>
    </row>
    <row r="524" ht="15.75" customHeight="1" spans="1:5">
      <c r="A524" s="7" t="s">
        <v>58</v>
      </c>
      <c r="B524" s="7" t="s">
        <v>420</v>
      </c>
      <c r="C524" s="3">
        <v>35</v>
      </c>
      <c r="D524" s="7">
        <v>4</v>
      </c>
      <c r="E524" s="6"/>
    </row>
    <row r="525" ht="15.75" customHeight="1" spans="1:5">
      <c r="A525" s="7" t="s">
        <v>58</v>
      </c>
      <c r="B525" s="7" t="s">
        <v>421</v>
      </c>
      <c r="C525" s="3">
        <v>4</v>
      </c>
      <c r="D525" s="7">
        <v>1</v>
      </c>
      <c r="E525" s="6"/>
    </row>
    <row r="526" ht="15.75" customHeight="1" spans="1:5">
      <c r="A526" s="7" t="s">
        <v>58</v>
      </c>
      <c r="B526" s="7" t="s">
        <v>422</v>
      </c>
      <c r="C526" s="3">
        <v>4</v>
      </c>
      <c r="D526" s="7">
        <v>1</v>
      </c>
      <c r="E526" s="6"/>
    </row>
    <row r="527" ht="15.75" customHeight="1" spans="1:5">
      <c r="A527" s="7" t="s">
        <v>58</v>
      </c>
      <c r="B527" s="7" t="s">
        <v>423</v>
      </c>
      <c r="C527" s="3">
        <v>6</v>
      </c>
      <c r="D527" s="7">
        <v>1</v>
      </c>
      <c r="E527" s="6"/>
    </row>
    <row r="528" ht="15.75" customHeight="1" spans="1:5">
      <c r="A528" s="7" t="s">
        <v>58</v>
      </c>
      <c r="B528" s="7" t="s">
        <v>424</v>
      </c>
      <c r="C528" s="3">
        <v>5</v>
      </c>
      <c r="D528" s="7">
        <v>1</v>
      </c>
      <c r="E528" s="6"/>
    </row>
    <row r="529" ht="15.75" customHeight="1" spans="1:5">
      <c r="A529" s="7" t="s">
        <v>58</v>
      </c>
      <c r="B529" s="7" t="s">
        <v>425</v>
      </c>
      <c r="C529" s="3">
        <v>4</v>
      </c>
      <c r="D529" s="7">
        <v>1</v>
      </c>
      <c r="E529" s="6"/>
    </row>
    <row r="530" ht="15.75" customHeight="1" spans="1:5">
      <c r="A530" s="7" t="s">
        <v>58</v>
      </c>
      <c r="B530" s="7" t="s">
        <v>426</v>
      </c>
      <c r="C530" s="3">
        <v>3</v>
      </c>
      <c r="D530" s="7">
        <v>1</v>
      </c>
      <c r="E530" s="6"/>
    </row>
    <row r="531" ht="15.75" customHeight="1" spans="1:5">
      <c r="A531" s="7" t="s">
        <v>58</v>
      </c>
      <c r="B531" s="7" t="s">
        <v>427</v>
      </c>
      <c r="C531" s="3">
        <v>3</v>
      </c>
      <c r="D531" s="7">
        <v>1</v>
      </c>
      <c r="E531" s="6"/>
    </row>
    <row r="532" ht="15.75" customHeight="1" spans="1:5">
      <c r="A532" s="7" t="s">
        <v>58</v>
      </c>
      <c r="B532" s="7" t="s">
        <v>428</v>
      </c>
      <c r="C532" s="3">
        <v>3</v>
      </c>
      <c r="D532" s="7">
        <v>1</v>
      </c>
      <c r="E532" s="6"/>
    </row>
    <row r="533" ht="15.75" customHeight="1" spans="1:5">
      <c r="A533" s="7" t="s">
        <v>58</v>
      </c>
      <c r="B533" s="7" t="s">
        <v>429</v>
      </c>
      <c r="C533" s="3">
        <v>5</v>
      </c>
      <c r="D533" s="7">
        <v>1</v>
      </c>
      <c r="E533" s="6"/>
    </row>
    <row r="534" ht="15.75" customHeight="1" spans="1:5">
      <c r="A534" s="7" t="s">
        <v>58</v>
      </c>
      <c r="B534" s="7" t="s">
        <v>430</v>
      </c>
      <c r="C534" s="3">
        <v>11</v>
      </c>
      <c r="D534" s="7">
        <v>4</v>
      </c>
      <c r="E534" s="6"/>
    </row>
    <row r="535" ht="15.75" customHeight="1" spans="1:5">
      <c r="A535" s="7" t="s">
        <v>58</v>
      </c>
      <c r="B535" s="7" t="s">
        <v>431</v>
      </c>
      <c r="C535" s="3">
        <v>13</v>
      </c>
      <c r="D535" s="7">
        <v>4</v>
      </c>
      <c r="E535" s="6"/>
    </row>
    <row r="536" ht="15.75" customHeight="1" spans="1:5">
      <c r="A536" s="7" t="s">
        <v>58</v>
      </c>
      <c r="B536" s="7" t="s">
        <v>432</v>
      </c>
      <c r="C536" s="3">
        <v>10</v>
      </c>
      <c r="D536" s="7">
        <v>4</v>
      </c>
      <c r="E536" s="6"/>
    </row>
    <row r="537" ht="15.75" customHeight="1" spans="1:5">
      <c r="A537" s="7" t="s">
        <v>58</v>
      </c>
      <c r="B537" s="7" t="s">
        <v>433</v>
      </c>
      <c r="C537" s="3">
        <v>4</v>
      </c>
      <c r="D537" s="7">
        <v>1</v>
      </c>
      <c r="E537" s="6"/>
    </row>
    <row r="538" ht="15.75" customHeight="1" spans="1:5">
      <c r="A538" s="7" t="s">
        <v>58</v>
      </c>
      <c r="B538" s="7" t="s">
        <v>434</v>
      </c>
      <c r="C538" s="3">
        <v>7</v>
      </c>
      <c r="D538" s="7">
        <v>3</v>
      </c>
      <c r="E538" s="6"/>
    </row>
    <row r="539" ht="15.75" customHeight="1" spans="1:5">
      <c r="A539" s="7" t="s">
        <v>58</v>
      </c>
      <c r="B539" s="7" t="s">
        <v>435</v>
      </c>
      <c r="C539" s="3">
        <v>15</v>
      </c>
      <c r="D539" s="7">
        <v>9</v>
      </c>
      <c r="E539" s="6"/>
    </row>
    <row r="540" ht="15.75" customHeight="1" spans="1:5">
      <c r="A540" s="7" t="s">
        <v>62</v>
      </c>
      <c r="B540" s="7" t="s">
        <v>436</v>
      </c>
      <c r="C540" s="3">
        <v>15</v>
      </c>
      <c r="D540" s="7">
        <v>2</v>
      </c>
      <c r="E540" s="6"/>
    </row>
    <row r="541" ht="15.75" customHeight="1" spans="1:5">
      <c r="A541" s="7" t="s">
        <v>62</v>
      </c>
      <c r="B541" s="7" t="s">
        <v>437</v>
      </c>
      <c r="C541" s="3">
        <v>7</v>
      </c>
      <c r="D541" s="7">
        <v>1</v>
      </c>
      <c r="E541" s="6"/>
    </row>
    <row r="542" ht="15.75" customHeight="1" spans="1:5">
      <c r="A542" s="7" t="s">
        <v>68</v>
      </c>
      <c r="B542" s="7" t="s">
        <v>438</v>
      </c>
      <c r="C542" s="3">
        <v>7</v>
      </c>
      <c r="D542" s="7">
        <v>2</v>
      </c>
      <c r="E542" s="6"/>
    </row>
    <row r="543" ht="15.75" customHeight="1" spans="1:5">
      <c r="A543" s="7" t="s">
        <v>68</v>
      </c>
      <c r="B543" s="7" t="s">
        <v>439</v>
      </c>
      <c r="C543" s="3">
        <v>6</v>
      </c>
      <c r="D543" s="7">
        <v>2</v>
      </c>
      <c r="E543" s="6"/>
    </row>
    <row r="544" ht="15.75" customHeight="1" spans="1:5">
      <c r="A544" s="7" t="s">
        <v>68</v>
      </c>
      <c r="B544" s="7" t="s">
        <v>440</v>
      </c>
      <c r="C544" s="3">
        <v>5</v>
      </c>
      <c r="D544" s="7">
        <v>2</v>
      </c>
      <c r="E544" s="6"/>
    </row>
    <row r="545" ht="15.75" customHeight="1" spans="1:5">
      <c r="A545" s="7" t="s">
        <v>68</v>
      </c>
      <c r="B545" s="7" t="s">
        <v>441</v>
      </c>
      <c r="C545" s="3">
        <v>6</v>
      </c>
      <c r="D545" s="7">
        <v>1</v>
      </c>
      <c r="E545" s="6"/>
    </row>
    <row r="546" ht="15.75" customHeight="1" spans="1:5">
      <c r="A546" s="7" t="s">
        <v>68</v>
      </c>
      <c r="B546" s="7" t="s">
        <v>442</v>
      </c>
      <c r="C546" s="3">
        <v>5</v>
      </c>
      <c r="D546" s="7">
        <v>1</v>
      </c>
      <c r="E546" s="6"/>
    </row>
    <row r="547" ht="15.75" customHeight="1" spans="1:5">
      <c r="A547" s="7" t="s">
        <v>68</v>
      </c>
      <c r="B547" s="7" t="s">
        <v>443</v>
      </c>
      <c r="C547" s="3">
        <v>5</v>
      </c>
      <c r="D547" s="7">
        <v>1</v>
      </c>
      <c r="E547" s="6"/>
    </row>
    <row r="548" ht="15.75" customHeight="1" spans="1:5">
      <c r="A548" s="7" t="s">
        <v>68</v>
      </c>
      <c r="B548" s="7" t="s">
        <v>444</v>
      </c>
      <c r="C548" s="3">
        <v>6</v>
      </c>
      <c r="D548" s="7">
        <v>1</v>
      </c>
      <c r="E548" s="6"/>
    </row>
    <row r="549" ht="15.75" customHeight="1" spans="1:5">
      <c r="A549" s="7" t="s">
        <v>68</v>
      </c>
      <c r="B549" s="7" t="s">
        <v>445</v>
      </c>
      <c r="C549" s="3">
        <v>4</v>
      </c>
      <c r="D549" s="7">
        <v>1</v>
      </c>
      <c r="E549" s="6"/>
    </row>
    <row r="550" ht="15.75" customHeight="1" spans="1:5">
      <c r="A550" s="7" t="s">
        <v>68</v>
      </c>
      <c r="B550" s="7" t="s">
        <v>446</v>
      </c>
      <c r="C550" s="3">
        <v>6</v>
      </c>
      <c r="D550" s="7">
        <v>1</v>
      </c>
      <c r="E550" s="6"/>
    </row>
    <row r="551" ht="15.75" customHeight="1" spans="1:5">
      <c r="A551" s="7" t="s">
        <v>68</v>
      </c>
      <c r="B551" s="7" t="s">
        <v>447</v>
      </c>
      <c r="C551" s="3">
        <v>6</v>
      </c>
      <c r="D551" s="7">
        <v>2</v>
      </c>
      <c r="E551" s="6"/>
    </row>
    <row r="552" ht="15.75" customHeight="1" spans="1:5">
      <c r="A552" s="7" t="s">
        <v>68</v>
      </c>
      <c r="B552" s="7" t="s">
        <v>448</v>
      </c>
      <c r="C552" s="3">
        <v>6</v>
      </c>
      <c r="D552" s="7">
        <v>2</v>
      </c>
      <c r="E552" s="6"/>
    </row>
    <row r="553" ht="15.75" customHeight="1" spans="1:5">
      <c r="A553" s="7" t="s">
        <v>68</v>
      </c>
      <c r="B553" s="7" t="s">
        <v>449</v>
      </c>
      <c r="C553" s="3">
        <v>6</v>
      </c>
      <c r="D553" s="7">
        <v>2</v>
      </c>
      <c r="E553" s="6"/>
    </row>
    <row r="554" ht="15.75" customHeight="1" spans="1:5">
      <c r="A554" s="7" t="s">
        <v>68</v>
      </c>
      <c r="B554" s="7" t="s">
        <v>450</v>
      </c>
      <c r="C554" s="3">
        <v>5</v>
      </c>
      <c r="D554" s="7">
        <v>2</v>
      </c>
      <c r="E554" s="6"/>
    </row>
    <row r="555" ht="15.75" customHeight="1" spans="1:5">
      <c r="A555" s="7" t="s">
        <v>68</v>
      </c>
      <c r="B555" s="7" t="s">
        <v>451</v>
      </c>
      <c r="C555" s="3">
        <v>6</v>
      </c>
      <c r="D555" s="7">
        <v>1</v>
      </c>
      <c r="E555" s="6"/>
    </row>
    <row r="556" ht="15.75" customHeight="1" spans="1:5">
      <c r="A556" s="7" t="s">
        <v>68</v>
      </c>
      <c r="B556" s="7" t="s">
        <v>452</v>
      </c>
      <c r="C556" s="3">
        <v>7</v>
      </c>
      <c r="D556" s="7">
        <v>1</v>
      </c>
      <c r="E556" s="6"/>
    </row>
    <row r="557" ht="15.75" customHeight="1" spans="1:5">
      <c r="A557" s="7" t="s">
        <v>68</v>
      </c>
      <c r="B557" s="7" t="s">
        <v>453</v>
      </c>
      <c r="C557" s="3">
        <v>4</v>
      </c>
      <c r="D557" s="7">
        <v>1</v>
      </c>
      <c r="E557" s="6"/>
    </row>
    <row r="558" ht="15.75" customHeight="1" spans="1:5">
      <c r="A558" s="7" t="s">
        <v>68</v>
      </c>
      <c r="B558" s="7" t="s">
        <v>454</v>
      </c>
      <c r="C558" s="3">
        <v>4</v>
      </c>
      <c r="D558" s="7">
        <v>1</v>
      </c>
      <c r="E558" s="6"/>
    </row>
    <row r="559" ht="15.75" customHeight="1" spans="1:5">
      <c r="A559" s="7" t="s">
        <v>68</v>
      </c>
      <c r="B559" s="7" t="s">
        <v>455</v>
      </c>
      <c r="C559" s="3">
        <v>4</v>
      </c>
      <c r="D559" s="7">
        <v>1</v>
      </c>
      <c r="E559" s="6"/>
    </row>
    <row r="560" ht="15.75" customHeight="1" spans="1:5">
      <c r="A560" s="7" t="s">
        <v>73</v>
      </c>
      <c r="B560" s="7" t="s">
        <v>456</v>
      </c>
      <c r="C560" s="3">
        <v>6</v>
      </c>
      <c r="D560" s="7">
        <v>2</v>
      </c>
      <c r="E560" s="6"/>
    </row>
    <row r="561" ht="15.75" customHeight="1" spans="1:5">
      <c r="A561" s="7" t="s">
        <v>73</v>
      </c>
      <c r="B561" s="7" t="s">
        <v>457</v>
      </c>
      <c r="C561" s="3">
        <v>6</v>
      </c>
      <c r="D561" s="7">
        <v>1</v>
      </c>
      <c r="E561" s="6"/>
    </row>
    <row r="562" ht="15.75" customHeight="1" spans="1:5">
      <c r="A562" s="7" t="s">
        <v>73</v>
      </c>
      <c r="B562" s="7" t="s">
        <v>458</v>
      </c>
      <c r="C562" s="3">
        <v>6</v>
      </c>
      <c r="D562" s="7">
        <v>1</v>
      </c>
      <c r="E562" s="6"/>
    </row>
    <row r="563" ht="15.75" customHeight="1" spans="1:5">
      <c r="A563" s="7" t="s">
        <v>73</v>
      </c>
      <c r="B563" s="7" t="s">
        <v>459</v>
      </c>
      <c r="C563" s="3">
        <v>8</v>
      </c>
      <c r="D563" s="7">
        <v>3</v>
      </c>
      <c r="E563" s="6"/>
    </row>
    <row r="564" ht="15.75" customHeight="1" spans="1:5">
      <c r="A564" s="7" t="s">
        <v>73</v>
      </c>
      <c r="B564" s="7" t="s">
        <v>460</v>
      </c>
      <c r="C564" s="3">
        <v>8</v>
      </c>
      <c r="D564" s="7">
        <v>3</v>
      </c>
      <c r="E564" s="6"/>
    </row>
    <row r="565" ht="15.75" customHeight="1" spans="1:5">
      <c r="A565" s="7" t="s">
        <v>73</v>
      </c>
      <c r="B565" s="7" t="s">
        <v>461</v>
      </c>
      <c r="C565" s="3">
        <v>8</v>
      </c>
      <c r="D565" s="7">
        <v>3</v>
      </c>
      <c r="E565" s="6"/>
    </row>
    <row r="566" ht="15.75" customHeight="1" spans="1:5">
      <c r="A566" s="7" t="s">
        <v>73</v>
      </c>
      <c r="B566" s="7" t="s">
        <v>462</v>
      </c>
      <c r="C566" s="3">
        <v>8</v>
      </c>
      <c r="D566" s="7">
        <v>3</v>
      </c>
      <c r="E566" s="6"/>
    </row>
    <row r="567" ht="15.75" customHeight="1" spans="1:5">
      <c r="A567" s="7" t="s">
        <v>73</v>
      </c>
      <c r="B567" s="7" t="s">
        <v>463</v>
      </c>
      <c r="C567" s="3">
        <v>14</v>
      </c>
      <c r="D567" s="7">
        <v>4</v>
      </c>
      <c r="E567" s="6"/>
    </row>
    <row r="568" ht="15.75" customHeight="1" spans="1:5">
      <c r="A568" s="7" t="s">
        <v>73</v>
      </c>
      <c r="B568" s="7" t="s">
        <v>464</v>
      </c>
      <c r="C568" s="3">
        <v>15</v>
      </c>
      <c r="D568" s="7">
        <v>3</v>
      </c>
      <c r="E568" s="6"/>
    </row>
    <row r="569" ht="15.75" customHeight="1" spans="1:5">
      <c r="A569" s="7" t="s">
        <v>73</v>
      </c>
      <c r="B569" s="7" t="s">
        <v>465</v>
      </c>
      <c r="C569" s="3">
        <v>5</v>
      </c>
      <c r="D569" s="7">
        <v>2</v>
      </c>
      <c r="E569" s="6"/>
    </row>
    <row r="570" ht="15.75" customHeight="1" spans="1:5">
      <c r="A570" s="7" t="s">
        <v>73</v>
      </c>
      <c r="B570" s="7" t="s">
        <v>466</v>
      </c>
      <c r="C570" s="3">
        <v>10</v>
      </c>
      <c r="D570" s="7">
        <v>1</v>
      </c>
      <c r="E570" s="6"/>
    </row>
    <row r="571" ht="15.75" customHeight="1" spans="1:5">
      <c r="A571" s="7" t="s">
        <v>82</v>
      </c>
      <c r="B571" s="7" t="s">
        <v>467</v>
      </c>
      <c r="C571" s="3">
        <v>15</v>
      </c>
      <c r="D571" s="7">
        <v>14</v>
      </c>
      <c r="E571" s="6"/>
    </row>
    <row r="572" ht="15.75" customHeight="1" spans="1:5">
      <c r="A572" s="7" t="s">
        <v>82</v>
      </c>
      <c r="B572" s="7" t="s">
        <v>468</v>
      </c>
      <c r="C572" s="3">
        <v>19</v>
      </c>
      <c r="D572" s="7">
        <v>2</v>
      </c>
      <c r="E572" s="6"/>
    </row>
    <row r="573" ht="15.75" customHeight="1" spans="1:5">
      <c r="A573" s="7" t="s">
        <v>82</v>
      </c>
      <c r="B573" s="7" t="s">
        <v>469</v>
      </c>
      <c r="C573" s="3">
        <v>4</v>
      </c>
      <c r="D573" s="7">
        <v>1</v>
      </c>
      <c r="E573" s="6"/>
    </row>
    <row r="574" ht="15.75" customHeight="1" spans="1:5">
      <c r="A574" s="7" t="s">
        <v>82</v>
      </c>
      <c r="B574" s="7" t="s">
        <v>470</v>
      </c>
      <c r="C574" s="3">
        <v>3</v>
      </c>
      <c r="D574" s="7">
        <v>1</v>
      </c>
      <c r="E574" s="6"/>
    </row>
    <row r="575" ht="15.75" customHeight="1" spans="1:5">
      <c r="A575" s="7" t="s">
        <v>82</v>
      </c>
      <c r="B575" s="7" t="s">
        <v>471</v>
      </c>
      <c r="C575" s="3">
        <v>4</v>
      </c>
      <c r="D575" s="7">
        <v>1</v>
      </c>
      <c r="E575" s="6"/>
    </row>
    <row r="576" ht="15.75" customHeight="1" spans="1:5">
      <c r="A576" s="7" t="s">
        <v>82</v>
      </c>
      <c r="B576" s="7" t="s">
        <v>472</v>
      </c>
      <c r="C576" s="3">
        <v>17</v>
      </c>
      <c r="D576" s="7">
        <v>1</v>
      </c>
      <c r="E576" s="6"/>
    </row>
    <row r="577" ht="15.75" customHeight="1" spans="1:5">
      <c r="A577" s="7" t="s">
        <v>82</v>
      </c>
      <c r="B577" s="7" t="s">
        <v>473</v>
      </c>
      <c r="C577" s="3">
        <v>10</v>
      </c>
      <c r="D577" s="7">
        <v>2</v>
      </c>
      <c r="E577" s="6"/>
    </row>
    <row r="578" ht="15.75" customHeight="1" spans="1:5">
      <c r="A578" s="7" t="s">
        <v>82</v>
      </c>
      <c r="B578" s="7" t="s">
        <v>474</v>
      </c>
      <c r="C578" s="3">
        <v>4</v>
      </c>
      <c r="D578" s="7">
        <v>1</v>
      </c>
      <c r="E578" s="6"/>
    </row>
    <row r="579" ht="15.75" customHeight="1" spans="1:5">
      <c r="A579" s="7" t="s">
        <v>82</v>
      </c>
      <c r="B579" s="7" t="s">
        <v>475</v>
      </c>
      <c r="C579" s="3">
        <v>3</v>
      </c>
      <c r="D579" s="7">
        <v>1</v>
      </c>
      <c r="E579" s="6"/>
    </row>
    <row r="580" ht="15.75" customHeight="1" spans="1:5">
      <c r="A580" s="7" t="s">
        <v>82</v>
      </c>
      <c r="B580" s="7" t="s">
        <v>476</v>
      </c>
      <c r="C580" s="3">
        <v>6</v>
      </c>
      <c r="D580" s="7">
        <v>1</v>
      </c>
      <c r="E580" s="6"/>
    </row>
    <row r="581" ht="15.75" customHeight="1" spans="1:5">
      <c r="A581" s="7" t="s">
        <v>82</v>
      </c>
      <c r="B581" s="7" t="s">
        <v>477</v>
      </c>
      <c r="C581" s="3">
        <v>4</v>
      </c>
      <c r="D581" s="7">
        <v>1</v>
      </c>
      <c r="E581" s="6"/>
    </row>
    <row r="582" ht="15.75" customHeight="1" spans="1:5">
      <c r="A582" s="7" t="s">
        <v>82</v>
      </c>
      <c r="B582" s="7" t="s">
        <v>478</v>
      </c>
      <c r="C582" s="3">
        <v>6</v>
      </c>
      <c r="D582" s="7">
        <v>1</v>
      </c>
      <c r="E582" s="6"/>
    </row>
    <row r="583" ht="15.75" customHeight="1" spans="1:5">
      <c r="A583" s="7" t="s">
        <v>82</v>
      </c>
      <c r="B583" s="7" t="s">
        <v>479</v>
      </c>
      <c r="C583" s="3">
        <v>13</v>
      </c>
      <c r="D583" s="7">
        <v>5</v>
      </c>
      <c r="E583" s="6"/>
    </row>
    <row r="584" ht="15.75" customHeight="1" spans="1:5">
      <c r="A584" s="7" t="s">
        <v>82</v>
      </c>
      <c r="B584" s="7" t="s">
        <v>480</v>
      </c>
      <c r="C584" s="3">
        <v>9</v>
      </c>
      <c r="D584" s="7">
        <v>1</v>
      </c>
      <c r="E584" s="6"/>
    </row>
    <row r="585" ht="15.75" customHeight="1" spans="1:5">
      <c r="A585" s="7" t="s">
        <v>82</v>
      </c>
      <c r="B585" s="7" t="s">
        <v>481</v>
      </c>
      <c r="C585" s="3">
        <v>4</v>
      </c>
      <c r="D585" s="7">
        <v>1</v>
      </c>
      <c r="E585" s="6"/>
    </row>
    <row r="586" ht="15.75" customHeight="1" spans="1:5">
      <c r="A586" s="7" t="s">
        <v>82</v>
      </c>
      <c r="B586" s="7" t="s">
        <v>482</v>
      </c>
      <c r="C586" s="3">
        <v>6</v>
      </c>
      <c r="D586" s="7">
        <v>3</v>
      </c>
      <c r="E586" s="6"/>
    </row>
    <row r="587" ht="15.75" customHeight="1" spans="1:5">
      <c r="A587" s="7" t="s">
        <v>86</v>
      </c>
      <c r="B587" s="7" t="s">
        <v>483</v>
      </c>
      <c r="C587" s="3">
        <v>9</v>
      </c>
      <c r="D587" s="7">
        <v>1</v>
      </c>
      <c r="E587" s="6"/>
    </row>
    <row r="588" ht="15.75" customHeight="1" spans="1:5">
      <c r="A588" s="7" t="s">
        <v>86</v>
      </c>
      <c r="B588" s="7" t="s">
        <v>484</v>
      </c>
      <c r="C588" s="3">
        <v>3</v>
      </c>
      <c r="D588" s="7">
        <v>1</v>
      </c>
      <c r="E588" s="6"/>
    </row>
    <row r="589" ht="15.75" customHeight="1" spans="1:5">
      <c r="A589" s="7" t="s">
        <v>86</v>
      </c>
      <c r="B589" s="7" t="s">
        <v>485</v>
      </c>
      <c r="C589" s="3">
        <v>3</v>
      </c>
      <c r="D589" s="7">
        <v>1</v>
      </c>
      <c r="E589" s="6"/>
    </row>
    <row r="590" ht="15.75" customHeight="1" spans="1:5">
      <c r="A590" s="7" t="s">
        <v>86</v>
      </c>
      <c r="B590" s="7" t="s">
        <v>486</v>
      </c>
      <c r="C590" s="3">
        <v>3</v>
      </c>
      <c r="D590" s="7">
        <v>1</v>
      </c>
      <c r="E590" s="6"/>
    </row>
    <row r="591" ht="15.75" customHeight="1" spans="1:5">
      <c r="A591" s="7" t="s">
        <v>86</v>
      </c>
      <c r="B591" s="7" t="s">
        <v>487</v>
      </c>
      <c r="C591" s="3">
        <v>3</v>
      </c>
      <c r="D591" s="7">
        <v>1</v>
      </c>
      <c r="E591" s="6"/>
    </row>
    <row r="592" ht="15.75" customHeight="1" spans="1:5">
      <c r="A592" s="7" t="s">
        <v>86</v>
      </c>
      <c r="B592" s="7" t="s">
        <v>490</v>
      </c>
      <c r="C592" s="3">
        <v>13</v>
      </c>
      <c r="D592" s="7">
        <v>2</v>
      </c>
      <c r="E592" s="6"/>
    </row>
    <row r="593" ht="15.75" customHeight="1" spans="1:5">
      <c r="A593" s="7" t="s">
        <v>86</v>
      </c>
      <c r="B593" s="7" t="s">
        <v>491</v>
      </c>
      <c r="C593" s="3">
        <v>14</v>
      </c>
      <c r="D593" s="7">
        <v>1</v>
      </c>
      <c r="E593" s="6"/>
    </row>
    <row r="594" ht="15.75" customHeight="1" spans="1:5">
      <c r="A594" s="7" t="s">
        <v>86</v>
      </c>
      <c r="B594" s="7" t="s">
        <v>492</v>
      </c>
      <c r="C594" s="3">
        <v>9</v>
      </c>
      <c r="D594" s="7">
        <v>1</v>
      </c>
      <c r="E594" s="6"/>
    </row>
    <row r="595" ht="15.75" customHeight="1" spans="1:5">
      <c r="A595" s="7" t="s">
        <v>86</v>
      </c>
      <c r="B595" s="7" t="s">
        <v>493</v>
      </c>
      <c r="C595" s="3">
        <v>10</v>
      </c>
      <c r="D595" s="7">
        <v>1</v>
      </c>
      <c r="E595" s="6"/>
    </row>
    <row r="596" ht="15.75" customHeight="1" spans="1:5">
      <c r="A596" s="7" t="s">
        <v>86</v>
      </c>
      <c r="B596" s="7" t="s">
        <v>494</v>
      </c>
      <c r="C596" s="3">
        <v>5</v>
      </c>
      <c r="D596" s="7">
        <v>1</v>
      </c>
      <c r="E596" s="6"/>
    </row>
    <row r="597" ht="15.75" customHeight="1" spans="1:5">
      <c r="A597" s="7" t="s">
        <v>86</v>
      </c>
      <c r="B597" s="7" t="s">
        <v>495</v>
      </c>
      <c r="C597" s="3">
        <v>5</v>
      </c>
      <c r="D597" s="7">
        <v>1</v>
      </c>
      <c r="E597" s="6"/>
    </row>
    <row r="598" ht="15.75" customHeight="1" spans="1:5">
      <c r="A598" s="7" t="s">
        <v>86</v>
      </c>
      <c r="B598" s="7" t="s">
        <v>496</v>
      </c>
      <c r="C598" s="3">
        <v>18</v>
      </c>
      <c r="D598" s="7">
        <v>3</v>
      </c>
      <c r="E598" s="6"/>
    </row>
    <row r="599" ht="15.75" customHeight="1" spans="1:5">
      <c r="A599" s="7" t="s">
        <v>91</v>
      </c>
      <c r="B599" s="7" t="s">
        <v>497</v>
      </c>
      <c r="C599" s="3">
        <v>7</v>
      </c>
      <c r="D599" s="7">
        <v>2</v>
      </c>
      <c r="E599" s="6"/>
    </row>
    <row r="600" ht="15.75" customHeight="1" spans="1:5">
      <c r="A600" s="7" t="s">
        <v>91</v>
      </c>
      <c r="B600" s="7" t="s">
        <v>498</v>
      </c>
      <c r="C600" s="3">
        <v>8</v>
      </c>
      <c r="D600" s="7">
        <v>2</v>
      </c>
      <c r="E600" s="6"/>
    </row>
    <row r="601" ht="15.75" customHeight="1" spans="1:5">
      <c r="A601" s="7" t="s">
        <v>91</v>
      </c>
      <c r="B601" s="7" t="s">
        <v>499</v>
      </c>
      <c r="C601" s="3">
        <v>8</v>
      </c>
      <c r="D601" s="7">
        <v>1</v>
      </c>
      <c r="E601" s="6"/>
    </row>
    <row r="602" ht="15.75" customHeight="1" spans="1:5">
      <c r="A602" s="7" t="s">
        <v>91</v>
      </c>
      <c r="B602" s="7" t="s">
        <v>500</v>
      </c>
      <c r="C602" s="3">
        <v>7</v>
      </c>
      <c r="D602" s="7">
        <v>1</v>
      </c>
      <c r="E602" s="6"/>
    </row>
    <row r="603" ht="15.75" customHeight="1" spans="1:5">
      <c r="A603" s="7" t="s">
        <v>91</v>
      </c>
      <c r="B603" s="7" t="s">
        <v>501</v>
      </c>
      <c r="C603" s="3">
        <v>6</v>
      </c>
      <c r="D603" s="7">
        <v>1</v>
      </c>
      <c r="E603" s="6"/>
    </row>
    <row r="604" ht="15.75" customHeight="1" spans="1:5">
      <c r="A604" s="7" t="s">
        <v>91</v>
      </c>
      <c r="B604" s="7" t="s">
        <v>502</v>
      </c>
      <c r="C604" s="3">
        <v>2</v>
      </c>
      <c r="D604" s="7">
        <v>1</v>
      </c>
      <c r="E604" s="6"/>
    </row>
    <row r="605" ht="15.75" customHeight="1" spans="1:5">
      <c r="A605" s="7" t="s">
        <v>91</v>
      </c>
      <c r="B605" s="7" t="s">
        <v>503</v>
      </c>
      <c r="C605" s="3">
        <v>12</v>
      </c>
      <c r="D605" s="7">
        <v>3</v>
      </c>
      <c r="E605" s="6"/>
    </row>
    <row r="606" ht="15.75" customHeight="1" spans="1:5">
      <c r="A606" s="7" t="s">
        <v>91</v>
      </c>
      <c r="B606" s="7" t="s">
        <v>401</v>
      </c>
      <c r="C606" s="3">
        <v>32</v>
      </c>
      <c r="D606" s="7">
        <v>4</v>
      </c>
      <c r="E606" s="6"/>
    </row>
    <row r="607" ht="15.75" customHeight="1" spans="1:5">
      <c r="A607" s="7" t="s">
        <v>91</v>
      </c>
      <c r="B607" s="7" t="s">
        <v>504</v>
      </c>
      <c r="C607" s="3">
        <v>6</v>
      </c>
      <c r="D607" s="7">
        <v>2</v>
      </c>
      <c r="E607" s="6"/>
    </row>
    <row r="608" ht="15.75" customHeight="1" spans="1:5">
      <c r="A608" s="7" t="s">
        <v>91</v>
      </c>
      <c r="B608" s="7" t="s">
        <v>505</v>
      </c>
      <c r="C608" s="3">
        <v>6</v>
      </c>
      <c r="D608" s="7">
        <v>2</v>
      </c>
      <c r="E608" s="6"/>
    </row>
    <row r="609" ht="15.75" customHeight="1" spans="1:5">
      <c r="A609" s="7" t="s">
        <v>96</v>
      </c>
      <c r="B609" s="7" t="s">
        <v>506</v>
      </c>
      <c r="C609" s="3">
        <v>11</v>
      </c>
      <c r="D609" s="7">
        <v>6</v>
      </c>
      <c r="E609" s="6"/>
    </row>
    <row r="610" ht="15.75" customHeight="1" spans="1:5">
      <c r="A610" s="7" t="s">
        <v>99</v>
      </c>
      <c r="B610" s="7" t="s">
        <v>507</v>
      </c>
      <c r="C610" s="3">
        <v>7</v>
      </c>
      <c r="D610" s="7">
        <v>1</v>
      </c>
      <c r="E610" s="6"/>
    </row>
    <row r="611" ht="15.75" customHeight="1" spans="1:5">
      <c r="A611" s="7" t="s">
        <v>99</v>
      </c>
      <c r="B611" s="7" t="s">
        <v>508</v>
      </c>
      <c r="C611" s="3">
        <v>7</v>
      </c>
      <c r="D611" s="7">
        <v>2</v>
      </c>
      <c r="E611" s="6"/>
    </row>
    <row r="612" ht="15.75" customHeight="1" spans="1:5">
      <c r="A612" s="7" t="s">
        <v>103</v>
      </c>
      <c r="B612" s="7" t="s">
        <v>509</v>
      </c>
      <c r="C612" s="3">
        <v>13</v>
      </c>
      <c r="D612" s="7">
        <v>3</v>
      </c>
      <c r="E612" s="6"/>
    </row>
    <row r="613" ht="15.75" customHeight="1" spans="1:5">
      <c r="A613" s="7" t="s">
        <v>106</v>
      </c>
      <c r="B613" s="7" t="s">
        <v>511</v>
      </c>
      <c r="C613" s="3">
        <v>9</v>
      </c>
      <c r="D613" s="7">
        <v>1</v>
      </c>
      <c r="E613" s="6"/>
    </row>
    <row r="614" ht="15.75" customHeight="1" spans="1:5">
      <c r="A614" s="7" t="s">
        <v>106</v>
      </c>
      <c r="B614" s="7" t="s">
        <v>513</v>
      </c>
      <c r="C614" s="3">
        <v>8</v>
      </c>
      <c r="D614" s="7">
        <v>1</v>
      </c>
      <c r="E614" s="6"/>
    </row>
    <row r="615" ht="15.75" customHeight="1" spans="1:5">
      <c r="A615" s="7" t="s">
        <v>109</v>
      </c>
      <c r="B615" s="7" t="s">
        <v>516</v>
      </c>
      <c r="C615" s="3">
        <v>4</v>
      </c>
      <c r="D615" s="7">
        <v>1</v>
      </c>
      <c r="E615" s="6"/>
    </row>
    <row r="616" ht="15.75" customHeight="1" spans="1:5">
      <c r="A616" s="7" t="s">
        <v>109</v>
      </c>
      <c r="B616" s="7" t="s">
        <v>517</v>
      </c>
      <c r="C616" s="3">
        <v>32</v>
      </c>
      <c r="D616" s="7">
        <v>19</v>
      </c>
      <c r="E616" s="6"/>
    </row>
    <row r="617" ht="15.75" customHeight="1" spans="1:5">
      <c r="A617" s="7" t="s">
        <v>109</v>
      </c>
      <c r="B617" s="7" t="s">
        <v>518</v>
      </c>
      <c r="C617" s="3">
        <v>33</v>
      </c>
      <c r="D617" s="7">
        <v>19</v>
      </c>
      <c r="E617" s="6"/>
    </row>
    <row r="618" ht="15.75" customHeight="1" spans="1:5">
      <c r="A618" s="7" t="s">
        <v>109</v>
      </c>
      <c r="B618" s="7" t="s">
        <v>519</v>
      </c>
      <c r="C618" s="3">
        <v>36</v>
      </c>
      <c r="D618" s="7">
        <v>19</v>
      </c>
      <c r="E618" s="6"/>
    </row>
    <row r="619" ht="15.75" customHeight="1" spans="1:5">
      <c r="A619" s="7" t="s">
        <v>109</v>
      </c>
      <c r="B619" s="7" t="s">
        <v>520</v>
      </c>
      <c r="C619" s="3">
        <v>4</v>
      </c>
      <c r="D619" s="7">
        <v>1</v>
      </c>
      <c r="E619" s="6"/>
    </row>
    <row r="620" ht="15.75" customHeight="1" spans="1:5">
      <c r="A620" s="7" t="s">
        <v>112</v>
      </c>
      <c r="B620" s="7" t="s">
        <v>521</v>
      </c>
      <c r="C620" s="3">
        <v>14</v>
      </c>
      <c r="D620" s="7">
        <v>2</v>
      </c>
      <c r="E620" s="6"/>
    </row>
    <row r="621" ht="15.75" customHeight="1" spans="1:5">
      <c r="A621" s="7" t="s">
        <v>112</v>
      </c>
      <c r="B621" s="7" t="s">
        <v>522</v>
      </c>
      <c r="C621" s="3">
        <v>4</v>
      </c>
      <c r="D621" s="7">
        <v>1</v>
      </c>
      <c r="E621" s="6"/>
    </row>
    <row r="622" ht="15.75" customHeight="1" spans="1:5">
      <c r="A622" s="7" t="s">
        <v>112</v>
      </c>
      <c r="B622" s="7" t="s">
        <v>523</v>
      </c>
      <c r="C622" s="3">
        <v>4</v>
      </c>
      <c r="D622" s="7">
        <v>1</v>
      </c>
      <c r="E622" s="6"/>
    </row>
    <row r="623" ht="15.75" customHeight="1" spans="1:5">
      <c r="A623" s="7" t="s">
        <v>112</v>
      </c>
      <c r="B623" s="7" t="s">
        <v>524</v>
      </c>
      <c r="C623" s="3">
        <v>14</v>
      </c>
      <c r="D623" s="7">
        <v>2</v>
      </c>
      <c r="E623" s="6"/>
    </row>
    <row r="624" ht="15.75" customHeight="1" spans="1:5">
      <c r="A624" s="7" t="s">
        <v>112</v>
      </c>
      <c r="B624" s="7" t="s">
        <v>525</v>
      </c>
      <c r="C624" s="3">
        <v>4</v>
      </c>
      <c r="D624" s="7">
        <v>1</v>
      </c>
      <c r="E624" s="6"/>
    </row>
    <row r="625" ht="15.75" customHeight="1" spans="1:5">
      <c r="A625" s="7" t="s">
        <v>122</v>
      </c>
      <c r="B625" s="7" t="s">
        <v>531</v>
      </c>
      <c r="C625" s="3">
        <v>19</v>
      </c>
      <c r="D625" s="7">
        <v>1</v>
      </c>
      <c r="E625" s="6"/>
    </row>
    <row r="626" ht="15.75" customHeight="1" spans="1:5">
      <c r="A626" s="7" t="s">
        <v>125</v>
      </c>
      <c r="B626" s="7" t="s">
        <v>401</v>
      </c>
      <c r="C626" s="3">
        <v>10</v>
      </c>
      <c r="D626" s="7">
        <v>19</v>
      </c>
      <c r="E626" s="6"/>
    </row>
    <row r="627" ht="15.75" customHeight="1" spans="1:5">
      <c r="A627" s="7" t="s">
        <v>132</v>
      </c>
      <c r="B627" s="7" t="s">
        <v>532</v>
      </c>
      <c r="C627" s="3">
        <v>7</v>
      </c>
      <c r="D627" s="7">
        <v>6</v>
      </c>
      <c r="E627" s="6"/>
    </row>
    <row r="628" ht="15.75" customHeight="1" spans="1:5">
      <c r="A628" s="7" t="s">
        <v>132</v>
      </c>
      <c r="B628" s="7" t="s">
        <v>533</v>
      </c>
      <c r="C628" s="3">
        <v>3</v>
      </c>
      <c r="D628" s="7">
        <v>1</v>
      </c>
      <c r="E628" s="6"/>
    </row>
    <row r="629" ht="15.75" customHeight="1" spans="1:5">
      <c r="A629" s="7" t="s">
        <v>132</v>
      </c>
      <c r="B629" s="7" t="s">
        <v>534</v>
      </c>
      <c r="C629" s="3">
        <v>3</v>
      </c>
      <c r="D629" s="7">
        <v>1</v>
      </c>
      <c r="E629" s="6"/>
    </row>
    <row r="630" ht="15.75" customHeight="1" spans="1:5">
      <c r="A630" s="7" t="s">
        <v>132</v>
      </c>
      <c r="B630" s="7" t="s">
        <v>535</v>
      </c>
      <c r="C630" s="3">
        <v>4</v>
      </c>
      <c r="D630" s="7">
        <v>1</v>
      </c>
      <c r="E630" s="6"/>
    </row>
    <row r="631" ht="15.75" customHeight="1" spans="1:5">
      <c r="A631" s="7" t="s">
        <v>132</v>
      </c>
      <c r="B631" s="7" t="s">
        <v>536</v>
      </c>
      <c r="C631" s="3">
        <v>7</v>
      </c>
      <c r="D631" s="7">
        <v>1</v>
      </c>
      <c r="E631" s="6"/>
    </row>
    <row r="632" ht="15.75" customHeight="1" spans="1:5">
      <c r="A632" s="7" t="s">
        <v>132</v>
      </c>
      <c r="B632" s="7" t="s">
        <v>537</v>
      </c>
      <c r="C632" s="3">
        <v>2</v>
      </c>
      <c r="D632" s="7">
        <v>1</v>
      </c>
      <c r="E632" s="6"/>
    </row>
    <row r="633" ht="15.75" customHeight="1" spans="1:5">
      <c r="A633" s="7" t="s">
        <v>132</v>
      </c>
      <c r="B633" s="7" t="s">
        <v>538</v>
      </c>
      <c r="C633" s="3">
        <v>2</v>
      </c>
      <c r="D633" s="7">
        <v>1</v>
      </c>
      <c r="E633" s="6"/>
    </row>
    <row r="634" ht="15.75" customHeight="1" spans="1:5">
      <c r="A634" s="7" t="s">
        <v>132</v>
      </c>
      <c r="B634" s="7" t="s">
        <v>539</v>
      </c>
      <c r="C634" s="3">
        <v>4</v>
      </c>
      <c r="D634" s="7">
        <v>1</v>
      </c>
      <c r="E634" s="6"/>
    </row>
    <row r="635" ht="15.75" customHeight="1" spans="1:5">
      <c r="A635" s="7" t="s">
        <v>132</v>
      </c>
      <c r="B635" s="7" t="s">
        <v>540</v>
      </c>
      <c r="C635" s="3">
        <v>4</v>
      </c>
      <c r="D635" s="7">
        <v>1</v>
      </c>
      <c r="E635" s="6"/>
    </row>
    <row r="636" ht="15.75" customHeight="1" spans="1:4">
      <c r="A636" s="7" t="s">
        <v>132</v>
      </c>
      <c r="B636" s="7" t="s">
        <v>541</v>
      </c>
      <c r="C636" s="3">
        <v>7</v>
      </c>
      <c r="D636" s="7">
        <v>2</v>
      </c>
    </row>
    <row r="637" ht="15.75" customHeight="1" spans="1:4">
      <c r="A637" s="7" t="s">
        <v>132</v>
      </c>
      <c r="B637" s="7" t="s">
        <v>542</v>
      </c>
      <c r="C637" s="3">
        <v>7</v>
      </c>
      <c r="D637" s="7">
        <v>2</v>
      </c>
    </row>
    <row r="638" ht="15.75" customHeight="1" spans="1:4">
      <c r="A638" s="7" t="s">
        <v>135</v>
      </c>
      <c r="B638" s="7" t="s">
        <v>543</v>
      </c>
      <c r="C638" s="3">
        <v>11</v>
      </c>
      <c r="D638" s="7">
        <v>7</v>
      </c>
    </row>
    <row r="639" ht="15.75" customHeight="1" spans="1:4">
      <c r="A639" s="7" t="s">
        <v>135</v>
      </c>
      <c r="B639" s="7" t="s">
        <v>544</v>
      </c>
      <c r="C639" s="3">
        <v>10</v>
      </c>
      <c r="D639" s="7">
        <v>7</v>
      </c>
    </row>
    <row r="640" ht="15.75" customHeight="1" spans="1:4">
      <c r="A640" s="7" t="s">
        <v>139</v>
      </c>
      <c r="B640" s="7" t="s">
        <v>524</v>
      </c>
      <c r="C640" s="3">
        <v>7</v>
      </c>
      <c r="D640" s="7">
        <v>1</v>
      </c>
    </row>
    <row r="641" ht="15.75" customHeight="1" spans="1:4">
      <c r="A641" s="7" t="s">
        <v>139</v>
      </c>
      <c r="B641" s="7" t="s">
        <v>552</v>
      </c>
      <c r="C641" s="3">
        <v>32</v>
      </c>
      <c r="D641" s="7">
        <v>11</v>
      </c>
    </row>
    <row r="642" ht="15.75" customHeight="1" spans="1:4">
      <c r="A642" s="7" t="s">
        <v>139</v>
      </c>
      <c r="B642" s="7" t="s">
        <v>553</v>
      </c>
      <c r="C642" s="3">
        <v>35</v>
      </c>
      <c r="D642" s="7">
        <v>11</v>
      </c>
    </row>
    <row r="643" ht="15.75" customHeight="1" spans="1:4">
      <c r="A643" s="7" t="s">
        <v>152</v>
      </c>
      <c r="B643" s="7" t="s">
        <v>564</v>
      </c>
      <c r="C643" s="3">
        <v>4</v>
      </c>
      <c r="D643" s="7">
        <v>1</v>
      </c>
    </row>
    <row r="644" ht="15.75" customHeight="1" spans="1:4">
      <c r="A644" s="7" t="s">
        <v>156</v>
      </c>
      <c r="B644" s="7" t="s">
        <v>574</v>
      </c>
      <c r="C644" s="3">
        <v>23</v>
      </c>
      <c r="D644" s="7">
        <v>2</v>
      </c>
    </row>
    <row r="645" ht="15.75" customHeight="1" spans="1:4">
      <c r="A645" s="7" t="s">
        <v>156</v>
      </c>
      <c r="B645" s="7" t="s">
        <v>575</v>
      </c>
      <c r="C645" s="3">
        <v>27</v>
      </c>
      <c r="D645" s="7">
        <v>2</v>
      </c>
    </row>
    <row r="646" ht="15.75" customHeight="1" spans="1:4">
      <c r="A646" s="7" t="s">
        <v>156</v>
      </c>
      <c r="B646" s="7" t="s">
        <v>576</v>
      </c>
      <c r="C646" s="3">
        <v>24</v>
      </c>
      <c r="D646" s="7">
        <v>4</v>
      </c>
    </row>
    <row r="647" ht="15.75" customHeight="1" spans="1:4">
      <c r="A647" s="7" t="s">
        <v>156</v>
      </c>
      <c r="B647" s="7" t="s">
        <v>579</v>
      </c>
      <c r="C647" s="3">
        <v>21</v>
      </c>
      <c r="D647" s="7">
        <v>1</v>
      </c>
    </row>
    <row r="648" ht="15.75" customHeight="1" spans="1:4">
      <c r="A648" s="7" t="s">
        <v>165</v>
      </c>
      <c r="B648" s="7" t="s">
        <v>580</v>
      </c>
      <c r="C648" s="3">
        <v>11</v>
      </c>
      <c r="D648" s="7">
        <v>8</v>
      </c>
    </row>
    <row r="649" ht="15.75" customHeight="1" spans="1:4">
      <c r="A649" s="7" t="s">
        <v>172</v>
      </c>
      <c r="B649" s="7" t="s">
        <v>524</v>
      </c>
      <c r="C649" s="3">
        <v>12</v>
      </c>
      <c r="D649" s="7">
        <v>2</v>
      </c>
    </row>
    <row r="650" ht="15.75" customHeight="1" spans="1:4">
      <c r="A650" s="7" t="s">
        <v>172</v>
      </c>
      <c r="B650" s="7" t="s">
        <v>588</v>
      </c>
      <c r="C650" s="3">
        <v>4</v>
      </c>
      <c r="D650" s="7">
        <v>1</v>
      </c>
    </row>
    <row r="651" ht="15.75" customHeight="1" spans="1:4">
      <c r="A651" s="7" t="s">
        <v>172</v>
      </c>
      <c r="B651" s="7" t="s">
        <v>589</v>
      </c>
      <c r="C651" s="3">
        <v>5</v>
      </c>
      <c r="D651" s="7">
        <v>1</v>
      </c>
    </row>
    <row r="652" ht="15.75" customHeight="1" spans="1:4">
      <c r="A652" s="7" t="s">
        <v>177</v>
      </c>
      <c r="B652" s="7" t="s">
        <v>590</v>
      </c>
      <c r="C652" s="3">
        <v>4</v>
      </c>
      <c r="D652" s="7">
        <v>1</v>
      </c>
    </row>
    <row r="653" ht="15.75" customHeight="1" spans="1:4">
      <c r="A653" s="7" t="s">
        <v>177</v>
      </c>
      <c r="B653" s="7" t="s">
        <v>591</v>
      </c>
      <c r="C653" s="3">
        <v>6</v>
      </c>
      <c r="D653" s="7">
        <v>1</v>
      </c>
    </row>
    <row r="654" ht="15.75" customHeight="1" spans="1:4">
      <c r="A654" s="7" t="s">
        <v>177</v>
      </c>
      <c r="B654" s="7" t="s">
        <v>600</v>
      </c>
      <c r="C654" s="3">
        <v>5</v>
      </c>
      <c r="D654" s="7">
        <v>2</v>
      </c>
    </row>
    <row r="655" ht="15.75" customHeight="1" spans="1:4">
      <c r="A655" s="7" t="s">
        <v>177</v>
      </c>
      <c r="B655" s="7" t="s">
        <v>603</v>
      </c>
      <c r="C655" s="3">
        <v>3</v>
      </c>
      <c r="D655" s="7">
        <v>1</v>
      </c>
    </row>
    <row r="656" ht="15.75" customHeight="1" spans="1:4">
      <c r="A656" s="7" t="s">
        <v>180</v>
      </c>
      <c r="B656" s="7" t="s">
        <v>401</v>
      </c>
      <c r="C656" s="3">
        <v>24</v>
      </c>
      <c r="D656" s="7">
        <v>6</v>
      </c>
    </row>
    <row r="657" ht="15.75" customHeight="1" spans="1:4">
      <c r="A657" s="7" t="s">
        <v>200</v>
      </c>
      <c r="B657" s="7" t="s">
        <v>613</v>
      </c>
      <c r="C657" s="3">
        <v>5</v>
      </c>
      <c r="D657" s="7">
        <v>2</v>
      </c>
    </row>
    <row r="658" ht="15.75" customHeight="1" spans="1:4">
      <c r="A658" s="7" t="s">
        <v>200</v>
      </c>
      <c r="B658" s="7" t="s">
        <v>614</v>
      </c>
      <c r="C658" s="3">
        <v>14</v>
      </c>
      <c r="D658" s="7">
        <v>3</v>
      </c>
    </row>
    <row r="659" ht="15.75" customHeight="1" spans="1:4">
      <c r="A659" s="7" t="s">
        <v>200</v>
      </c>
      <c r="B659" s="7" t="s">
        <v>615</v>
      </c>
      <c r="C659" s="3">
        <v>4</v>
      </c>
      <c r="D659" s="7">
        <v>1</v>
      </c>
    </row>
    <row r="660" ht="15.75" customHeight="1" spans="1:4">
      <c r="A660" s="7" t="s">
        <v>200</v>
      </c>
      <c r="B660" s="7" t="s">
        <v>616</v>
      </c>
      <c r="C660" s="3">
        <v>10</v>
      </c>
      <c r="D660" s="7">
        <v>2</v>
      </c>
    </row>
    <row r="661" ht="15.75" customHeight="1" spans="1:4">
      <c r="A661" s="7" t="s">
        <v>200</v>
      </c>
      <c r="B661" s="7" t="s">
        <v>617</v>
      </c>
      <c r="C661" s="3">
        <v>7</v>
      </c>
      <c r="D661" s="7">
        <v>1</v>
      </c>
    </row>
    <row r="662" ht="15.75" customHeight="1" spans="1:4">
      <c r="A662" s="7" t="s">
        <v>200</v>
      </c>
      <c r="B662" s="7" t="s">
        <v>618</v>
      </c>
      <c r="C662" s="3">
        <v>5</v>
      </c>
      <c r="D662" s="7">
        <v>1</v>
      </c>
    </row>
    <row r="663" ht="15.75" customHeight="1" spans="1:4">
      <c r="A663" s="7" t="s">
        <v>200</v>
      </c>
      <c r="B663" s="7" t="s">
        <v>619</v>
      </c>
      <c r="C663" s="3">
        <v>12</v>
      </c>
      <c r="D663" s="7">
        <v>3</v>
      </c>
    </row>
    <row r="664" ht="15.75" customHeight="1" spans="1:4">
      <c r="A664" s="7" t="s">
        <v>200</v>
      </c>
      <c r="B664" s="7" t="s">
        <v>620</v>
      </c>
      <c r="C664" s="3">
        <v>11</v>
      </c>
      <c r="D664" s="7">
        <v>3</v>
      </c>
    </row>
    <row r="665" ht="15.75" customHeight="1" spans="1:4">
      <c r="A665" s="7" t="s">
        <v>200</v>
      </c>
      <c r="B665" s="7" t="s">
        <v>621</v>
      </c>
      <c r="C665" s="3">
        <v>12</v>
      </c>
      <c r="D665" s="7">
        <v>2</v>
      </c>
    </row>
    <row r="666" ht="15.75" customHeight="1" spans="1:4">
      <c r="A666" s="7" t="s">
        <v>200</v>
      </c>
      <c r="B666" s="7" t="s">
        <v>622</v>
      </c>
      <c r="C666" s="3">
        <v>9</v>
      </c>
      <c r="D666" s="7">
        <v>1</v>
      </c>
    </row>
    <row r="667" ht="15.75" customHeight="1" spans="1:4">
      <c r="A667" s="7" t="s">
        <v>200</v>
      </c>
      <c r="B667" s="7" t="s">
        <v>623</v>
      </c>
      <c r="C667" s="3">
        <v>10</v>
      </c>
      <c r="D667" s="7">
        <v>1</v>
      </c>
    </row>
    <row r="668" ht="15.75" customHeight="1" spans="1:4">
      <c r="A668" s="7" t="s">
        <v>200</v>
      </c>
      <c r="B668" s="7" t="s">
        <v>625</v>
      </c>
      <c r="C668" s="3">
        <v>21</v>
      </c>
      <c r="D668" s="7">
        <v>1</v>
      </c>
    </row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paperSize="9" orientation="portrait"/>
  <headerFooter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000"/>
  <sheetViews>
    <sheetView workbookViewId="0">
      <selection activeCell="A1" sqref="A1"/>
    </sheetView>
  </sheetViews>
  <sheetFormatPr defaultColWidth="14.4285714285714" defaultRowHeight="15" customHeight="1"/>
  <cols>
    <col min="1" max="1" width="29.7071428571429" customWidth="1"/>
    <col min="2" max="42" width="10.7071428571429" customWidth="1"/>
  </cols>
  <sheetData>
    <row r="1" ht="13.95" spans="2:42">
      <c r="B1" s="1" t="s">
        <v>627</v>
      </c>
      <c r="C1" s="1" t="s">
        <v>41</v>
      </c>
      <c r="D1" s="1" t="s">
        <v>47</v>
      </c>
      <c r="E1" s="1" t="s">
        <v>52</v>
      </c>
      <c r="F1" s="1" t="s">
        <v>58</v>
      </c>
      <c r="G1" s="1" t="s">
        <v>62</v>
      </c>
      <c r="H1" s="1" t="s">
        <v>68</v>
      </c>
      <c r="I1" s="1" t="s">
        <v>73</v>
      </c>
      <c r="J1" s="1" t="s">
        <v>77</v>
      </c>
      <c r="K1" s="1" t="s">
        <v>82</v>
      </c>
      <c r="L1" s="1" t="s">
        <v>86</v>
      </c>
      <c r="M1" s="1" t="s">
        <v>91</v>
      </c>
      <c r="N1" s="1" t="s">
        <v>96</v>
      </c>
      <c r="O1" s="1" t="s">
        <v>99</v>
      </c>
      <c r="P1" s="1" t="s">
        <v>103</v>
      </c>
      <c r="Q1" s="1" t="s">
        <v>106</v>
      </c>
      <c r="R1" s="1" t="s">
        <v>109</v>
      </c>
      <c r="S1" s="1" t="s">
        <v>112</v>
      </c>
      <c r="T1" s="1" t="s">
        <v>117</v>
      </c>
      <c r="U1" s="1" t="s">
        <v>122</v>
      </c>
      <c r="V1" s="1" t="s">
        <v>125</v>
      </c>
      <c r="W1" s="1" t="s">
        <v>129</v>
      </c>
      <c r="X1" s="1" t="s">
        <v>132</v>
      </c>
      <c r="Y1" s="1" t="s">
        <v>135</v>
      </c>
      <c r="Z1" s="1" t="s">
        <v>139</v>
      </c>
      <c r="AA1" s="1" t="s">
        <v>142</v>
      </c>
      <c r="AB1" s="1" t="s">
        <v>145</v>
      </c>
      <c r="AC1" s="1" t="s">
        <v>149</v>
      </c>
      <c r="AD1" s="1" t="s">
        <v>152</v>
      </c>
      <c r="AE1" s="1" t="s">
        <v>156</v>
      </c>
      <c r="AF1" s="1" t="s">
        <v>162</v>
      </c>
      <c r="AG1" s="1" t="s">
        <v>165</v>
      </c>
      <c r="AH1" s="1" t="s">
        <v>168</v>
      </c>
      <c r="AI1" s="1" t="s">
        <v>172</v>
      </c>
      <c r="AJ1" s="1" t="s">
        <v>177</v>
      </c>
      <c r="AK1" s="1" t="s">
        <v>180</v>
      </c>
      <c r="AL1" s="1" t="s">
        <v>185</v>
      </c>
      <c r="AM1" s="1" t="s">
        <v>189</v>
      </c>
      <c r="AN1" s="1" t="s">
        <v>193</v>
      </c>
      <c r="AO1" s="1" t="s">
        <v>196</v>
      </c>
      <c r="AP1" s="1" t="s">
        <v>200</v>
      </c>
    </row>
    <row r="2" ht="13.95" spans="1:42">
      <c r="A2" s="1" t="s">
        <v>628</v>
      </c>
      <c r="B2" s="1">
        <f>MAX(C2:AP2)</f>
        <v>221</v>
      </c>
      <c r="C2">
        <f>MAX('Google Maps Places'!$C$2:$C$200)</f>
        <v>14</v>
      </c>
      <c r="D2">
        <f>MAX('Twitter Search Tweets'!$C$2:$C$200)</f>
        <v>10</v>
      </c>
      <c r="E2">
        <f>MAX(Youtube!$C$2:$C$200)</f>
        <v>31</v>
      </c>
      <c r="F2">
        <f>MAX(Flickr!$C$2:$C$200)</f>
        <v>35</v>
      </c>
      <c r="G2">
        <f>MAX('Twilio SMS'!$C$2:$C$200)</f>
        <v>15</v>
      </c>
      <c r="H2">
        <f>MAX(Last.fm!$C$2:$C$200)</f>
        <v>7</v>
      </c>
      <c r="I2">
        <f>MAX('Microsoft Bing Maps'!$C$2:$C$200)</f>
        <v>15</v>
      </c>
      <c r="J2">
        <f>MAX('Google App Engine Admin'!$C$2:$C$200)</f>
        <v>0</v>
      </c>
      <c r="K2">
        <f>MAX(Foursquare!$C$2:$C$200)</f>
        <v>19</v>
      </c>
      <c r="L2">
        <f>MAX('DocuSign eSignature'!$C$2:$C$200)</f>
        <v>53</v>
      </c>
      <c r="M2">
        <f>MAX(GeoNames!$C$2:$C$200)</f>
        <v>32</v>
      </c>
      <c r="N2">
        <f>MAX('Google Geocoding'!$C$2:$C$200)</f>
        <v>11</v>
      </c>
      <c r="O2">
        <f>MAX(OpenStreetMap!$C$2:$C$200)</f>
        <v>7</v>
      </c>
      <c r="P2">
        <f>MAX(SoundCloud!$C$2:$C$200)</f>
        <v>13</v>
      </c>
      <c r="Q2">
        <f>MAX(NationBuilder!$C$2:$C$199)</f>
        <v>221</v>
      </c>
      <c r="R2">
        <f>MAX(Tumblr!$C$2:$C$200)</f>
        <v>36</v>
      </c>
      <c r="S2">
        <f>MAX('Yelp Fusion'!$C$2:$C$200)</f>
        <v>14</v>
      </c>
      <c r="T2">
        <f>MAX('Paypal Invoicing'!$C$2:$C$200)</f>
        <v>120</v>
      </c>
      <c r="U2">
        <f>MAX(Oodle!$C$2:$C$200)</f>
        <v>19</v>
      </c>
      <c r="V2">
        <f>MAX(iTunes!$C$2:$C$200)</f>
        <v>10</v>
      </c>
      <c r="W2">
        <f>MAX(MapLarge!$C$2:$C$200)</f>
        <v>0</v>
      </c>
      <c r="X2">
        <f>MAX(PicPlz!$C$2:$C$200)</f>
        <v>7</v>
      </c>
      <c r="Y2">
        <f>MAX(CrunchBase!$C$2:$C$200)</f>
        <v>11</v>
      </c>
      <c r="Z2">
        <f>MAX(Stripe!$C$2:$C$200)</f>
        <v>126</v>
      </c>
      <c r="AA2">
        <f>MAX(Kiva!$C$2:$C$200)</f>
        <v>0</v>
      </c>
      <c r="AB2">
        <f>MAX(Tropo!$C$2:$C$200)</f>
        <v>9</v>
      </c>
      <c r="AC2">
        <f>MAX('AT&amp;T In-App Messaging'!$C$2:$C$200)</f>
        <v>13</v>
      </c>
      <c r="AD2">
        <f>MAX('Nexmo SMS'!$C$2:$C$200)</f>
        <v>21</v>
      </c>
      <c r="AE2">
        <f>MAX('Amazon S3'!$C$2:$C$200)</f>
        <v>27</v>
      </c>
      <c r="AF2">
        <f>MAX(Heroku!$C$2:$C$200)</f>
        <v>0</v>
      </c>
      <c r="AG2">
        <f>MAX('Google Drive'!$C$2:$C$200)</f>
        <v>12</v>
      </c>
      <c r="AH2">
        <f>MAX('Google Fusion Tables'!$C$2:$C$200)</f>
        <v>7</v>
      </c>
      <c r="AI2">
        <f>MAX(Pryv!$C$2:$C$200)</f>
        <v>12</v>
      </c>
      <c r="AJ2">
        <f>MAX(Github!$C$2:$C$200)</f>
        <v>12</v>
      </c>
      <c r="AK2">
        <f>MAX('Bing Web Search'!$C$2:$C$200)</f>
        <v>24</v>
      </c>
      <c r="AL2">
        <f>MAX(Indeed!$C$2:$C$200)</f>
        <v>0</v>
      </c>
      <c r="AM2">
        <f>MAX('Google Custom Search'!$C$2:$C$200)</f>
        <v>0</v>
      </c>
      <c r="AN2">
        <f>MAX(Coinbase!$C$2:$C$200)</f>
        <v>11</v>
      </c>
      <c r="AO2">
        <f>MAX('QuickBooks Payments'!$C$2:$C$200)</f>
        <v>36</v>
      </c>
      <c r="AP2">
        <f>MAX('Forte (Payments Gateway)'!$C$2:$C$200)</f>
        <v>91</v>
      </c>
    </row>
    <row r="3" ht="13.95" spans="1:42">
      <c r="A3" s="1" t="s">
        <v>629</v>
      </c>
      <c r="B3" s="1">
        <f>MIN(C3:AP3)</f>
        <v>2</v>
      </c>
      <c r="C3">
        <f>MIN('Google Maps Places'!$C$2:$C$200)</f>
        <v>4</v>
      </c>
      <c r="D3">
        <f>MIN('Twitter Search Tweets'!$C$2:$C$200)</f>
        <v>6</v>
      </c>
      <c r="E3">
        <f>MIN(Youtube!$C$2:$C$200)</f>
        <v>3</v>
      </c>
      <c r="F3">
        <f>MIN(Flickr!$C$2:$C$200)</f>
        <v>3</v>
      </c>
      <c r="G3">
        <f>MIN('Twilio SMS'!$C$2:$C$200)</f>
        <v>7</v>
      </c>
      <c r="H3">
        <f>MIN(Last.fm!$C$2:$C$200)</f>
        <v>4</v>
      </c>
      <c r="I3">
        <f>MIN('Microsoft Bing Maps'!$C$2:$C$200)</f>
        <v>5</v>
      </c>
      <c r="K3">
        <f>MIN(Foursquare!$C$2:$C$200)</f>
        <v>3</v>
      </c>
      <c r="L3">
        <f>MIN('DocuSign eSignature'!$C$2:$C$200)</f>
        <v>3</v>
      </c>
      <c r="M3">
        <f>MIN(GeoNames!$C$2:$C$200)</f>
        <v>2</v>
      </c>
      <c r="N3">
        <f>MIN('Google Geocoding'!$C$2:$C$200)</f>
        <v>11</v>
      </c>
      <c r="O3">
        <f>MIN(OpenStreetMap!$C$2:$C$200)</f>
        <v>7</v>
      </c>
      <c r="P3">
        <f>MIN(SoundCloud!$C$2:$C$200)</f>
        <v>13</v>
      </c>
      <c r="Q3">
        <f>MIN(NationBuilder!$C$2:$C$199)</f>
        <v>8</v>
      </c>
      <c r="R3">
        <f>MIN(Tumblr!$C$2:$C$200)</f>
        <v>4</v>
      </c>
      <c r="S3">
        <f>MIN('Yelp Fusion'!$C$2:$C$200)</f>
        <v>4</v>
      </c>
      <c r="T3">
        <f>MIN('Paypal Invoicing'!$C$2:$C$200)</f>
        <v>20</v>
      </c>
      <c r="U3">
        <f>MIN(Oodle!$C$2:$C$200)</f>
        <v>19</v>
      </c>
      <c r="V3">
        <f>MIN(iTunes!$C$2:$C$200)</f>
        <v>10</v>
      </c>
      <c r="X3">
        <f>MIN(PicPlz!$C$2:$C$200)</f>
        <v>2</v>
      </c>
      <c r="Y3">
        <f>MIN(CrunchBase!$C$2:$C$200)</f>
        <v>10</v>
      </c>
      <c r="Z3">
        <f>MIN(Stripe!$C$2:$C$200)</f>
        <v>7</v>
      </c>
      <c r="AB3">
        <f>MIN(Tropo!$C$2:$C$200)</f>
        <v>5</v>
      </c>
      <c r="AC3">
        <f>MIN('AT&amp;T In-App Messaging'!$C$2:$C$200)</f>
        <v>13</v>
      </c>
      <c r="AD3">
        <f>MIN('Nexmo SMS'!$C$2:$C$200)</f>
        <v>21</v>
      </c>
      <c r="AE3">
        <f>MIN('Amazon S3'!$C$2:$C$200)</f>
        <v>4</v>
      </c>
      <c r="AG3">
        <f>MIN('Google Drive'!$C$2:$C$200)</f>
        <v>8</v>
      </c>
      <c r="AH3">
        <f>MIN('Google Fusion Tables'!$C$2:$C$200)</f>
        <v>4</v>
      </c>
      <c r="AI3">
        <f>MIN(Pryv!$C$2:$C$200)</f>
        <v>4</v>
      </c>
      <c r="AJ3">
        <f>MIN(Github!$C$2:$C$200)</f>
        <v>3</v>
      </c>
      <c r="AK3">
        <f>MIN('Bing Web Search'!$C$2:$C$200)</f>
        <v>24</v>
      </c>
      <c r="AN3">
        <f>MIN(Coinbase!$C$2:$C$200)</f>
        <v>8</v>
      </c>
      <c r="AO3">
        <f>MIN('QuickBooks Payments'!$C$2:$C$200)</f>
        <v>17</v>
      </c>
      <c r="AP3">
        <f>MIN('Forte (Payments Gateway)'!$C$2:$C$200)</f>
        <v>4</v>
      </c>
    </row>
    <row r="4" ht="13.95" spans="1:42">
      <c r="A4" s="1" t="s">
        <v>630</v>
      </c>
      <c r="B4">
        <f>SUM(C4:AP4)</f>
        <v>12706</v>
      </c>
      <c r="C4">
        <f>SUM('Google Maps Places'!$C$2:$C$200)</f>
        <v>93</v>
      </c>
      <c r="D4">
        <f>SUM('Twitter Search Tweets'!$C$2:$C$200)</f>
        <v>24</v>
      </c>
      <c r="E4">
        <f>SUM(Youtube!$C$2:$C$200)</f>
        <v>1937</v>
      </c>
      <c r="F4">
        <f>SUM(Flickr!$C$2:$C$200)</f>
        <v>636</v>
      </c>
      <c r="G4">
        <f>SUM('Twilio SMS'!$C$2:$C$200)</f>
        <v>37</v>
      </c>
      <c r="H4">
        <f>SUM(Last.fm!$C$2:$C$200)</f>
        <v>139</v>
      </c>
      <c r="I4">
        <f>SUM('Microsoft Bing Maps'!$C$2:$C$200)</f>
        <v>241</v>
      </c>
      <c r="K4">
        <f>SUM(Foursquare!$C$2:$C$200)</f>
        <v>415</v>
      </c>
      <c r="L4">
        <f>SUM('DocuSign eSignature'!$C$2:$C$200)</f>
        <v>256</v>
      </c>
      <c r="M4">
        <f>SUM(GeoNames!$C$2:$C$200)</f>
        <v>241</v>
      </c>
      <c r="N4">
        <f>SUM('Google Geocoding'!$C$2:$C$200)</f>
        <v>66</v>
      </c>
      <c r="O4">
        <f>SUM(OpenStreetMap!$C$2:$C$200)</f>
        <v>21</v>
      </c>
      <c r="P4">
        <f>SUM(SoundCloud!$C$2:$C$200)</f>
        <v>39</v>
      </c>
      <c r="Q4">
        <f>SUM(NationBuilder!$C$2:$C$199)</f>
        <v>310</v>
      </c>
      <c r="R4">
        <f>SUM(Tumblr!$C$2:$C$200)</f>
        <v>1927</v>
      </c>
      <c r="S4">
        <f>SUM('Yelp Fusion'!$C$2:$C$200)</f>
        <v>68</v>
      </c>
      <c r="T4">
        <f>SUM('Paypal Invoicing'!$C$2:$C$200)</f>
        <v>789</v>
      </c>
      <c r="U4">
        <f>SUM(Oodle!$C$2:$C$200)</f>
        <v>19</v>
      </c>
      <c r="V4">
        <f>SUM(iTunes!$C$2:$C$200)</f>
        <v>190</v>
      </c>
      <c r="X4">
        <f>SUM(PicPlz!$C$2:$C$200)</f>
        <v>99</v>
      </c>
      <c r="Y4">
        <f>SUM(CrunchBase!$C$2:$C$200)</f>
        <v>147</v>
      </c>
      <c r="Z4">
        <f>SUM(Stripe!$C$2:$C$200)</f>
        <v>1952</v>
      </c>
      <c r="AB4">
        <f>SUM(Tropo!$C$2:$C$200)</f>
        <v>14</v>
      </c>
      <c r="AC4">
        <f>SUM('AT&amp;T In-App Messaging'!$C$2:$C$200)</f>
        <v>13</v>
      </c>
      <c r="AD4">
        <f>SUM('Nexmo SMS'!$C$2:$C$200)</f>
        <v>21</v>
      </c>
      <c r="AE4">
        <f>SUM('Amazon S3'!$C$2:$C$200)</f>
        <v>796</v>
      </c>
      <c r="AG4">
        <f>SUM('Google Drive'!$C$2:$C$200)</f>
        <v>153</v>
      </c>
      <c r="AH4">
        <f>SUM('Google Fusion Tables'!$C$2:$C$200)</f>
        <v>16</v>
      </c>
      <c r="AI4">
        <f>SUM(Pryv!$C$2:$C$200)</f>
        <v>41</v>
      </c>
      <c r="AJ4">
        <f>SUM(Github!$C$2:$C$200)</f>
        <v>196</v>
      </c>
      <c r="AK4">
        <f>SUM('Bing Web Search'!$C$2:$C$200)</f>
        <v>144</v>
      </c>
      <c r="AN4">
        <f>SUM(Coinbase!$C$2:$C$200)</f>
        <v>126</v>
      </c>
      <c r="AO4">
        <f>SUM('QuickBooks Payments'!$C$2:$C$200)</f>
        <v>133</v>
      </c>
      <c r="AP4">
        <f>SUM('Forte (Payments Gateway)'!$C$2:$C$200)</f>
        <v>1407</v>
      </c>
    </row>
    <row r="5" ht="13.95" spans="1:2">
      <c r="A5" s="1" t="s">
        <v>631</v>
      </c>
      <c r="B5" s="4">
        <f>B4/'Dependencies occurrences'!C51</f>
        <v>20.0726698262243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paperSize="1" orientation="landscape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0"/>
  <sheetViews>
    <sheetView workbookViewId="0">
      <selection activeCell="A1" sqref="A1"/>
    </sheetView>
  </sheetViews>
  <sheetFormatPr defaultColWidth="14.4285714285714" defaultRowHeight="15" customHeight="1" outlineLevelCol="2"/>
  <cols>
    <col min="1" max="1" width="18" customWidth="1"/>
    <col min="2" max="2" width="37.4285714285714" customWidth="1"/>
    <col min="3" max="3" width="23.4285714285714" customWidth="1"/>
    <col min="4" max="26" width="10.7071428571429" customWidth="1"/>
  </cols>
  <sheetData>
    <row r="1" ht="13.95" spans="2:3">
      <c r="B1" s="1" t="s">
        <v>632</v>
      </c>
      <c r="C1" s="1" t="s">
        <v>633</v>
      </c>
    </row>
    <row r="2" ht="13.95" spans="2:3">
      <c r="B2">
        <f>'Google Maps Places'!C2</f>
        <v>14</v>
      </c>
      <c r="C2">
        <f>'Google Maps Places'!J2</f>
        <v>2</v>
      </c>
    </row>
    <row r="3" ht="13.95" spans="2:3">
      <c r="B3">
        <f>'Google Maps Places'!C3</f>
        <v>14</v>
      </c>
      <c r="C3">
        <f>'Google Maps Places'!J3</f>
        <v>4</v>
      </c>
    </row>
    <row r="4" ht="13.95" spans="2:3">
      <c r="B4">
        <f>'Google Maps Places'!C4</f>
        <v>14</v>
      </c>
      <c r="C4">
        <f>'Google Maps Places'!J4</f>
        <v>2</v>
      </c>
    </row>
    <row r="5" ht="13.95" spans="2:3">
      <c r="B5">
        <f>'Google Maps Places'!C5</f>
        <v>12</v>
      </c>
      <c r="C5">
        <f>'Google Maps Places'!J5</f>
        <v>2</v>
      </c>
    </row>
    <row r="6" ht="13.95" spans="2:3">
      <c r="B6">
        <f>'Google Maps Places'!C6</f>
        <v>12</v>
      </c>
      <c r="C6">
        <f>'Google Maps Places'!J6</f>
        <v>2</v>
      </c>
    </row>
    <row r="7" ht="13.95" spans="2:3">
      <c r="B7">
        <f>'Google Maps Places'!C7</f>
        <v>12</v>
      </c>
      <c r="C7">
        <f>'Google Maps Places'!J7</f>
        <v>2</v>
      </c>
    </row>
    <row r="8" ht="13.95" spans="2:3">
      <c r="B8">
        <f>'Google Maps Places'!C8</f>
        <v>4</v>
      </c>
      <c r="C8">
        <f>'Google Maps Places'!J8</f>
        <v>2</v>
      </c>
    </row>
    <row r="9" ht="13.95" spans="2:3">
      <c r="B9">
        <f>'Google Maps Places'!C9</f>
        <v>11</v>
      </c>
      <c r="C9">
        <f>'Google Maps Places'!J9</f>
        <v>3</v>
      </c>
    </row>
    <row r="10" ht="13.95" spans="2:3">
      <c r="B10">
        <f>'Twitter Search Tweets'!C2</f>
        <v>10</v>
      </c>
      <c r="C10">
        <f>'Twitter Search Tweets'!J2</f>
        <v>2</v>
      </c>
    </row>
    <row r="11" ht="13.95" spans="2:3">
      <c r="B11">
        <f>'Twitter Search Tweets'!C3</f>
        <v>8</v>
      </c>
      <c r="C11">
        <f>'Twitter Search Tweets'!J3</f>
        <v>2</v>
      </c>
    </row>
    <row r="12" ht="13.95" spans="2:3">
      <c r="B12">
        <f>'Twitter Search Tweets'!C4</f>
        <v>6</v>
      </c>
      <c r="C12">
        <f>'Twitter Search Tweets'!J4</f>
        <v>2</v>
      </c>
    </row>
    <row r="13" ht="13.95" spans="2:3">
      <c r="B13">
        <f>Youtube!C2</f>
        <v>9</v>
      </c>
      <c r="C13">
        <f>Youtube!J2</f>
        <v>3</v>
      </c>
    </row>
    <row r="14" ht="13.95" spans="2:3">
      <c r="B14">
        <f>Youtube!C3</f>
        <v>9</v>
      </c>
      <c r="C14">
        <f>Youtube!J3</f>
        <v>2</v>
      </c>
    </row>
    <row r="15" ht="13.95" spans="2:3">
      <c r="B15">
        <f>Youtube!C4</f>
        <v>11</v>
      </c>
      <c r="C15">
        <f>Youtube!J4</f>
        <v>6</v>
      </c>
    </row>
    <row r="16" ht="13.95" spans="2:3">
      <c r="B16">
        <f>Youtube!C5</f>
        <v>11</v>
      </c>
      <c r="C16">
        <f>Youtube!J5</f>
        <v>2</v>
      </c>
    </row>
    <row r="17" ht="13.95" spans="2:3">
      <c r="B17">
        <f>Youtube!C6</f>
        <v>6</v>
      </c>
      <c r="C17">
        <f>Youtube!J6</f>
        <v>3</v>
      </c>
    </row>
    <row r="18" ht="13.95" spans="2:3">
      <c r="B18">
        <f>Youtube!C7</f>
        <v>17</v>
      </c>
      <c r="C18">
        <f>Youtube!J7</f>
        <v>2</v>
      </c>
    </row>
    <row r="19" ht="13.95" spans="2:3">
      <c r="B19">
        <f>Youtube!C8</f>
        <v>6</v>
      </c>
      <c r="C19">
        <f>Youtube!J8</f>
        <v>2</v>
      </c>
    </row>
    <row r="20" ht="13.95" spans="2:3">
      <c r="B20">
        <f>Youtube!C9</f>
        <v>3</v>
      </c>
      <c r="C20">
        <f>Youtube!J9</f>
        <v>2</v>
      </c>
    </row>
    <row r="21" ht="15.75" customHeight="1" spans="2:3">
      <c r="B21">
        <f>Youtube!C10</f>
        <v>11</v>
      </c>
      <c r="C21">
        <f>Youtube!J10</f>
        <v>4</v>
      </c>
    </row>
    <row r="22" ht="15.75" customHeight="1" spans="2:3">
      <c r="B22">
        <f>Youtube!C11</f>
        <v>11</v>
      </c>
      <c r="C22">
        <f>Youtube!J11</f>
        <v>2</v>
      </c>
    </row>
    <row r="23" ht="15.75" customHeight="1" spans="2:3">
      <c r="B23">
        <f>Youtube!C12</f>
        <v>11</v>
      </c>
      <c r="C23">
        <f>Youtube!J12</f>
        <v>2</v>
      </c>
    </row>
    <row r="24" ht="15.75" customHeight="1" spans="2:3">
      <c r="B24">
        <f>Youtube!C13</f>
        <v>11</v>
      </c>
      <c r="C24">
        <f>Youtube!J13</f>
        <v>2</v>
      </c>
    </row>
    <row r="25" ht="15.75" customHeight="1" spans="2:3">
      <c r="B25">
        <f>Youtube!C14</f>
        <v>11</v>
      </c>
      <c r="C25">
        <f>Youtube!J14</f>
        <v>2</v>
      </c>
    </row>
    <row r="26" ht="15.75" customHeight="1" spans="2:3">
      <c r="B26">
        <f>Youtube!C15</f>
        <v>11</v>
      </c>
      <c r="C26">
        <f>Youtube!J15</f>
        <v>2</v>
      </c>
    </row>
    <row r="27" ht="15.75" customHeight="1" spans="2:3">
      <c r="B27">
        <f>Youtube!C16</f>
        <v>4</v>
      </c>
      <c r="C27">
        <f>Youtube!J16</f>
        <v>2</v>
      </c>
    </row>
    <row r="28" ht="15.75" customHeight="1" spans="2:3">
      <c r="B28">
        <f>Youtube!C17</f>
        <v>7</v>
      </c>
      <c r="C28">
        <f>Youtube!J17</f>
        <v>2</v>
      </c>
    </row>
    <row r="29" ht="15.75" customHeight="1" spans="2:3">
      <c r="B29">
        <f>Youtube!C18</f>
        <v>9</v>
      </c>
      <c r="C29">
        <f>Youtube!J18</f>
        <v>3</v>
      </c>
    </row>
    <row r="30" ht="15.75" customHeight="1" spans="2:3">
      <c r="B30">
        <f>Youtube!C19</f>
        <v>9</v>
      </c>
      <c r="C30">
        <f>Youtube!J19</f>
        <v>2</v>
      </c>
    </row>
    <row r="31" ht="15.75" customHeight="1" spans="2:3">
      <c r="B31">
        <f>Youtube!C20</f>
        <v>12</v>
      </c>
      <c r="C31">
        <f>Youtube!J20</f>
        <v>2</v>
      </c>
    </row>
    <row r="32" ht="15.75" customHeight="1" spans="2:3">
      <c r="B32">
        <f>Youtube!C21</f>
        <v>31</v>
      </c>
      <c r="C32">
        <f>Youtube!J21</f>
        <v>4</v>
      </c>
    </row>
    <row r="33" ht="15.75" customHeight="1" spans="2:3">
      <c r="B33">
        <f>Youtube!C22</f>
        <v>31</v>
      </c>
      <c r="C33">
        <f>Youtube!J22</f>
        <v>2</v>
      </c>
    </row>
    <row r="34" ht="15.75" customHeight="1" spans="2:3">
      <c r="B34">
        <f>Youtube!C23</f>
        <v>31</v>
      </c>
      <c r="C34">
        <f>Youtube!J23</f>
        <v>2</v>
      </c>
    </row>
    <row r="35" ht="15.75" customHeight="1" spans="2:3">
      <c r="B35">
        <f>Youtube!C24</f>
        <v>31</v>
      </c>
      <c r="C35">
        <f>Youtube!J24</f>
        <v>2</v>
      </c>
    </row>
    <row r="36" ht="15.75" customHeight="1" spans="2:3">
      <c r="B36">
        <f>Youtube!C25</f>
        <v>31</v>
      </c>
      <c r="C36">
        <f>Youtube!J25</f>
        <v>2</v>
      </c>
    </row>
    <row r="37" ht="15.75" customHeight="1" spans="2:3">
      <c r="B37">
        <f>Youtube!C26</f>
        <v>31</v>
      </c>
      <c r="C37">
        <f>Youtube!J26</f>
        <v>2</v>
      </c>
    </row>
    <row r="38" ht="15.75" customHeight="1" spans="2:3">
      <c r="B38">
        <f>Youtube!C27</f>
        <v>31</v>
      </c>
      <c r="C38">
        <f>Youtube!J27</f>
        <v>2</v>
      </c>
    </row>
    <row r="39" ht="15.75" customHeight="1" spans="2:3">
      <c r="B39">
        <f>Youtube!C28</f>
        <v>31</v>
      </c>
      <c r="C39">
        <f>Youtube!J28</f>
        <v>2</v>
      </c>
    </row>
    <row r="40" ht="15.75" customHeight="1" spans="2:3">
      <c r="B40">
        <f>Youtube!C29</f>
        <v>31</v>
      </c>
      <c r="C40">
        <f>Youtube!J29</f>
        <v>2</v>
      </c>
    </row>
    <row r="41" ht="15.75" customHeight="1" spans="2:3">
      <c r="B41">
        <f>Youtube!C30</f>
        <v>31</v>
      </c>
      <c r="C41">
        <f>Youtube!J30</f>
        <v>2</v>
      </c>
    </row>
    <row r="42" ht="15.75" customHeight="1" spans="2:3">
      <c r="B42">
        <f>Youtube!C31</f>
        <v>31</v>
      </c>
      <c r="C42">
        <f>Youtube!J31</f>
        <v>2</v>
      </c>
    </row>
    <row r="43" ht="15.75" customHeight="1" spans="2:3">
      <c r="B43">
        <f>Youtube!C32</f>
        <v>31</v>
      </c>
      <c r="C43">
        <f>Youtube!J32</f>
        <v>2</v>
      </c>
    </row>
    <row r="44" ht="15.75" customHeight="1" spans="2:3">
      <c r="B44">
        <f>Youtube!C33</f>
        <v>31</v>
      </c>
      <c r="C44">
        <f>Youtube!J33</f>
        <v>2</v>
      </c>
    </row>
    <row r="45" ht="15.75" customHeight="1" spans="2:3">
      <c r="B45">
        <f>Youtube!C34</f>
        <v>31</v>
      </c>
      <c r="C45">
        <f>Youtube!J34</f>
        <v>2</v>
      </c>
    </row>
    <row r="46" ht="15.75" customHeight="1" spans="2:3">
      <c r="B46">
        <f>Youtube!C35</f>
        <v>31</v>
      </c>
      <c r="C46">
        <f>Youtube!J35</f>
        <v>2</v>
      </c>
    </row>
    <row r="47" ht="15.75" customHeight="1" spans="2:3">
      <c r="B47">
        <f>Youtube!C36</f>
        <v>31</v>
      </c>
      <c r="C47">
        <f>Youtube!J36</f>
        <v>2</v>
      </c>
    </row>
    <row r="48" ht="15.75" customHeight="1" spans="2:3">
      <c r="B48">
        <f>Youtube!C37</f>
        <v>31</v>
      </c>
      <c r="C48">
        <f>Youtube!J37</f>
        <v>2</v>
      </c>
    </row>
    <row r="49" ht="15.75" customHeight="1" spans="2:3">
      <c r="B49">
        <f>Youtube!C38</f>
        <v>31</v>
      </c>
      <c r="C49">
        <f>Youtube!J38</f>
        <v>2</v>
      </c>
    </row>
    <row r="50" ht="15.75" customHeight="1" spans="2:3">
      <c r="B50">
        <f>Youtube!C39</f>
        <v>31</v>
      </c>
      <c r="C50">
        <f>Youtube!J39</f>
        <v>2</v>
      </c>
    </row>
    <row r="51" ht="15.75" customHeight="1" spans="2:3">
      <c r="B51">
        <f>Youtube!C40</f>
        <v>31</v>
      </c>
      <c r="C51">
        <f>Youtube!J40</f>
        <v>2</v>
      </c>
    </row>
    <row r="52" ht="15.75" customHeight="1" spans="2:3">
      <c r="B52">
        <f>Youtube!C41</f>
        <v>31</v>
      </c>
      <c r="C52">
        <f>Youtube!J41</f>
        <v>2</v>
      </c>
    </row>
    <row r="53" ht="15.75" customHeight="1" spans="2:3">
      <c r="B53">
        <f>Youtube!C42</f>
        <v>31</v>
      </c>
      <c r="C53">
        <f>Youtube!J42</f>
        <v>2</v>
      </c>
    </row>
    <row r="54" ht="15.75" customHeight="1" spans="2:3">
      <c r="B54">
        <f>Youtube!C43</f>
        <v>31</v>
      </c>
      <c r="C54">
        <f>Youtube!J43</f>
        <v>2</v>
      </c>
    </row>
    <row r="55" ht="15.75" customHeight="1" spans="2:3">
      <c r="B55">
        <f>Youtube!C44</f>
        <v>31</v>
      </c>
      <c r="C55">
        <f>Youtube!J44</f>
        <v>2</v>
      </c>
    </row>
    <row r="56" ht="15.75" customHeight="1" spans="2:3">
      <c r="B56">
        <f>Youtube!C45</f>
        <v>31</v>
      </c>
      <c r="C56">
        <f>Youtube!J45</f>
        <v>2</v>
      </c>
    </row>
    <row r="57" ht="15.75" customHeight="1" spans="2:3">
      <c r="B57">
        <f>Youtube!C46</f>
        <v>31</v>
      </c>
      <c r="C57">
        <f>Youtube!J46</f>
        <v>2</v>
      </c>
    </row>
    <row r="58" ht="15.75" customHeight="1" spans="2:3">
      <c r="B58">
        <f>Youtube!C47</f>
        <v>31</v>
      </c>
      <c r="C58">
        <f>Youtube!J47</f>
        <v>2</v>
      </c>
    </row>
    <row r="59" ht="15.75" customHeight="1" spans="2:3">
      <c r="B59">
        <f>Youtube!C48</f>
        <v>31</v>
      </c>
      <c r="C59">
        <f>Youtube!J48</f>
        <v>2</v>
      </c>
    </row>
    <row r="60" ht="15.75" customHeight="1" spans="2:3">
      <c r="B60">
        <f>Youtube!C49</f>
        <v>31</v>
      </c>
      <c r="C60">
        <f>Youtube!J49</f>
        <v>2</v>
      </c>
    </row>
    <row r="61" ht="15.75" customHeight="1" spans="2:3">
      <c r="B61">
        <f>Youtube!C50</f>
        <v>31</v>
      </c>
      <c r="C61">
        <f>Youtube!J50</f>
        <v>2</v>
      </c>
    </row>
    <row r="62" ht="15.75" customHeight="1" spans="2:3">
      <c r="B62">
        <f>Youtube!C51</f>
        <v>31</v>
      </c>
      <c r="C62">
        <f>Youtube!J51</f>
        <v>2</v>
      </c>
    </row>
    <row r="63" ht="15.75" customHeight="1" spans="2:3">
      <c r="B63">
        <f>Youtube!C52</f>
        <v>31</v>
      </c>
      <c r="C63">
        <f>Youtube!J52</f>
        <v>2</v>
      </c>
    </row>
    <row r="64" ht="15.75" customHeight="1" spans="2:3">
      <c r="B64">
        <f>Youtube!C53</f>
        <v>31</v>
      </c>
      <c r="C64">
        <f>Youtube!J53</f>
        <v>2</v>
      </c>
    </row>
    <row r="65" ht="15.75" customHeight="1" spans="2:3">
      <c r="B65">
        <f>Youtube!C54</f>
        <v>31</v>
      </c>
      <c r="C65">
        <f>Youtube!J54</f>
        <v>2</v>
      </c>
    </row>
    <row r="66" ht="15.75" customHeight="1" spans="2:3">
      <c r="B66">
        <f>Youtube!C55</f>
        <v>31</v>
      </c>
      <c r="C66">
        <f>Youtube!J55</f>
        <v>2</v>
      </c>
    </row>
    <row r="67" ht="15.75" customHeight="1" spans="2:3">
      <c r="B67">
        <f>Youtube!C56</f>
        <v>31</v>
      </c>
      <c r="C67">
        <f>Youtube!J56</f>
        <v>2</v>
      </c>
    </row>
    <row r="68" ht="15.75" customHeight="1" spans="2:3">
      <c r="B68">
        <f>Youtube!C57</f>
        <v>31</v>
      </c>
      <c r="C68">
        <f>Youtube!J57</f>
        <v>2</v>
      </c>
    </row>
    <row r="69" ht="15.75" customHeight="1" spans="2:3">
      <c r="B69">
        <f>Youtube!C58</f>
        <v>31</v>
      </c>
      <c r="C69">
        <f>Youtube!J58</f>
        <v>2</v>
      </c>
    </row>
    <row r="70" ht="15.75" customHeight="1" spans="2:3">
      <c r="B70">
        <f>Youtube!C59</f>
        <v>31</v>
      </c>
      <c r="C70">
        <f>Youtube!J59</f>
        <v>2</v>
      </c>
    </row>
    <row r="71" ht="15.75" customHeight="1" spans="2:3">
      <c r="B71">
        <f>Youtube!C60</f>
        <v>31</v>
      </c>
      <c r="C71">
        <f>Youtube!J60</f>
        <v>2</v>
      </c>
    </row>
    <row r="72" ht="15.75" customHeight="1" spans="2:3">
      <c r="B72">
        <f>Youtube!C61</f>
        <v>31</v>
      </c>
      <c r="C72">
        <f>Youtube!J61</f>
        <v>2</v>
      </c>
    </row>
    <row r="73" ht="15.75" customHeight="1" spans="2:3">
      <c r="B73">
        <f>Youtube!C62</f>
        <v>31</v>
      </c>
      <c r="C73">
        <f>Youtube!J62</f>
        <v>2</v>
      </c>
    </row>
    <row r="74" ht="15.75" customHeight="1" spans="2:3">
      <c r="B74">
        <f>Youtube!C63</f>
        <v>31</v>
      </c>
      <c r="C74">
        <f>Youtube!J63</f>
        <v>2</v>
      </c>
    </row>
    <row r="75" ht="15.75" customHeight="1" spans="2:3">
      <c r="B75">
        <f>Youtube!C64</f>
        <v>31</v>
      </c>
      <c r="C75">
        <f>Youtube!J64</f>
        <v>2</v>
      </c>
    </row>
    <row r="76" ht="15.75" customHeight="1" spans="2:3">
      <c r="B76">
        <f>Youtube!C65</f>
        <v>31</v>
      </c>
      <c r="C76">
        <f>Youtube!J65</f>
        <v>2</v>
      </c>
    </row>
    <row r="77" ht="15.75" customHeight="1" spans="2:3">
      <c r="B77">
        <f>Youtube!C66</f>
        <v>31</v>
      </c>
      <c r="C77">
        <f>Youtube!J66</f>
        <v>2</v>
      </c>
    </row>
    <row r="78" ht="15.75" customHeight="1" spans="2:3">
      <c r="B78">
        <f>Youtube!C67</f>
        <v>31</v>
      </c>
      <c r="C78">
        <f>Youtube!J67</f>
        <v>2</v>
      </c>
    </row>
    <row r="79" ht="15.75" customHeight="1" spans="2:3">
      <c r="B79">
        <f>Youtube!C68</f>
        <v>31</v>
      </c>
      <c r="C79">
        <f>Youtube!J68</f>
        <v>2</v>
      </c>
    </row>
    <row r="80" ht="15.75" customHeight="1" spans="2:3">
      <c r="B80">
        <f>Youtube!C69</f>
        <v>31</v>
      </c>
      <c r="C80">
        <f>Youtube!J69</f>
        <v>2</v>
      </c>
    </row>
    <row r="81" ht="15.75" customHeight="1" spans="2:3">
      <c r="B81">
        <f>Youtube!C70</f>
        <v>31</v>
      </c>
      <c r="C81">
        <f>Youtube!J70</f>
        <v>2</v>
      </c>
    </row>
    <row r="82" ht="15.75" customHeight="1" spans="2:3">
      <c r="B82">
        <f>Youtube!C71</f>
        <v>31</v>
      </c>
      <c r="C82">
        <f>Youtube!J71</f>
        <v>2</v>
      </c>
    </row>
    <row r="83" ht="15.75" customHeight="1" spans="2:3">
      <c r="B83">
        <f>Youtube!C72</f>
        <v>12</v>
      </c>
      <c r="C83">
        <f>Youtube!J72</f>
        <v>5</v>
      </c>
    </row>
    <row r="84" ht="15.75" customHeight="1" spans="2:3">
      <c r="B84">
        <f>Youtube!C73</f>
        <v>12</v>
      </c>
      <c r="C84">
        <f>Youtube!J73</f>
        <v>2</v>
      </c>
    </row>
    <row r="85" ht="15.75" customHeight="1" spans="2:3">
      <c r="B85">
        <f>Youtube!C74</f>
        <v>4</v>
      </c>
      <c r="C85">
        <f>Youtube!J74</f>
        <v>2</v>
      </c>
    </row>
    <row r="86" ht="15.75" customHeight="1" spans="2:3">
      <c r="B86">
        <f>Youtube!C75</f>
        <v>12</v>
      </c>
      <c r="C86">
        <f>Youtube!J75</f>
        <v>3</v>
      </c>
    </row>
    <row r="87" ht="15.75" customHeight="1" spans="2:3">
      <c r="B87">
        <f>Youtube!C76</f>
        <v>12</v>
      </c>
      <c r="C87">
        <f>Youtube!J76</f>
        <v>2</v>
      </c>
    </row>
    <row r="88" ht="15.75" customHeight="1" spans="2:3">
      <c r="B88">
        <f>Youtube!C77</f>
        <v>12</v>
      </c>
      <c r="C88">
        <f>Youtube!J77</f>
        <v>2</v>
      </c>
    </row>
    <row r="89" ht="15.75" customHeight="1" spans="2:3">
      <c r="B89">
        <f>Youtube!C78</f>
        <v>12</v>
      </c>
      <c r="C89">
        <f>Youtube!J78</f>
        <v>2</v>
      </c>
    </row>
    <row r="90" ht="15.75" customHeight="1" spans="2:3">
      <c r="B90">
        <f>Youtube!C79</f>
        <v>12</v>
      </c>
      <c r="C90">
        <f>Youtube!J79</f>
        <v>2</v>
      </c>
    </row>
    <row r="91" ht="15.75" customHeight="1" spans="2:3">
      <c r="B91">
        <f>Youtube!C80</f>
        <v>23</v>
      </c>
      <c r="C91">
        <f>Youtube!J80</f>
        <v>2</v>
      </c>
    </row>
    <row r="92" ht="15.75" customHeight="1" spans="2:3">
      <c r="B92">
        <f>Youtube!C81</f>
        <v>22</v>
      </c>
      <c r="C92">
        <f>Youtube!J81</f>
        <v>2</v>
      </c>
    </row>
    <row r="93" ht="15.75" customHeight="1" spans="2:3">
      <c r="B93">
        <f>Youtube!C82</f>
        <v>22</v>
      </c>
      <c r="C93">
        <f>Youtube!J82</f>
        <v>2</v>
      </c>
    </row>
    <row r="94" ht="15.75" customHeight="1" spans="2:3">
      <c r="B94">
        <f>Youtube!C83</f>
        <v>22</v>
      </c>
      <c r="C94">
        <f>Youtube!J83</f>
        <v>2</v>
      </c>
    </row>
    <row r="95" ht="15.75" customHeight="1" spans="2:3">
      <c r="B95">
        <f>Flickr!C2</f>
        <v>7</v>
      </c>
      <c r="C95">
        <f>Flickr!J2</f>
        <v>2</v>
      </c>
    </row>
    <row r="96" ht="15.75" customHeight="1" spans="2:3">
      <c r="B96">
        <f>Flickr!C3</f>
        <v>7</v>
      </c>
      <c r="C96">
        <f>Flickr!J3</f>
        <v>2</v>
      </c>
    </row>
    <row r="97" ht="15.75" customHeight="1" spans="2:3">
      <c r="B97">
        <f>Flickr!C4</f>
        <v>7</v>
      </c>
      <c r="C97">
        <f>Flickr!J4</f>
        <v>2</v>
      </c>
    </row>
    <row r="98" ht="15.75" customHeight="1" spans="2:3">
      <c r="B98">
        <f>Flickr!C5</f>
        <v>13</v>
      </c>
      <c r="C98">
        <f>Flickr!J5</f>
        <v>2</v>
      </c>
    </row>
    <row r="99" ht="15.75" customHeight="1" spans="2:3">
      <c r="B99">
        <f>Flickr!C6</f>
        <v>4</v>
      </c>
      <c r="C99">
        <f>Flickr!J6</f>
        <v>2</v>
      </c>
    </row>
    <row r="100" ht="15.75" customHeight="1" spans="2:3">
      <c r="B100">
        <f>Flickr!C7</f>
        <v>4</v>
      </c>
      <c r="C100">
        <f>Flickr!J7</f>
        <v>2</v>
      </c>
    </row>
    <row r="101" ht="15.75" customHeight="1" spans="2:3">
      <c r="B101">
        <f>Flickr!C8</f>
        <v>12</v>
      </c>
      <c r="C101">
        <f>Flickr!J8</f>
        <v>2</v>
      </c>
    </row>
    <row r="102" ht="15.75" customHeight="1" spans="2:3">
      <c r="B102">
        <f>Flickr!C9</f>
        <v>12</v>
      </c>
      <c r="C102">
        <f>Flickr!J9</f>
        <v>2</v>
      </c>
    </row>
    <row r="103" ht="15.75" customHeight="1" spans="2:3">
      <c r="B103">
        <f>Flickr!C10</f>
        <v>6</v>
      </c>
      <c r="C103">
        <f>Flickr!J10</f>
        <v>2</v>
      </c>
    </row>
    <row r="104" ht="15.75" customHeight="1" spans="2:3">
      <c r="B104">
        <f>Flickr!C11</f>
        <v>7</v>
      </c>
      <c r="C104">
        <f>Flickr!J11</f>
        <v>2</v>
      </c>
    </row>
    <row r="105" ht="15.75" customHeight="1" spans="2:3">
      <c r="B105">
        <f>Flickr!C12</f>
        <v>10</v>
      </c>
      <c r="C105">
        <f>Flickr!J12</f>
        <v>2</v>
      </c>
    </row>
    <row r="106" ht="15.75" customHeight="1" spans="2:3">
      <c r="B106">
        <f>Flickr!C13</f>
        <v>10</v>
      </c>
      <c r="C106">
        <f>Flickr!J13</f>
        <v>2</v>
      </c>
    </row>
    <row r="107" ht="15.75" customHeight="1" spans="2:3">
      <c r="B107">
        <f>Flickr!C14</f>
        <v>10</v>
      </c>
      <c r="C107">
        <f>Flickr!J14</f>
        <v>2</v>
      </c>
    </row>
    <row r="108" ht="15.75" customHeight="1" spans="2:3">
      <c r="B108">
        <f>Flickr!C15</f>
        <v>10</v>
      </c>
      <c r="C108">
        <f>Flickr!J15</f>
        <v>2</v>
      </c>
    </row>
    <row r="109" ht="15.75" customHeight="1" spans="2:3">
      <c r="B109">
        <f>Flickr!C16</f>
        <v>11</v>
      </c>
      <c r="C109">
        <f>Flickr!J16</f>
        <v>2</v>
      </c>
    </row>
    <row r="110" ht="15.75" customHeight="1" spans="2:3">
      <c r="B110">
        <f>Flickr!C17</f>
        <v>11</v>
      </c>
      <c r="C110">
        <f>Flickr!J17</f>
        <v>2</v>
      </c>
    </row>
    <row r="111" ht="15.75" customHeight="1" spans="2:3">
      <c r="B111">
        <f>Flickr!C18</f>
        <v>11</v>
      </c>
      <c r="C111">
        <f>Flickr!J18</f>
        <v>2</v>
      </c>
    </row>
    <row r="112" ht="15.75" customHeight="1" spans="2:3">
      <c r="B112">
        <f>Flickr!C19</f>
        <v>11</v>
      </c>
      <c r="C112">
        <f>Flickr!J19</f>
        <v>2</v>
      </c>
    </row>
    <row r="113" ht="15.75" customHeight="1" spans="2:3">
      <c r="B113">
        <f>Flickr!C20</f>
        <v>35</v>
      </c>
      <c r="C113">
        <f>Flickr!J20</f>
        <v>2</v>
      </c>
    </row>
    <row r="114" ht="15.75" customHeight="1" spans="2:3">
      <c r="B114">
        <f>Flickr!C21</f>
        <v>35</v>
      </c>
      <c r="C114">
        <f>Flickr!J21</f>
        <v>2</v>
      </c>
    </row>
    <row r="115" ht="15.75" customHeight="1" spans="2:3">
      <c r="B115">
        <f>Flickr!C22</f>
        <v>35</v>
      </c>
      <c r="C115">
        <f>Flickr!J22</f>
        <v>2</v>
      </c>
    </row>
    <row r="116" ht="15.75" customHeight="1" spans="2:3">
      <c r="B116">
        <f>Flickr!C23</f>
        <v>35</v>
      </c>
      <c r="C116">
        <f>Flickr!J23</f>
        <v>2</v>
      </c>
    </row>
    <row r="117" ht="15.75" customHeight="1" spans="2:3">
      <c r="B117">
        <f>Flickr!C24</f>
        <v>4</v>
      </c>
      <c r="C117">
        <f>Flickr!J24</f>
        <v>2</v>
      </c>
    </row>
    <row r="118" ht="15.75" customHeight="1" spans="2:3">
      <c r="B118">
        <f>Flickr!C25</f>
        <v>4</v>
      </c>
      <c r="C118">
        <f>Flickr!J25</f>
        <v>2</v>
      </c>
    </row>
    <row r="119" ht="15.75" customHeight="1" spans="2:3">
      <c r="B119">
        <f>Flickr!C26</f>
        <v>6</v>
      </c>
      <c r="C119">
        <f>Flickr!J26</f>
        <v>2</v>
      </c>
    </row>
    <row r="120" ht="15.75" customHeight="1" spans="2:3">
      <c r="B120">
        <f>Flickr!C27</f>
        <v>5</v>
      </c>
      <c r="C120">
        <f>Flickr!J27</f>
        <v>2</v>
      </c>
    </row>
    <row r="121" ht="15.75" customHeight="1" spans="2:3">
      <c r="B121">
        <f>Flickr!C28</f>
        <v>4</v>
      </c>
      <c r="C121">
        <f>Flickr!J28</f>
        <v>2</v>
      </c>
    </row>
    <row r="122" ht="15.75" customHeight="1" spans="2:3">
      <c r="B122">
        <f>Flickr!C29</f>
        <v>3</v>
      </c>
      <c r="C122">
        <f>Flickr!J29</f>
        <v>2</v>
      </c>
    </row>
    <row r="123" ht="15.75" customHeight="1" spans="2:3">
      <c r="B123">
        <f>Flickr!C30</f>
        <v>3</v>
      </c>
      <c r="C123">
        <f>Flickr!J30</f>
        <v>2</v>
      </c>
    </row>
    <row r="124" ht="15.75" customHeight="1" spans="2:3">
      <c r="B124">
        <f>Flickr!C31</f>
        <v>3</v>
      </c>
      <c r="C124">
        <f>Flickr!J31</f>
        <v>2</v>
      </c>
    </row>
    <row r="125" ht="15.75" customHeight="1" spans="2:3">
      <c r="B125">
        <f>Flickr!C32</f>
        <v>5</v>
      </c>
      <c r="C125">
        <f>Flickr!J32</f>
        <v>2</v>
      </c>
    </row>
    <row r="126" ht="15.75" customHeight="1" spans="2:3">
      <c r="B126">
        <f>Flickr!C33</f>
        <v>11</v>
      </c>
      <c r="C126">
        <f>Flickr!J33</f>
        <v>2</v>
      </c>
    </row>
    <row r="127" ht="15.75" customHeight="1" spans="2:3">
      <c r="B127">
        <f>Flickr!C34</f>
        <v>13</v>
      </c>
      <c r="C127">
        <f>Flickr!J34</f>
        <v>2</v>
      </c>
    </row>
    <row r="128" ht="15.75" customHeight="1" spans="2:3">
      <c r="B128">
        <f>Flickr!C35</f>
        <v>10</v>
      </c>
      <c r="C128">
        <f>Flickr!J35</f>
        <v>2</v>
      </c>
    </row>
    <row r="129" ht="15.75" customHeight="1" spans="2:3">
      <c r="B129">
        <f>Flickr!C36</f>
        <v>11</v>
      </c>
      <c r="C129">
        <f>Flickr!J36</f>
        <v>2</v>
      </c>
    </row>
    <row r="130" ht="15.75" customHeight="1" spans="2:3">
      <c r="B130">
        <f>Flickr!C37</f>
        <v>11</v>
      </c>
      <c r="C130">
        <f>Flickr!J37</f>
        <v>2</v>
      </c>
    </row>
    <row r="131" ht="15.75" customHeight="1" spans="2:3">
      <c r="B131">
        <f>Flickr!C38</f>
        <v>13</v>
      </c>
      <c r="C131">
        <f>Flickr!J38</f>
        <v>2</v>
      </c>
    </row>
    <row r="132" ht="15.75" customHeight="1" spans="2:3">
      <c r="B132">
        <f>Flickr!C39</f>
        <v>13</v>
      </c>
      <c r="C132">
        <f>Flickr!J39</f>
        <v>2</v>
      </c>
    </row>
    <row r="133" ht="15.75" customHeight="1" spans="2:3">
      <c r="B133">
        <f>Flickr!C40</f>
        <v>10</v>
      </c>
      <c r="C133">
        <f>Flickr!J40</f>
        <v>2</v>
      </c>
    </row>
    <row r="134" ht="15.75" customHeight="1" spans="2:3">
      <c r="B134">
        <f>Flickr!C41</f>
        <v>10</v>
      </c>
      <c r="C134">
        <f>Flickr!J41</f>
        <v>2</v>
      </c>
    </row>
    <row r="135" ht="15.75" customHeight="1" spans="2:3">
      <c r="B135">
        <f>Flickr!C42</f>
        <v>11</v>
      </c>
      <c r="C135">
        <f>Flickr!J42</f>
        <v>2</v>
      </c>
    </row>
    <row r="136" ht="15.75" customHeight="1" spans="2:3">
      <c r="B136">
        <f>Flickr!C43</f>
        <v>13</v>
      </c>
      <c r="C136">
        <f>Flickr!J43</f>
        <v>2</v>
      </c>
    </row>
    <row r="137" ht="15.75" customHeight="1" spans="2:3">
      <c r="B137">
        <f>Flickr!C44</f>
        <v>10</v>
      </c>
      <c r="C137">
        <f>Flickr!J44</f>
        <v>2</v>
      </c>
    </row>
    <row r="138" ht="15.75" customHeight="1" spans="2:3">
      <c r="B138">
        <f>Flickr!C45</f>
        <v>4</v>
      </c>
      <c r="C138">
        <f>Flickr!J45</f>
        <v>2</v>
      </c>
    </row>
    <row r="139" ht="15.75" customHeight="1" spans="2:3">
      <c r="B139">
        <f>Flickr!C46</f>
        <v>7</v>
      </c>
      <c r="C139">
        <f>Flickr!J46</f>
        <v>2</v>
      </c>
    </row>
    <row r="140" ht="15.75" customHeight="1" spans="2:3">
      <c r="B140">
        <f>Flickr!C47</f>
        <v>7</v>
      </c>
      <c r="C140">
        <f>Flickr!J47</f>
        <v>2</v>
      </c>
    </row>
    <row r="141" ht="15.75" customHeight="1" spans="2:3">
      <c r="B141">
        <f>Flickr!C48</f>
        <v>7</v>
      </c>
      <c r="C141">
        <f>Flickr!J48</f>
        <v>2</v>
      </c>
    </row>
    <row r="142" ht="15.75" customHeight="1" spans="2:3">
      <c r="B142">
        <f>Flickr!C49</f>
        <v>15</v>
      </c>
      <c r="C142">
        <f>Flickr!J49</f>
        <v>2</v>
      </c>
    </row>
    <row r="143" ht="15.75" customHeight="1" spans="2:3">
      <c r="B143">
        <f>Flickr!C50</f>
        <v>15</v>
      </c>
      <c r="C143">
        <f>Flickr!J50</f>
        <v>2</v>
      </c>
    </row>
    <row r="144" ht="15.75" customHeight="1" spans="2:3">
      <c r="B144">
        <f>Flickr!C51</f>
        <v>15</v>
      </c>
      <c r="C144">
        <f>Flickr!J51</f>
        <v>2</v>
      </c>
    </row>
    <row r="145" ht="15.75" customHeight="1" spans="2:3">
      <c r="B145">
        <f>Flickr!C52</f>
        <v>15</v>
      </c>
      <c r="C145">
        <f>Flickr!J52</f>
        <v>2</v>
      </c>
    </row>
    <row r="146" ht="15.75" customHeight="1" spans="2:3">
      <c r="B146">
        <f>Flickr!C53</f>
        <v>15</v>
      </c>
      <c r="C146">
        <f>Flickr!J53</f>
        <v>2</v>
      </c>
    </row>
    <row r="147" ht="15.75" customHeight="1" spans="2:3">
      <c r="B147">
        <f>Flickr!C54</f>
        <v>15</v>
      </c>
      <c r="C147">
        <f>Flickr!J54</f>
        <v>2</v>
      </c>
    </row>
    <row r="148" ht="15.75" customHeight="1" spans="2:3">
      <c r="B148">
        <f>Flickr!C55</f>
        <v>15</v>
      </c>
      <c r="C148">
        <f>Flickr!J55</f>
        <v>2</v>
      </c>
    </row>
    <row r="149" ht="15.75" customHeight="1" spans="2:3">
      <c r="B149">
        <f>Flickr!C56</f>
        <v>15</v>
      </c>
      <c r="C149">
        <f>Flickr!J56</f>
        <v>2</v>
      </c>
    </row>
    <row r="150" ht="15.75" customHeight="1" spans="2:3">
      <c r="B150">
        <f>Flickr!C57</f>
        <v>15</v>
      </c>
      <c r="C150">
        <f>Flickr!J57</f>
        <v>2</v>
      </c>
    </row>
    <row r="151" ht="15.75" customHeight="1" spans="2:3">
      <c r="B151">
        <f>'Twilio SMS'!C2</f>
        <v>15</v>
      </c>
      <c r="C151">
        <f>'Twilio SMS'!J2</f>
        <v>2</v>
      </c>
    </row>
    <row r="152" ht="15.75" customHeight="1" spans="2:3">
      <c r="B152">
        <f>'Twilio SMS'!C3</f>
        <v>15</v>
      </c>
      <c r="C152">
        <f>'Twilio SMS'!J3</f>
        <v>2</v>
      </c>
    </row>
    <row r="153" ht="15.75" customHeight="1" spans="2:3">
      <c r="B153">
        <f>'Twilio SMS'!C4</f>
        <v>7</v>
      </c>
      <c r="C153">
        <f>'Twilio SMS'!J4</f>
        <v>2</v>
      </c>
    </row>
    <row r="154" ht="15.75" customHeight="1" spans="2:3">
      <c r="B154">
        <f>Last.fm!C2</f>
        <v>7</v>
      </c>
      <c r="C154">
        <f>Last.fm!J2</f>
        <v>2</v>
      </c>
    </row>
    <row r="155" ht="15.75" customHeight="1" spans="2:3">
      <c r="B155">
        <f>Last.fm!C3</f>
        <v>7</v>
      </c>
      <c r="C155">
        <f>Last.fm!J3</f>
        <v>2</v>
      </c>
    </row>
    <row r="156" ht="15.75" customHeight="1" spans="2:3">
      <c r="B156">
        <f>Last.fm!C4</f>
        <v>6</v>
      </c>
      <c r="C156">
        <f>Last.fm!J4</f>
        <v>2</v>
      </c>
    </row>
    <row r="157" ht="15.75" customHeight="1" spans="2:3">
      <c r="B157">
        <f>Last.fm!C5</f>
        <v>6</v>
      </c>
      <c r="C157">
        <f>Last.fm!J5</f>
        <v>2</v>
      </c>
    </row>
    <row r="158" ht="15.75" customHeight="1" spans="2:3">
      <c r="B158">
        <f>Last.fm!C6</f>
        <v>5</v>
      </c>
      <c r="C158">
        <f>Last.fm!J6</f>
        <v>2</v>
      </c>
    </row>
    <row r="159" ht="15.75" customHeight="1" spans="2:3">
      <c r="B159">
        <f>Last.fm!C7</f>
        <v>5</v>
      </c>
      <c r="C159">
        <f>Last.fm!J7</f>
        <v>2</v>
      </c>
    </row>
    <row r="160" ht="15.75" customHeight="1" spans="2:3">
      <c r="B160">
        <f>Last.fm!C8</f>
        <v>6</v>
      </c>
      <c r="C160">
        <f>Last.fm!J8</f>
        <v>2</v>
      </c>
    </row>
    <row r="161" ht="15.75" customHeight="1" spans="2:3">
      <c r="B161">
        <f>Last.fm!C9</f>
        <v>5</v>
      </c>
      <c r="C161">
        <f>Last.fm!J9</f>
        <v>2</v>
      </c>
    </row>
    <row r="162" ht="15.75" customHeight="1" spans="2:3">
      <c r="B162">
        <f>Last.fm!C10</f>
        <v>5</v>
      </c>
      <c r="C162">
        <f>Last.fm!J10</f>
        <v>2</v>
      </c>
    </row>
    <row r="163" ht="15.75" customHeight="1" spans="2:3">
      <c r="B163">
        <f>Last.fm!C11</f>
        <v>6</v>
      </c>
      <c r="C163">
        <f>Last.fm!J11</f>
        <v>2</v>
      </c>
    </row>
    <row r="164" ht="15.75" customHeight="1" spans="2:3">
      <c r="B164">
        <f>Last.fm!C12</f>
        <v>4</v>
      </c>
      <c r="C164">
        <f>Last.fm!J12</f>
        <v>2</v>
      </c>
    </row>
    <row r="165" ht="15.75" customHeight="1" spans="2:3">
      <c r="B165">
        <f>Last.fm!C13</f>
        <v>6</v>
      </c>
      <c r="C165">
        <f>Last.fm!J13</f>
        <v>2</v>
      </c>
    </row>
    <row r="166" ht="15.75" customHeight="1" spans="2:3">
      <c r="B166">
        <f>Last.fm!C14</f>
        <v>6</v>
      </c>
      <c r="C166">
        <f>Last.fm!J14</f>
        <v>2</v>
      </c>
    </row>
    <row r="167" ht="15.75" customHeight="1" spans="2:3">
      <c r="B167">
        <f>Last.fm!C15</f>
        <v>6</v>
      </c>
      <c r="C167">
        <f>Last.fm!J15</f>
        <v>2</v>
      </c>
    </row>
    <row r="168" ht="15.75" customHeight="1" spans="2:3">
      <c r="B168">
        <f>Last.fm!C16</f>
        <v>6</v>
      </c>
      <c r="C168">
        <f>Last.fm!J16</f>
        <v>2</v>
      </c>
    </row>
    <row r="169" ht="15.75" customHeight="1" spans="2:3">
      <c r="B169">
        <f>Last.fm!C17</f>
        <v>6</v>
      </c>
      <c r="C169">
        <f>Last.fm!J17</f>
        <v>2</v>
      </c>
    </row>
    <row r="170" ht="15.75" customHeight="1" spans="2:3">
      <c r="B170">
        <f>Last.fm!C18</f>
        <v>6</v>
      </c>
      <c r="C170">
        <f>Last.fm!J18</f>
        <v>2</v>
      </c>
    </row>
    <row r="171" ht="15.75" customHeight="1" spans="2:3">
      <c r="B171">
        <f>Last.fm!C19</f>
        <v>6</v>
      </c>
      <c r="C171">
        <f>Last.fm!J19</f>
        <v>2</v>
      </c>
    </row>
    <row r="172" ht="15.75" customHeight="1" spans="2:3">
      <c r="B172">
        <f>Last.fm!C20</f>
        <v>5</v>
      </c>
      <c r="C172">
        <f>Last.fm!J20</f>
        <v>2</v>
      </c>
    </row>
    <row r="173" ht="15.75" customHeight="1" spans="2:3">
      <c r="B173">
        <f>Last.fm!C21</f>
        <v>5</v>
      </c>
      <c r="C173">
        <f>Last.fm!J21</f>
        <v>2</v>
      </c>
    </row>
    <row r="174" ht="15.75" customHeight="1" spans="2:3">
      <c r="B174">
        <f>Last.fm!C22</f>
        <v>6</v>
      </c>
      <c r="C174">
        <f>Last.fm!J22</f>
        <v>2</v>
      </c>
    </row>
    <row r="175" ht="15.75" customHeight="1" spans="2:3">
      <c r="B175">
        <f>Last.fm!C23</f>
        <v>7</v>
      </c>
      <c r="C175">
        <f>Last.fm!J23</f>
        <v>2</v>
      </c>
    </row>
    <row r="176" ht="15.75" customHeight="1" spans="2:3">
      <c r="B176">
        <f>Last.fm!C24</f>
        <v>4</v>
      </c>
      <c r="C176">
        <f>Last.fm!J24</f>
        <v>2</v>
      </c>
    </row>
    <row r="177" ht="15.75" customHeight="1" spans="2:3">
      <c r="B177">
        <f>Last.fm!C25</f>
        <v>4</v>
      </c>
      <c r="C177">
        <f>Last.fm!J25</f>
        <v>2</v>
      </c>
    </row>
    <row r="178" ht="15.75" customHeight="1" spans="2:3">
      <c r="B178">
        <f>Last.fm!C26</f>
        <v>4</v>
      </c>
      <c r="C178">
        <f>Last.fm!J26</f>
        <v>2</v>
      </c>
    </row>
    <row r="179" ht="15.75" customHeight="1" spans="2:3">
      <c r="B179">
        <f>'Microsoft Bing Maps'!C2</f>
        <v>6</v>
      </c>
      <c r="C179">
        <f>'Microsoft Bing Maps'!J2</f>
        <v>2</v>
      </c>
    </row>
    <row r="180" ht="15.75" customHeight="1" spans="2:3">
      <c r="B180">
        <f>'Microsoft Bing Maps'!C3</f>
        <v>6</v>
      </c>
      <c r="C180">
        <f>'Microsoft Bing Maps'!J3</f>
        <v>3</v>
      </c>
    </row>
    <row r="181" ht="15.75" customHeight="1" spans="2:3">
      <c r="B181">
        <f>'Microsoft Bing Maps'!C4</f>
        <v>6</v>
      </c>
      <c r="C181">
        <f>'Microsoft Bing Maps'!J4</f>
        <v>2</v>
      </c>
    </row>
    <row r="182" ht="15.75" customHeight="1" spans="2:3">
      <c r="B182">
        <f>'Microsoft Bing Maps'!C5</f>
        <v>6</v>
      </c>
      <c r="C182">
        <f>'Microsoft Bing Maps'!J5</f>
        <v>2</v>
      </c>
    </row>
    <row r="183" ht="15.75" customHeight="1" spans="2:3">
      <c r="B183">
        <f>'Microsoft Bing Maps'!C6</f>
        <v>8</v>
      </c>
      <c r="C183">
        <f>'Microsoft Bing Maps'!J6</f>
        <v>2</v>
      </c>
    </row>
    <row r="184" ht="15.75" customHeight="1" spans="2:3">
      <c r="B184">
        <f>'Microsoft Bing Maps'!C7</f>
        <v>8</v>
      </c>
      <c r="C184">
        <f>'Microsoft Bing Maps'!J7</f>
        <v>2</v>
      </c>
    </row>
    <row r="185" ht="15.75" customHeight="1" spans="2:3">
      <c r="B185">
        <f>'Microsoft Bing Maps'!C8</f>
        <v>8</v>
      </c>
      <c r="C185">
        <f>'Microsoft Bing Maps'!J8</f>
        <v>2</v>
      </c>
    </row>
    <row r="186" ht="15.75" customHeight="1" spans="2:3">
      <c r="B186">
        <f>'Microsoft Bing Maps'!C9</f>
        <v>8</v>
      </c>
      <c r="C186">
        <f>'Microsoft Bing Maps'!J9</f>
        <v>2</v>
      </c>
    </row>
    <row r="187" ht="15.75" customHeight="1" spans="2:3">
      <c r="B187">
        <f>'Microsoft Bing Maps'!C10</f>
        <v>8</v>
      </c>
      <c r="C187">
        <f>'Microsoft Bing Maps'!J10</f>
        <v>2</v>
      </c>
    </row>
    <row r="188" ht="15.75" customHeight="1" spans="2:3">
      <c r="B188">
        <f>'Microsoft Bing Maps'!C11</f>
        <v>8</v>
      </c>
      <c r="C188">
        <f>'Microsoft Bing Maps'!J11</f>
        <v>2</v>
      </c>
    </row>
    <row r="189" ht="15.75" customHeight="1" spans="2:3">
      <c r="B189">
        <f>'Microsoft Bing Maps'!C12</f>
        <v>8</v>
      </c>
      <c r="C189">
        <f>'Microsoft Bing Maps'!J12</f>
        <v>2</v>
      </c>
    </row>
    <row r="190" ht="15.75" customHeight="1" spans="2:3">
      <c r="B190">
        <f>'Microsoft Bing Maps'!C13</f>
        <v>8</v>
      </c>
      <c r="C190">
        <f>'Microsoft Bing Maps'!J13</f>
        <v>2</v>
      </c>
    </row>
    <row r="191" ht="15.75" customHeight="1" spans="2:3">
      <c r="B191">
        <f>'Microsoft Bing Maps'!C14</f>
        <v>8</v>
      </c>
      <c r="C191">
        <f>'Microsoft Bing Maps'!J14</f>
        <v>3</v>
      </c>
    </row>
    <row r="192" ht="15.75" customHeight="1" spans="2:3">
      <c r="B192">
        <f>'Microsoft Bing Maps'!C15</f>
        <v>8</v>
      </c>
      <c r="C192">
        <f>'Microsoft Bing Maps'!J15</f>
        <v>2</v>
      </c>
    </row>
    <row r="193" ht="15.75" customHeight="1" spans="2:3">
      <c r="B193">
        <f>'Microsoft Bing Maps'!C16</f>
        <v>8</v>
      </c>
      <c r="C193">
        <f>'Microsoft Bing Maps'!J16</f>
        <v>2</v>
      </c>
    </row>
    <row r="194" ht="15.75" customHeight="1" spans="2:3">
      <c r="B194">
        <f>'Microsoft Bing Maps'!C17</f>
        <v>8</v>
      </c>
      <c r="C194">
        <f>'Microsoft Bing Maps'!J17</f>
        <v>3</v>
      </c>
    </row>
    <row r="195" ht="15.75" customHeight="1" spans="2:3">
      <c r="B195">
        <f>'Microsoft Bing Maps'!C18</f>
        <v>14</v>
      </c>
      <c r="C195">
        <f>'Microsoft Bing Maps'!J18</f>
        <v>2</v>
      </c>
    </row>
    <row r="196" ht="15.75" customHeight="1" spans="2:3">
      <c r="B196">
        <f>'Microsoft Bing Maps'!C19</f>
        <v>14</v>
      </c>
      <c r="C196">
        <f>'Microsoft Bing Maps'!J19</f>
        <v>2</v>
      </c>
    </row>
    <row r="197" ht="15.75" customHeight="1" spans="2:3">
      <c r="B197">
        <f>'Microsoft Bing Maps'!C20</f>
        <v>14</v>
      </c>
      <c r="C197">
        <f>'Microsoft Bing Maps'!J20</f>
        <v>2</v>
      </c>
    </row>
    <row r="198" ht="15.75" customHeight="1" spans="2:3">
      <c r="B198">
        <f>'Microsoft Bing Maps'!C21</f>
        <v>14</v>
      </c>
      <c r="C198">
        <f>'Microsoft Bing Maps'!J21</f>
        <v>2</v>
      </c>
    </row>
    <row r="199" ht="15.75" customHeight="1" spans="2:3">
      <c r="B199">
        <f>'Microsoft Bing Maps'!C22</f>
        <v>15</v>
      </c>
      <c r="C199">
        <f>'Microsoft Bing Maps'!J22</f>
        <v>2</v>
      </c>
    </row>
    <row r="200" ht="15.75" customHeight="1" spans="2:3">
      <c r="B200">
        <f>'Microsoft Bing Maps'!C23</f>
        <v>15</v>
      </c>
      <c r="C200">
        <f>'Microsoft Bing Maps'!J23</f>
        <v>2</v>
      </c>
    </row>
    <row r="201" ht="15.75" customHeight="1" spans="2:3">
      <c r="B201">
        <f>'Microsoft Bing Maps'!C24</f>
        <v>15</v>
      </c>
      <c r="C201">
        <f>'Microsoft Bing Maps'!J24</f>
        <v>2</v>
      </c>
    </row>
    <row r="202" ht="15.75" customHeight="1" spans="2:3">
      <c r="B202">
        <f>'Microsoft Bing Maps'!C25</f>
        <v>5</v>
      </c>
      <c r="C202">
        <f>'Microsoft Bing Maps'!J25</f>
        <v>2</v>
      </c>
    </row>
    <row r="203" ht="15.75" customHeight="1" spans="2:3">
      <c r="B203">
        <f>'Microsoft Bing Maps'!C26</f>
        <v>5</v>
      </c>
      <c r="C203">
        <f>'Microsoft Bing Maps'!J26</f>
        <v>2</v>
      </c>
    </row>
    <row r="204" ht="15.75" customHeight="1" spans="2:3">
      <c r="B204">
        <f>'Microsoft Bing Maps'!C27</f>
        <v>10</v>
      </c>
      <c r="C204">
        <f>'Microsoft Bing Maps'!J27</f>
        <v>3</v>
      </c>
    </row>
    <row r="205" ht="15.75" customHeight="1" spans="2:3">
      <c r="B205">
        <f>Foursquare!C2</f>
        <v>15</v>
      </c>
      <c r="C205">
        <f>Foursquare!J2</f>
        <v>2</v>
      </c>
    </row>
    <row r="206" ht="15.75" customHeight="1" spans="2:3">
      <c r="B206">
        <f>Foursquare!C3</f>
        <v>15</v>
      </c>
      <c r="C206">
        <f>Foursquare!J3</f>
        <v>5</v>
      </c>
    </row>
    <row r="207" ht="15.75" customHeight="1" spans="2:3">
      <c r="B207">
        <f>Foursquare!C4</f>
        <v>15</v>
      </c>
      <c r="C207">
        <f>Foursquare!J4</f>
        <v>2</v>
      </c>
    </row>
    <row r="208" ht="15.75" customHeight="1" spans="2:3">
      <c r="B208">
        <f>Foursquare!C5</f>
        <v>15</v>
      </c>
      <c r="C208">
        <f>Foursquare!J5</f>
        <v>2</v>
      </c>
    </row>
    <row r="209" ht="15.75" customHeight="1" spans="2:3">
      <c r="B209">
        <f>Foursquare!C6</f>
        <v>15</v>
      </c>
      <c r="C209">
        <f>Foursquare!J6</f>
        <v>5</v>
      </c>
    </row>
    <row r="210" ht="15.75" customHeight="1" spans="2:3">
      <c r="B210">
        <f>Foursquare!C7</f>
        <v>15</v>
      </c>
      <c r="C210">
        <f>Foursquare!J7</f>
        <v>2</v>
      </c>
    </row>
    <row r="211" ht="15.75" customHeight="1" spans="2:3">
      <c r="B211">
        <f>Foursquare!C8</f>
        <v>15</v>
      </c>
      <c r="C211">
        <f>Foursquare!J8</f>
        <v>2</v>
      </c>
    </row>
    <row r="212" ht="15.75" customHeight="1" spans="2:3">
      <c r="B212">
        <f>Foursquare!C9</f>
        <v>15</v>
      </c>
      <c r="C212">
        <f>Foursquare!J9</f>
        <v>2</v>
      </c>
    </row>
    <row r="213" ht="15.75" customHeight="1" spans="2:3">
      <c r="B213">
        <f>Foursquare!C10</f>
        <v>15</v>
      </c>
      <c r="C213">
        <f>Foursquare!J10</f>
        <v>2</v>
      </c>
    </row>
    <row r="214" ht="15.75" customHeight="1" spans="2:3">
      <c r="B214">
        <f>Foursquare!C11</f>
        <v>15</v>
      </c>
      <c r="C214">
        <f>Foursquare!J11</f>
        <v>2</v>
      </c>
    </row>
    <row r="215" ht="15.75" customHeight="1" spans="2:3">
      <c r="B215">
        <f>Foursquare!C12</f>
        <v>15</v>
      </c>
      <c r="C215">
        <f>Foursquare!J12</f>
        <v>2</v>
      </c>
    </row>
    <row r="216" ht="15.75" customHeight="1" spans="2:3">
      <c r="B216">
        <f>Foursquare!C13</f>
        <v>15</v>
      </c>
      <c r="C216">
        <f>Foursquare!J13</f>
        <v>2</v>
      </c>
    </row>
    <row r="217" ht="15.75" customHeight="1" spans="2:3">
      <c r="B217">
        <f>Foursquare!C14</f>
        <v>15</v>
      </c>
      <c r="C217">
        <f>Foursquare!J14</f>
        <v>2</v>
      </c>
    </row>
    <row r="218" ht="15.75" customHeight="1" spans="2:3">
      <c r="B218">
        <f>Foursquare!C15</f>
        <v>15</v>
      </c>
      <c r="C218">
        <f>Foursquare!J15</f>
        <v>2</v>
      </c>
    </row>
    <row r="219" ht="15.75" customHeight="1" spans="2:3">
      <c r="B219">
        <f>Foursquare!C16</f>
        <v>19</v>
      </c>
      <c r="C219">
        <f>Foursquare!J16</f>
        <v>2</v>
      </c>
    </row>
    <row r="220" ht="15.75" customHeight="1" spans="2:3">
      <c r="B220">
        <f>Foursquare!C17</f>
        <v>19</v>
      </c>
      <c r="C220">
        <f>Foursquare!J17</f>
        <v>2</v>
      </c>
    </row>
    <row r="221" ht="15.75" customHeight="1" spans="2:3">
      <c r="B221">
        <f>Foursquare!C18</f>
        <v>4</v>
      </c>
      <c r="C221">
        <f>Foursquare!J18</f>
        <v>2</v>
      </c>
    </row>
    <row r="222" ht="15.75" customHeight="1" spans="2:3">
      <c r="B222">
        <f>Foursquare!C19</f>
        <v>3</v>
      </c>
      <c r="C222">
        <f>Foursquare!J19</f>
        <v>2</v>
      </c>
    </row>
    <row r="223" ht="15.75" customHeight="1" spans="2:3">
      <c r="B223">
        <f>Foursquare!C20</f>
        <v>4</v>
      </c>
      <c r="C223">
        <f>Foursquare!J20</f>
        <v>2</v>
      </c>
    </row>
    <row r="224" ht="15.75" customHeight="1" spans="2:3">
      <c r="B224">
        <f>Foursquare!C21</f>
        <v>17</v>
      </c>
      <c r="C224">
        <f>Foursquare!J21</f>
        <v>2</v>
      </c>
    </row>
    <row r="225" ht="15.75" customHeight="1" spans="2:3">
      <c r="B225">
        <f>Foursquare!C22</f>
        <v>10</v>
      </c>
      <c r="C225">
        <f>Foursquare!J22</f>
        <v>2</v>
      </c>
    </row>
    <row r="226" ht="15.75" customHeight="1" spans="2:3">
      <c r="B226">
        <f>Foursquare!C23</f>
        <v>10</v>
      </c>
      <c r="C226">
        <f>Foursquare!J23</f>
        <v>2</v>
      </c>
    </row>
    <row r="227" ht="15.75" customHeight="1" spans="2:3">
      <c r="B227">
        <f>Foursquare!C24</f>
        <v>4</v>
      </c>
      <c r="C227">
        <f>Foursquare!J24</f>
        <v>2</v>
      </c>
    </row>
    <row r="228" ht="15.75" customHeight="1" spans="2:3">
      <c r="B228">
        <f>Foursquare!C25</f>
        <v>3</v>
      </c>
      <c r="C228">
        <f>Foursquare!J25</f>
        <v>2</v>
      </c>
    </row>
    <row r="229" ht="15.75" customHeight="1" spans="2:3">
      <c r="B229">
        <f>Foursquare!C26</f>
        <v>6</v>
      </c>
      <c r="C229">
        <f>Foursquare!J26</f>
        <v>2</v>
      </c>
    </row>
    <row r="230" ht="15.75" customHeight="1" spans="2:3">
      <c r="B230">
        <f>Foursquare!C27</f>
        <v>4</v>
      </c>
      <c r="C230">
        <f>Foursquare!J27</f>
        <v>2</v>
      </c>
    </row>
    <row r="231" ht="15.75" customHeight="1" spans="2:3">
      <c r="B231">
        <f>Foursquare!C28</f>
        <v>6</v>
      </c>
      <c r="C231">
        <f>Foursquare!J28</f>
        <v>2</v>
      </c>
    </row>
    <row r="232" ht="15.75" customHeight="1" spans="2:3">
      <c r="B232">
        <f>Foursquare!C29</f>
        <v>13</v>
      </c>
      <c r="C232">
        <f>Foursquare!J29</f>
        <v>4</v>
      </c>
    </row>
    <row r="233" ht="15.75" customHeight="1" spans="2:3">
      <c r="B233">
        <f>Foursquare!C30</f>
        <v>13</v>
      </c>
      <c r="C233">
        <f>Foursquare!J30</f>
        <v>2</v>
      </c>
    </row>
    <row r="234" ht="15.75" customHeight="1" spans="2:3">
      <c r="B234">
        <f>Foursquare!C31</f>
        <v>13</v>
      </c>
      <c r="C234">
        <f>Foursquare!J31</f>
        <v>2</v>
      </c>
    </row>
    <row r="235" ht="15.75" customHeight="1" spans="2:3">
      <c r="B235">
        <f>Foursquare!C32</f>
        <v>13</v>
      </c>
      <c r="C235">
        <f>Foursquare!J32</f>
        <v>2</v>
      </c>
    </row>
    <row r="236" ht="15.75" customHeight="1" spans="2:3">
      <c r="B236">
        <f>Foursquare!C33</f>
        <v>13</v>
      </c>
      <c r="C236">
        <f>Foursquare!J33</f>
        <v>2</v>
      </c>
    </row>
    <row r="237" ht="15.75" customHeight="1" spans="2:3">
      <c r="B237">
        <f>Foursquare!C34</f>
        <v>9</v>
      </c>
      <c r="C237">
        <f>Foursquare!J34</f>
        <v>2</v>
      </c>
    </row>
    <row r="238" ht="15.75" customHeight="1" spans="2:3">
      <c r="B238">
        <f>Foursquare!C35</f>
        <v>4</v>
      </c>
      <c r="C238">
        <f>Foursquare!J35</f>
        <v>2</v>
      </c>
    </row>
    <row r="239" ht="15.75" customHeight="1" spans="2:3">
      <c r="B239">
        <f>Foursquare!C36</f>
        <v>6</v>
      </c>
      <c r="C239">
        <f>Foursquare!J36</f>
        <v>4</v>
      </c>
    </row>
    <row r="240" ht="15.75" customHeight="1" spans="2:3">
      <c r="B240">
        <f>Foursquare!C37</f>
        <v>6</v>
      </c>
      <c r="C240">
        <f>Foursquare!J37</f>
        <v>2</v>
      </c>
    </row>
    <row r="241" ht="15.75" customHeight="1" spans="2:3">
      <c r="B241">
        <f>Foursquare!C38</f>
        <v>6</v>
      </c>
      <c r="C241">
        <f>Foursquare!J38</f>
        <v>2</v>
      </c>
    </row>
    <row r="242" ht="15.75" customHeight="1" spans="2:3">
      <c r="B242">
        <f>'DocuSign eSignature'!C2</f>
        <v>9</v>
      </c>
      <c r="C242">
        <f>'DocuSign eSignature'!J2</f>
        <v>2</v>
      </c>
    </row>
    <row r="243" ht="15.75" customHeight="1" spans="2:3">
      <c r="B243">
        <f>'DocuSign eSignature'!C3</f>
        <v>3</v>
      </c>
      <c r="C243">
        <f>'DocuSign eSignature'!J3</f>
        <v>2</v>
      </c>
    </row>
    <row r="244" ht="15.75" customHeight="1" spans="2:3">
      <c r="B244">
        <f>'DocuSign eSignature'!C4</f>
        <v>3</v>
      </c>
      <c r="C244">
        <f>'DocuSign eSignature'!J4</f>
        <v>2</v>
      </c>
    </row>
    <row r="245" ht="15.75" customHeight="1" spans="2:3">
      <c r="B245">
        <f>'DocuSign eSignature'!C5</f>
        <v>3</v>
      </c>
      <c r="C245">
        <f>'DocuSign eSignature'!J5</f>
        <v>2</v>
      </c>
    </row>
    <row r="246" ht="15.75" customHeight="1" spans="2:3">
      <c r="B246">
        <f>'DocuSign eSignature'!C6</f>
        <v>3</v>
      </c>
      <c r="C246">
        <f>'DocuSign eSignature'!J6</f>
        <v>2</v>
      </c>
    </row>
    <row r="247" ht="15.75" customHeight="1" spans="2:3">
      <c r="B247">
        <f>'DocuSign eSignature'!C7</f>
        <v>16</v>
      </c>
      <c r="C247">
        <f>'DocuSign eSignature'!J7</f>
        <v>3</v>
      </c>
    </row>
    <row r="248" ht="15.75" customHeight="1" spans="2:3">
      <c r="B248">
        <f>'DocuSign eSignature'!C8</f>
        <v>16</v>
      </c>
      <c r="C248">
        <f>'DocuSign eSignature'!J8</f>
        <v>3</v>
      </c>
    </row>
    <row r="249" ht="15.75" customHeight="1" spans="2:3">
      <c r="B249">
        <f>'DocuSign eSignature'!C9</f>
        <v>53</v>
      </c>
      <c r="C249">
        <f>'DocuSign eSignature'!J9</f>
        <v>3</v>
      </c>
    </row>
    <row r="250" ht="15.75" customHeight="1" spans="2:3">
      <c r="B250">
        <f>'DocuSign eSignature'!C10</f>
        <v>53</v>
      </c>
      <c r="C250">
        <f>'DocuSign eSignature'!J10</f>
        <v>2</v>
      </c>
    </row>
    <row r="251" ht="15.75" customHeight="1" spans="2:3">
      <c r="B251">
        <f>'DocuSign eSignature'!C11</f>
        <v>14</v>
      </c>
      <c r="C251">
        <f>'DocuSign eSignature'!J11</f>
        <v>2</v>
      </c>
    </row>
    <row r="252" ht="15.75" customHeight="1" spans="2:3">
      <c r="B252">
        <f>'DocuSign eSignature'!C12</f>
        <v>9</v>
      </c>
      <c r="C252">
        <f>'DocuSign eSignature'!J12</f>
        <v>2</v>
      </c>
    </row>
    <row r="253" ht="15.75" customHeight="1" spans="2:3">
      <c r="B253">
        <f>'DocuSign eSignature'!C13</f>
        <v>10</v>
      </c>
      <c r="C253">
        <f>'DocuSign eSignature'!J13</f>
        <v>2</v>
      </c>
    </row>
    <row r="254" ht="15.75" customHeight="1" spans="2:3">
      <c r="B254">
        <f>'DocuSign eSignature'!C14</f>
        <v>5</v>
      </c>
      <c r="C254">
        <f>'DocuSign eSignature'!J14</f>
        <v>2</v>
      </c>
    </row>
    <row r="255" ht="15.75" customHeight="1" spans="2:3">
      <c r="B255">
        <f>'DocuSign eSignature'!C15</f>
        <v>5</v>
      </c>
      <c r="C255">
        <f>'DocuSign eSignature'!J15</f>
        <v>2</v>
      </c>
    </row>
    <row r="256" ht="15.75" customHeight="1" spans="2:3">
      <c r="B256">
        <f>'DocuSign eSignature'!C16</f>
        <v>18</v>
      </c>
      <c r="C256">
        <f>'DocuSign eSignature'!J16</f>
        <v>2</v>
      </c>
    </row>
    <row r="257" ht="15.75" customHeight="1" spans="2:3">
      <c r="B257">
        <f>'DocuSign eSignature'!C17</f>
        <v>18</v>
      </c>
      <c r="C257">
        <f>'DocuSign eSignature'!J17</f>
        <v>2</v>
      </c>
    </row>
    <row r="258" ht="15.75" customHeight="1" spans="2:3">
      <c r="B258">
        <f>'DocuSign eSignature'!C18</f>
        <v>18</v>
      </c>
      <c r="C258">
        <f>'DocuSign eSignature'!J18</f>
        <v>2</v>
      </c>
    </row>
    <row r="259" ht="15.75" customHeight="1" spans="2:3">
      <c r="B259">
        <f>GeoNames!C2</f>
        <v>7</v>
      </c>
      <c r="C259">
        <f>GeoNames!J2</f>
        <v>2</v>
      </c>
    </row>
    <row r="260" ht="15.75" customHeight="1" spans="2:3">
      <c r="B260">
        <f>GeoNames!C3</f>
        <v>7</v>
      </c>
      <c r="C260">
        <f>GeoNames!J3</f>
        <v>2</v>
      </c>
    </row>
    <row r="261" ht="15.75" customHeight="1" spans="2:3">
      <c r="B261">
        <f>GeoNames!C4</f>
        <v>8</v>
      </c>
      <c r="C261">
        <f>GeoNames!J4</f>
        <v>2</v>
      </c>
    </row>
    <row r="262" ht="15.75" customHeight="1" spans="2:3">
      <c r="B262">
        <f>GeoNames!C5</f>
        <v>8</v>
      </c>
      <c r="C262">
        <f>GeoNames!J5</f>
        <v>2</v>
      </c>
    </row>
    <row r="263" ht="15.75" customHeight="1" spans="2:3">
      <c r="B263">
        <f>GeoNames!C6</f>
        <v>8</v>
      </c>
      <c r="C263">
        <f>GeoNames!J6</f>
        <v>3</v>
      </c>
    </row>
    <row r="264" ht="15.75" customHeight="1" spans="2:3">
      <c r="B264">
        <f>GeoNames!C7</f>
        <v>7</v>
      </c>
      <c r="C264">
        <f>GeoNames!J7</f>
        <v>3</v>
      </c>
    </row>
    <row r="265" ht="15.75" customHeight="1" spans="2:3">
      <c r="B265">
        <f>GeoNames!C8</f>
        <v>6</v>
      </c>
      <c r="C265">
        <f>GeoNames!J8</f>
        <v>4</v>
      </c>
    </row>
    <row r="266" ht="15.75" customHeight="1" spans="2:3">
      <c r="B266">
        <f>GeoNames!C9</f>
        <v>2</v>
      </c>
      <c r="C266">
        <f>GeoNames!J9</f>
        <v>2</v>
      </c>
    </row>
    <row r="267" ht="15.75" customHeight="1" spans="2:3">
      <c r="B267">
        <f>GeoNames!C10</f>
        <v>12</v>
      </c>
      <c r="C267">
        <f>GeoNames!J10</f>
        <v>2</v>
      </c>
    </row>
    <row r="268" ht="15.75" customHeight="1" spans="2:3">
      <c r="B268">
        <f>GeoNames!C11</f>
        <v>12</v>
      </c>
      <c r="C268">
        <f>GeoNames!J11</f>
        <v>2</v>
      </c>
    </row>
    <row r="269" ht="15.75" customHeight="1" spans="2:3">
      <c r="B269">
        <f>GeoNames!C12</f>
        <v>12</v>
      </c>
      <c r="C269">
        <f>GeoNames!J12</f>
        <v>2</v>
      </c>
    </row>
    <row r="270" ht="15.75" customHeight="1" spans="2:3">
      <c r="B270">
        <f>GeoNames!C13</f>
        <v>32</v>
      </c>
      <c r="C270">
        <f>GeoNames!J13</f>
        <v>3</v>
      </c>
    </row>
    <row r="271" ht="15.75" customHeight="1" spans="2:3">
      <c r="B271">
        <f>GeoNames!C14</f>
        <v>32</v>
      </c>
      <c r="C271">
        <f>GeoNames!J14</f>
        <v>3</v>
      </c>
    </row>
    <row r="272" ht="15.75" customHeight="1" spans="2:3">
      <c r="B272">
        <f>GeoNames!C15</f>
        <v>32</v>
      </c>
      <c r="C272">
        <f>GeoNames!J15</f>
        <v>2</v>
      </c>
    </row>
    <row r="273" ht="15.75" customHeight="1" spans="2:3">
      <c r="B273">
        <f>GeoNames!C16</f>
        <v>32</v>
      </c>
      <c r="C273">
        <f>GeoNames!J16</f>
        <v>2</v>
      </c>
    </row>
    <row r="274" ht="15.75" customHeight="1" spans="2:3">
      <c r="B274">
        <f>GeoNames!C17</f>
        <v>6</v>
      </c>
      <c r="C274">
        <f>GeoNames!J17</f>
        <v>2</v>
      </c>
    </row>
    <row r="275" ht="15.75" customHeight="1" spans="2:3">
      <c r="B275">
        <f>GeoNames!C18</f>
        <v>6</v>
      </c>
      <c r="C275">
        <f>GeoNames!J18</f>
        <v>2</v>
      </c>
    </row>
    <row r="276" ht="15.75" customHeight="1" spans="2:3">
      <c r="B276">
        <f>GeoNames!C19</f>
        <v>6</v>
      </c>
      <c r="C276">
        <f>GeoNames!J19</f>
        <v>2</v>
      </c>
    </row>
    <row r="277" ht="15.75" customHeight="1" spans="2:3">
      <c r="B277">
        <f>GeoNames!C20</f>
        <v>6</v>
      </c>
      <c r="C277">
        <f>GeoNames!J20</f>
        <v>2</v>
      </c>
    </row>
    <row r="278" ht="15.75" customHeight="1" spans="2:3">
      <c r="B278">
        <f>'Google Geocoding'!C2</f>
        <v>11</v>
      </c>
      <c r="C278">
        <f>'Google Geocoding'!J2</f>
        <v>3</v>
      </c>
    </row>
    <row r="279" ht="15.75" customHeight="1" spans="2:3">
      <c r="B279">
        <f>'Google Geocoding'!C3</f>
        <v>11</v>
      </c>
      <c r="C279">
        <f>'Google Geocoding'!J3</f>
        <v>4</v>
      </c>
    </row>
    <row r="280" ht="15.75" customHeight="1" spans="2:3">
      <c r="B280">
        <f>'Google Geocoding'!C4</f>
        <v>11</v>
      </c>
      <c r="C280">
        <f>'Google Geocoding'!J4</f>
        <v>3</v>
      </c>
    </row>
    <row r="281" ht="15.75" customHeight="1" spans="2:3">
      <c r="B281">
        <f>'Google Geocoding'!C5</f>
        <v>11</v>
      </c>
      <c r="C281">
        <f>'Google Geocoding'!J5</f>
        <v>3</v>
      </c>
    </row>
    <row r="282" ht="15.75" customHeight="1" spans="2:3">
      <c r="B282">
        <f>'Google Geocoding'!C6</f>
        <v>11</v>
      </c>
      <c r="C282">
        <f>'Google Geocoding'!J6</f>
        <v>3</v>
      </c>
    </row>
    <row r="283" ht="15.75" customHeight="1" spans="2:3">
      <c r="B283">
        <f>'Google Geocoding'!C7</f>
        <v>11</v>
      </c>
      <c r="C283">
        <f>'Google Geocoding'!J7</f>
        <v>3</v>
      </c>
    </row>
    <row r="284" ht="15.75" customHeight="1" spans="2:3">
      <c r="B284">
        <f>OpenStreetMap!C2</f>
        <v>7</v>
      </c>
      <c r="C284">
        <f>OpenStreetMap!J2</f>
        <v>2</v>
      </c>
    </row>
    <row r="285" ht="15.75" customHeight="1" spans="2:3">
      <c r="B285">
        <f>OpenStreetMap!C3</f>
        <v>7</v>
      </c>
      <c r="C285">
        <f>OpenStreetMap!J3</f>
        <v>2</v>
      </c>
    </row>
    <row r="286" ht="15.75" customHeight="1" spans="2:3">
      <c r="B286">
        <f>OpenStreetMap!C4</f>
        <v>7</v>
      </c>
      <c r="C286">
        <f>OpenStreetMap!J4</f>
        <v>2</v>
      </c>
    </row>
    <row r="287" ht="15.75" customHeight="1" spans="2:3">
      <c r="B287">
        <f>SoundCloud!C2</f>
        <v>13</v>
      </c>
      <c r="C287">
        <f>SoundCloud!J2</f>
        <v>2</v>
      </c>
    </row>
    <row r="288" ht="15.75" customHeight="1" spans="2:3">
      <c r="B288">
        <f>SoundCloud!C3</f>
        <v>13</v>
      </c>
      <c r="C288">
        <f>SoundCloud!J3</f>
        <v>2</v>
      </c>
    </row>
    <row r="289" ht="15.75" customHeight="1" spans="2:3">
      <c r="B289">
        <f>SoundCloud!C4</f>
        <v>13</v>
      </c>
      <c r="C289">
        <f>SoundCloud!J4</f>
        <v>2</v>
      </c>
    </row>
    <row r="290" ht="15.75" customHeight="1" spans="2:3">
      <c r="B290">
        <f>NationBuilder!C2</f>
        <v>15</v>
      </c>
      <c r="C290">
        <f>NationBuilder!J2</f>
        <v>2</v>
      </c>
    </row>
    <row r="291" ht="15.75" customHeight="1" spans="2:3">
      <c r="B291">
        <f>NationBuilder!C3</f>
        <v>9</v>
      </c>
      <c r="C291">
        <f>NationBuilder!J3</f>
        <v>2</v>
      </c>
    </row>
    <row r="292" ht="15.75" customHeight="1" spans="2:3">
      <c r="B292">
        <f>NationBuilder!C4</f>
        <v>34</v>
      </c>
      <c r="C292">
        <f>NationBuilder!J4</f>
        <v>4</v>
      </c>
    </row>
    <row r="293" ht="15.75" customHeight="1" spans="2:3">
      <c r="B293">
        <f>NationBuilder!C5</f>
        <v>8</v>
      </c>
      <c r="C293">
        <f>NationBuilder!J5</f>
        <v>2</v>
      </c>
    </row>
    <row r="294" ht="15.75" customHeight="1" spans="2:3">
      <c r="B294">
        <f>NationBuilder!C6</f>
        <v>221</v>
      </c>
      <c r="C294">
        <f>NationBuilder!J6</f>
        <v>10</v>
      </c>
    </row>
    <row r="295" ht="15.75" customHeight="1" spans="2:3">
      <c r="B295">
        <f>NationBuilder!C7</f>
        <v>23</v>
      </c>
      <c r="C295">
        <f>NationBuilder!J7</f>
        <v>2</v>
      </c>
    </row>
    <row r="296" ht="15.75" customHeight="1" spans="2:3">
      <c r="B296">
        <f>Tumblr!C2</f>
        <v>4</v>
      </c>
      <c r="C296">
        <f>Tumblr!J2</f>
        <v>3</v>
      </c>
    </row>
    <row r="297" ht="15.75" customHeight="1" spans="2:3">
      <c r="B297">
        <f>Tumblr!C3</f>
        <v>32</v>
      </c>
      <c r="C297">
        <f>Tumblr!J3</f>
        <v>2</v>
      </c>
    </row>
    <row r="298" ht="15.75" customHeight="1" spans="2:3">
      <c r="B298">
        <f>Tumblr!C4</f>
        <v>32</v>
      </c>
      <c r="C298">
        <f>Tumblr!J4</f>
        <v>2</v>
      </c>
    </row>
    <row r="299" ht="15.75" customHeight="1" spans="2:3">
      <c r="B299">
        <f>Tumblr!C5</f>
        <v>32</v>
      </c>
      <c r="C299">
        <f>Tumblr!J5</f>
        <v>2</v>
      </c>
    </row>
    <row r="300" ht="15.75" customHeight="1" spans="2:3">
      <c r="B300">
        <f>Tumblr!C6</f>
        <v>32</v>
      </c>
      <c r="C300">
        <f>Tumblr!J6</f>
        <v>2</v>
      </c>
    </row>
    <row r="301" ht="15.75" customHeight="1" spans="2:3">
      <c r="B301">
        <f>Tumblr!C7</f>
        <v>32</v>
      </c>
      <c r="C301">
        <f>Tumblr!J7</f>
        <v>2</v>
      </c>
    </row>
    <row r="302" ht="15.75" customHeight="1" spans="2:3">
      <c r="B302">
        <f>Tumblr!C8</f>
        <v>32</v>
      </c>
      <c r="C302">
        <f>Tumblr!J8</f>
        <v>2</v>
      </c>
    </row>
    <row r="303" ht="15.75" customHeight="1" spans="2:3">
      <c r="B303">
        <f>Tumblr!C9</f>
        <v>32</v>
      </c>
      <c r="C303">
        <f>Tumblr!J9</f>
        <v>2</v>
      </c>
    </row>
    <row r="304" ht="15.75" customHeight="1" spans="2:3">
      <c r="B304">
        <f>Tumblr!C10</f>
        <v>32</v>
      </c>
      <c r="C304">
        <f>Tumblr!J10</f>
        <v>2</v>
      </c>
    </row>
    <row r="305" ht="15.75" customHeight="1" spans="2:3">
      <c r="B305">
        <f>Tumblr!C11</f>
        <v>32</v>
      </c>
      <c r="C305">
        <f>Tumblr!J11</f>
        <v>2</v>
      </c>
    </row>
    <row r="306" ht="15.75" customHeight="1" spans="2:3">
      <c r="B306">
        <f>Tumblr!C12</f>
        <v>32</v>
      </c>
      <c r="C306">
        <f>Tumblr!J12</f>
        <v>2</v>
      </c>
    </row>
    <row r="307" ht="15.75" customHeight="1" spans="2:3">
      <c r="B307">
        <f>Tumblr!C13</f>
        <v>32</v>
      </c>
      <c r="C307">
        <f>Tumblr!J13</f>
        <v>2</v>
      </c>
    </row>
    <row r="308" ht="15.75" customHeight="1" spans="2:3">
      <c r="B308">
        <f>Tumblr!C14</f>
        <v>32</v>
      </c>
      <c r="C308">
        <f>Tumblr!J14</f>
        <v>2</v>
      </c>
    </row>
    <row r="309" ht="15.75" customHeight="1" spans="2:3">
      <c r="B309">
        <f>Tumblr!C15</f>
        <v>32</v>
      </c>
      <c r="C309">
        <f>Tumblr!J15</f>
        <v>2</v>
      </c>
    </row>
    <row r="310" ht="15.75" customHeight="1" spans="2:3">
      <c r="B310">
        <f>Tumblr!C16</f>
        <v>32</v>
      </c>
      <c r="C310">
        <f>Tumblr!J16</f>
        <v>2</v>
      </c>
    </row>
    <row r="311" ht="15.75" customHeight="1" spans="2:3">
      <c r="B311">
        <f>Tumblr!C17</f>
        <v>32</v>
      </c>
      <c r="C311">
        <f>Tumblr!J17</f>
        <v>2</v>
      </c>
    </row>
    <row r="312" ht="15.75" customHeight="1" spans="2:3">
      <c r="B312">
        <f>Tumblr!C18</f>
        <v>32</v>
      </c>
      <c r="C312">
        <f>Tumblr!J18</f>
        <v>2</v>
      </c>
    </row>
    <row r="313" ht="15.75" customHeight="1" spans="2:3">
      <c r="B313">
        <f>Tumblr!C19</f>
        <v>32</v>
      </c>
      <c r="C313">
        <f>Tumblr!J19</f>
        <v>4</v>
      </c>
    </row>
    <row r="314" ht="15.75" customHeight="1" spans="2:3">
      <c r="B314">
        <f>Tumblr!C20</f>
        <v>32</v>
      </c>
      <c r="C314">
        <f>Tumblr!J20</f>
        <v>3</v>
      </c>
    </row>
    <row r="315" ht="15.75" customHeight="1" spans="2:3">
      <c r="B315">
        <f>Tumblr!C21</f>
        <v>32</v>
      </c>
      <c r="C315">
        <f>Tumblr!J21</f>
        <v>3</v>
      </c>
    </row>
    <row r="316" ht="15.75" customHeight="1" spans="2:3">
      <c r="B316">
        <f>Tumblr!C22</f>
        <v>33</v>
      </c>
      <c r="C316">
        <f>Tumblr!J22</f>
        <v>2</v>
      </c>
    </row>
    <row r="317" ht="15.75" customHeight="1" spans="2:3">
      <c r="B317">
        <f>Tumblr!C23</f>
        <v>33</v>
      </c>
      <c r="C317">
        <f>Tumblr!J23</f>
        <v>2</v>
      </c>
    </row>
    <row r="318" ht="15.75" customHeight="1" spans="2:3">
      <c r="B318">
        <f>Tumblr!C24</f>
        <v>33</v>
      </c>
      <c r="C318">
        <f>Tumblr!J24</f>
        <v>2</v>
      </c>
    </row>
    <row r="319" ht="15.75" customHeight="1" spans="2:3">
      <c r="B319">
        <f>Tumblr!C25</f>
        <v>33</v>
      </c>
      <c r="C319">
        <f>Tumblr!J25</f>
        <v>2</v>
      </c>
    </row>
    <row r="320" ht="15.75" customHeight="1" spans="2:3">
      <c r="B320">
        <f>Tumblr!C26</f>
        <v>33</v>
      </c>
      <c r="C320">
        <f>Tumblr!J26</f>
        <v>2</v>
      </c>
    </row>
    <row r="321" ht="15.75" customHeight="1" spans="2:3">
      <c r="B321">
        <f>Tumblr!C27</f>
        <v>33</v>
      </c>
      <c r="C321">
        <f>Tumblr!J27</f>
        <v>2</v>
      </c>
    </row>
    <row r="322" ht="15.75" customHeight="1" spans="2:3">
      <c r="B322">
        <f>Tumblr!C28</f>
        <v>33</v>
      </c>
      <c r="C322">
        <f>Tumblr!J28</f>
        <v>2</v>
      </c>
    </row>
    <row r="323" ht="15.75" customHeight="1" spans="2:3">
      <c r="B323">
        <f>Tumblr!C29</f>
        <v>33</v>
      </c>
      <c r="C323">
        <f>Tumblr!J29</f>
        <v>2</v>
      </c>
    </row>
    <row r="324" ht="15.75" customHeight="1" spans="2:3">
      <c r="B324">
        <f>Tumblr!C30</f>
        <v>33</v>
      </c>
      <c r="C324">
        <f>Tumblr!J30</f>
        <v>2</v>
      </c>
    </row>
    <row r="325" ht="15.75" customHeight="1" spans="2:3">
      <c r="B325">
        <f>Tumblr!C31</f>
        <v>33</v>
      </c>
      <c r="C325">
        <f>Tumblr!J31</f>
        <v>2</v>
      </c>
    </row>
    <row r="326" ht="15.75" customHeight="1" spans="2:3">
      <c r="B326">
        <f>Tumblr!C32</f>
        <v>33</v>
      </c>
      <c r="C326">
        <f>Tumblr!J32</f>
        <v>2</v>
      </c>
    </row>
    <row r="327" ht="15.75" customHeight="1" spans="2:3">
      <c r="B327">
        <f>Tumblr!C33</f>
        <v>33</v>
      </c>
      <c r="C327">
        <f>Tumblr!J33</f>
        <v>2</v>
      </c>
    </row>
    <row r="328" ht="15.75" customHeight="1" spans="2:3">
      <c r="B328">
        <f>Tumblr!C34</f>
        <v>33</v>
      </c>
      <c r="C328">
        <f>Tumblr!J34</f>
        <v>2</v>
      </c>
    </row>
    <row r="329" ht="15.75" customHeight="1" spans="2:3">
      <c r="B329">
        <f>Tumblr!C35</f>
        <v>33</v>
      </c>
      <c r="C329">
        <f>Tumblr!J35</f>
        <v>2</v>
      </c>
    </row>
    <row r="330" ht="15.75" customHeight="1" spans="2:3">
      <c r="B330">
        <f>Tumblr!C36</f>
        <v>33</v>
      </c>
      <c r="C330">
        <f>Tumblr!J36</f>
        <v>2</v>
      </c>
    </row>
    <row r="331" ht="15.75" customHeight="1" spans="2:3">
      <c r="B331">
        <f>Tumblr!C37</f>
        <v>33</v>
      </c>
      <c r="C331">
        <f>Tumblr!J37</f>
        <v>2</v>
      </c>
    </row>
    <row r="332" ht="15.75" customHeight="1" spans="2:3">
      <c r="B332">
        <f>Tumblr!C38</f>
        <v>33</v>
      </c>
      <c r="C332">
        <f>Tumblr!J38</f>
        <v>4</v>
      </c>
    </row>
    <row r="333" ht="15.75" customHeight="1" spans="2:3">
      <c r="B333">
        <f>Tumblr!C39</f>
        <v>33</v>
      </c>
      <c r="C333">
        <f>Tumblr!J39</f>
        <v>3</v>
      </c>
    </row>
    <row r="334" ht="15.75" customHeight="1" spans="2:3">
      <c r="B334">
        <f>Tumblr!C40</f>
        <v>33</v>
      </c>
      <c r="C334">
        <f>Tumblr!J40</f>
        <v>3</v>
      </c>
    </row>
    <row r="335" ht="15.75" customHeight="1" spans="2:3">
      <c r="B335">
        <f>Tumblr!C41</f>
        <v>36</v>
      </c>
      <c r="C335">
        <f>Tumblr!J41</f>
        <v>2</v>
      </c>
    </row>
    <row r="336" ht="15.75" customHeight="1" spans="2:3">
      <c r="B336">
        <f>Tumblr!C42</f>
        <v>36</v>
      </c>
      <c r="C336">
        <f>Tumblr!J42</f>
        <v>2</v>
      </c>
    </row>
    <row r="337" ht="15.75" customHeight="1" spans="2:3">
      <c r="B337">
        <f>Tumblr!C43</f>
        <v>36</v>
      </c>
      <c r="C337">
        <f>Tumblr!J43</f>
        <v>2</v>
      </c>
    </row>
    <row r="338" ht="15.75" customHeight="1" spans="2:3">
      <c r="B338">
        <f>Tumblr!C44</f>
        <v>36</v>
      </c>
      <c r="C338">
        <f>Tumblr!J44</f>
        <v>2</v>
      </c>
    </row>
    <row r="339" ht="15.75" customHeight="1" spans="2:3">
      <c r="B339">
        <f>Tumblr!C45</f>
        <v>36</v>
      </c>
      <c r="C339">
        <f>Tumblr!J45</f>
        <v>2</v>
      </c>
    </row>
    <row r="340" ht="15.75" customHeight="1" spans="2:3">
      <c r="B340">
        <f>Tumblr!C46</f>
        <v>36</v>
      </c>
      <c r="C340">
        <f>Tumblr!J46</f>
        <v>2</v>
      </c>
    </row>
    <row r="341" ht="15.75" customHeight="1" spans="2:3">
      <c r="B341">
        <f>Tumblr!C47</f>
        <v>36</v>
      </c>
      <c r="C341">
        <f>Tumblr!J47</f>
        <v>2</v>
      </c>
    </row>
    <row r="342" ht="15.75" customHeight="1" spans="2:3">
      <c r="B342">
        <f>Tumblr!C48</f>
        <v>36</v>
      </c>
      <c r="C342">
        <f>Tumblr!J48</f>
        <v>2</v>
      </c>
    </row>
    <row r="343" ht="15.75" customHeight="1" spans="2:3">
      <c r="B343">
        <f>Tumblr!C49</f>
        <v>36</v>
      </c>
      <c r="C343">
        <f>Tumblr!J49</f>
        <v>2</v>
      </c>
    </row>
    <row r="344" ht="15.75" customHeight="1" spans="2:3">
      <c r="B344">
        <f>Tumblr!C50</f>
        <v>36</v>
      </c>
      <c r="C344">
        <f>Tumblr!J50</f>
        <v>2</v>
      </c>
    </row>
    <row r="345" ht="15.75" customHeight="1" spans="2:3">
      <c r="B345">
        <f>Tumblr!C51</f>
        <v>36</v>
      </c>
      <c r="C345">
        <f>Tumblr!J51</f>
        <v>2</v>
      </c>
    </row>
    <row r="346" ht="15.75" customHeight="1" spans="2:3">
      <c r="B346">
        <f>Tumblr!C52</f>
        <v>36</v>
      </c>
      <c r="C346">
        <f>Tumblr!J52</f>
        <v>2</v>
      </c>
    </row>
    <row r="347" ht="15.75" customHeight="1" spans="2:3">
      <c r="B347">
        <f>Tumblr!C53</f>
        <v>36</v>
      </c>
      <c r="C347">
        <f>Tumblr!J53</f>
        <v>2</v>
      </c>
    </row>
    <row r="348" ht="15.75" customHeight="1" spans="2:3">
      <c r="B348">
        <f>Tumblr!C54</f>
        <v>36</v>
      </c>
      <c r="C348">
        <f>Tumblr!J54</f>
        <v>2</v>
      </c>
    </row>
    <row r="349" ht="15.75" customHeight="1" spans="2:3">
      <c r="B349">
        <f>Tumblr!C55</f>
        <v>36</v>
      </c>
      <c r="C349">
        <f>Tumblr!J55</f>
        <v>2</v>
      </c>
    </row>
    <row r="350" ht="15.75" customHeight="1" spans="2:3">
      <c r="B350">
        <f>Tumblr!C56</f>
        <v>36</v>
      </c>
      <c r="C350">
        <f>Tumblr!J56</f>
        <v>2</v>
      </c>
    </row>
    <row r="351" ht="15.75" customHeight="1" spans="2:3">
      <c r="B351">
        <f>Tumblr!C57</f>
        <v>36</v>
      </c>
      <c r="C351">
        <f>Tumblr!J57</f>
        <v>4</v>
      </c>
    </row>
    <row r="352" ht="15.75" customHeight="1" spans="2:3">
      <c r="B352">
        <f>Tumblr!C58</f>
        <v>36</v>
      </c>
      <c r="C352">
        <f>Tumblr!J58</f>
        <v>3</v>
      </c>
    </row>
    <row r="353" ht="15.75" customHeight="1" spans="2:3">
      <c r="B353">
        <f>Tumblr!C59</f>
        <v>36</v>
      </c>
      <c r="C353">
        <f>Tumblr!J59</f>
        <v>3</v>
      </c>
    </row>
    <row r="354" ht="15.75" customHeight="1" spans="2:3">
      <c r="B354">
        <f>Tumblr!C60</f>
        <v>4</v>
      </c>
      <c r="C354">
        <f>Tumblr!J60</f>
        <v>3</v>
      </c>
    </row>
    <row r="355" ht="15.75" customHeight="1" spans="2:3">
      <c r="B355">
        <f>'Yelp Fusion'!C2</f>
        <v>14</v>
      </c>
      <c r="C355">
        <f>'Yelp Fusion'!J2</f>
        <v>3</v>
      </c>
    </row>
    <row r="356" ht="15.75" customHeight="1" spans="2:3">
      <c r="B356">
        <f>'Yelp Fusion'!C3</f>
        <v>14</v>
      </c>
      <c r="C356">
        <f>'Yelp Fusion'!J3</f>
        <v>2</v>
      </c>
    </row>
    <row r="357" ht="15.75" customHeight="1" spans="2:3">
      <c r="B357">
        <f>'Yelp Fusion'!C4</f>
        <v>4</v>
      </c>
      <c r="C357">
        <f>'Yelp Fusion'!J4</f>
        <v>3</v>
      </c>
    </row>
    <row r="358" ht="15.75" customHeight="1" spans="2:3">
      <c r="B358">
        <f>'Yelp Fusion'!C5</f>
        <v>4</v>
      </c>
      <c r="C358">
        <f>'Yelp Fusion'!J5</f>
        <v>2</v>
      </c>
    </row>
    <row r="359" ht="15.75" customHeight="1" spans="2:3">
      <c r="B359">
        <f>'Yelp Fusion'!C6</f>
        <v>14</v>
      </c>
      <c r="C359">
        <f>'Yelp Fusion'!J6</f>
        <v>2</v>
      </c>
    </row>
    <row r="360" ht="15.75" customHeight="1" spans="2:3">
      <c r="B360">
        <f>'Yelp Fusion'!C7</f>
        <v>14</v>
      </c>
      <c r="C360">
        <f>'Yelp Fusion'!J7</f>
        <v>2</v>
      </c>
    </row>
    <row r="361" ht="15.75" customHeight="1" spans="2:3">
      <c r="B361">
        <f>'Yelp Fusion'!C8</f>
        <v>4</v>
      </c>
      <c r="C361">
        <f>'Yelp Fusion'!J8</f>
        <v>3</v>
      </c>
    </row>
    <row r="362" ht="15.75" customHeight="1" spans="2:3">
      <c r="B362">
        <f>'Paypal Invoicing'!C2</f>
        <v>112</v>
      </c>
      <c r="C362">
        <f>'Paypal Invoicing'!J2</f>
        <v>2</v>
      </c>
    </row>
    <row r="363" ht="15.75" customHeight="1" spans="2:3">
      <c r="B363">
        <f>'Paypal Invoicing'!C3</f>
        <v>112</v>
      </c>
      <c r="C363">
        <f>'Paypal Invoicing'!J3</f>
        <v>2</v>
      </c>
    </row>
    <row r="364" ht="15.75" customHeight="1" spans="2:3">
      <c r="B364">
        <f>'Paypal Invoicing'!C4</f>
        <v>113</v>
      </c>
      <c r="C364">
        <f>'Paypal Invoicing'!J4</f>
        <v>2</v>
      </c>
    </row>
    <row r="365" ht="15.75" customHeight="1" spans="2:3">
      <c r="B365">
        <f>'Paypal Invoicing'!C5</f>
        <v>113</v>
      </c>
      <c r="C365">
        <f>'Paypal Invoicing'!J5</f>
        <v>2</v>
      </c>
    </row>
    <row r="366" ht="15.75" customHeight="1" spans="2:3">
      <c r="B366">
        <f>'Paypal Invoicing'!C6</f>
        <v>119</v>
      </c>
      <c r="C366">
        <f>'Paypal Invoicing'!J6</f>
        <v>2</v>
      </c>
    </row>
    <row r="367" ht="15.75" customHeight="1" spans="2:3">
      <c r="B367">
        <f>'Paypal Invoicing'!C7</f>
        <v>120</v>
      </c>
      <c r="C367">
        <f>'Paypal Invoicing'!J7</f>
        <v>2</v>
      </c>
    </row>
    <row r="368" ht="15.75" customHeight="1" spans="2:3">
      <c r="B368">
        <f>'Paypal Invoicing'!C8</f>
        <v>20</v>
      </c>
      <c r="C368">
        <f>'Paypal Invoicing'!J8</f>
        <v>2</v>
      </c>
    </row>
    <row r="369" ht="15.75" customHeight="1" spans="2:3">
      <c r="B369">
        <f>'Paypal Invoicing'!C9</f>
        <v>20</v>
      </c>
      <c r="C369">
        <f>'Paypal Invoicing'!J9</f>
        <v>2</v>
      </c>
    </row>
    <row r="370" ht="15.75" customHeight="1" spans="2:3">
      <c r="B370">
        <f>'Paypal Invoicing'!C10</f>
        <v>20</v>
      </c>
      <c r="C370">
        <f>'Paypal Invoicing'!J10</f>
        <v>2</v>
      </c>
    </row>
    <row r="371" ht="15.75" customHeight="1" spans="2:3">
      <c r="B371">
        <f>'Paypal Invoicing'!C11</f>
        <v>20</v>
      </c>
      <c r="C371">
        <f>'Paypal Invoicing'!J11</f>
        <v>2</v>
      </c>
    </row>
    <row r="372" ht="15.75" customHeight="1" spans="2:3">
      <c r="B372">
        <f>'Paypal Invoicing'!C12</f>
        <v>20</v>
      </c>
      <c r="C372">
        <f>'Paypal Invoicing'!J12</f>
        <v>2</v>
      </c>
    </row>
    <row r="373" ht="15.75" customHeight="1" spans="2:3">
      <c r="B373">
        <f>Oodle!$C$2</f>
        <v>19</v>
      </c>
      <c r="C373">
        <f>Oodle!$J$2</f>
        <v>2</v>
      </c>
    </row>
    <row r="374" ht="15.75" customHeight="1" spans="2:3">
      <c r="B374">
        <f>iTunes!C2</f>
        <v>10</v>
      </c>
      <c r="C374">
        <f>iTunes!J2</f>
        <v>2</v>
      </c>
    </row>
    <row r="375" ht="15.75" customHeight="1" spans="2:3">
      <c r="B375">
        <f>iTunes!C3</f>
        <v>10</v>
      </c>
      <c r="C375">
        <f>iTunes!J3</f>
        <v>2</v>
      </c>
    </row>
    <row r="376" ht="15.75" customHeight="1" spans="2:3">
      <c r="B376">
        <f>iTunes!C4</f>
        <v>10</v>
      </c>
      <c r="C376">
        <f>iTunes!J4</f>
        <v>2</v>
      </c>
    </row>
    <row r="377" ht="15.75" customHeight="1" spans="2:3">
      <c r="B377">
        <f>iTunes!C5</f>
        <v>10</v>
      </c>
      <c r="C377">
        <f>iTunes!J5</f>
        <v>2</v>
      </c>
    </row>
    <row r="378" ht="15.75" customHeight="1" spans="2:3">
      <c r="B378">
        <f>iTunes!C6</f>
        <v>10</v>
      </c>
      <c r="C378">
        <f>iTunes!J6</f>
        <v>2</v>
      </c>
    </row>
    <row r="379" ht="15.75" customHeight="1" spans="2:3">
      <c r="B379">
        <f>iTunes!C7</f>
        <v>10</v>
      </c>
      <c r="C379">
        <f>iTunes!J7</f>
        <v>2</v>
      </c>
    </row>
    <row r="380" ht="15.75" customHeight="1" spans="2:3">
      <c r="B380">
        <f>iTunes!C8</f>
        <v>10</v>
      </c>
      <c r="C380">
        <f>iTunes!J8</f>
        <v>2</v>
      </c>
    </row>
    <row r="381" ht="15.75" customHeight="1" spans="2:3">
      <c r="B381">
        <f>iTunes!C9</f>
        <v>10</v>
      </c>
      <c r="C381">
        <f>iTunes!J9</f>
        <v>2</v>
      </c>
    </row>
    <row r="382" ht="15.75" customHeight="1" spans="2:3">
      <c r="B382">
        <f>iTunes!C10</f>
        <v>10</v>
      </c>
      <c r="C382">
        <f>iTunes!J10</f>
        <v>2</v>
      </c>
    </row>
    <row r="383" ht="15.75" customHeight="1" spans="2:3">
      <c r="B383">
        <f>iTunes!C11</f>
        <v>10</v>
      </c>
      <c r="C383">
        <f>iTunes!J11</f>
        <v>2</v>
      </c>
    </row>
    <row r="384" ht="15.75" customHeight="1" spans="2:3">
      <c r="B384">
        <f>iTunes!C12</f>
        <v>10</v>
      </c>
      <c r="C384">
        <f>iTunes!J12</f>
        <v>2</v>
      </c>
    </row>
    <row r="385" ht="15.75" customHeight="1" spans="2:3">
      <c r="B385">
        <f>iTunes!C13</f>
        <v>10</v>
      </c>
      <c r="C385">
        <f>iTunes!J13</f>
        <v>2</v>
      </c>
    </row>
    <row r="386" ht="15.75" customHeight="1" spans="2:3">
      <c r="B386">
        <f>iTunes!C14</f>
        <v>10</v>
      </c>
      <c r="C386">
        <f>iTunes!J14</f>
        <v>2</v>
      </c>
    </row>
    <row r="387" ht="15.75" customHeight="1" spans="2:3">
      <c r="B387">
        <f>iTunes!C15</f>
        <v>10</v>
      </c>
      <c r="C387">
        <f>iTunes!J15</f>
        <v>2</v>
      </c>
    </row>
    <row r="388" ht="15.75" customHeight="1" spans="2:3">
      <c r="B388">
        <f>iTunes!C16</f>
        <v>10</v>
      </c>
      <c r="C388">
        <f>iTunes!J16</f>
        <v>2</v>
      </c>
    </row>
    <row r="389" ht="15.75" customHeight="1" spans="2:3">
      <c r="B389">
        <f>iTunes!C17</f>
        <v>10</v>
      </c>
      <c r="C389">
        <f>iTunes!J17</f>
        <v>2</v>
      </c>
    </row>
    <row r="390" ht="15.75" customHeight="1" spans="2:3">
      <c r="B390">
        <f>iTunes!C18</f>
        <v>10</v>
      </c>
      <c r="C390">
        <f>iTunes!J18</f>
        <v>2</v>
      </c>
    </row>
    <row r="391" ht="15.75" customHeight="1" spans="2:3">
      <c r="B391">
        <f>iTunes!C19</f>
        <v>10</v>
      </c>
      <c r="C391">
        <f>iTunes!J19</f>
        <v>2</v>
      </c>
    </row>
    <row r="392" ht="15.75" customHeight="1" spans="2:3">
      <c r="B392">
        <f>iTunes!C20</f>
        <v>10</v>
      </c>
      <c r="C392">
        <f>iTunes!J20</f>
        <v>2</v>
      </c>
    </row>
    <row r="393" ht="15.75" customHeight="1" spans="2:3">
      <c r="B393">
        <f>PicPlz!C2</f>
        <v>7</v>
      </c>
      <c r="C393">
        <f>PicPlz!J2</f>
        <v>2</v>
      </c>
    </row>
    <row r="394" ht="15.75" customHeight="1" spans="2:3">
      <c r="B394">
        <f>PicPlz!C3</f>
        <v>7</v>
      </c>
      <c r="C394">
        <f>PicPlz!J3</f>
        <v>2</v>
      </c>
    </row>
    <row r="395" ht="15.75" customHeight="1" spans="2:3">
      <c r="B395">
        <f>PicPlz!C4</f>
        <v>7</v>
      </c>
      <c r="C395">
        <f>PicPlz!J4</f>
        <v>2</v>
      </c>
    </row>
    <row r="396" ht="15.75" customHeight="1" spans="2:3">
      <c r="B396">
        <f>PicPlz!C5</f>
        <v>7</v>
      </c>
      <c r="C396">
        <f>PicPlz!J5</f>
        <v>2</v>
      </c>
    </row>
    <row r="397" ht="15.75" customHeight="1" spans="2:3">
      <c r="B397">
        <f>PicPlz!C6</f>
        <v>7</v>
      </c>
      <c r="C397">
        <f>PicPlz!J6</f>
        <v>2</v>
      </c>
    </row>
    <row r="398" ht="15.75" customHeight="1" spans="2:3">
      <c r="B398">
        <f>PicPlz!C7</f>
        <v>7</v>
      </c>
      <c r="C398">
        <f>PicPlz!J7</f>
        <v>2</v>
      </c>
    </row>
    <row r="399" ht="15.75" customHeight="1" spans="2:3">
      <c r="B399">
        <f>PicPlz!C8</f>
        <v>3</v>
      </c>
      <c r="C399">
        <f>PicPlz!J8</f>
        <v>3</v>
      </c>
    </row>
    <row r="400" ht="15.75" customHeight="1" spans="2:3">
      <c r="B400">
        <f>PicPlz!C9</f>
        <v>3</v>
      </c>
      <c r="C400">
        <f>PicPlz!J9</f>
        <v>3</v>
      </c>
    </row>
    <row r="401" ht="15.75" customHeight="1" spans="2:3">
      <c r="B401">
        <f>PicPlz!C10</f>
        <v>4</v>
      </c>
      <c r="C401">
        <f>PicPlz!J10</f>
        <v>3</v>
      </c>
    </row>
    <row r="402" ht="15.75" customHeight="1" spans="2:3">
      <c r="B402">
        <f>PicPlz!C11</f>
        <v>7</v>
      </c>
      <c r="C402">
        <f>PicPlz!J11</f>
        <v>4</v>
      </c>
    </row>
    <row r="403" ht="15.75" customHeight="1" spans="2:3">
      <c r="B403">
        <f>PicPlz!C12</f>
        <v>2</v>
      </c>
      <c r="C403">
        <f>PicPlz!J12</f>
        <v>2</v>
      </c>
    </row>
    <row r="404" ht="15.75" customHeight="1" spans="2:3">
      <c r="B404">
        <f>PicPlz!C13</f>
        <v>2</v>
      </c>
      <c r="C404">
        <f>PicPlz!J13</f>
        <v>2</v>
      </c>
    </row>
    <row r="405" ht="15.75" customHeight="1" spans="2:3">
      <c r="B405">
        <f>PicPlz!C14</f>
        <v>4</v>
      </c>
      <c r="C405">
        <f>PicPlz!J14</f>
        <v>2</v>
      </c>
    </row>
    <row r="406" ht="15.75" customHeight="1" spans="2:3">
      <c r="B406">
        <f>PicPlz!C15</f>
        <v>4</v>
      </c>
      <c r="C406">
        <f>PicPlz!J15</f>
        <v>2</v>
      </c>
    </row>
    <row r="407" ht="15.75" customHeight="1" spans="2:3">
      <c r="B407">
        <f>PicPlz!C16</f>
        <v>7</v>
      </c>
      <c r="C407">
        <f>PicPlz!J16</f>
        <v>2</v>
      </c>
    </row>
    <row r="408" ht="15.75" customHeight="1" spans="2:3">
      <c r="B408">
        <f>PicPlz!C17</f>
        <v>7</v>
      </c>
      <c r="C408">
        <f>PicPlz!J17</f>
        <v>2</v>
      </c>
    </row>
    <row r="409" ht="15.75" customHeight="1" spans="2:3">
      <c r="B409">
        <f>PicPlz!C18</f>
        <v>7</v>
      </c>
      <c r="C409">
        <f>PicPlz!J18</f>
        <v>2</v>
      </c>
    </row>
    <row r="410" ht="15.75" customHeight="1" spans="2:3">
      <c r="B410">
        <f>PicPlz!C19</f>
        <v>7</v>
      </c>
      <c r="C410">
        <f>PicPlz!J19</f>
        <v>2</v>
      </c>
    </row>
    <row r="411" ht="15.75" customHeight="1" spans="2:3">
      <c r="B411">
        <f>CrunchBase!C2</f>
        <v>11</v>
      </c>
      <c r="C411">
        <f>CrunchBase!J2</f>
        <v>3</v>
      </c>
    </row>
    <row r="412" ht="15.75" customHeight="1" spans="2:3">
      <c r="B412">
        <f>CrunchBase!C3</f>
        <v>11</v>
      </c>
      <c r="C412">
        <f>CrunchBase!J3</f>
        <v>2</v>
      </c>
    </row>
    <row r="413" ht="15.75" customHeight="1" spans="2:3">
      <c r="B413">
        <f>CrunchBase!C4</f>
        <v>11</v>
      </c>
      <c r="C413">
        <f>CrunchBase!J4</f>
        <v>2</v>
      </c>
    </row>
    <row r="414" ht="15.75" customHeight="1" spans="2:3">
      <c r="B414">
        <f>CrunchBase!C5</f>
        <v>11</v>
      </c>
      <c r="C414">
        <f>CrunchBase!J5</f>
        <v>2</v>
      </c>
    </row>
    <row r="415" ht="15.75" customHeight="1" spans="2:3">
      <c r="B415">
        <f>CrunchBase!C6</f>
        <v>11</v>
      </c>
      <c r="C415">
        <f>CrunchBase!J6</f>
        <v>2</v>
      </c>
    </row>
    <row r="416" ht="15.75" customHeight="1" spans="2:3">
      <c r="B416">
        <f>CrunchBase!C7</f>
        <v>11</v>
      </c>
      <c r="C416">
        <f>CrunchBase!J7</f>
        <v>2</v>
      </c>
    </row>
    <row r="417" ht="15.75" customHeight="1" spans="2:3">
      <c r="B417">
        <f>CrunchBase!C8</f>
        <v>11</v>
      </c>
      <c r="C417">
        <f>CrunchBase!J8</f>
        <v>2</v>
      </c>
    </row>
    <row r="418" ht="15.75" customHeight="1" spans="2:3">
      <c r="B418">
        <f>CrunchBase!C9</f>
        <v>10</v>
      </c>
      <c r="C418">
        <f>CrunchBase!J9</f>
        <v>3</v>
      </c>
    </row>
    <row r="419" ht="15.75" customHeight="1" spans="2:3">
      <c r="B419">
        <f>CrunchBase!C10</f>
        <v>10</v>
      </c>
      <c r="C419">
        <f>CrunchBase!J10</f>
        <v>2</v>
      </c>
    </row>
    <row r="420" ht="15.75" customHeight="1" spans="2:3">
      <c r="B420">
        <f>CrunchBase!C11</f>
        <v>10</v>
      </c>
      <c r="C420">
        <f>CrunchBase!J11</f>
        <v>2</v>
      </c>
    </row>
    <row r="421" ht="15.75" customHeight="1" spans="2:3">
      <c r="B421">
        <f>CrunchBase!C12</f>
        <v>10</v>
      </c>
      <c r="C421">
        <f>CrunchBase!J12</f>
        <v>2</v>
      </c>
    </row>
    <row r="422" ht="15.75" customHeight="1" spans="2:3">
      <c r="B422">
        <f>CrunchBase!C13</f>
        <v>10</v>
      </c>
      <c r="C422">
        <f>CrunchBase!J13</f>
        <v>2</v>
      </c>
    </row>
    <row r="423" ht="15.75" customHeight="1" spans="2:3">
      <c r="B423">
        <f>CrunchBase!C14</f>
        <v>10</v>
      </c>
      <c r="C423">
        <f>CrunchBase!J14</f>
        <v>2</v>
      </c>
    </row>
    <row r="424" ht="15.75" customHeight="1" spans="2:3">
      <c r="B424">
        <f>CrunchBase!C15</f>
        <v>10</v>
      </c>
      <c r="C424">
        <f>CrunchBase!J15</f>
        <v>2</v>
      </c>
    </row>
    <row r="425" ht="15.75" customHeight="1" spans="2:3">
      <c r="B425">
        <f>Stripe!C2</f>
        <v>7</v>
      </c>
      <c r="C425">
        <f>Stripe!J2</f>
        <v>2</v>
      </c>
    </row>
    <row r="426" ht="15.75" customHeight="1" spans="2:3">
      <c r="B426">
        <f>Stripe!C3</f>
        <v>31</v>
      </c>
      <c r="C426">
        <f>Stripe!J3</f>
        <v>2</v>
      </c>
    </row>
    <row r="427" ht="15.75" customHeight="1" spans="2:3">
      <c r="B427">
        <f>Stripe!C4</f>
        <v>17</v>
      </c>
      <c r="C427">
        <f>Stripe!J4</f>
        <v>2</v>
      </c>
    </row>
    <row r="428" ht="15.75" customHeight="1" spans="2:3">
      <c r="B428">
        <f>Stripe!C5</f>
        <v>17</v>
      </c>
      <c r="C428">
        <f>Stripe!J5</f>
        <v>2</v>
      </c>
    </row>
    <row r="429" ht="15.75" customHeight="1" spans="2:3">
      <c r="B429">
        <f>Stripe!C6</f>
        <v>17</v>
      </c>
      <c r="C429">
        <f>Stripe!J6</f>
        <v>2</v>
      </c>
    </row>
    <row r="430" ht="15.75" customHeight="1" spans="2:3">
      <c r="B430">
        <f>Stripe!C7</f>
        <v>17</v>
      </c>
      <c r="C430">
        <f>Stripe!J7</f>
        <v>2</v>
      </c>
    </row>
    <row r="431" ht="15.75" customHeight="1" spans="2:3">
      <c r="B431">
        <f>Stripe!C8</f>
        <v>17</v>
      </c>
      <c r="C431">
        <f>Stripe!J8</f>
        <v>2</v>
      </c>
    </row>
    <row r="432" ht="15.75" customHeight="1" spans="2:3">
      <c r="B432">
        <f>Stripe!C9</f>
        <v>17</v>
      </c>
      <c r="C432">
        <f>Stripe!J9</f>
        <v>2</v>
      </c>
    </row>
    <row r="433" ht="15.75" customHeight="1" spans="2:3">
      <c r="B433">
        <f>Stripe!C10</f>
        <v>17</v>
      </c>
      <c r="C433">
        <f>Stripe!J10</f>
        <v>2</v>
      </c>
    </row>
    <row r="434" ht="15.75" customHeight="1" spans="2:3">
      <c r="B434">
        <f>Stripe!C11</f>
        <v>17</v>
      </c>
      <c r="C434">
        <f>Stripe!J11</f>
        <v>2</v>
      </c>
    </row>
    <row r="435" ht="15.75" customHeight="1" spans="2:3">
      <c r="B435">
        <f>Stripe!C12</f>
        <v>17</v>
      </c>
      <c r="C435">
        <f>Stripe!J12</f>
        <v>2</v>
      </c>
    </row>
    <row r="436" ht="15.75" customHeight="1" spans="2:3">
      <c r="B436">
        <f>Stripe!C13</f>
        <v>40</v>
      </c>
      <c r="C436">
        <f>Stripe!J13</f>
        <v>2</v>
      </c>
    </row>
    <row r="437" ht="15.75" customHeight="1" spans="2:3">
      <c r="B437">
        <f>Stripe!C14</f>
        <v>40</v>
      </c>
      <c r="C437">
        <f>Stripe!J14</f>
        <v>2</v>
      </c>
    </row>
    <row r="438" ht="15.75" customHeight="1" spans="2:3">
      <c r="B438">
        <f>Stripe!C15</f>
        <v>40</v>
      </c>
      <c r="C438">
        <f>Stripe!J15</f>
        <v>2</v>
      </c>
    </row>
    <row r="439" ht="15.75" customHeight="1" spans="2:3">
      <c r="B439">
        <f>Stripe!C16</f>
        <v>40</v>
      </c>
      <c r="C439">
        <f>Stripe!J16</f>
        <v>2</v>
      </c>
    </row>
    <row r="440" ht="15.75" customHeight="1" spans="2:3">
      <c r="B440">
        <f>Stripe!C17</f>
        <v>10</v>
      </c>
      <c r="C440">
        <f>Stripe!J17</f>
        <v>2</v>
      </c>
    </row>
    <row r="441" ht="15.75" customHeight="1" spans="2:3">
      <c r="B441">
        <f>Stripe!C18</f>
        <v>10</v>
      </c>
      <c r="C441">
        <f>Stripe!J18</f>
        <v>2</v>
      </c>
    </row>
    <row r="442" ht="15.75" customHeight="1" spans="2:3">
      <c r="B442">
        <f>Stripe!C19</f>
        <v>10</v>
      </c>
      <c r="C442">
        <f>Stripe!J19</f>
        <v>2</v>
      </c>
    </row>
    <row r="443" ht="15.75" customHeight="1" spans="2:3">
      <c r="B443">
        <f>Stripe!C20</f>
        <v>16</v>
      </c>
      <c r="C443">
        <f>Stripe!J20</f>
        <v>2</v>
      </c>
    </row>
    <row r="444" ht="15.75" customHeight="1" spans="2:3">
      <c r="B444">
        <f>Stripe!C21</f>
        <v>16</v>
      </c>
      <c r="C444">
        <f>Stripe!J21</f>
        <v>2</v>
      </c>
    </row>
    <row r="445" ht="15.75" customHeight="1" spans="2:3">
      <c r="B445">
        <f>Stripe!C22</f>
        <v>16</v>
      </c>
      <c r="C445">
        <f>Stripe!J22</f>
        <v>2</v>
      </c>
    </row>
    <row r="446" ht="15.75" customHeight="1" spans="2:3">
      <c r="B446">
        <f>Stripe!C23</f>
        <v>16</v>
      </c>
      <c r="C446">
        <f>Stripe!J23</f>
        <v>2</v>
      </c>
    </row>
    <row r="447" ht="15.75" customHeight="1" spans="2:3">
      <c r="B447">
        <f>Stripe!C24</f>
        <v>32</v>
      </c>
      <c r="C447">
        <f>Stripe!J24</f>
        <v>2</v>
      </c>
    </row>
    <row r="448" ht="15.75" customHeight="1" spans="2:3">
      <c r="B448">
        <f>Stripe!C25</f>
        <v>32</v>
      </c>
      <c r="C448">
        <f>Stripe!J25</f>
        <v>3</v>
      </c>
    </row>
    <row r="449" ht="15.75" customHeight="1" spans="2:3">
      <c r="B449">
        <f>Stripe!C26</f>
        <v>32</v>
      </c>
      <c r="C449">
        <f>Stripe!J26</f>
        <v>3</v>
      </c>
    </row>
    <row r="450" ht="15.75" customHeight="1" spans="2:3">
      <c r="B450">
        <f>Stripe!C27</f>
        <v>32</v>
      </c>
      <c r="C450">
        <f>Stripe!J27</f>
        <v>2</v>
      </c>
    </row>
    <row r="451" ht="15.75" customHeight="1" spans="2:3">
      <c r="B451">
        <f>Stripe!C28</f>
        <v>32</v>
      </c>
      <c r="C451">
        <f>Stripe!J28</f>
        <v>3</v>
      </c>
    </row>
    <row r="452" ht="15.75" customHeight="1" spans="2:3">
      <c r="B452">
        <f>Stripe!C29</f>
        <v>32</v>
      </c>
      <c r="C452">
        <f>Stripe!J29</f>
        <v>3</v>
      </c>
    </row>
    <row r="453" ht="15.75" customHeight="1" spans="2:3">
      <c r="B453">
        <f>Stripe!C30</f>
        <v>32</v>
      </c>
      <c r="C453">
        <f>Stripe!J30</f>
        <v>3</v>
      </c>
    </row>
    <row r="454" ht="15.75" customHeight="1" spans="2:3">
      <c r="B454">
        <f>Stripe!C31</f>
        <v>32</v>
      </c>
      <c r="C454">
        <f>Stripe!J31</f>
        <v>2</v>
      </c>
    </row>
    <row r="455" ht="15.75" customHeight="1" spans="2:3">
      <c r="B455">
        <f>Stripe!C32</f>
        <v>32</v>
      </c>
      <c r="C455">
        <f>Stripe!J32</f>
        <v>3</v>
      </c>
    </row>
    <row r="456" ht="15.75" customHeight="1" spans="2:3">
      <c r="B456">
        <f>Stripe!C33</f>
        <v>32</v>
      </c>
      <c r="C456">
        <f>Stripe!J33</f>
        <v>2</v>
      </c>
    </row>
    <row r="457" ht="15.75" customHeight="1" spans="2:3">
      <c r="B457">
        <f>Stripe!C34</f>
        <v>32</v>
      </c>
      <c r="C457">
        <f>Stripe!J34</f>
        <v>2</v>
      </c>
    </row>
    <row r="458" ht="15.75" customHeight="1" spans="2:3">
      <c r="B458">
        <f>Stripe!C35</f>
        <v>35</v>
      </c>
      <c r="C458">
        <f>Stripe!J35</f>
        <v>2</v>
      </c>
    </row>
    <row r="459" ht="15.75" customHeight="1" spans="2:3">
      <c r="B459">
        <f>Stripe!C36</f>
        <v>35</v>
      </c>
      <c r="C459">
        <f>Stripe!J36</f>
        <v>3</v>
      </c>
    </row>
    <row r="460" ht="15.75" customHeight="1" spans="2:3">
      <c r="B460">
        <f>Stripe!C37</f>
        <v>35</v>
      </c>
      <c r="C460">
        <f>Stripe!J37</f>
        <v>3</v>
      </c>
    </row>
    <row r="461" ht="15.75" customHeight="1" spans="2:3">
      <c r="B461">
        <f>Stripe!C38</f>
        <v>35</v>
      </c>
      <c r="C461">
        <f>Stripe!J38</f>
        <v>2</v>
      </c>
    </row>
    <row r="462" ht="15.75" customHeight="1" spans="2:3">
      <c r="B462">
        <f>Stripe!C39</f>
        <v>35</v>
      </c>
      <c r="C462">
        <f>Stripe!J39</f>
        <v>3</v>
      </c>
    </row>
    <row r="463" ht="15.75" customHeight="1" spans="2:3">
      <c r="B463">
        <f>Stripe!C40</f>
        <v>35</v>
      </c>
      <c r="C463">
        <f>Stripe!J40</f>
        <v>3</v>
      </c>
    </row>
    <row r="464" ht="15.75" customHeight="1" spans="2:3">
      <c r="B464">
        <f>Stripe!C41</f>
        <v>35</v>
      </c>
      <c r="C464">
        <f>Stripe!J41</f>
        <v>3</v>
      </c>
    </row>
    <row r="465" ht="15.75" customHeight="1" spans="2:3">
      <c r="B465">
        <f>Stripe!C42</f>
        <v>35</v>
      </c>
      <c r="C465">
        <f>Stripe!J42</f>
        <v>2</v>
      </c>
    </row>
    <row r="466" ht="15.75" customHeight="1" spans="2:3">
      <c r="B466">
        <f>Stripe!C43</f>
        <v>35</v>
      </c>
      <c r="C466">
        <f>Stripe!J43</f>
        <v>3</v>
      </c>
    </row>
    <row r="467" ht="15.75" customHeight="1" spans="2:3">
      <c r="B467">
        <f>Stripe!C44</f>
        <v>35</v>
      </c>
      <c r="C467">
        <f>Stripe!J44</f>
        <v>2</v>
      </c>
    </row>
    <row r="468" ht="15.75" customHeight="1" spans="2:3">
      <c r="B468">
        <f>Stripe!C45</f>
        <v>35</v>
      </c>
      <c r="C468">
        <f>Stripe!J45</f>
        <v>2</v>
      </c>
    </row>
    <row r="469" ht="15.75" customHeight="1" spans="2:3">
      <c r="B469">
        <f>Stripe!C46</f>
        <v>13</v>
      </c>
      <c r="C469">
        <f>Stripe!J46</f>
        <v>2</v>
      </c>
    </row>
    <row r="470" ht="15.75" customHeight="1" spans="2:3">
      <c r="B470">
        <f>Stripe!C47</f>
        <v>27</v>
      </c>
      <c r="C470">
        <f>Stripe!J47</f>
        <v>2</v>
      </c>
    </row>
    <row r="471" ht="15.75" customHeight="1" spans="2:3">
      <c r="B471">
        <f>Stripe!C48</f>
        <v>27</v>
      </c>
      <c r="C471">
        <f>Stripe!J48</f>
        <v>2</v>
      </c>
    </row>
    <row r="472" ht="15.75" customHeight="1" spans="2:3">
      <c r="B472">
        <f>Stripe!C49</f>
        <v>27</v>
      </c>
      <c r="C472">
        <f>Stripe!J49</f>
        <v>2</v>
      </c>
    </row>
    <row r="473" ht="15.75" customHeight="1" spans="2:3">
      <c r="B473">
        <f>Stripe!C50</f>
        <v>27</v>
      </c>
      <c r="C473">
        <f>Stripe!J50</f>
        <v>2</v>
      </c>
    </row>
    <row r="474" ht="15.75" customHeight="1" spans="2:3">
      <c r="B474">
        <f>Stripe!C51</f>
        <v>27</v>
      </c>
      <c r="C474">
        <f>Stripe!J51</f>
        <v>2</v>
      </c>
    </row>
    <row r="475" ht="15.75" customHeight="1" spans="2:3">
      <c r="B475">
        <f>Stripe!C52</f>
        <v>23</v>
      </c>
      <c r="C475">
        <f>Stripe!J52</f>
        <v>2</v>
      </c>
    </row>
    <row r="476" ht="15.75" customHeight="1" spans="2:3">
      <c r="B476">
        <f>Stripe!C53</f>
        <v>23</v>
      </c>
      <c r="C476">
        <f>Stripe!J53</f>
        <v>2</v>
      </c>
    </row>
    <row r="477" ht="15.75" customHeight="1" spans="2:3">
      <c r="B477">
        <f>Stripe!C54</f>
        <v>25</v>
      </c>
      <c r="C477">
        <f>Stripe!J54</f>
        <v>2</v>
      </c>
    </row>
    <row r="478" ht="15.75" customHeight="1" spans="2:3">
      <c r="B478">
        <f>Stripe!C55</f>
        <v>25</v>
      </c>
      <c r="C478">
        <f>Stripe!J55</f>
        <v>2</v>
      </c>
    </row>
    <row r="479" ht="15.75" customHeight="1" spans="2:3">
      <c r="B479">
        <f>Stripe!C56</f>
        <v>126</v>
      </c>
      <c r="C479">
        <f>Stripe!J56</f>
        <v>2</v>
      </c>
    </row>
    <row r="480" ht="15.75" customHeight="1" spans="2:3">
      <c r="B480">
        <f>Stripe!C57</f>
        <v>126</v>
      </c>
      <c r="C480">
        <f>Stripe!J57</f>
        <v>2</v>
      </c>
    </row>
    <row r="481" ht="15.75" customHeight="1" spans="2:3">
      <c r="B481">
        <f>Stripe!C58</f>
        <v>120</v>
      </c>
      <c r="C481">
        <f>Stripe!J58</f>
        <v>2</v>
      </c>
    </row>
    <row r="482" ht="15.75" customHeight="1" spans="2:3">
      <c r="B482">
        <f>Stripe!C59</f>
        <v>120</v>
      </c>
      <c r="C482">
        <f>Stripe!J59</f>
        <v>2</v>
      </c>
    </row>
    <row r="483" ht="15.75" customHeight="1" spans="2:3">
      <c r="B483">
        <f>Stripe!C60</f>
        <v>17</v>
      </c>
      <c r="C483">
        <f>Stripe!J60</f>
        <v>2</v>
      </c>
    </row>
    <row r="484" ht="15.75" customHeight="1" spans="2:3">
      <c r="B484">
        <f>Stripe!C61</f>
        <v>17</v>
      </c>
      <c r="C484">
        <f>Stripe!J61</f>
        <v>2</v>
      </c>
    </row>
    <row r="485" ht="15.75" customHeight="1" spans="2:3">
      <c r="B485">
        <f>Tropo!C2</f>
        <v>5</v>
      </c>
      <c r="C485">
        <f>Tropo!J2</f>
        <v>2</v>
      </c>
    </row>
    <row r="486" ht="15.75" customHeight="1" spans="2:3">
      <c r="B486">
        <f>Tropo!C3</f>
        <v>9</v>
      </c>
      <c r="C486">
        <f>Tropo!J3</f>
        <v>3</v>
      </c>
    </row>
    <row r="487" ht="15.75" customHeight="1" spans="2:3">
      <c r="B487">
        <f>'AT&amp;T In-App Messaging'!$C$2</f>
        <v>13</v>
      </c>
      <c r="C487">
        <f>'AT&amp;T In-App Messaging'!$J$2</f>
        <v>2</v>
      </c>
    </row>
    <row r="488" ht="15.75" customHeight="1" spans="2:3">
      <c r="B488">
        <f>'Nexmo SMS'!$C$2</f>
        <v>21</v>
      </c>
      <c r="C488">
        <f>'Nexmo SMS'!$J$2</f>
        <v>2</v>
      </c>
    </row>
    <row r="489" ht="15.75" customHeight="1" spans="2:3">
      <c r="B489">
        <f>'Amazon S3'!C2</f>
        <v>18</v>
      </c>
      <c r="C489">
        <f>'Amazon S3'!J2</f>
        <v>2</v>
      </c>
    </row>
    <row r="490" ht="15.75" customHeight="1" spans="2:3">
      <c r="B490">
        <f>'Amazon S3'!C3</f>
        <v>5</v>
      </c>
      <c r="C490">
        <f>'Amazon S3'!J3</f>
        <v>2</v>
      </c>
    </row>
    <row r="491" ht="15.75" customHeight="1" spans="2:3">
      <c r="B491">
        <f>'Amazon S3'!C4</f>
        <v>5</v>
      </c>
      <c r="C491">
        <f>'Amazon S3'!J4</f>
        <v>2</v>
      </c>
    </row>
    <row r="492" ht="15.75" customHeight="1" spans="2:3">
      <c r="B492">
        <f>'Amazon S3'!C5</f>
        <v>21</v>
      </c>
      <c r="C492">
        <f>'Amazon S3'!J5</f>
        <v>2</v>
      </c>
    </row>
    <row r="493" ht="15.75" customHeight="1" spans="2:3">
      <c r="B493">
        <f>'Amazon S3'!C6</f>
        <v>22</v>
      </c>
      <c r="C493">
        <f>'Amazon S3'!J6</f>
        <v>3</v>
      </c>
    </row>
    <row r="494" ht="15.75" customHeight="1" spans="2:3">
      <c r="B494">
        <f>'Amazon S3'!C7</f>
        <v>22</v>
      </c>
      <c r="C494">
        <f>'Amazon S3'!J7</f>
        <v>6</v>
      </c>
    </row>
    <row r="495" ht="15.75" customHeight="1" spans="2:3">
      <c r="B495">
        <f>'Amazon S3'!C8</f>
        <v>22</v>
      </c>
      <c r="C495">
        <f>'Amazon S3'!J8</f>
        <v>3</v>
      </c>
    </row>
    <row r="496" ht="15.75" customHeight="1" spans="2:3">
      <c r="B496">
        <f>'Amazon S3'!C9</f>
        <v>22</v>
      </c>
      <c r="C496">
        <f>'Amazon S3'!J9</f>
        <v>2</v>
      </c>
    </row>
    <row r="497" ht="15.75" customHeight="1" spans="2:3">
      <c r="B497">
        <f>'Amazon S3'!C10</f>
        <v>22</v>
      </c>
      <c r="C497">
        <f>'Amazon S3'!J10</f>
        <v>2</v>
      </c>
    </row>
    <row r="498" ht="15.75" customHeight="1" spans="2:3">
      <c r="B498">
        <f>'Amazon S3'!C11</f>
        <v>9</v>
      </c>
      <c r="C498">
        <f>'Amazon S3'!J11</f>
        <v>2</v>
      </c>
    </row>
    <row r="499" ht="15.75" customHeight="1" spans="2:3">
      <c r="B499">
        <f>'Amazon S3'!C12</f>
        <v>14</v>
      </c>
      <c r="C499">
        <f>'Amazon S3'!J12</f>
        <v>2</v>
      </c>
    </row>
    <row r="500" ht="15.75" customHeight="1" spans="2:3">
      <c r="B500">
        <f>'Amazon S3'!C13</f>
        <v>14</v>
      </c>
      <c r="C500">
        <f>'Amazon S3'!J13</f>
        <v>4</v>
      </c>
    </row>
    <row r="501" ht="15.75" customHeight="1" spans="2:3">
      <c r="B501">
        <f>'Amazon S3'!C14</f>
        <v>14</v>
      </c>
      <c r="C501">
        <f>'Amazon S3'!J14</f>
        <v>2</v>
      </c>
    </row>
    <row r="502" ht="15.75" customHeight="1" spans="2:3">
      <c r="B502">
        <f>'Amazon S3'!C15</f>
        <v>14</v>
      </c>
      <c r="C502">
        <f>'Amazon S3'!J15</f>
        <v>2</v>
      </c>
    </row>
    <row r="503" ht="15.75" customHeight="1" spans="2:3">
      <c r="B503">
        <f>'Amazon S3'!C16</f>
        <v>26</v>
      </c>
      <c r="C503">
        <f>'Amazon S3'!J16</f>
        <v>2</v>
      </c>
    </row>
    <row r="504" ht="15.75" customHeight="1" spans="2:3">
      <c r="B504">
        <f>'Amazon S3'!C17</f>
        <v>26</v>
      </c>
      <c r="C504">
        <f>'Amazon S3'!J17</f>
        <v>2</v>
      </c>
    </row>
    <row r="505" ht="15.75" customHeight="1" spans="2:3">
      <c r="B505">
        <f>'Amazon S3'!C18</f>
        <v>26</v>
      </c>
      <c r="C505">
        <f>'Amazon S3'!J18</f>
        <v>2</v>
      </c>
    </row>
    <row r="506" ht="15.75" customHeight="1" spans="2:3">
      <c r="B506">
        <f>'Amazon S3'!C19</f>
        <v>26</v>
      </c>
      <c r="C506">
        <f>'Amazon S3'!J19</f>
        <v>2</v>
      </c>
    </row>
    <row r="507" ht="15.75" customHeight="1" spans="2:3">
      <c r="B507">
        <f>'Amazon S3'!C20</f>
        <v>26</v>
      </c>
      <c r="C507">
        <f>'Amazon S3'!J20</f>
        <v>2</v>
      </c>
    </row>
    <row r="508" ht="15.75" customHeight="1" spans="2:3">
      <c r="B508">
        <f>'Amazon S3'!C21</f>
        <v>26</v>
      </c>
      <c r="C508">
        <f>'Amazon S3'!J21</f>
        <v>2</v>
      </c>
    </row>
    <row r="509" ht="15.75" customHeight="1" spans="2:3">
      <c r="B509">
        <f>'Amazon S3'!C22</f>
        <v>26</v>
      </c>
      <c r="C509">
        <f>'Amazon S3'!J22</f>
        <v>2</v>
      </c>
    </row>
    <row r="510" ht="15.75" customHeight="1" spans="2:3">
      <c r="B510">
        <f>'Amazon S3'!C23</f>
        <v>26</v>
      </c>
      <c r="C510">
        <f>'Amazon S3'!J23</f>
        <v>2</v>
      </c>
    </row>
    <row r="511" ht="15.75" customHeight="1" spans="2:3">
      <c r="B511">
        <f>'Amazon S3'!C24</f>
        <v>26</v>
      </c>
      <c r="C511">
        <f>'Amazon S3'!J24</f>
        <v>2</v>
      </c>
    </row>
    <row r="512" ht="15.75" customHeight="1" spans="2:3">
      <c r="B512">
        <f>'Amazon S3'!C25</f>
        <v>4</v>
      </c>
      <c r="C512">
        <f>'Amazon S3'!J25</f>
        <v>2</v>
      </c>
    </row>
    <row r="513" ht="15.75" customHeight="1" spans="2:3">
      <c r="B513">
        <f>'Amazon S3'!C26</f>
        <v>4</v>
      </c>
      <c r="C513">
        <f>'Amazon S3'!J26</f>
        <v>2</v>
      </c>
    </row>
    <row r="514" ht="15.75" customHeight="1" spans="2:3">
      <c r="B514">
        <f>'Amazon S3'!C27</f>
        <v>20</v>
      </c>
      <c r="C514">
        <f>'Amazon S3'!J27</f>
        <v>2</v>
      </c>
    </row>
    <row r="515" ht="15.75" customHeight="1" spans="2:3">
      <c r="B515">
        <f>'Amazon S3'!C28</f>
        <v>20</v>
      </c>
      <c r="C515">
        <f>'Amazon S3'!J28</f>
        <v>3</v>
      </c>
    </row>
    <row r="516" ht="15.75" customHeight="1" spans="2:3">
      <c r="B516">
        <f>'Amazon S3'!C29</f>
        <v>20</v>
      </c>
      <c r="C516">
        <f>'Amazon S3'!J29</f>
        <v>3</v>
      </c>
    </row>
    <row r="517" ht="15.75" customHeight="1" spans="2:3">
      <c r="B517">
        <f>'Amazon S3'!C30</f>
        <v>20</v>
      </c>
      <c r="C517">
        <f>'Amazon S3'!J30</f>
        <v>2</v>
      </c>
    </row>
    <row r="518" ht="15.75" customHeight="1" spans="2:3">
      <c r="B518">
        <f>'Amazon S3'!C31</f>
        <v>23</v>
      </c>
      <c r="C518">
        <f>'Amazon S3'!J31</f>
        <v>2</v>
      </c>
    </row>
    <row r="519" ht="15.75" customHeight="1" spans="2:3">
      <c r="B519">
        <f>'Amazon S3'!C32</f>
        <v>23</v>
      </c>
      <c r="C519">
        <f>'Amazon S3'!J32</f>
        <v>2</v>
      </c>
    </row>
    <row r="520" ht="15.75" customHeight="1" spans="2:3">
      <c r="B520">
        <f>'Amazon S3'!C33</f>
        <v>27</v>
      </c>
      <c r="C520">
        <f>'Amazon S3'!J33</f>
        <v>2</v>
      </c>
    </row>
    <row r="521" ht="15.75" customHeight="1" spans="2:3">
      <c r="B521">
        <f>'Amazon S3'!C34</f>
        <v>27</v>
      </c>
      <c r="C521">
        <f>'Amazon S3'!J34</f>
        <v>2</v>
      </c>
    </row>
    <row r="522" ht="15.75" customHeight="1" spans="2:3">
      <c r="B522">
        <f>'Amazon S3'!C35</f>
        <v>24</v>
      </c>
      <c r="C522">
        <f>'Amazon S3'!J35</f>
        <v>2</v>
      </c>
    </row>
    <row r="523" ht="15.75" customHeight="1" spans="2:3">
      <c r="B523">
        <f>'Amazon S3'!C36</f>
        <v>24</v>
      </c>
      <c r="C523">
        <f>'Amazon S3'!J36</f>
        <v>2</v>
      </c>
    </row>
    <row r="524" ht="15.75" customHeight="1" spans="2:3">
      <c r="B524">
        <f>'Amazon S3'!C37</f>
        <v>24</v>
      </c>
      <c r="C524">
        <f>'Amazon S3'!J37</f>
        <v>2</v>
      </c>
    </row>
    <row r="525" ht="15.75" customHeight="1" spans="2:3">
      <c r="B525">
        <f>'Amazon S3'!C38</f>
        <v>24</v>
      </c>
      <c r="C525">
        <f>'Amazon S3'!J38</f>
        <v>2</v>
      </c>
    </row>
    <row r="526" ht="15.75" customHeight="1" spans="2:3">
      <c r="B526">
        <f>'Amazon S3'!C39</f>
        <v>5</v>
      </c>
      <c r="C526">
        <f>'Amazon S3'!J39</f>
        <v>2</v>
      </c>
    </row>
    <row r="527" ht="15.75" customHeight="1" spans="2:3">
      <c r="B527">
        <f>'Amazon S3'!C40</f>
        <v>5</v>
      </c>
      <c r="C527">
        <f>'Amazon S3'!J40</f>
        <v>2</v>
      </c>
    </row>
    <row r="528" ht="15.75" customHeight="1" spans="2:3">
      <c r="B528">
        <f>'Amazon S3'!C41</f>
        <v>23</v>
      </c>
      <c r="C528">
        <f>'Amazon S3'!J41</f>
        <v>3</v>
      </c>
    </row>
    <row r="529" ht="15.75" customHeight="1" spans="2:3">
      <c r="B529">
        <f>'Amazon S3'!C42</f>
        <v>21</v>
      </c>
      <c r="C529">
        <f>'Amazon S3'!J42</f>
        <v>2</v>
      </c>
    </row>
    <row r="530" ht="15.75" customHeight="1" spans="2:3">
      <c r="B530">
        <f>'Google Drive'!C2</f>
        <v>11</v>
      </c>
      <c r="C530">
        <f>'Google Drive'!J2</f>
        <v>2</v>
      </c>
    </row>
    <row r="531" ht="15.75" customHeight="1" spans="2:3">
      <c r="B531">
        <f>'Google Drive'!C3</f>
        <v>11</v>
      </c>
      <c r="C531">
        <f>'Google Drive'!J3</f>
        <v>4</v>
      </c>
    </row>
    <row r="532" ht="15.75" customHeight="1" spans="2:3">
      <c r="B532">
        <f>'Google Drive'!C4</f>
        <v>11</v>
      </c>
      <c r="C532">
        <f>'Google Drive'!J4</f>
        <v>4</v>
      </c>
    </row>
    <row r="533" ht="15.75" customHeight="1" spans="2:3">
      <c r="B533">
        <f>'Google Drive'!C5</f>
        <v>11</v>
      </c>
      <c r="C533">
        <f>'Google Drive'!J5</f>
        <v>2</v>
      </c>
    </row>
    <row r="534" ht="15.75" customHeight="1" spans="2:3">
      <c r="B534">
        <f>'Google Drive'!C6</f>
        <v>11</v>
      </c>
      <c r="C534">
        <f>'Google Drive'!J6</f>
        <v>2</v>
      </c>
    </row>
    <row r="535" ht="15.75" customHeight="1" spans="2:3">
      <c r="B535">
        <f>'Google Drive'!C7</f>
        <v>11</v>
      </c>
      <c r="C535">
        <f>'Google Drive'!J7</f>
        <v>2</v>
      </c>
    </row>
    <row r="536" ht="15.75" customHeight="1" spans="2:3">
      <c r="B536">
        <f>'Google Drive'!C8</f>
        <v>11</v>
      </c>
      <c r="C536">
        <f>'Google Drive'!J8</f>
        <v>2</v>
      </c>
    </row>
    <row r="537" ht="15.75" customHeight="1" spans="2:3">
      <c r="B537">
        <f>'Google Drive'!C9</f>
        <v>11</v>
      </c>
      <c r="C537">
        <f>'Google Drive'!J9</f>
        <v>2</v>
      </c>
    </row>
    <row r="538" ht="15.75" customHeight="1" spans="2:3">
      <c r="B538">
        <f>'Google Drive'!C10</f>
        <v>12</v>
      </c>
      <c r="C538">
        <f>'Google Drive'!J10</f>
        <v>2</v>
      </c>
    </row>
    <row r="539" ht="15.75" customHeight="1" spans="2:3">
      <c r="B539">
        <f>'Google Drive'!C11</f>
        <v>12</v>
      </c>
      <c r="C539">
        <f>'Google Drive'!J11</f>
        <v>2</v>
      </c>
    </row>
    <row r="540" ht="15.75" customHeight="1" spans="2:3">
      <c r="B540">
        <f>'Google Drive'!C12</f>
        <v>12</v>
      </c>
      <c r="C540">
        <f>'Google Drive'!J12</f>
        <v>2</v>
      </c>
    </row>
    <row r="541" ht="15.75" customHeight="1" spans="2:3">
      <c r="B541">
        <f>'Google Drive'!C13</f>
        <v>12</v>
      </c>
      <c r="C541">
        <f>'Google Drive'!J13</f>
        <v>2</v>
      </c>
    </row>
    <row r="542" ht="15.75" customHeight="1" spans="2:3">
      <c r="B542">
        <f>'Google Drive'!C14</f>
        <v>9</v>
      </c>
      <c r="C542">
        <f>'Google Drive'!J14</f>
        <v>2</v>
      </c>
    </row>
    <row r="543" ht="15.75" customHeight="1" spans="2:3">
      <c r="B543">
        <f>'Google Drive'!C15</f>
        <v>8</v>
      </c>
      <c r="C543">
        <f>'Google Drive'!J15</f>
        <v>3</v>
      </c>
    </row>
    <row r="544" ht="15.75" customHeight="1" spans="2:3">
      <c r="B544">
        <f>'Google Fusion Tables'!C2</f>
        <v>4</v>
      </c>
      <c r="C544">
        <f>'Google Fusion Tables'!J2</f>
        <v>2</v>
      </c>
    </row>
    <row r="545" ht="15.75" customHeight="1" spans="2:3">
      <c r="B545">
        <f>'Google Fusion Tables'!C3</f>
        <v>7</v>
      </c>
      <c r="C545">
        <f>'Google Fusion Tables'!J3</f>
        <v>2</v>
      </c>
    </row>
    <row r="546" ht="15.75" customHeight="1" spans="2:3">
      <c r="B546">
        <f>'Google Fusion Tables'!C4</f>
        <v>5</v>
      </c>
      <c r="C546">
        <f>'Google Fusion Tables'!J4</f>
        <v>2</v>
      </c>
    </row>
    <row r="547" ht="15.75" customHeight="1" spans="2:3">
      <c r="B547">
        <f>Pryv!C2</f>
        <v>12</v>
      </c>
      <c r="C547">
        <f>Pryv!J2</f>
        <v>2</v>
      </c>
    </row>
    <row r="548" ht="15.75" customHeight="1" spans="2:3">
      <c r="B548">
        <f>Pryv!C3</f>
        <v>12</v>
      </c>
      <c r="C548">
        <f>Pryv!J3</f>
        <v>2</v>
      </c>
    </row>
    <row r="549" ht="15.75" customHeight="1" spans="2:3">
      <c r="B549">
        <f>Pryv!C4</f>
        <v>4</v>
      </c>
      <c r="C549">
        <f>Pryv!J4</f>
        <v>2</v>
      </c>
    </row>
    <row r="550" ht="15.75" customHeight="1" spans="2:3">
      <c r="B550">
        <f>Pryv!C5</f>
        <v>4</v>
      </c>
      <c r="C550">
        <f>Pryv!J5</f>
        <v>2</v>
      </c>
    </row>
    <row r="551" ht="15.75" customHeight="1" spans="2:3">
      <c r="B551">
        <f>Pryv!C6</f>
        <v>4</v>
      </c>
      <c r="C551">
        <f>Pryv!J6</f>
        <v>2</v>
      </c>
    </row>
    <row r="552" ht="15.75" customHeight="1" spans="2:3">
      <c r="B552">
        <f>Pryv!C7</f>
        <v>5</v>
      </c>
      <c r="C552">
        <f>Pryv!J7</f>
        <v>2</v>
      </c>
    </row>
    <row r="553" ht="15.75" customHeight="1" spans="2:3">
      <c r="B553">
        <f>Github!C2</f>
        <v>4</v>
      </c>
      <c r="C553">
        <f>Github!J2</f>
        <v>2</v>
      </c>
    </row>
    <row r="554" ht="15.75" customHeight="1" spans="2:3">
      <c r="B554">
        <f>Github!C3</f>
        <v>6</v>
      </c>
      <c r="C554">
        <f>Github!J3</f>
        <v>2</v>
      </c>
    </row>
    <row r="555" ht="15.75" customHeight="1" spans="2:3">
      <c r="B555">
        <f>Github!C4</f>
        <v>12</v>
      </c>
      <c r="C555">
        <f>Github!J4</f>
        <v>3</v>
      </c>
    </row>
    <row r="556" ht="15.75" customHeight="1" spans="2:3">
      <c r="B556">
        <f>Github!C5</f>
        <v>12</v>
      </c>
      <c r="C556">
        <f>Github!J5</f>
        <v>2</v>
      </c>
    </row>
    <row r="557" ht="15.75" customHeight="1" spans="2:3">
      <c r="B557">
        <f>Github!C6</f>
        <v>12</v>
      </c>
      <c r="C557">
        <f>Github!J6</f>
        <v>3</v>
      </c>
    </row>
    <row r="558" ht="15.75" customHeight="1" spans="2:3">
      <c r="B558">
        <f>Github!C7</f>
        <v>12</v>
      </c>
      <c r="C558">
        <f>Github!J7</f>
        <v>2</v>
      </c>
    </row>
    <row r="559" ht="15.75" customHeight="1" spans="2:3">
      <c r="B559">
        <f>Github!C8</f>
        <v>9</v>
      </c>
      <c r="C559">
        <f>Github!J8</f>
        <v>2</v>
      </c>
    </row>
    <row r="560" ht="15.75" customHeight="1" spans="2:3">
      <c r="B560">
        <f>Github!C9</f>
        <v>3</v>
      </c>
      <c r="C560">
        <f>Github!J9</f>
        <v>2</v>
      </c>
    </row>
    <row r="561" ht="15.75" customHeight="1" spans="2:3">
      <c r="B561">
        <f>Github!C10</f>
        <v>5</v>
      </c>
      <c r="C561">
        <f>Github!J10</f>
        <v>2</v>
      </c>
    </row>
    <row r="562" ht="15.75" customHeight="1" spans="2:3">
      <c r="B562">
        <f>Github!C11</f>
        <v>4</v>
      </c>
      <c r="C562">
        <f>Github!J11</f>
        <v>3</v>
      </c>
    </row>
    <row r="563" ht="15.75" customHeight="1" spans="2:3">
      <c r="B563">
        <f>Github!C12</f>
        <v>4</v>
      </c>
      <c r="C563">
        <f>Github!J12</f>
        <v>2</v>
      </c>
    </row>
    <row r="564" ht="15.75" customHeight="1" spans="2:3">
      <c r="B564">
        <f>Github!C13</f>
        <v>8</v>
      </c>
      <c r="C564">
        <f>Github!J13</f>
        <v>3</v>
      </c>
    </row>
    <row r="565" ht="15.75" customHeight="1" spans="2:3">
      <c r="B565">
        <f>Github!C14</f>
        <v>10</v>
      </c>
      <c r="C565">
        <f>Github!J14</f>
        <v>2</v>
      </c>
    </row>
    <row r="566" ht="15.75" customHeight="1" spans="2:3">
      <c r="B566">
        <f>Github!C15</f>
        <v>5</v>
      </c>
      <c r="C566">
        <f>Github!J15</f>
        <v>2</v>
      </c>
    </row>
    <row r="567" ht="15.75" customHeight="1" spans="2:3">
      <c r="B567">
        <f>Github!C16</f>
        <v>5</v>
      </c>
      <c r="C567">
        <f>Github!J16</f>
        <v>2</v>
      </c>
    </row>
    <row r="568" ht="15.75" customHeight="1" spans="2:3">
      <c r="B568">
        <f>Github!C17</f>
        <v>11</v>
      </c>
      <c r="C568">
        <f>Github!J17</f>
        <v>2</v>
      </c>
    </row>
    <row r="569" ht="15.75" customHeight="1" spans="2:3">
      <c r="B569">
        <f>Github!C18</f>
        <v>11</v>
      </c>
      <c r="C569">
        <f>Github!J18</f>
        <v>2</v>
      </c>
    </row>
    <row r="570" ht="15.75" customHeight="1" spans="2:3">
      <c r="B570">
        <f>Github!C19</f>
        <v>10</v>
      </c>
      <c r="C570">
        <f>Github!J19</f>
        <v>2</v>
      </c>
    </row>
    <row r="571" ht="15.75" customHeight="1" spans="2:3">
      <c r="B571">
        <f>Github!C20</f>
        <v>10</v>
      </c>
      <c r="C571">
        <f>Github!J20</f>
        <v>2</v>
      </c>
    </row>
    <row r="572" ht="15.75" customHeight="1" spans="2:3">
      <c r="B572">
        <f>Github!C21</f>
        <v>10</v>
      </c>
      <c r="C572">
        <f>Github!J21</f>
        <v>2</v>
      </c>
    </row>
    <row r="573" ht="15.75" customHeight="1" spans="2:3">
      <c r="B573">
        <f>Github!C22</f>
        <v>10</v>
      </c>
      <c r="C573">
        <f>Github!J22</f>
        <v>2</v>
      </c>
    </row>
    <row r="574" ht="15.75" customHeight="1" spans="2:3">
      <c r="B574">
        <f>Github!C23</f>
        <v>10</v>
      </c>
      <c r="C574">
        <f>Github!J23</f>
        <v>2</v>
      </c>
    </row>
    <row r="575" ht="15.75" customHeight="1" spans="2:3">
      <c r="B575">
        <f>Github!C24</f>
        <v>10</v>
      </c>
      <c r="C575">
        <f>Github!J24</f>
        <v>2</v>
      </c>
    </row>
    <row r="576" ht="15.75" customHeight="1" spans="2:3">
      <c r="B576">
        <f>Github!C25</f>
        <v>3</v>
      </c>
      <c r="C576">
        <f>Github!J25</f>
        <v>2</v>
      </c>
    </row>
    <row r="577" ht="15.75" customHeight="1" spans="2:3">
      <c r="B577">
        <f>'Bing Web Search'!C2</f>
        <v>24</v>
      </c>
      <c r="C577">
        <f>'Bing Web Search'!J2</f>
        <v>2</v>
      </c>
    </row>
    <row r="578" ht="15.75" customHeight="1" spans="2:3">
      <c r="B578">
        <f>'Bing Web Search'!C3</f>
        <v>24</v>
      </c>
      <c r="C578">
        <f>'Bing Web Search'!J3</f>
        <v>2</v>
      </c>
    </row>
    <row r="579" ht="15.75" customHeight="1" spans="2:3">
      <c r="B579">
        <f>'Bing Web Search'!C4</f>
        <v>24</v>
      </c>
      <c r="C579">
        <f>'Bing Web Search'!J4</f>
        <v>2</v>
      </c>
    </row>
    <row r="580" ht="15.75" customHeight="1" spans="2:3">
      <c r="B580">
        <f>'Bing Web Search'!C5</f>
        <v>24</v>
      </c>
      <c r="C580">
        <f>'Bing Web Search'!J5</f>
        <v>2</v>
      </c>
    </row>
    <row r="581" ht="15.75" customHeight="1" spans="2:3">
      <c r="B581">
        <f>'Bing Web Search'!C6</f>
        <v>24</v>
      </c>
      <c r="C581">
        <f>'Bing Web Search'!J6</f>
        <v>2</v>
      </c>
    </row>
    <row r="582" ht="15.75" customHeight="1" spans="2:3">
      <c r="B582">
        <f>'Bing Web Search'!C7</f>
        <v>24</v>
      </c>
      <c r="C582">
        <f>'Bing Web Search'!J7</f>
        <v>2</v>
      </c>
    </row>
    <row r="583" ht="15.75" customHeight="1" spans="2:3">
      <c r="B583">
        <f>Coinbase!C2</f>
        <v>11</v>
      </c>
      <c r="C583">
        <f>Coinbase!J2</f>
        <v>4</v>
      </c>
    </row>
    <row r="584" ht="15.75" customHeight="1" spans="2:3">
      <c r="B584">
        <f>Coinbase!C3</f>
        <v>11</v>
      </c>
      <c r="C584">
        <f>Coinbase!J3</f>
        <v>2</v>
      </c>
    </row>
    <row r="585" ht="15.75" customHeight="1" spans="2:3">
      <c r="B585">
        <f>Coinbase!C4</f>
        <v>11</v>
      </c>
      <c r="C585">
        <f>Coinbase!J4</f>
        <v>2</v>
      </c>
    </row>
    <row r="586" ht="15.75" customHeight="1" spans="2:3">
      <c r="B586">
        <f>Coinbase!C5</f>
        <v>11</v>
      </c>
      <c r="C586">
        <f>Coinbase!J5</f>
        <v>2</v>
      </c>
    </row>
    <row r="587" ht="15.75" customHeight="1" spans="2:3">
      <c r="B587">
        <f>Coinbase!C6</f>
        <v>11</v>
      </c>
      <c r="C587">
        <f>Coinbase!J6</f>
        <v>2</v>
      </c>
    </row>
    <row r="588" ht="15.75" customHeight="1" spans="2:3">
      <c r="B588">
        <f>Coinbase!C7</f>
        <v>11</v>
      </c>
      <c r="C588">
        <f>Coinbase!J7</f>
        <v>2</v>
      </c>
    </row>
    <row r="589" ht="15.75" customHeight="1" spans="2:3">
      <c r="B589">
        <f>Coinbase!C8</f>
        <v>11</v>
      </c>
      <c r="C589">
        <f>Coinbase!J8</f>
        <v>2</v>
      </c>
    </row>
    <row r="590" ht="15.75" customHeight="1" spans="2:3">
      <c r="B590">
        <f>Coinbase!C9</f>
        <v>11</v>
      </c>
      <c r="C590">
        <f>Coinbase!J9</f>
        <v>2</v>
      </c>
    </row>
    <row r="591" ht="15.75" customHeight="1" spans="2:3">
      <c r="B591">
        <f>Coinbase!C10</f>
        <v>11</v>
      </c>
      <c r="C591">
        <f>Coinbase!J10</f>
        <v>2</v>
      </c>
    </row>
    <row r="592" ht="15.75" customHeight="1" spans="2:3">
      <c r="B592">
        <f>Coinbase!C11</f>
        <v>11</v>
      </c>
      <c r="C592">
        <f>Coinbase!J11</f>
        <v>2</v>
      </c>
    </row>
    <row r="593" ht="15.75" customHeight="1" spans="2:3">
      <c r="B593">
        <f>Coinbase!C12</f>
        <v>8</v>
      </c>
      <c r="C593">
        <f>Coinbase!J12</f>
        <v>2</v>
      </c>
    </row>
    <row r="594" ht="15.75" customHeight="1" spans="2:3">
      <c r="B594">
        <f>Coinbase!C13</f>
        <v>8</v>
      </c>
      <c r="C594">
        <f>Coinbase!J13</f>
        <v>2</v>
      </c>
    </row>
    <row r="595" ht="15.75" customHeight="1" spans="2:3">
      <c r="B595">
        <f>'QuickBooks Payments'!C2</f>
        <v>17</v>
      </c>
      <c r="C595">
        <f>'QuickBooks Payments'!J2</f>
        <v>2</v>
      </c>
    </row>
    <row r="596" ht="15.75" customHeight="1" spans="2:3">
      <c r="B596">
        <f>'QuickBooks Payments'!C3</f>
        <v>36</v>
      </c>
      <c r="C596">
        <f>'QuickBooks Payments'!J3</f>
        <v>3</v>
      </c>
    </row>
    <row r="597" ht="15.75" customHeight="1" spans="2:3">
      <c r="B597">
        <f>'QuickBooks Payments'!C4</f>
        <v>18</v>
      </c>
      <c r="C597">
        <f>'QuickBooks Payments'!J4</f>
        <v>3</v>
      </c>
    </row>
    <row r="598" ht="15.75" customHeight="1" spans="2:3">
      <c r="B598">
        <f>'QuickBooks Payments'!C5</f>
        <v>31</v>
      </c>
      <c r="C598">
        <f>'QuickBooks Payments'!J5</f>
        <v>2</v>
      </c>
    </row>
    <row r="599" ht="15.75" customHeight="1" spans="2:3">
      <c r="B599">
        <f>'QuickBooks Payments'!C6</f>
        <v>31</v>
      </c>
      <c r="C599">
        <f>'QuickBooks Payments'!J6</f>
        <v>2</v>
      </c>
    </row>
    <row r="600" ht="15.75" customHeight="1" spans="2:3">
      <c r="B600">
        <f>'Forte (Payments Gateway)'!C2</f>
        <v>11</v>
      </c>
      <c r="C600">
        <f>'Forte (Payments Gateway)'!J2</f>
        <v>3</v>
      </c>
    </row>
    <row r="601" ht="15.75" customHeight="1" spans="2:3">
      <c r="B601">
        <f>'Forte (Payments Gateway)'!C3</f>
        <v>91</v>
      </c>
      <c r="C601">
        <f>'Forte (Payments Gateway)'!J3</f>
        <v>3</v>
      </c>
    </row>
    <row r="602" ht="15.75" customHeight="1" spans="2:3">
      <c r="B602">
        <f>'Forte (Payments Gateway)'!C4</f>
        <v>91</v>
      </c>
      <c r="C602">
        <f>'Forte (Payments Gateway)'!J4</f>
        <v>4</v>
      </c>
    </row>
    <row r="603" ht="15.75" customHeight="1" spans="2:3">
      <c r="B603">
        <f>'Forte (Payments Gateway)'!C5</f>
        <v>91</v>
      </c>
      <c r="C603">
        <f>'Forte (Payments Gateway)'!J5</f>
        <v>2</v>
      </c>
    </row>
    <row r="604" ht="15.75" customHeight="1" spans="2:3">
      <c r="B604">
        <f>'Forte (Payments Gateway)'!C6</f>
        <v>91</v>
      </c>
      <c r="C604">
        <f>'Forte (Payments Gateway)'!J6</f>
        <v>2</v>
      </c>
    </row>
    <row r="605" ht="15.75" customHeight="1" spans="2:3">
      <c r="B605">
        <f>'Forte (Payments Gateway)'!C7</f>
        <v>91</v>
      </c>
      <c r="C605">
        <f>'Forte (Payments Gateway)'!J7</f>
        <v>2</v>
      </c>
    </row>
    <row r="606" ht="15.75" customHeight="1" spans="2:3">
      <c r="B606">
        <f>'Forte (Payments Gateway)'!C8</f>
        <v>91</v>
      </c>
      <c r="C606">
        <f>'Forte (Payments Gateway)'!J8</f>
        <v>2</v>
      </c>
    </row>
    <row r="607" ht="15.75" customHeight="1" spans="2:3">
      <c r="B607">
        <f>'Forte (Payments Gateway)'!C9</f>
        <v>91</v>
      </c>
      <c r="C607">
        <f>'Forte (Payments Gateway)'!J9</f>
        <v>2</v>
      </c>
    </row>
    <row r="608" ht="15.75" customHeight="1" spans="2:3">
      <c r="B608">
        <f>'Forte (Payments Gateway)'!C10</f>
        <v>91</v>
      </c>
      <c r="C608">
        <f>'Forte (Payments Gateway)'!J10</f>
        <v>2</v>
      </c>
    </row>
    <row r="609" ht="15.75" customHeight="1" spans="2:3">
      <c r="B609">
        <f>'Forte (Payments Gateway)'!C11</f>
        <v>91</v>
      </c>
      <c r="C609">
        <f>'Forte (Payments Gateway)'!J11</f>
        <v>2</v>
      </c>
    </row>
    <row r="610" ht="15.75" customHeight="1" spans="2:3">
      <c r="B610">
        <f>'Forte (Payments Gateway)'!C12</f>
        <v>91</v>
      </c>
      <c r="C610">
        <f>'Forte (Payments Gateway)'!J12</f>
        <v>2</v>
      </c>
    </row>
    <row r="611" ht="15.75" customHeight="1" spans="2:3">
      <c r="B611">
        <f>'Forte (Payments Gateway)'!C13</f>
        <v>91</v>
      </c>
      <c r="C611">
        <f>'Forte (Payments Gateway)'!J13</f>
        <v>2</v>
      </c>
    </row>
    <row r="612" ht="15.75" customHeight="1" spans="2:3">
      <c r="B612">
        <f>'Forte (Payments Gateway)'!C14</f>
        <v>5</v>
      </c>
      <c r="C612">
        <f>'Forte (Payments Gateway)'!J14</f>
        <v>2</v>
      </c>
    </row>
    <row r="613" ht="15.75" customHeight="1" spans="2:3">
      <c r="B613">
        <f>'Forte (Payments Gateway)'!C15</f>
        <v>5</v>
      </c>
      <c r="C613">
        <f>'Forte (Payments Gateway)'!J15</f>
        <v>2</v>
      </c>
    </row>
    <row r="614" ht="15.75" customHeight="1" spans="2:3">
      <c r="B614">
        <f>'Forte (Payments Gateway)'!C16</f>
        <v>14</v>
      </c>
      <c r="C614">
        <f>'Forte (Payments Gateway)'!J16</f>
        <v>2</v>
      </c>
    </row>
    <row r="615" ht="15.75" customHeight="1" spans="2:3">
      <c r="B615">
        <f>'Forte (Payments Gateway)'!C17</f>
        <v>14</v>
      </c>
      <c r="C615">
        <f>'Forte (Payments Gateway)'!J17</f>
        <v>2</v>
      </c>
    </row>
    <row r="616" ht="15.75" customHeight="1" spans="2:3">
      <c r="B616">
        <f>'Forte (Payments Gateway)'!C18</f>
        <v>14</v>
      </c>
      <c r="C616">
        <f>'Forte (Payments Gateway)'!J18</f>
        <v>2</v>
      </c>
    </row>
    <row r="617" ht="15.75" customHeight="1" spans="2:3">
      <c r="B617">
        <f>'Forte (Payments Gateway)'!C19</f>
        <v>4</v>
      </c>
      <c r="C617">
        <f>'Forte (Payments Gateway)'!J19</f>
        <v>2</v>
      </c>
    </row>
    <row r="618" ht="15.75" customHeight="1" spans="2:3">
      <c r="B618">
        <f>'Forte (Payments Gateway)'!C20</f>
        <v>10</v>
      </c>
      <c r="C618">
        <f>'Forte (Payments Gateway)'!J20</f>
        <v>2</v>
      </c>
    </row>
    <row r="619" ht="15.75" customHeight="1" spans="2:3">
      <c r="B619">
        <f>'Forte (Payments Gateway)'!C21</f>
        <v>10</v>
      </c>
      <c r="C619">
        <f>'Forte (Payments Gateway)'!J21</f>
        <v>2</v>
      </c>
    </row>
    <row r="620" ht="15.75" customHeight="1" spans="2:3">
      <c r="B620">
        <f>'Forte (Payments Gateway)'!C22</f>
        <v>7</v>
      </c>
      <c r="C620">
        <f>'Forte (Payments Gateway)'!J22</f>
        <v>2</v>
      </c>
    </row>
    <row r="621" ht="15.75" customHeight="1" spans="2:3">
      <c r="B621">
        <f>'Forte (Payments Gateway)'!C23</f>
        <v>5</v>
      </c>
      <c r="C621">
        <f>'Forte (Payments Gateway)'!J23</f>
        <v>2</v>
      </c>
    </row>
    <row r="622" ht="15.75" customHeight="1" spans="2:3">
      <c r="B622">
        <f>'Forte (Payments Gateway)'!C24</f>
        <v>12</v>
      </c>
      <c r="C622">
        <f>'Forte (Payments Gateway)'!J24</f>
        <v>2</v>
      </c>
    </row>
    <row r="623" ht="15.75" customHeight="1" spans="2:3">
      <c r="B623">
        <f>'Forte (Payments Gateway)'!C25</f>
        <v>12</v>
      </c>
      <c r="C623">
        <f>'Forte (Payments Gateway)'!J25</f>
        <v>2</v>
      </c>
    </row>
    <row r="624" ht="15.75" customHeight="1" spans="2:3">
      <c r="B624">
        <f>'Forte (Payments Gateway)'!C26</f>
        <v>12</v>
      </c>
      <c r="C624">
        <f>'Forte (Payments Gateway)'!J26</f>
        <v>2</v>
      </c>
    </row>
    <row r="625" ht="15.75" customHeight="1" spans="2:3">
      <c r="B625">
        <f>'Forte (Payments Gateway)'!C27</f>
        <v>11</v>
      </c>
      <c r="C625">
        <f>'Forte (Payments Gateway)'!J27</f>
        <v>2</v>
      </c>
    </row>
    <row r="626" ht="15.75" customHeight="1" spans="2:3">
      <c r="B626">
        <f>'Forte (Payments Gateway)'!C28</f>
        <v>11</v>
      </c>
      <c r="C626">
        <f>'Forte (Payments Gateway)'!J28</f>
        <v>2</v>
      </c>
    </row>
    <row r="627" ht="15.75" customHeight="1" spans="2:3">
      <c r="B627">
        <f>'Forte (Payments Gateway)'!C29</f>
        <v>11</v>
      </c>
      <c r="C627">
        <f>'Forte (Payments Gateway)'!J29</f>
        <v>2</v>
      </c>
    </row>
    <row r="628" ht="15.75" customHeight="1" spans="2:3">
      <c r="B628">
        <f>'Forte (Payments Gateway)'!C30</f>
        <v>12</v>
      </c>
      <c r="C628">
        <f>'Forte (Payments Gateway)'!J30</f>
        <v>2</v>
      </c>
    </row>
    <row r="629" ht="15.75" customHeight="1" spans="2:3">
      <c r="B629">
        <f>'Forte (Payments Gateway)'!C31</f>
        <v>12</v>
      </c>
      <c r="C629">
        <f>'Forte (Payments Gateway)'!J31</f>
        <v>2</v>
      </c>
    </row>
    <row r="630" ht="15.75" customHeight="1" spans="2:3">
      <c r="B630">
        <f>'Forte (Payments Gateway)'!C32</f>
        <v>9</v>
      </c>
      <c r="C630">
        <f>'Forte (Payments Gateway)'!J32</f>
        <v>2</v>
      </c>
    </row>
    <row r="631" ht="15.75" customHeight="1" spans="2:3">
      <c r="B631">
        <f>'Forte (Payments Gateway)'!C33</f>
        <v>10</v>
      </c>
      <c r="C631">
        <f>'Forte (Payments Gateway)'!J33</f>
        <v>2</v>
      </c>
    </row>
    <row r="632" ht="15.75" customHeight="1" spans="2:3">
      <c r="B632">
        <f>'Forte (Payments Gateway)'!C34</f>
        <v>87</v>
      </c>
      <c r="C632">
        <f>'Forte (Payments Gateway)'!J34</f>
        <v>2</v>
      </c>
    </row>
    <row r="633" ht="15.75" customHeight="1" spans="2:3">
      <c r="B633">
        <f>'Forte (Payments Gateway)'!C35</f>
        <v>87</v>
      </c>
      <c r="C633">
        <f>'Forte (Payments Gateway)'!J35</f>
        <v>2</v>
      </c>
    </row>
    <row r="634" ht="15.75" customHeight="1" spans="2:3">
      <c r="B634">
        <f>'Forte (Payments Gateway)'!C36</f>
        <v>21</v>
      </c>
      <c r="C634">
        <f>'Forte (Payments Gateway)'!J36</f>
        <v>2</v>
      </c>
    </row>
    <row r="635" ht="15.75" customHeight="1" spans="1:3">
      <c r="A635" s="1" t="s">
        <v>359</v>
      </c>
      <c r="B635">
        <f t="shared" ref="B635:C635" si="0">AVERAGE(B2:B634)</f>
        <v>20.0726698262243</v>
      </c>
      <c r="C635">
        <f t="shared" si="0"/>
        <v>2.19431279620853</v>
      </c>
    </row>
    <row r="636" ht="15.75" customHeight="1" spans="1:3">
      <c r="A636" s="1" t="s">
        <v>634</v>
      </c>
      <c r="B636">
        <f t="shared" ref="B636:C636" si="1">_xlfn.VAR.S(B2:B634)</f>
        <v>442.238381626573</v>
      </c>
      <c r="C636">
        <f t="shared" si="1"/>
        <v>0.365663807067009</v>
      </c>
    </row>
    <row r="637" ht="15.75" customHeight="1" spans="1:3">
      <c r="A637" s="1" t="s">
        <v>635</v>
      </c>
      <c r="B637" t="e">
        <f>_xlfn.STDEV.P(B2:B634)</f>
        <v>#NAME?</v>
      </c>
      <c r="C637" t="e">
        <f>_xlfn.STDEV.P(C2:C634)</f>
        <v>#NAME?</v>
      </c>
    </row>
    <row r="638" ht="15.75" customHeight="1" spans="1:3">
      <c r="A638" s="1" t="s">
        <v>636</v>
      </c>
      <c r="B638">
        <f t="shared" ref="B638:C638" si="2">MEDIAN(B2:B634)</f>
        <v>13</v>
      </c>
      <c r="C638">
        <f t="shared" si="2"/>
        <v>2</v>
      </c>
    </row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paperSize="9" orientation="portrait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31.7071428571429" customWidth="1"/>
    <col min="2" max="2" width="89.1428571428571" customWidth="1"/>
    <col min="3" max="3" width="37.7071428571429" customWidth="1"/>
    <col min="4" max="4" width="34.2928571428571" customWidth="1"/>
    <col min="5" max="5" width="16.4285714285714" customWidth="1"/>
    <col min="6" max="6" width="35.7071428571429" customWidth="1"/>
    <col min="7" max="7" width="78.4285714285714" customWidth="1"/>
    <col min="8" max="8" width="26.2928571428571" customWidth="1"/>
    <col min="9" max="9" width="18.1428571428571" customWidth="1"/>
    <col min="10" max="10" width="6.14285714285714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1:12">
      <c r="A2" t="s">
        <v>383</v>
      </c>
      <c r="B2" s="2" t="s">
        <v>643</v>
      </c>
      <c r="C2" s="3">
        <v>14</v>
      </c>
      <c r="D2" t="s">
        <v>644</v>
      </c>
      <c r="E2" t="s">
        <v>278</v>
      </c>
      <c r="F2" t="s">
        <v>645</v>
      </c>
      <c r="G2" t="s">
        <v>646</v>
      </c>
      <c r="H2" t="str">
        <f>'Dependency types'!A$2</f>
        <v>p1 =&gt; p2!=A</v>
      </c>
      <c r="I2" t="str">
        <f>'Dependency types'!B$2</f>
        <v>ZeroOrOne</v>
      </c>
      <c r="J2" s="3">
        <v>2</v>
      </c>
      <c r="L2" t="s">
        <v>647</v>
      </c>
    </row>
    <row r="3" ht="13.95" spans="1:12">
      <c r="A3" t="s">
        <v>383</v>
      </c>
      <c r="B3" s="2" t="s">
        <v>643</v>
      </c>
      <c r="C3" s="3">
        <v>14</v>
      </c>
      <c r="D3" t="s">
        <v>644</v>
      </c>
      <c r="E3" t="s">
        <v>278</v>
      </c>
      <c r="F3" t="s">
        <v>648</v>
      </c>
      <c r="G3" t="s">
        <v>649</v>
      </c>
      <c r="H3" t="str">
        <f>'Dependency types'!A$3</f>
        <v>p1=A =&gt; OR(p2, p3, p4)</v>
      </c>
      <c r="I3" t="str">
        <f>'Dependency types'!B$3</f>
        <v>Requires</v>
      </c>
      <c r="J3" s="3">
        <v>4</v>
      </c>
      <c r="L3" t="s">
        <v>647</v>
      </c>
    </row>
    <row r="4" ht="13.95" spans="1:12">
      <c r="A4" t="s">
        <v>383</v>
      </c>
      <c r="B4" s="2" t="s">
        <v>643</v>
      </c>
      <c r="C4" s="3">
        <v>14</v>
      </c>
      <c r="D4" t="s">
        <v>644</v>
      </c>
      <c r="E4" t="s">
        <v>278</v>
      </c>
      <c r="F4" t="s">
        <v>650</v>
      </c>
      <c r="G4" t="s">
        <v>651</v>
      </c>
      <c r="H4" t="str">
        <f>'Dependency types'!A$4</f>
        <v>p1 &gt;= p2</v>
      </c>
      <c r="I4" t="str">
        <f>'Dependency types'!B$4</f>
        <v>Arithmetic/ Relational</v>
      </c>
      <c r="J4" s="3">
        <v>2</v>
      </c>
      <c r="L4" t="s">
        <v>647</v>
      </c>
    </row>
    <row r="5" ht="13.95" spans="1:12">
      <c r="A5" t="s">
        <v>384</v>
      </c>
      <c r="B5" s="2" t="s">
        <v>652</v>
      </c>
      <c r="C5" s="3">
        <v>12</v>
      </c>
      <c r="D5" t="s">
        <v>653</v>
      </c>
      <c r="E5" t="s">
        <v>278</v>
      </c>
      <c r="F5" t="s">
        <v>654</v>
      </c>
      <c r="G5" t="s">
        <v>655</v>
      </c>
      <c r="H5" t="str">
        <f>'Dependency types'!A$5</f>
        <v>XNOR(p1, p2)</v>
      </c>
      <c r="I5" t="str">
        <f>'Dependency types'!B$5</f>
        <v>AllOrNone</v>
      </c>
      <c r="J5" s="3">
        <v>2</v>
      </c>
      <c r="L5" t="s">
        <v>647</v>
      </c>
    </row>
    <row r="6" ht="13.95" spans="1:12">
      <c r="A6" t="s">
        <v>384</v>
      </c>
      <c r="B6" s="2" t="s">
        <v>652</v>
      </c>
      <c r="C6" s="3">
        <v>12</v>
      </c>
      <c r="D6" t="s">
        <v>653</v>
      </c>
      <c r="E6" t="s">
        <v>278</v>
      </c>
      <c r="F6" t="s">
        <v>656</v>
      </c>
      <c r="G6" t="s">
        <v>657</v>
      </c>
      <c r="H6" t="str">
        <f>'Dependency types'!A$6</f>
        <v>OR(p1, p2)</v>
      </c>
      <c r="I6" t="str">
        <f>'Dependency types'!B$6</f>
        <v>Or</v>
      </c>
      <c r="J6" s="3">
        <v>2</v>
      </c>
      <c r="L6" t="s">
        <v>647</v>
      </c>
    </row>
    <row r="7" ht="13.95" spans="1:12">
      <c r="A7" t="s">
        <v>384</v>
      </c>
      <c r="B7" s="2" t="s">
        <v>652</v>
      </c>
      <c r="C7" s="3">
        <v>12</v>
      </c>
      <c r="D7" t="s">
        <v>653</v>
      </c>
      <c r="E7" t="s">
        <v>278</v>
      </c>
      <c r="F7" t="s">
        <v>650</v>
      </c>
      <c r="G7" t="s">
        <v>651</v>
      </c>
      <c r="H7" t="str">
        <f>'Dependency types'!A$4</f>
        <v>p1 &gt;= p2</v>
      </c>
      <c r="I7" t="str">
        <f>'Dependency types'!B$4</f>
        <v>Arithmetic/ Relational</v>
      </c>
      <c r="J7" s="3">
        <v>2</v>
      </c>
      <c r="L7" t="s">
        <v>647</v>
      </c>
    </row>
    <row r="8" ht="13.95" spans="1:12">
      <c r="A8" t="s">
        <v>385</v>
      </c>
      <c r="B8" s="2" t="s">
        <v>658</v>
      </c>
      <c r="C8" s="3">
        <v>4</v>
      </c>
      <c r="D8" t="s">
        <v>283</v>
      </c>
      <c r="E8" t="s">
        <v>278</v>
      </c>
      <c r="F8" t="s">
        <v>659</v>
      </c>
      <c r="G8" t="s">
        <v>660</v>
      </c>
      <c r="H8" t="str">
        <f>'Dependency types'!A$7</f>
        <v>XOR(p1, p2)</v>
      </c>
      <c r="I8" t="str">
        <f>'Dependency types'!B$7</f>
        <v>OnlyOne</v>
      </c>
      <c r="J8" s="3">
        <v>2</v>
      </c>
      <c r="L8" t="s">
        <v>647</v>
      </c>
    </row>
    <row r="9" ht="13.95" spans="1:12">
      <c r="A9" t="s">
        <v>386</v>
      </c>
      <c r="B9" s="2" t="s">
        <v>661</v>
      </c>
      <c r="C9" s="3">
        <v>11</v>
      </c>
      <c r="D9" t="s">
        <v>662</v>
      </c>
      <c r="E9" t="s">
        <v>278</v>
      </c>
      <c r="F9" t="s">
        <v>663</v>
      </c>
      <c r="G9" t="s">
        <v>664</v>
      </c>
      <c r="H9" t="str">
        <f>'Dependency types'!A$8</f>
        <v>p1 =&gt; AND(p2, p3)</v>
      </c>
      <c r="I9" t="str">
        <f>'Dependency types'!B$8</f>
        <v>Requires</v>
      </c>
      <c r="J9" s="3">
        <v>3</v>
      </c>
      <c r="L9" t="s">
        <v>647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2" r:id="rId1" display="https://developers.google.com/places/web-service/search#PlaceSearchRequests"/>
    <hyperlink ref="B3" r:id="rId1" display="https://developers.google.com/places/web-service/search#PlaceSearchRequests"/>
    <hyperlink ref="B4" r:id="rId1" display="https://developers.google.com/places/web-service/search#PlaceSearchRequests"/>
    <hyperlink ref="B5" r:id="rId1" display="https://developers.google.com/places/web-service/search#TextSearchRequests"/>
    <hyperlink ref="B6" r:id="rId1" display="https://developers.google.com/places/web-service/search#TextSearchRequests"/>
    <hyperlink ref="B7" r:id="rId1" display="https://developers.google.com/places/web-service/search#TextSearchRequests"/>
    <hyperlink ref="B8" r:id="rId2" display="https://developers.google.com/places/web-service/photos#place_photo_requests"/>
    <hyperlink ref="B9" r:id="rId3" display="https://developers.google.com/places/web-service/autocomplete#place_autocomplete_requests"/>
  </hyperlinks>
  <pageMargins left="0.7" right="0.7" top="0.75" bottom="0.75" header="0" footer="0"/>
  <pageSetup paperSize="9" orientation="portrait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33" customWidth="1"/>
    <col min="2" max="2" width="99.1428571428571" customWidth="1"/>
    <col min="3" max="3" width="37.7071428571429" customWidth="1"/>
    <col min="4" max="4" width="34.1428571428571" customWidth="1"/>
    <col min="5" max="5" width="16.4285714285714" customWidth="1"/>
    <col min="6" max="6" width="39.2928571428571" customWidth="1"/>
    <col min="7" max="7" width="55.4285714285714" customWidth="1"/>
    <col min="8" max="8" width="26.8571428571429" customWidth="1"/>
    <col min="9" max="9" width="17.2928571428571" customWidth="1"/>
    <col min="10" max="10" width="6.29285714285714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1:12">
      <c r="A2" t="s">
        <v>387</v>
      </c>
      <c r="B2" s="2" t="s">
        <v>665</v>
      </c>
      <c r="C2" s="3">
        <v>10</v>
      </c>
      <c r="D2" t="s">
        <v>283</v>
      </c>
      <c r="E2" t="s">
        <v>278</v>
      </c>
      <c r="F2" t="s">
        <v>666</v>
      </c>
      <c r="G2" t="s">
        <v>667</v>
      </c>
      <c r="H2" t="str">
        <f>'Dependency types'!A$4</f>
        <v>p1 &gt;= p2</v>
      </c>
      <c r="I2" t="str">
        <f>'Dependency types'!B$4</f>
        <v>Arithmetic/ Relational</v>
      </c>
      <c r="J2" s="3">
        <v>2</v>
      </c>
      <c r="L2" t="s">
        <v>647</v>
      </c>
    </row>
    <row r="3" ht="13.95" spans="1:12">
      <c r="A3" t="s">
        <v>388</v>
      </c>
      <c r="B3" s="2" t="s">
        <v>668</v>
      </c>
      <c r="C3" s="3">
        <v>8</v>
      </c>
      <c r="D3" t="s">
        <v>669</v>
      </c>
      <c r="E3" t="s">
        <v>278</v>
      </c>
      <c r="F3" t="s">
        <v>670</v>
      </c>
      <c r="G3" t="s">
        <v>671</v>
      </c>
      <c r="H3" t="str">
        <f>'Dependency types'!A$4</f>
        <v>p1 &gt;= p2</v>
      </c>
      <c r="I3" t="str">
        <f>'Dependency types'!B$4</f>
        <v>Arithmetic/ Relational</v>
      </c>
      <c r="J3" s="3">
        <v>2</v>
      </c>
      <c r="L3" t="s">
        <v>647</v>
      </c>
    </row>
    <row r="4" ht="13.95" spans="1:12">
      <c r="A4" t="s">
        <v>389</v>
      </c>
      <c r="B4" s="2" t="s">
        <v>672</v>
      </c>
      <c r="C4" s="3">
        <v>6</v>
      </c>
      <c r="D4" t="s">
        <v>673</v>
      </c>
      <c r="E4" t="s">
        <v>278</v>
      </c>
      <c r="F4" t="s">
        <v>670</v>
      </c>
      <c r="G4" t="s">
        <v>671</v>
      </c>
      <c r="H4" t="str">
        <f>'Dependency types'!A$4</f>
        <v>p1 &gt;= p2</v>
      </c>
      <c r="I4" t="str">
        <f>'Dependency types'!B$4</f>
        <v>Arithmetic/ Relational</v>
      </c>
      <c r="J4" s="3">
        <v>2</v>
      </c>
      <c r="L4" t="s">
        <v>647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2" r:id="rId1" display="https://developer.twitter.com/en/docs/tweets/search/api-reference/get-search-tweets.html"/>
    <hyperlink ref="B3" r:id="rId2" display="https://developer.twitter.com/en/docs/tweets/search/api-reference/premium-search.html#DataEndpoint"/>
    <hyperlink ref="B4" r:id="rId2" display="https://developer.twitter.com/en/docs/tweets/search/api-reference/premium-search.html#CountsEndpoint"/>
  </hyperlinks>
  <pageMargins left="0.7" right="0.7" top="0.75" bottom="0.75" header="0" footer="0"/>
  <pageSetup paperSize="9" orientation="portrait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36.8571428571429" customWidth="1"/>
    <col min="2" max="2" width="84.2928571428571" customWidth="1"/>
    <col min="3" max="3" width="37.7071428571429" customWidth="1"/>
    <col min="4" max="4" width="34.1428571428571" customWidth="1"/>
    <col min="5" max="5" width="16.4285714285714" customWidth="1"/>
    <col min="6" max="6" width="66.8571428571429" customWidth="1"/>
    <col min="7" max="7" width="78.2928571428571" customWidth="1"/>
    <col min="8" max="8" width="36.7071428571429" customWidth="1"/>
    <col min="9" max="9" width="21.4285714285714" customWidth="1"/>
    <col min="10" max="10" width="6.70714285714286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1:12">
      <c r="A2" t="s">
        <v>390</v>
      </c>
      <c r="B2" s="2" t="s">
        <v>674</v>
      </c>
      <c r="C2" s="3">
        <v>9</v>
      </c>
      <c r="D2" t="s">
        <v>283</v>
      </c>
      <c r="E2" t="s">
        <v>278</v>
      </c>
      <c r="F2" t="s">
        <v>675</v>
      </c>
      <c r="G2" t="s">
        <v>676</v>
      </c>
      <c r="H2" t="str">
        <f>'Dependency types'!A$9</f>
        <v>XOR(p1, p2, p3)</v>
      </c>
      <c r="I2" t="str">
        <f>'Dependency types'!B$9</f>
        <v>OnlyOne</v>
      </c>
      <c r="J2" s="3">
        <v>3</v>
      </c>
      <c r="L2" t="s">
        <v>647</v>
      </c>
    </row>
    <row r="3" ht="13.95" spans="1:12">
      <c r="A3" t="s">
        <v>390</v>
      </c>
      <c r="B3" s="2" t="s">
        <v>674</v>
      </c>
      <c r="C3" s="3">
        <v>9</v>
      </c>
      <c r="D3" t="s">
        <v>283</v>
      </c>
      <c r="E3" t="s">
        <v>278</v>
      </c>
      <c r="F3" t="s">
        <v>677</v>
      </c>
      <c r="G3" t="s">
        <v>678</v>
      </c>
      <c r="H3" t="str">
        <f>'Dependency types'!A$4</f>
        <v>p1 &gt;= p2</v>
      </c>
      <c r="I3" t="str">
        <f>'Dependency types'!B$4</f>
        <v>Arithmetic/ Relational</v>
      </c>
      <c r="J3" s="3">
        <v>2</v>
      </c>
      <c r="L3" t="s">
        <v>647</v>
      </c>
    </row>
    <row r="4" ht="13.95" spans="1:12">
      <c r="A4" t="s">
        <v>391</v>
      </c>
      <c r="B4" s="2" t="s">
        <v>679</v>
      </c>
      <c r="C4" s="3">
        <v>11</v>
      </c>
      <c r="D4" t="s">
        <v>283</v>
      </c>
      <c r="E4" t="s">
        <v>278</v>
      </c>
      <c r="F4" t="s">
        <v>680</v>
      </c>
      <c r="G4" t="s">
        <v>681</v>
      </c>
      <c r="H4" t="str">
        <f>'Dependency types'!A$10</f>
        <v>XOR(p1, p2, p3, p4, p5, p6)</v>
      </c>
      <c r="I4" t="str">
        <f>'Dependency types'!B$10</f>
        <v>OnlyOne</v>
      </c>
      <c r="J4" s="3">
        <v>6</v>
      </c>
      <c r="L4" t="s">
        <v>647</v>
      </c>
    </row>
    <row r="5" ht="13.95" spans="1:12">
      <c r="A5" t="s">
        <v>391</v>
      </c>
      <c r="B5" s="2" t="s">
        <v>679</v>
      </c>
      <c r="C5" s="3">
        <v>11</v>
      </c>
      <c r="D5" t="s">
        <v>283</v>
      </c>
      <c r="E5" t="s">
        <v>278</v>
      </c>
      <c r="F5" t="s">
        <v>682</v>
      </c>
      <c r="G5" t="s">
        <v>683</v>
      </c>
      <c r="H5" t="str">
        <f>'Dependency types'!A$11</f>
        <v>p1=A =&gt; p2</v>
      </c>
      <c r="I5" t="str">
        <f>'Dependency types'!B$11</f>
        <v>Requires</v>
      </c>
      <c r="J5" s="3">
        <v>2</v>
      </c>
      <c r="L5" t="s">
        <v>647</v>
      </c>
    </row>
    <row r="6" ht="13.95" spans="1:12">
      <c r="A6" t="s">
        <v>392</v>
      </c>
      <c r="B6" s="2" t="s">
        <v>684</v>
      </c>
      <c r="C6" s="3">
        <v>6</v>
      </c>
      <c r="D6" t="s">
        <v>283</v>
      </c>
      <c r="E6" t="s">
        <v>278</v>
      </c>
      <c r="F6" t="s">
        <v>685</v>
      </c>
      <c r="G6" t="s">
        <v>676</v>
      </c>
      <c r="H6" t="str">
        <f>'Dependency types'!A$9</f>
        <v>XOR(p1, p2, p3)</v>
      </c>
      <c r="I6" t="str">
        <f>'Dependency types'!B$9</f>
        <v>OnlyOne</v>
      </c>
      <c r="J6" s="3">
        <v>3</v>
      </c>
      <c r="L6" t="s">
        <v>647</v>
      </c>
    </row>
    <row r="7" ht="13.95" spans="1:12">
      <c r="A7" t="s">
        <v>393</v>
      </c>
      <c r="B7" s="2" t="s">
        <v>686</v>
      </c>
      <c r="C7" s="3">
        <v>17</v>
      </c>
      <c r="D7" t="s">
        <v>687</v>
      </c>
      <c r="E7" t="s">
        <v>279</v>
      </c>
      <c r="F7" t="s">
        <v>688</v>
      </c>
      <c r="G7" t="s">
        <v>689</v>
      </c>
      <c r="H7" t="str">
        <f>'Dependency types'!A$5</f>
        <v>XNOR(p1, p2)</v>
      </c>
      <c r="I7" t="str">
        <f>'Dependency types'!B$5</f>
        <v>AllOrNone</v>
      </c>
      <c r="J7" s="3">
        <v>2</v>
      </c>
      <c r="L7" t="s">
        <v>647</v>
      </c>
    </row>
    <row r="8" ht="13.95" spans="1:12">
      <c r="A8" t="s">
        <v>394</v>
      </c>
      <c r="B8" s="2" t="s">
        <v>690</v>
      </c>
      <c r="C8" s="3">
        <v>6</v>
      </c>
      <c r="D8" t="s">
        <v>283</v>
      </c>
      <c r="E8" t="s">
        <v>278</v>
      </c>
      <c r="F8" t="s">
        <v>691</v>
      </c>
      <c r="G8" t="s">
        <v>692</v>
      </c>
      <c r="H8" t="str">
        <f>'Dependency types'!A$7</f>
        <v>XOR(p1, p2)</v>
      </c>
      <c r="I8" t="str">
        <f>'Dependency types'!B$7</f>
        <v>OnlyOne</v>
      </c>
      <c r="J8" s="3">
        <v>2</v>
      </c>
      <c r="L8" t="s">
        <v>647</v>
      </c>
    </row>
    <row r="9" ht="13.95" spans="1:12">
      <c r="A9" t="s">
        <v>395</v>
      </c>
      <c r="B9" s="2" t="s">
        <v>693</v>
      </c>
      <c r="C9" s="3">
        <v>3</v>
      </c>
      <c r="D9" t="s">
        <v>283</v>
      </c>
      <c r="E9" t="s">
        <v>279</v>
      </c>
      <c r="F9" t="s">
        <v>694</v>
      </c>
      <c r="G9" t="s">
        <v>695</v>
      </c>
      <c r="H9" t="str">
        <f>'Dependency types'!A$12</f>
        <v>p1=A =&gt; p2=B</v>
      </c>
      <c r="I9" t="str">
        <f>'Dependency types'!B$12</f>
        <v>Requires</v>
      </c>
      <c r="J9" s="3">
        <v>2</v>
      </c>
      <c r="L9" t="s">
        <v>647</v>
      </c>
    </row>
    <row r="10" ht="13.95" spans="1:12">
      <c r="A10" t="s">
        <v>396</v>
      </c>
      <c r="B10" s="2" t="s">
        <v>696</v>
      </c>
      <c r="C10" s="3">
        <v>11</v>
      </c>
      <c r="D10" t="s">
        <v>283</v>
      </c>
      <c r="E10" t="s">
        <v>278</v>
      </c>
      <c r="F10" t="s">
        <v>697</v>
      </c>
      <c r="G10" t="s">
        <v>698</v>
      </c>
      <c r="H10" t="str">
        <f>'Dependency types'!A$13</f>
        <v>XOR(p1, p2, p3, p4)</v>
      </c>
      <c r="I10" t="str">
        <f>'Dependency types'!B$13</f>
        <v>OnlyOne</v>
      </c>
      <c r="J10" s="3">
        <v>4</v>
      </c>
      <c r="L10" t="s">
        <v>647</v>
      </c>
    </row>
    <row r="11" ht="13.95" spans="1:12">
      <c r="A11" t="s">
        <v>396</v>
      </c>
      <c r="B11" s="2" t="s">
        <v>696</v>
      </c>
      <c r="C11" s="3">
        <v>11</v>
      </c>
      <c r="D11" t="s">
        <v>283</v>
      </c>
      <c r="E11" t="s">
        <v>278</v>
      </c>
      <c r="F11" t="s">
        <v>699</v>
      </c>
      <c r="G11" t="s">
        <v>700</v>
      </c>
      <c r="H11" t="str">
        <f>'Dependency types'!A$16</f>
        <v>NAND(p1, p2)</v>
      </c>
      <c r="I11" t="str">
        <f>'Dependency types'!B$16</f>
        <v>ZeroOrOne</v>
      </c>
      <c r="J11" s="3">
        <v>2</v>
      </c>
      <c r="L11" t="s">
        <v>647</v>
      </c>
    </row>
    <row r="12" ht="13.95" spans="1:12">
      <c r="A12" t="s">
        <v>396</v>
      </c>
      <c r="B12" s="2" t="s">
        <v>696</v>
      </c>
      <c r="C12" s="3">
        <v>11</v>
      </c>
      <c r="D12" t="s">
        <v>283</v>
      </c>
      <c r="E12" t="s">
        <v>278</v>
      </c>
      <c r="F12" t="s">
        <v>701</v>
      </c>
      <c r="G12" t="s">
        <v>700</v>
      </c>
      <c r="H12" t="str">
        <f>'Dependency types'!A$16</f>
        <v>NAND(p1, p2)</v>
      </c>
      <c r="I12" t="str">
        <f>'Dependency types'!B$16</f>
        <v>ZeroOrOne</v>
      </c>
      <c r="J12" s="3">
        <v>2</v>
      </c>
      <c r="L12" t="s">
        <v>647</v>
      </c>
    </row>
    <row r="13" ht="13.95" spans="1:12">
      <c r="A13" t="s">
        <v>396</v>
      </c>
      <c r="B13" s="2" t="s">
        <v>696</v>
      </c>
      <c r="C13" s="3">
        <v>11</v>
      </c>
      <c r="D13" t="s">
        <v>283</v>
      </c>
      <c r="E13" t="s">
        <v>278</v>
      </c>
      <c r="F13" t="s">
        <v>702</v>
      </c>
      <c r="G13" t="s">
        <v>700</v>
      </c>
      <c r="H13" t="str">
        <f>'Dependency types'!A$16</f>
        <v>NAND(p1, p2)</v>
      </c>
      <c r="I13" t="str">
        <f>'Dependency types'!B$16</f>
        <v>ZeroOrOne</v>
      </c>
      <c r="J13" s="3">
        <v>2</v>
      </c>
      <c r="L13" t="s">
        <v>647</v>
      </c>
    </row>
    <row r="14" ht="13.95" spans="1:12">
      <c r="A14" t="s">
        <v>396</v>
      </c>
      <c r="B14" s="2" t="s">
        <v>696</v>
      </c>
      <c r="C14" s="3">
        <v>11</v>
      </c>
      <c r="D14" t="s">
        <v>283</v>
      </c>
      <c r="E14" t="s">
        <v>278</v>
      </c>
      <c r="F14" t="s">
        <v>703</v>
      </c>
      <c r="G14" t="s">
        <v>700</v>
      </c>
      <c r="H14" t="str">
        <f>'Dependency types'!A$16</f>
        <v>NAND(p1, p2)</v>
      </c>
      <c r="I14" t="str">
        <f>'Dependency types'!B$16</f>
        <v>ZeroOrOne</v>
      </c>
      <c r="J14" s="3">
        <v>2</v>
      </c>
      <c r="L14" t="s">
        <v>647</v>
      </c>
    </row>
    <row r="15" ht="13.95" spans="1:12">
      <c r="A15" t="s">
        <v>396</v>
      </c>
      <c r="B15" s="2" t="s">
        <v>696</v>
      </c>
      <c r="C15" s="3">
        <v>11</v>
      </c>
      <c r="D15" t="s">
        <v>283</v>
      </c>
      <c r="E15" t="s">
        <v>278</v>
      </c>
      <c r="F15" t="s">
        <v>704</v>
      </c>
      <c r="G15" t="s">
        <v>700</v>
      </c>
      <c r="H15" t="str">
        <f>'Dependency types'!A$16</f>
        <v>NAND(p1, p2)</v>
      </c>
      <c r="I15" t="str">
        <f>'Dependency types'!B$16</f>
        <v>ZeroOrOne</v>
      </c>
      <c r="J15" s="3">
        <v>2</v>
      </c>
      <c r="L15" t="s">
        <v>647</v>
      </c>
    </row>
    <row r="16" ht="13.95" spans="1:12">
      <c r="A16" t="s">
        <v>397</v>
      </c>
      <c r="B16" s="2" t="s">
        <v>705</v>
      </c>
      <c r="C16" s="3">
        <v>4</v>
      </c>
      <c r="D16" t="s">
        <v>283</v>
      </c>
      <c r="E16" t="s">
        <v>278</v>
      </c>
      <c r="F16" t="s">
        <v>706</v>
      </c>
      <c r="G16" t="s">
        <v>692</v>
      </c>
      <c r="H16" t="str">
        <f>'Dependency types'!A$7</f>
        <v>XOR(p1, p2)</v>
      </c>
      <c r="I16" t="str">
        <f>'Dependency types'!B$7</f>
        <v>OnlyOne</v>
      </c>
      <c r="J16" s="3">
        <v>2</v>
      </c>
      <c r="L16" t="s">
        <v>647</v>
      </c>
    </row>
    <row r="17" ht="13.95" spans="1:12">
      <c r="A17" t="s">
        <v>398</v>
      </c>
      <c r="B17" s="2" t="s">
        <v>707</v>
      </c>
      <c r="C17" s="3">
        <v>7</v>
      </c>
      <c r="D17" t="s">
        <v>283</v>
      </c>
      <c r="E17" t="s">
        <v>278</v>
      </c>
      <c r="F17" t="s">
        <v>708</v>
      </c>
      <c r="G17" t="s">
        <v>692</v>
      </c>
      <c r="H17" t="str">
        <f>'Dependency types'!A$7</f>
        <v>XOR(p1, p2)</v>
      </c>
      <c r="I17" t="str">
        <f>'Dependency types'!B$7</f>
        <v>OnlyOne</v>
      </c>
      <c r="J17" s="3">
        <v>2</v>
      </c>
      <c r="L17" t="s">
        <v>647</v>
      </c>
    </row>
    <row r="18" ht="13.95" spans="1:12">
      <c r="A18" t="s">
        <v>399</v>
      </c>
      <c r="B18" s="2" t="s">
        <v>709</v>
      </c>
      <c r="C18" s="3">
        <v>9</v>
      </c>
      <c r="D18" t="s">
        <v>283</v>
      </c>
      <c r="E18" t="s">
        <v>278</v>
      </c>
      <c r="F18" t="s">
        <v>685</v>
      </c>
      <c r="G18" t="s">
        <v>676</v>
      </c>
      <c r="H18" t="str">
        <f>'Dependency types'!A$9</f>
        <v>XOR(p1, p2, p3)</v>
      </c>
      <c r="I18" t="str">
        <f>'Dependency types'!B$9</f>
        <v>OnlyOne</v>
      </c>
      <c r="J18" s="3">
        <v>3</v>
      </c>
      <c r="L18" t="s">
        <v>647</v>
      </c>
    </row>
    <row r="19" ht="13.95" spans="1:12">
      <c r="A19" t="s">
        <v>399</v>
      </c>
      <c r="B19" s="2" t="s">
        <v>709</v>
      </c>
      <c r="C19" s="3">
        <v>9</v>
      </c>
      <c r="D19" t="s">
        <v>283</v>
      </c>
      <c r="E19" t="s">
        <v>278</v>
      </c>
      <c r="F19" t="s">
        <v>688</v>
      </c>
      <c r="G19" t="s">
        <v>689</v>
      </c>
      <c r="H19" t="str">
        <f>'Dependency types'!A$5</f>
        <v>XNOR(p1, p2)</v>
      </c>
      <c r="I19" t="str">
        <f>'Dependency types'!B$5</f>
        <v>AllOrNone</v>
      </c>
      <c r="J19" s="3">
        <v>2</v>
      </c>
      <c r="L19" t="s">
        <v>647</v>
      </c>
    </row>
    <row r="20" ht="13.95" spans="1:12">
      <c r="A20" t="s">
        <v>400</v>
      </c>
      <c r="B20" s="2" t="s">
        <v>710</v>
      </c>
      <c r="C20" s="3">
        <v>12</v>
      </c>
      <c r="D20" t="s">
        <v>711</v>
      </c>
      <c r="E20" t="s">
        <v>279</v>
      </c>
      <c r="F20" t="s">
        <v>688</v>
      </c>
      <c r="G20" t="s">
        <v>689</v>
      </c>
      <c r="H20" t="str">
        <f>'Dependency types'!A$5</f>
        <v>XNOR(p1, p2)</v>
      </c>
      <c r="I20" t="str">
        <f>'Dependency types'!B$5</f>
        <v>AllOrNone</v>
      </c>
      <c r="J20" s="3">
        <v>2</v>
      </c>
      <c r="L20" t="s">
        <v>647</v>
      </c>
    </row>
    <row r="21" ht="15.75" customHeight="1" spans="1:12">
      <c r="A21" t="s">
        <v>401</v>
      </c>
      <c r="B21" s="2" t="s">
        <v>712</v>
      </c>
      <c r="C21" s="3">
        <v>31</v>
      </c>
      <c r="D21" t="s">
        <v>283</v>
      </c>
      <c r="E21" t="s">
        <v>278</v>
      </c>
      <c r="F21" t="s">
        <v>713</v>
      </c>
      <c r="G21" t="s">
        <v>714</v>
      </c>
      <c r="H21" t="str">
        <f>'Dependency types'!A$14</f>
        <v>NAND(p1, p2, p3, p4)</v>
      </c>
      <c r="I21" t="str">
        <f>'Dependency types'!B$14</f>
        <v>ZeroOrOne</v>
      </c>
      <c r="J21" s="3">
        <v>4</v>
      </c>
      <c r="L21" t="s">
        <v>647</v>
      </c>
    </row>
    <row r="22" ht="15.75" customHeight="1" spans="1:12">
      <c r="A22" t="s">
        <v>401</v>
      </c>
      <c r="B22" s="2" t="s">
        <v>712</v>
      </c>
      <c r="C22" s="3">
        <v>31</v>
      </c>
      <c r="D22" t="s">
        <v>283</v>
      </c>
      <c r="E22" t="s">
        <v>278</v>
      </c>
      <c r="F22" t="s">
        <v>715</v>
      </c>
      <c r="G22" t="s">
        <v>716</v>
      </c>
      <c r="H22" t="str">
        <f>'Dependency types'!A$11</f>
        <v>p1=A =&gt; p2</v>
      </c>
      <c r="I22" t="str">
        <f>'Dependency types'!B$11</f>
        <v>Requires</v>
      </c>
      <c r="J22" s="3">
        <v>2</v>
      </c>
      <c r="L22" t="s">
        <v>647</v>
      </c>
    </row>
    <row r="23" ht="15.75" customHeight="1" spans="1:12">
      <c r="A23" t="s">
        <v>401</v>
      </c>
      <c r="B23" s="2" t="s">
        <v>712</v>
      </c>
      <c r="C23" s="3">
        <v>31</v>
      </c>
      <c r="D23" t="s">
        <v>283</v>
      </c>
      <c r="E23" t="s">
        <v>278</v>
      </c>
      <c r="F23" t="s">
        <v>717</v>
      </c>
      <c r="G23" t="s">
        <v>718</v>
      </c>
      <c r="H23" t="str">
        <f>'Dependency types'!A$12</f>
        <v>p1=A =&gt; p2=B</v>
      </c>
      <c r="I23" t="str">
        <f>'Dependency types'!B$12</f>
        <v>Requires</v>
      </c>
      <c r="J23" s="3">
        <v>2</v>
      </c>
      <c r="L23" t="s">
        <v>647</v>
      </c>
    </row>
    <row r="24" ht="15.75" customHeight="1" spans="1:12">
      <c r="A24" t="s">
        <v>401</v>
      </c>
      <c r="B24" s="2" t="s">
        <v>712</v>
      </c>
      <c r="C24" s="3">
        <v>31</v>
      </c>
      <c r="D24" t="s">
        <v>283</v>
      </c>
      <c r="E24" t="s">
        <v>278</v>
      </c>
      <c r="F24" t="s">
        <v>719</v>
      </c>
      <c r="G24" t="s">
        <v>720</v>
      </c>
      <c r="H24" t="str">
        <f>'Dependency types'!A$2</f>
        <v>p1 =&gt; p2!=A</v>
      </c>
      <c r="I24" t="str">
        <f>'Dependency types'!B$2</f>
        <v>ZeroOrOne</v>
      </c>
      <c r="J24" s="3">
        <v>2</v>
      </c>
      <c r="L24" t="s">
        <v>647</v>
      </c>
    </row>
    <row r="25" ht="15.75" customHeight="1" spans="1:12">
      <c r="A25" t="s">
        <v>401</v>
      </c>
      <c r="B25" s="2" t="s">
        <v>712</v>
      </c>
      <c r="C25" s="3">
        <v>31</v>
      </c>
      <c r="D25" t="s">
        <v>283</v>
      </c>
      <c r="E25" t="s">
        <v>278</v>
      </c>
      <c r="F25" t="s">
        <v>721</v>
      </c>
      <c r="G25" t="s">
        <v>722</v>
      </c>
      <c r="H25" t="str">
        <f>'Dependency types'!A$2</f>
        <v>p1 =&gt; p2!=A</v>
      </c>
      <c r="I25" t="str">
        <f>'Dependency types'!B$2</f>
        <v>ZeroOrOne</v>
      </c>
      <c r="J25" s="3">
        <v>2</v>
      </c>
      <c r="L25" t="s">
        <v>647</v>
      </c>
    </row>
    <row r="26" ht="15.75" customHeight="1" spans="1:12">
      <c r="A26" t="s">
        <v>401</v>
      </c>
      <c r="B26" s="2" t="s">
        <v>712</v>
      </c>
      <c r="C26" s="3">
        <v>31</v>
      </c>
      <c r="D26" t="s">
        <v>283</v>
      </c>
      <c r="E26" t="s">
        <v>278</v>
      </c>
      <c r="F26" t="s">
        <v>723</v>
      </c>
      <c r="G26" t="s">
        <v>724</v>
      </c>
      <c r="H26" t="str">
        <f>'Dependency types'!A$2</f>
        <v>p1 =&gt; p2!=A</v>
      </c>
      <c r="I26" t="str">
        <f>'Dependency types'!B$2</f>
        <v>ZeroOrOne</v>
      </c>
      <c r="J26" s="3">
        <v>2</v>
      </c>
      <c r="L26" t="s">
        <v>647</v>
      </c>
    </row>
    <row r="27" ht="15.75" customHeight="1" spans="1:12">
      <c r="A27" t="s">
        <v>401</v>
      </c>
      <c r="B27" s="2" t="s">
        <v>712</v>
      </c>
      <c r="C27" s="3">
        <v>31</v>
      </c>
      <c r="D27" t="s">
        <v>283</v>
      </c>
      <c r="E27" t="s">
        <v>278</v>
      </c>
      <c r="F27" t="s">
        <v>725</v>
      </c>
      <c r="G27" t="s">
        <v>726</v>
      </c>
      <c r="H27" t="str">
        <f>'Dependency types'!A$2</f>
        <v>p1 =&gt; p2!=A</v>
      </c>
      <c r="I27" t="str">
        <f>'Dependency types'!B$2</f>
        <v>ZeroOrOne</v>
      </c>
      <c r="J27" s="3">
        <v>2</v>
      </c>
      <c r="L27" t="s">
        <v>647</v>
      </c>
    </row>
    <row r="28" ht="15.75" customHeight="1" spans="1:12">
      <c r="A28" t="s">
        <v>401</v>
      </c>
      <c r="B28" s="2" t="s">
        <v>712</v>
      </c>
      <c r="C28" s="3">
        <v>31</v>
      </c>
      <c r="D28" t="s">
        <v>283</v>
      </c>
      <c r="E28" t="s">
        <v>278</v>
      </c>
      <c r="F28" t="s">
        <v>727</v>
      </c>
      <c r="G28" t="s">
        <v>728</v>
      </c>
      <c r="H28" t="str">
        <f>'Dependency types'!A$2</f>
        <v>p1 =&gt; p2!=A</v>
      </c>
      <c r="I28" t="str">
        <f>'Dependency types'!B$2</f>
        <v>ZeroOrOne</v>
      </c>
      <c r="J28" s="3">
        <v>2</v>
      </c>
      <c r="L28" t="s">
        <v>647</v>
      </c>
    </row>
    <row r="29" ht="15.75" customHeight="1" spans="1:12">
      <c r="A29" t="s">
        <v>401</v>
      </c>
      <c r="B29" s="2" t="s">
        <v>712</v>
      </c>
      <c r="C29" s="3">
        <v>31</v>
      </c>
      <c r="D29" t="s">
        <v>283</v>
      </c>
      <c r="E29" t="s">
        <v>278</v>
      </c>
      <c r="F29" t="s">
        <v>729</v>
      </c>
      <c r="G29" t="s">
        <v>730</v>
      </c>
      <c r="H29" t="str">
        <f>'Dependency types'!A$2</f>
        <v>p1 =&gt; p2!=A</v>
      </c>
      <c r="I29" t="str">
        <f>'Dependency types'!B$2</f>
        <v>ZeroOrOne</v>
      </c>
      <c r="J29" s="3">
        <v>2</v>
      </c>
      <c r="L29" t="s">
        <v>647</v>
      </c>
    </row>
    <row r="30" ht="15.75" customHeight="1" spans="1:12">
      <c r="A30" t="s">
        <v>401</v>
      </c>
      <c r="B30" s="2" t="s">
        <v>712</v>
      </c>
      <c r="C30" s="3">
        <v>31</v>
      </c>
      <c r="D30" t="s">
        <v>283</v>
      </c>
      <c r="E30" t="s">
        <v>278</v>
      </c>
      <c r="F30" t="s">
        <v>731</v>
      </c>
      <c r="G30" t="s">
        <v>732</v>
      </c>
      <c r="H30" t="str">
        <f>'Dependency types'!A$2</f>
        <v>p1 =&gt; p2!=A</v>
      </c>
      <c r="I30" t="str">
        <f>'Dependency types'!B$2</f>
        <v>ZeroOrOne</v>
      </c>
      <c r="J30" s="3">
        <v>2</v>
      </c>
      <c r="L30" t="s">
        <v>647</v>
      </c>
    </row>
    <row r="31" ht="15.75" customHeight="1" spans="1:12">
      <c r="A31" t="s">
        <v>401</v>
      </c>
      <c r="B31" s="2" t="s">
        <v>712</v>
      </c>
      <c r="C31" s="3">
        <v>31</v>
      </c>
      <c r="D31" t="s">
        <v>283</v>
      </c>
      <c r="E31" t="s">
        <v>278</v>
      </c>
      <c r="F31" t="s">
        <v>733</v>
      </c>
      <c r="G31" t="s">
        <v>734</v>
      </c>
      <c r="H31" t="str">
        <f>'Dependency types'!A$12</f>
        <v>p1=A =&gt; p2=B</v>
      </c>
      <c r="I31" t="str">
        <f>'Dependency types'!B$12</f>
        <v>Requires</v>
      </c>
      <c r="J31" s="3">
        <v>2</v>
      </c>
      <c r="L31" t="s">
        <v>647</v>
      </c>
    </row>
    <row r="32" ht="15.75" customHeight="1" spans="1:12">
      <c r="A32" t="s">
        <v>401</v>
      </c>
      <c r="B32" s="2" t="s">
        <v>712</v>
      </c>
      <c r="C32" s="3">
        <v>31</v>
      </c>
      <c r="D32" t="s">
        <v>283</v>
      </c>
      <c r="E32" t="s">
        <v>278</v>
      </c>
      <c r="F32" t="s">
        <v>735</v>
      </c>
      <c r="G32" t="s">
        <v>736</v>
      </c>
      <c r="H32" t="str">
        <f>'Dependency types'!A$2</f>
        <v>p1 =&gt; p2!=A</v>
      </c>
      <c r="I32" t="str">
        <f>'Dependency types'!B$2</f>
        <v>ZeroOrOne</v>
      </c>
      <c r="J32" s="3">
        <v>2</v>
      </c>
      <c r="L32" t="s">
        <v>647</v>
      </c>
    </row>
    <row r="33" ht="15.75" customHeight="1" spans="1:12">
      <c r="A33" t="s">
        <v>401</v>
      </c>
      <c r="B33" s="2" t="s">
        <v>712</v>
      </c>
      <c r="C33" s="3">
        <v>31</v>
      </c>
      <c r="D33" t="s">
        <v>283</v>
      </c>
      <c r="E33" t="s">
        <v>278</v>
      </c>
      <c r="F33" t="s">
        <v>737</v>
      </c>
      <c r="G33" t="s">
        <v>738</v>
      </c>
      <c r="H33" t="str">
        <f>'Dependency types'!A$2</f>
        <v>p1 =&gt; p2!=A</v>
      </c>
      <c r="I33" t="str">
        <f>'Dependency types'!B$2</f>
        <v>ZeroOrOne</v>
      </c>
      <c r="J33" s="3">
        <v>2</v>
      </c>
      <c r="L33" t="s">
        <v>647</v>
      </c>
    </row>
    <row r="34" ht="15.75" customHeight="1" spans="1:12">
      <c r="A34" t="s">
        <v>401</v>
      </c>
      <c r="B34" s="2" t="s">
        <v>712</v>
      </c>
      <c r="C34" s="3">
        <v>31</v>
      </c>
      <c r="D34" t="s">
        <v>283</v>
      </c>
      <c r="E34" t="s">
        <v>278</v>
      </c>
      <c r="F34" t="s">
        <v>739</v>
      </c>
      <c r="G34" t="s">
        <v>740</v>
      </c>
      <c r="H34" t="str">
        <f>'Dependency types'!A$2</f>
        <v>p1 =&gt; p2!=A</v>
      </c>
      <c r="I34" t="str">
        <f>'Dependency types'!B$2</f>
        <v>ZeroOrOne</v>
      </c>
      <c r="J34" s="3">
        <v>2</v>
      </c>
      <c r="L34" t="s">
        <v>647</v>
      </c>
    </row>
    <row r="35" ht="15.75" customHeight="1" spans="1:12">
      <c r="A35" t="s">
        <v>401</v>
      </c>
      <c r="B35" s="2" t="s">
        <v>712</v>
      </c>
      <c r="C35" s="3">
        <v>31</v>
      </c>
      <c r="D35" t="s">
        <v>283</v>
      </c>
      <c r="E35" t="s">
        <v>278</v>
      </c>
      <c r="F35" t="s">
        <v>741</v>
      </c>
      <c r="G35" t="s">
        <v>742</v>
      </c>
      <c r="H35" t="str">
        <f>'Dependency types'!A$2</f>
        <v>p1 =&gt; p2!=A</v>
      </c>
      <c r="I35" t="str">
        <f>'Dependency types'!B$2</f>
        <v>ZeroOrOne</v>
      </c>
      <c r="J35" s="3">
        <v>2</v>
      </c>
      <c r="L35" t="s">
        <v>647</v>
      </c>
    </row>
    <row r="36" ht="15.75" customHeight="1" spans="1:12">
      <c r="A36" t="s">
        <v>401</v>
      </c>
      <c r="B36" s="2" t="s">
        <v>712</v>
      </c>
      <c r="C36" s="3">
        <v>31</v>
      </c>
      <c r="D36" t="s">
        <v>283</v>
      </c>
      <c r="E36" t="s">
        <v>278</v>
      </c>
      <c r="F36" t="s">
        <v>743</v>
      </c>
      <c r="G36" t="s">
        <v>744</v>
      </c>
      <c r="H36" t="str">
        <f>'Dependency types'!A$2</f>
        <v>p1 =&gt; p2!=A</v>
      </c>
      <c r="I36" t="str">
        <f>'Dependency types'!B$2</f>
        <v>ZeroOrOne</v>
      </c>
      <c r="J36" s="3">
        <v>2</v>
      </c>
      <c r="L36" t="s">
        <v>647</v>
      </c>
    </row>
    <row r="37" ht="15.75" customHeight="1" spans="1:12">
      <c r="A37" t="s">
        <v>401</v>
      </c>
      <c r="B37" s="2" t="s">
        <v>712</v>
      </c>
      <c r="C37" s="3">
        <v>31</v>
      </c>
      <c r="D37" t="s">
        <v>283</v>
      </c>
      <c r="E37" t="s">
        <v>278</v>
      </c>
      <c r="F37" t="s">
        <v>745</v>
      </c>
      <c r="G37" t="s">
        <v>746</v>
      </c>
      <c r="H37" t="str">
        <f>'Dependency types'!A$2</f>
        <v>p1 =&gt; p2!=A</v>
      </c>
      <c r="I37" t="str">
        <f>'Dependency types'!B$2</f>
        <v>ZeroOrOne</v>
      </c>
      <c r="J37" s="3">
        <v>2</v>
      </c>
      <c r="L37" t="s">
        <v>647</v>
      </c>
    </row>
    <row r="38" ht="15.75" customHeight="1" spans="1:12">
      <c r="A38" t="s">
        <v>401</v>
      </c>
      <c r="B38" s="2" t="s">
        <v>712</v>
      </c>
      <c r="C38" s="3">
        <v>31</v>
      </c>
      <c r="D38" t="s">
        <v>283</v>
      </c>
      <c r="E38" t="s">
        <v>278</v>
      </c>
      <c r="F38" t="s">
        <v>747</v>
      </c>
      <c r="G38" t="s">
        <v>748</v>
      </c>
      <c r="H38" t="str">
        <f>'Dependency types'!A$2</f>
        <v>p1 =&gt; p2!=A</v>
      </c>
      <c r="I38" t="str">
        <f>'Dependency types'!B$2</f>
        <v>ZeroOrOne</v>
      </c>
      <c r="J38" s="3">
        <v>2</v>
      </c>
      <c r="L38" t="s">
        <v>647</v>
      </c>
    </row>
    <row r="39" ht="15.75" customHeight="1" spans="1:12">
      <c r="A39" t="s">
        <v>401</v>
      </c>
      <c r="B39" s="2" t="s">
        <v>712</v>
      </c>
      <c r="C39" s="3">
        <v>31</v>
      </c>
      <c r="D39" t="s">
        <v>283</v>
      </c>
      <c r="E39" t="s">
        <v>278</v>
      </c>
      <c r="F39" t="s">
        <v>749</v>
      </c>
      <c r="G39" t="s">
        <v>750</v>
      </c>
      <c r="H39" t="str">
        <f>'Dependency types'!A$15</f>
        <v>p1 =&gt; p2=A</v>
      </c>
      <c r="I39" t="str">
        <f>'Dependency types'!B$15</f>
        <v>Requires</v>
      </c>
      <c r="J39" s="3">
        <v>2</v>
      </c>
      <c r="L39" t="s">
        <v>647</v>
      </c>
    </row>
    <row r="40" ht="15.75" customHeight="1" spans="1:12">
      <c r="A40" t="s">
        <v>401</v>
      </c>
      <c r="B40" s="2" t="s">
        <v>712</v>
      </c>
      <c r="C40" s="3">
        <v>31</v>
      </c>
      <c r="D40" t="s">
        <v>283</v>
      </c>
      <c r="E40" t="s">
        <v>278</v>
      </c>
      <c r="F40" t="s">
        <v>751</v>
      </c>
      <c r="G40" t="s">
        <v>752</v>
      </c>
      <c r="H40" t="str">
        <f>'Dependency types'!A$16</f>
        <v>NAND(p1, p2)</v>
      </c>
      <c r="I40" t="str">
        <f>'Dependency types'!B$16</f>
        <v>ZeroOrOne</v>
      </c>
      <c r="J40" s="3">
        <v>2</v>
      </c>
      <c r="L40" t="s">
        <v>647</v>
      </c>
    </row>
    <row r="41" ht="15.75" customHeight="1" spans="1:12">
      <c r="A41" t="s">
        <v>401</v>
      </c>
      <c r="B41" s="2" t="s">
        <v>712</v>
      </c>
      <c r="C41" s="3">
        <v>31</v>
      </c>
      <c r="D41" t="s">
        <v>283</v>
      </c>
      <c r="E41" t="s">
        <v>278</v>
      </c>
      <c r="F41" t="s">
        <v>753</v>
      </c>
      <c r="G41" t="s">
        <v>754</v>
      </c>
      <c r="H41" t="str">
        <f>'Dependency types'!A$16</f>
        <v>NAND(p1, p2)</v>
      </c>
      <c r="I41" t="str">
        <f>'Dependency types'!B$16</f>
        <v>ZeroOrOne</v>
      </c>
      <c r="J41" s="3">
        <v>2</v>
      </c>
      <c r="L41" t="s">
        <v>647</v>
      </c>
    </row>
    <row r="42" ht="15.75" customHeight="1" spans="1:12">
      <c r="A42" t="s">
        <v>401</v>
      </c>
      <c r="B42" s="2" t="s">
        <v>712</v>
      </c>
      <c r="C42" s="3">
        <v>31</v>
      </c>
      <c r="D42" t="s">
        <v>283</v>
      </c>
      <c r="E42" t="s">
        <v>278</v>
      </c>
      <c r="F42" t="s">
        <v>755</v>
      </c>
      <c r="G42" t="s">
        <v>756</v>
      </c>
      <c r="H42" t="str">
        <f>'Dependency types'!A$16</f>
        <v>NAND(p1, p2)</v>
      </c>
      <c r="I42" t="str">
        <f>'Dependency types'!B$16</f>
        <v>ZeroOrOne</v>
      </c>
      <c r="J42" s="3">
        <v>2</v>
      </c>
      <c r="L42" t="s">
        <v>647</v>
      </c>
    </row>
    <row r="43" ht="15.75" customHeight="1" spans="1:12">
      <c r="A43" t="s">
        <v>401</v>
      </c>
      <c r="B43" s="2" t="s">
        <v>712</v>
      </c>
      <c r="C43" s="3">
        <v>31</v>
      </c>
      <c r="D43" t="s">
        <v>283</v>
      </c>
      <c r="E43" t="s">
        <v>278</v>
      </c>
      <c r="F43" t="s">
        <v>757</v>
      </c>
      <c r="G43" t="s">
        <v>758</v>
      </c>
      <c r="H43" t="str">
        <f>'Dependency types'!A$16</f>
        <v>NAND(p1, p2)</v>
      </c>
      <c r="I43" t="str">
        <f>'Dependency types'!B$16</f>
        <v>ZeroOrOne</v>
      </c>
      <c r="J43" s="3">
        <v>2</v>
      </c>
      <c r="L43" t="s">
        <v>647</v>
      </c>
    </row>
    <row r="44" ht="15.75" customHeight="1" spans="1:12">
      <c r="A44" t="s">
        <v>401</v>
      </c>
      <c r="B44" s="2" t="s">
        <v>712</v>
      </c>
      <c r="C44" s="3">
        <v>31</v>
      </c>
      <c r="D44" t="s">
        <v>283</v>
      </c>
      <c r="E44" t="s">
        <v>278</v>
      </c>
      <c r="F44" t="s">
        <v>759</v>
      </c>
      <c r="G44" t="s">
        <v>760</v>
      </c>
      <c r="H44" t="str">
        <f>'Dependency types'!A$16</f>
        <v>NAND(p1, p2)</v>
      </c>
      <c r="I44" t="str">
        <f>'Dependency types'!B$16</f>
        <v>ZeroOrOne</v>
      </c>
      <c r="J44" s="3">
        <v>2</v>
      </c>
      <c r="L44" t="s">
        <v>647</v>
      </c>
    </row>
    <row r="45" ht="15.75" customHeight="1" spans="1:12">
      <c r="A45" t="s">
        <v>401</v>
      </c>
      <c r="B45" s="2" t="s">
        <v>712</v>
      </c>
      <c r="C45" s="3">
        <v>31</v>
      </c>
      <c r="D45" t="s">
        <v>283</v>
      </c>
      <c r="E45" t="s">
        <v>278</v>
      </c>
      <c r="F45" t="s">
        <v>761</v>
      </c>
      <c r="G45" t="s">
        <v>762</v>
      </c>
      <c r="H45" t="str">
        <f>'Dependency types'!A$16</f>
        <v>NAND(p1, p2)</v>
      </c>
      <c r="I45" t="str">
        <f>'Dependency types'!B$16</f>
        <v>ZeroOrOne</v>
      </c>
      <c r="J45" s="3">
        <v>2</v>
      </c>
      <c r="L45" t="s">
        <v>647</v>
      </c>
    </row>
    <row r="46" ht="15.75" customHeight="1" spans="1:12">
      <c r="A46" t="s">
        <v>401</v>
      </c>
      <c r="B46" s="2" t="s">
        <v>712</v>
      </c>
      <c r="C46" s="3">
        <v>31</v>
      </c>
      <c r="D46" t="s">
        <v>283</v>
      </c>
      <c r="E46" t="s">
        <v>278</v>
      </c>
      <c r="F46" t="s">
        <v>763</v>
      </c>
      <c r="G46" t="s">
        <v>764</v>
      </c>
      <c r="H46" t="str">
        <f>'Dependency types'!A$16</f>
        <v>NAND(p1, p2)</v>
      </c>
      <c r="I46" t="str">
        <f>'Dependency types'!B$16</f>
        <v>ZeroOrOne</v>
      </c>
      <c r="J46" s="3">
        <v>2</v>
      </c>
      <c r="L46" t="s">
        <v>647</v>
      </c>
    </row>
    <row r="47" ht="15.75" customHeight="1" spans="1:12">
      <c r="A47" t="s">
        <v>401</v>
      </c>
      <c r="B47" s="2" t="s">
        <v>712</v>
      </c>
      <c r="C47" s="3">
        <v>31</v>
      </c>
      <c r="D47" t="s">
        <v>283</v>
      </c>
      <c r="E47" t="s">
        <v>278</v>
      </c>
      <c r="F47" t="s">
        <v>765</v>
      </c>
      <c r="G47" t="s">
        <v>766</v>
      </c>
      <c r="H47" t="str">
        <f>'Dependency types'!A$16</f>
        <v>NAND(p1, p2)</v>
      </c>
      <c r="I47" t="str">
        <f>'Dependency types'!B$16</f>
        <v>ZeroOrOne</v>
      </c>
      <c r="J47" s="3">
        <v>2</v>
      </c>
      <c r="L47" t="s">
        <v>647</v>
      </c>
    </row>
    <row r="48" ht="15.75" customHeight="1" spans="1:12">
      <c r="A48" t="s">
        <v>401</v>
      </c>
      <c r="B48" s="2" t="s">
        <v>712</v>
      </c>
      <c r="C48" s="3">
        <v>31</v>
      </c>
      <c r="D48" t="s">
        <v>283</v>
      </c>
      <c r="E48" t="s">
        <v>278</v>
      </c>
      <c r="F48" t="s">
        <v>767</v>
      </c>
      <c r="G48" t="s">
        <v>768</v>
      </c>
      <c r="H48" t="str">
        <f>'Dependency types'!A$16</f>
        <v>NAND(p1, p2)</v>
      </c>
      <c r="I48" t="str">
        <f>'Dependency types'!B$16</f>
        <v>ZeroOrOne</v>
      </c>
      <c r="J48" s="3">
        <v>2</v>
      </c>
      <c r="L48" t="s">
        <v>647</v>
      </c>
    </row>
    <row r="49" ht="15.75" customHeight="1" spans="1:12">
      <c r="A49" t="s">
        <v>401</v>
      </c>
      <c r="B49" s="2" t="s">
        <v>712</v>
      </c>
      <c r="C49" s="3">
        <v>31</v>
      </c>
      <c r="D49" t="s">
        <v>283</v>
      </c>
      <c r="E49" t="s">
        <v>278</v>
      </c>
      <c r="F49" t="s">
        <v>769</v>
      </c>
      <c r="G49" t="s">
        <v>770</v>
      </c>
      <c r="H49" t="str">
        <f>'Dependency types'!A$16</f>
        <v>NAND(p1, p2)</v>
      </c>
      <c r="I49" t="str">
        <f>'Dependency types'!B$16</f>
        <v>ZeroOrOne</v>
      </c>
      <c r="J49" s="3">
        <v>2</v>
      </c>
      <c r="L49" t="s">
        <v>647</v>
      </c>
    </row>
    <row r="50" ht="15.75" customHeight="1" spans="1:12">
      <c r="A50" t="s">
        <v>401</v>
      </c>
      <c r="B50" s="2" t="s">
        <v>712</v>
      </c>
      <c r="C50" s="3">
        <v>31</v>
      </c>
      <c r="D50" t="s">
        <v>283</v>
      </c>
      <c r="E50" t="s">
        <v>278</v>
      </c>
      <c r="F50" t="s">
        <v>771</v>
      </c>
      <c r="G50" t="s">
        <v>772</v>
      </c>
      <c r="H50" t="str">
        <f>'Dependency types'!A$16</f>
        <v>NAND(p1, p2)</v>
      </c>
      <c r="I50" t="str">
        <f>'Dependency types'!B$16</f>
        <v>ZeroOrOne</v>
      </c>
      <c r="J50" s="3">
        <v>2</v>
      </c>
      <c r="L50" t="s">
        <v>647</v>
      </c>
    </row>
    <row r="51" ht="15.75" customHeight="1" spans="1:12">
      <c r="A51" t="s">
        <v>401</v>
      </c>
      <c r="B51" s="2" t="s">
        <v>712</v>
      </c>
      <c r="C51" s="3">
        <v>31</v>
      </c>
      <c r="D51" t="s">
        <v>283</v>
      </c>
      <c r="E51" t="s">
        <v>278</v>
      </c>
      <c r="F51" t="s">
        <v>773</v>
      </c>
      <c r="G51" t="s">
        <v>774</v>
      </c>
      <c r="H51" t="str">
        <f>'Dependency types'!A$16</f>
        <v>NAND(p1, p2)</v>
      </c>
      <c r="I51" t="str">
        <f>'Dependency types'!B$16</f>
        <v>ZeroOrOne</v>
      </c>
      <c r="J51" s="3">
        <v>2</v>
      </c>
      <c r="L51" t="s">
        <v>647</v>
      </c>
    </row>
    <row r="52" ht="15.75" customHeight="1" spans="1:12">
      <c r="A52" t="s">
        <v>401</v>
      </c>
      <c r="B52" s="2" t="s">
        <v>712</v>
      </c>
      <c r="C52" s="3">
        <v>31</v>
      </c>
      <c r="D52" t="s">
        <v>283</v>
      </c>
      <c r="E52" t="s">
        <v>278</v>
      </c>
      <c r="F52" t="s">
        <v>775</v>
      </c>
      <c r="G52" t="s">
        <v>776</v>
      </c>
      <c r="H52" t="str">
        <f>'Dependency types'!A$16</f>
        <v>NAND(p1, p2)</v>
      </c>
      <c r="I52" t="str">
        <f>'Dependency types'!B$16</f>
        <v>ZeroOrOne</v>
      </c>
      <c r="J52" s="3">
        <v>2</v>
      </c>
      <c r="L52" t="s">
        <v>647</v>
      </c>
    </row>
    <row r="53" ht="15.75" customHeight="1" spans="1:12">
      <c r="A53" t="s">
        <v>401</v>
      </c>
      <c r="B53" s="2" t="s">
        <v>712</v>
      </c>
      <c r="C53" s="3">
        <v>31</v>
      </c>
      <c r="D53" t="s">
        <v>283</v>
      </c>
      <c r="E53" t="s">
        <v>278</v>
      </c>
      <c r="F53" t="s">
        <v>777</v>
      </c>
      <c r="G53" t="s">
        <v>778</v>
      </c>
      <c r="H53" t="str">
        <f>'Dependency types'!A$16</f>
        <v>NAND(p1, p2)</v>
      </c>
      <c r="I53" t="str">
        <f>'Dependency types'!B$16</f>
        <v>ZeroOrOne</v>
      </c>
      <c r="J53" s="3">
        <v>2</v>
      </c>
      <c r="L53" t="s">
        <v>647</v>
      </c>
    </row>
    <row r="54" ht="15.75" customHeight="1" spans="1:12">
      <c r="A54" t="s">
        <v>401</v>
      </c>
      <c r="B54" s="2" t="s">
        <v>712</v>
      </c>
      <c r="C54" s="3">
        <v>31</v>
      </c>
      <c r="D54" t="s">
        <v>283</v>
      </c>
      <c r="E54" t="s">
        <v>278</v>
      </c>
      <c r="F54" t="s">
        <v>779</v>
      </c>
      <c r="G54" t="s">
        <v>780</v>
      </c>
      <c r="H54" t="str">
        <f>'Dependency types'!A$16</f>
        <v>NAND(p1, p2)</v>
      </c>
      <c r="I54" t="str">
        <f>'Dependency types'!B$16</f>
        <v>ZeroOrOne</v>
      </c>
      <c r="J54" s="3">
        <v>2</v>
      </c>
      <c r="L54" t="s">
        <v>647</v>
      </c>
    </row>
    <row r="55" ht="15.75" customHeight="1" spans="1:12">
      <c r="A55" t="s">
        <v>401</v>
      </c>
      <c r="B55" s="2" t="s">
        <v>712</v>
      </c>
      <c r="C55" s="3">
        <v>31</v>
      </c>
      <c r="D55" t="s">
        <v>283</v>
      </c>
      <c r="E55" t="s">
        <v>278</v>
      </c>
      <c r="F55" t="s">
        <v>781</v>
      </c>
      <c r="G55" t="s">
        <v>782</v>
      </c>
      <c r="H55" t="str">
        <f>'Dependency types'!A$16</f>
        <v>NAND(p1, p2)</v>
      </c>
      <c r="I55" t="str">
        <f>'Dependency types'!B$16</f>
        <v>ZeroOrOne</v>
      </c>
      <c r="J55" s="3">
        <v>2</v>
      </c>
      <c r="L55" t="s">
        <v>647</v>
      </c>
    </row>
    <row r="56" ht="15.75" customHeight="1" spans="1:12">
      <c r="A56" t="s">
        <v>401</v>
      </c>
      <c r="B56" s="2" t="s">
        <v>712</v>
      </c>
      <c r="C56" s="3">
        <v>31</v>
      </c>
      <c r="D56" t="s">
        <v>283</v>
      </c>
      <c r="E56" t="s">
        <v>278</v>
      </c>
      <c r="F56" t="s">
        <v>783</v>
      </c>
      <c r="G56" t="s">
        <v>784</v>
      </c>
      <c r="H56" t="str">
        <f>'Dependency types'!A$16</f>
        <v>NAND(p1, p2)</v>
      </c>
      <c r="I56" t="str">
        <f>'Dependency types'!B$16</f>
        <v>ZeroOrOne</v>
      </c>
      <c r="J56" s="3">
        <v>2</v>
      </c>
      <c r="L56" t="s">
        <v>647</v>
      </c>
    </row>
    <row r="57" ht="15.75" customHeight="1" spans="1:12">
      <c r="A57" t="s">
        <v>401</v>
      </c>
      <c r="B57" s="2" t="s">
        <v>712</v>
      </c>
      <c r="C57" s="3">
        <v>31</v>
      </c>
      <c r="D57" t="s">
        <v>283</v>
      </c>
      <c r="E57" t="s">
        <v>278</v>
      </c>
      <c r="F57" t="s">
        <v>785</v>
      </c>
      <c r="G57" t="s">
        <v>786</v>
      </c>
      <c r="H57" t="str">
        <f>'Dependency types'!A$16</f>
        <v>NAND(p1, p2)</v>
      </c>
      <c r="I57" t="str">
        <f>'Dependency types'!B$16</f>
        <v>ZeroOrOne</v>
      </c>
      <c r="J57" s="3">
        <v>2</v>
      </c>
      <c r="L57" t="s">
        <v>647</v>
      </c>
    </row>
    <row r="58" ht="15.75" customHeight="1" spans="1:12">
      <c r="A58" t="s">
        <v>401</v>
      </c>
      <c r="B58" s="2" t="s">
        <v>712</v>
      </c>
      <c r="C58" s="3">
        <v>31</v>
      </c>
      <c r="D58" t="s">
        <v>283</v>
      </c>
      <c r="E58" t="s">
        <v>278</v>
      </c>
      <c r="F58" t="s">
        <v>787</v>
      </c>
      <c r="G58" t="s">
        <v>788</v>
      </c>
      <c r="H58" t="str">
        <f>'Dependency types'!A$16</f>
        <v>NAND(p1, p2)</v>
      </c>
      <c r="I58" t="str">
        <f>'Dependency types'!B$16</f>
        <v>ZeroOrOne</v>
      </c>
      <c r="J58" s="3">
        <v>2</v>
      </c>
      <c r="L58" t="s">
        <v>647</v>
      </c>
    </row>
    <row r="59" ht="15.75" customHeight="1" spans="1:12">
      <c r="A59" t="s">
        <v>401</v>
      </c>
      <c r="B59" s="2" t="s">
        <v>712</v>
      </c>
      <c r="C59" s="3">
        <v>31</v>
      </c>
      <c r="D59" t="s">
        <v>283</v>
      </c>
      <c r="E59" t="s">
        <v>278</v>
      </c>
      <c r="F59" t="s">
        <v>789</v>
      </c>
      <c r="G59" t="s">
        <v>790</v>
      </c>
      <c r="H59" t="str">
        <f>'Dependency types'!A$16</f>
        <v>NAND(p1, p2)</v>
      </c>
      <c r="I59" t="str">
        <f>'Dependency types'!B$16</f>
        <v>ZeroOrOne</v>
      </c>
      <c r="J59" s="3">
        <v>2</v>
      </c>
      <c r="L59" t="s">
        <v>647</v>
      </c>
    </row>
    <row r="60" ht="15.75" customHeight="1" spans="1:12">
      <c r="A60" t="s">
        <v>401</v>
      </c>
      <c r="B60" s="2" t="s">
        <v>712</v>
      </c>
      <c r="C60" s="3">
        <v>31</v>
      </c>
      <c r="D60" t="s">
        <v>283</v>
      </c>
      <c r="E60" t="s">
        <v>278</v>
      </c>
      <c r="F60" t="s">
        <v>791</v>
      </c>
      <c r="G60" t="s">
        <v>792</v>
      </c>
      <c r="H60" t="str">
        <f>'Dependency types'!A$15</f>
        <v>p1 =&gt; p2=A</v>
      </c>
      <c r="I60" t="str">
        <f>'Dependency types'!B$15</f>
        <v>Requires</v>
      </c>
      <c r="J60" s="3">
        <v>2</v>
      </c>
      <c r="L60" t="s">
        <v>647</v>
      </c>
    </row>
    <row r="61" ht="15.75" customHeight="1" spans="1:12">
      <c r="A61" t="s">
        <v>401</v>
      </c>
      <c r="B61" s="2" t="s">
        <v>712</v>
      </c>
      <c r="C61" s="3">
        <v>31</v>
      </c>
      <c r="D61" t="s">
        <v>283</v>
      </c>
      <c r="E61" t="s">
        <v>278</v>
      </c>
      <c r="F61" t="s">
        <v>793</v>
      </c>
      <c r="G61" t="s">
        <v>689</v>
      </c>
      <c r="H61" t="str">
        <f>'Dependency types'!A$5</f>
        <v>XNOR(p1, p2)</v>
      </c>
      <c r="I61" t="str">
        <f>'Dependency types'!B$5</f>
        <v>AllOrNone</v>
      </c>
      <c r="J61" s="3">
        <v>2</v>
      </c>
      <c r="L61" t="s">
        <v>647</v>
      </c>
    </row>
    <row r="62" ht="15.75" customHeight="1" spans="1:12">
      <c r="A62" t="s">
        <v>401</v>
      </c>
      <c r="B62" s="2" t="s">
        <v>712</v>
      </c>
      <c r="C62" s="3">
        <v>31</v>
      </c>
      <c r="D62" t="s">
        <v>283</v>
      </c>
      <c r="E62" t="s">
        <v>278</v>
      </c>
      <c r="F62" t="s">
        <v>677</v>
      </c>
      <c r="G62" t="s">
        <v>678</v>
      </c>
      <c r="H62" t="str">
        <f>'Dependency types'!A$4</f>
        <v>p1 &gt;= p2</v>
      </c>
      <c r="I62" t="str">
        <f>'Dependency types'!B$4</f>
        <v>Arithmetic/ Relational</v>
      </c>
      <c r="J62" s="3">
        <v>2</v>
      </c>
      <c r="L62" t="s">
        <v>647</v>
      </c>
    </row>
    <row r="63" ht="15.75" customHeight="1" spans="1:12">
      <c r="A63" t="s">
        <v>401</v>
      </c>
      <c r="B63" s="2" t="s">
        <v>712</v>
      </c>
      <c r="C63" s="3">
        <v>31</v>
      </c>
      <c r="D63" t="s">
        <v>283</v>
      </c>
      <c r="E63" t="s">
        <v>278</v>
      </c>
      <c r="F63" t="s">
        <v>794</v>
      </c>
      <c r="G63" t="s">
        <v>795</v>
      </c>
      <c r="H63" t="str">
        <f>'Dependency types'!A$15</f>
        <v>p1 =&gt; p2=A</v>
      </c>
      <c r="I63" t="str">
        <f>'Dependency types'!B$15</f>
        <v>Requires</v>
      </c>
      <c r="J63" s="3">
        <v>2</v>
      </c>
      <c r="L63" t="s">
        <v>647</v>
      </c>
    </row>
    <row r="64" ht="15.75" customHeight="1" spans="1:12">
      <c r="A64" t="s">
        <v>401</v>
      </c>
      <c r="B64" s="2" t="s">
        <v>712</v>
      </c>
      <c r="C64" s="3">
        <v>31</v>
      </c>
      <c r="D64" t="s">
        <v>283</v>
      </c>
      <c r="E64" t="s">
        <v>278</v>
      </c>
      <c r="F64" t="s">
        <v>796</v>
      </c>
      <c r="G64" t="s">
        <v>797</v>
      </c>
      <c r="H64" t="str">
        <f>'Dependency types'!A$15</f>
        <v>p1 =&gt; p2=A</v>
      </c>
      <c r="I64" t="str">
        <f>'Dependency types'!B$15</f>
        <v>Requires</v>
      </c>
      <c r="J64" s="3">
        <v>2</v>
      </c>
      <c r="L64" t="s">
        <v>647</v>
      </c>
    </row>
    <row r="65" ht="15.75" customHeight="1" spans="1:12">
      <c r="A65" t="s">
        <v>401</v>
      </c>
      <c r="B65" s="2" t="s">
        <v>712</v>
      </c>
      <c r="C65" s="3">
        <v>31</v>
      </c>
      <c r="D65" t="s">
        <v>283</v>
      </c>
      <c r="E65" t="s">
        <v>278</v>
      </c>
      <c r="F65" t="s">
        <v>798</v>
      </c>
      <c r="G65" t="s">
        <v>799</v>
      </c>
      <c r="H65" t="str">
        <f>'Dependency types'!A$15</f>
        <v>p1 =&gt; p2=A</v>
      </c>
      <c r="I65" t="str">
        <f>'Dependency types'!B$15</f>
        <v>Requires</v>
      </c>
      <c r="J65" s="3">
        <v>2</v>
      </c>
      <c r="L65" t="s">
        <v>647</v>
      </c>
    </row>
    <row r="66" ht="15.75" customHeight="1" spans="1:12">
      <c r="A66" t="s">
        <v>401</v>
      </c>
      <c r="B66" s="2" t="s">
        <v>712</v>
      </c>
      <c r="C66" s="3">
        <v>31</v>
      </c>
      <c r="D66" t="s">
        <v>283</v>
      </c>
      <c r="E66" t="s">
        <v>278</v>
      </c>
      <c r="F66" t="s">
        <v>800</v>
      </c>
      <c r="G66" t="s">
        <v>801</v>
      </c>
      <c r="H66" t="str">
        <f>'Dependency types'!A$15</f>
        <v>p1 =&gt; p2=A</v>
      </c>
      <c r="I66" t="str">
        <f>'Dependency types'!B$15</f>
        <v>Requires</v>
      </c>
      <c r="J66" s="3">
        <v>2</v>
      </c>
      <c r="L66" t="s">
        <v>647</v>
      </c>
    </row>
    <row r="67" ht="15.75" customHeight="1" spans="1:12">
      <c r="A67" t="s">
        <v>401</v>
      </c>
      <c r="B67" s="2" t="s">
        <v>712</v>
      </c>
      <c r="C67" s="3">
        <v>31</v>
      </c>
      <c r="D67" t="s">
        <v>283</v>
      </c>
      <c r="E67" t="s">
        <v>278</v>
      </c>
      <c r="F67" t="s">
        <v>802</v>
      </c>
      <c r="G67" t="s">
        <v>803</v>
      </c>
      <c r="H67" t="str">
        <f>'Dependency types'!A$15</f>
        <v>p1 =&gt; p2=A</v>
      </c>
      <c r="I67" t="str">
        <f>'Dependency types'!B$15</f>
        <v>Requires</v>
      </c>
      <c r="J67" s="3">
        <v>2</v>
      </c>
      <c r="L67" t="s">
        <v>647</v>
      </c>
    </row>
    <row r="68" ht="15.75" customHeight="1" spans="1:12">
      <c r="A68" t="s">
        <v>401</v>
      </c>
      <c r="B68" s="2" t="s">
        <v>712</v>
      </c>
      <c r="C68" s="3">
        <v>31</v>
      </c>
      <c r="D68" t="s">
        <v>283</v>
      </c>
      <c r="E68" t="s">
        <v>278</v>
      </c>
      <c r="F68" t="s">
        <v>804</v>
      </c>
      <c r="G68" t="s">
        <v>805</v>
      </c>
      <c r="H68" t="str">
        <f>'Dependency types'!A$15</f>
        <v>p1 =&gt; p2=A</v>
      </c>
      <c r="I68" t="str">
        <f>'Dependency types'!B$15</f>
        <v>Requires</v>
      </c>
      <c r="J68" s="3">
        <v>2</v>
      </c>
      <c r="L68" t="s">
        <v>647</v>
      </c>
    </row>
    <row r="69" ht="15.75" customHeight="1" spans="1:12">
      <c r="A69" t="s">
        <v>401</v>
      </c>
      <c r="B69" s="2" t="s">
        <v>712</v>
      </c>
      <c r="C69" s="3">
        <v>31</v>
      </c>
      <c r="D69" t="s">
        <v>283</v>
      </c>
      <c r="E69" t="s">
        <v>278</v>
      </c>
      <c r="F69" t="s">
        <v>806</v>
      </c>
      <c r="G69" t="s">
        <v>807</v>
      </c>
      <c r="H69" t="str">
        <f>'Dependency types'!A$15</f>
        <v>p1 =&gt; p2=A</v>
      </c>
      <c r="I69" t="str">
        <f>'Dependency types'!B$15</f>
        <v>Requires</v>
      </c>
      <c r="J69" s="3">
        <v>2</v>
      </c>
      <c r="L69" t="s">
        <v>647</v>
      </c>
    </row>
    <row r="70" ht="15.75" customHeight="1" spans="1:12">
      <c r="A70" t="s">
        <v>401</v>
      </c>
      <c r="B70" s="2" t="s">
        <v>712</v>
      </c>
      <c r="C70" s="3">
        <v>31</v>
      </c>
      <c r="D70" t="s">
        <v>283</v>
      </c>
      <c r="E70" t="s">
        <v>278</v>
      </c>
      <c r="F70" t="s">
        <v>808</v>
      </c>
      <c r="G70" t="s">
        <v>809</v>
      </c>
      <c r="H70" t="str">
        <f>'Dependency types'!A$15</f>
        <v>p1 =&gt; p2=A</v>
      </c>
      <c r="I70" t="str">
        <f>'Dependency types'!B$15</f>
        <v>Requires</v>
      </c>
      <c r="J70" s="3">
        <v>2</v>
      </c>
      <c r="L70" t="s">
        <v>647</v>
      </c>
    </row>
    <row r="71" ht="15.75" customHeight="1" spans="1:12">
      <c r="A71" t="s">
        <v>401</v>
      </c>
      <c r="B71" s="2" t="s">
        <v>712</v>
      </c>
      <c r="C71" s="3">
        <v>31</v>
      </c>
      <c r="D71" t="s">
        <v>283</v>
      </c>
      <c r="E71" t="s">
        <v>278</v>
      </c>
      <c r="F71" t="s">
        <v>810</v>
      </c>
      <c r="G71" t="s">
        <v>811</v>
      </c>
      <c r="H71" t="str">
        <f>'Dependency types'!A$15</f>
        <v>p1 =&gt; p2=A</v>
      </c>
      <c r="I71" t="str">
        <f>'Dependency types'!B$15</f>
        <v>Requires</v>
      </c>
      <c r="J71" s="3">
        <v>2</v>
      </c>
      <c r="L71" t="s">
        <v>647</v>
      </c>
    </row>
    <row r="72" ht="15.75" customHeight="1" spans="1:12">
      <c r="A72" t="s">
        <v>402</v>
      </c>
      <c r="B72" s="2" t="s">
        <v>812</v>
      </c>
      <c r="C72" s="3">
        <v>12</v>
      </c>
      <c r="D72" t="s">
        <v>283</v>
      </c>
      <c r="E72" t="s">
        <v>278</v>
      </c>
      <c r="F72" t="s">
        <v>813</v>
      </c>
      <c r="G72" t="s">
        <v>814</v>
      </c>
      <c r="H72" t="str">
        <f>'Dependency types'!A$17</f>
        <v>XOR(p1, p2, p3, p4, p5)</v>
      </c>
      <c r="I72" t="str">
        <f>'Dependency types'!B$17</f>
        <v>OnlyOne</v>
      </c>
      <c r="J72" s="3">
        <v>5</v>
      </c>
      <c r="L72" t="s">
        <v>647</v>
      </c>
    </row>
    <row r="73" ht="15.75" customHeight="1" spans="1:12">
      <c r="A73" t="s">
        <v>402</v>
      </c>
      <c r="B73" s="2" t="s">
        <v>812</v>
      </c>
      <c r="C73" s="3">
        <v>12</v>
      </c>
      <c r="D73" t="s">
        <v>283</v>
      </c>
      <c r="E73" t="s">
        <v>278</v>
      </c>
      <c r="F73" t="s">
        <v>688</v>
      </c>
      <c r="G73" t="s">
        <v>689</v>
      </c>
      <c r="H73" t="str">
        <f>'Dependency types'!A$5</f>
        <v>XNOR(p1, p2)</v>
      </c>
      <c r="I73" t="str">
        <f>'Dependency types'!B$5</f>
        <v>AllOrNone</v>
      </c>
      <c r="J73" s="3">
        <v>2</v>
      </c>
      <c r="L73" t="s">
        <v>647</v>
      </c>
    </row>
    <row r="74" ht="15.75" customHeight="1" spans="1:12">
      <c r="A74" t="s">
        <v>403</v>
      </c>
      <c r="B74" s="2" t="s">
        <v>815</v>
      </c>
      <c r="C74" s="3">
        <v>4</v>
      </c>
      <c r="D74" t="s">
        <v>283</v>
      </c>
      <c r="E74" t="s">
        <v>278</v>
      </c>
      <c r="F74" t="s">
        <v>706</v>
      </c>
      <c r="G74" t="s">
        <v>692</v>
      </c>
      <c r="H74" t="str">
        <f>'Dependency types'!A$7</f>
        <v>XOR(p1, p2)</v>
      </c>
      <c r="I74" t="str">
        <f>'Dependency types'!B$7</f>
        <v>OnlyOne</v>
      </c>
      <c r="J74" s="3">
        <v>2</v>
      </c>
      <c r="L74" t="s">
        <v>647</v>
      </c>
    </row>
    <row r="75" ht="15.75" customHeight="1" spans="1:12">
      <c r="A75" t="s">
        <v>404</v>
      </c>
      <c r="B75" s="2" t="s">
        <v>816</v>
      </c>
      <c r="C75" s="3">
        <v>12</v>
      </c>
      <c r="D75" t="s">
        <v>283</v>
      </c>
      <c r="E75" t="s">
        <v>278</v>
      </c>
      <c r="F75" t="s">
        <v>817</v>
      </c>
      <c r="G75" t="s">
        <v>676</v>
      </c>
      <c r="H75" t="str">
        <f>'Dependency types'!A$9</f>
        <v>XOR(p1, p2, p3)</v>
      </c>
      <c r="I75" t="str">
        <f>'Dependency types'!B$9</f>
        <v>OnlyOne</v>
      </c>
      <c r="J75" s="3">
        <v>3</v>
      </c>
      <c r="L75" t="s">
        <v>647</v>
      </c>
    </row>
    <row r="76" ht="15.75" customHeight="1" spans="1:12">
      <c r="A76" t="s">
        <v>404</v>
      </c>
      <c r="B76" s="2" t="s">
        <v>816</v>
      </c>
      <c r="C76" s="3">
        <v>12</v>
      </c>
      <c r="D76" t="s">
        <v>283</v>
      </c>
      <c r="E76" t="s">
        <v>278</v>
      </c>
      <c r="F76" t="s">
        <v>699</v>
      </c>
      <c r="G76" t="s">
        <v>700</v>
      </c>
      <c r="H76" t="str">
        <f>'Dependency types'!A$16</f>
        <v>NAND(p1, p2)</v>
      </c>
      <c r="I76" t="str">
        <f>'Dependency types'!B$16</f>
        <v>ZeroOrOne</v>
      </c>
      <c r="J76" s="3">
        <v>2</v>
      </c>
      <c r="L76" t="s">
        <v>647</v>
      </c>
    </row>
    <row r="77" ht="15.75" customHeight="1" spans="1:12">
      <c r="A77" t="s">
        <v>404</v>
      </c>
      <c r="B77" s="2" t="s">
        <v>816</v>
      </c>
      <c r="C77" s="3">
        <v>12</v>
      </c>
      <c r="D77" t="s">
        <v>283</v>
      </c>
      <c r="E77" t="s">
        <v>278</v>
      </c>
      <c r="F77" t="s">
        <v>703</v>
      </c>
      <c r="G77" t="s">
        <v>700</v>
      </c>
      <c r="H77" t="str">
        <f>'Dependency types'!A$16</f>
        <v>NAND(p1, p2)</v>
      </c>
      <c r="I77" t="str">
        <f>'Dependency types'!B$16</f>
        <v>ZeroOrOne</v>
      </c>
      <c r="J77" s="3">
        <v>2</v>
      </c>
      <c r="L77" t="s">
        <v>647</v>
      </c>
    </row>
    <row r="78" ht="15.75" customHeight="1" spans="1:12">
      <c r="A78" t="s">
        <v>404</v>
      </c>
      <c r="B78" s="2" t="s">
        <v>816</v>
      </c>
      <c r="C78" s="3">
        <v>12</v>
      </c>
      <c r="D78" t="s">
        <v>283</v>
      </c>
      <c r="E78" t="s">
        <v>278</v>
      </c>
      <c r="F78" t="s">
        <v>818</v>
      </c>
      <c r="G78" t="s">
        <v>689</v>
      </c>
      <c r="H78" t="str">
        <f>'Dependency types'!A$5</f>
        <v>XNOR(p1, p2)</v>
      </c>
      <c r="I78" t="str">
        <f>'Dependency types'!B$5</f>
        <v>AllOrNone</v>
      </c>
      <c r="J78" s="3">
        <v>2</v>
      </c>
      <c r="L78" t="s">
        <v>647</v>
      </c>
    </row>
    <row r="79" ht="15.75" customHeight="1" spans="1:12">
      <c r="A79" t="s">
        <v>404</v>
      </c>
      <c r="B79" s="2" t="s">
        <v>816</v>
      </c>
      <c r="C79" s="3">
        <v>12</v>
      </c>
      <c r="D79" t="s">
        <v>283</v>
      </c>
      <c r="E79" t="s">
        <v>278</v>
      </c>
      <c r="F79" t="s">
        <v>819</v>
      </c>
      <c r="G79" t="s">
        <v>689</v>
      </c>
      <c r="H79" t="str">
        <f>'Dependency types'!A$5</f>
        <v>XNOR(p1, p2)</v>
      </c>
      <c r="I79" t="str">
        <f>'Dependency types'!B$5</f>
        <v>AllOrNone</v>
      </c>
      <c r="J79" s="3">
        <v>2</v>
      </c>
      <c r="L79" t="s">
        <v>647</v>
      </c>
    </row>
    <row r="80" ht="15.75" customHeight="1" spans="1:12">
      <c r="A80" t="s">
        <v>405</v>
      </c>
      <c r="B80" s="2" t="s">
        <v>820</v>
      </c>
      <c r="C80" s="3">
        <v>23</v>
      </c>
      <c r="D80" t="s">
        <v>821</v>
      </c>
      <c r="E80" t="s">
        <v>279</v>
      </c>
      <c r="F80" t="s">
        <v>688</v>
      </c>
      <c r="G80" t="s">
        <v>689</v>
      </c>
      <c r="H80" t="str">
        <f>'Dependency types'!A$5</f>
        <v>XNOR(p1, p2)</v>
      </c>
      <c r="I80" t="str">
        <f>'Dependency types'!B$5</f>
        <v>AllOrNone</v>
      </c>
      <c r="J80" s="3">
        <v>2</v>
      </c>
      <c r="L80" t="s">
        <v>647</v>
      </c>
    </row>
    <row r="81" ht="15.75" customHeight="1" spans="1:13">
      <c r="A81" t="s">
        <v>406</v>
      </c>
      <c r="B81" s="2" t="s">
        <v>822</v>
      </c>
      <c r="C81" s="3">
        <v>22</v>
      </c>
      <c r="D81" t="s">
        <v>823</v>
      </c>
      <c r="E81" t="s">
        <v>280</v>
      </c>
      <c r="F81" t="s">
        <v>824</v>
      </c>
      <c r="G81" t="s">
        <v>825</v>
      </c>
      <c r="H81" t="str">
        <f>'Dependency types'!A$11</f>
        <v>p1=A =&gt; p2</v>
      </c>
      <c r="I81" t="str">
        <f>'Dependency types'!B$11</f>
        <v>Requires</v>
      </c>
      <c r="J81" s="3">
        <v>2</v>
      </c>
      <c r="M81" t="s">
        <v>647</v>
      </c>
    </row>
    <row r="82" ht="15.75" customHeight="1" spans="1:13">
      <c r="A82" t="s">
        <v>406</v>
      </c>
      <c r="B82" s="2" t="s">
        <v>822</v>
      </c>
      <c r="C82" s="3">
        <v>22</v>
      </c>
      <c r="D82" t="s">
        <v>823</v>
      </c>
      <c r="E82" t="s">
        <v>280</v>
      </c>
      <c r="F82" t="s">
        <v>826</v>
      </c>
      <c r="G82" t="s">
        <v>827</v>
      </c>
      <c r="H82" t="str">
        <f>'Dependency types'!A$11</f>
        <v>p1=A =&gt; p2</v>
      </c>
      <c r="I82" t="str">
        <f>'Dependency types'!B$11</f>
        <v>Requires</v>
      </c>
      <c r="J82" s="3">
        <v>2</v>
      </c>
      <c r="M82" t="s">
        <v>647</v>
      </c>
    </row>
    <row r="83" ht="15.75" customHeight="1" spans="1:13">
      <c r="A83" t="s">
        <v>406</v>
      </c>
      <c r="B83" s="2" t="s">
        <v>822</v>
      </c>
      <c r="C83" s="3">
        <v>22</v>
      </c>
      <c r="D83" t="s">
        <v>823</v>
      </c>
      <c r="E83" t="s">
        <v>280</v>
      </c>
      <c r="F83" t="s">
        <v>828</v>
      </c>
      <c r="G83" t="s">
        <v>829</v>
      </c>
      <c r="H83" t="str">
        <f>'Dependency types'!A$15</f>
        <v>p1 =&gt; p2=A</v>
      </c>
      <c r="I83" t="str">
        <f>'Dependency types'!B$15</f>
        <v>Requires</v>
      </c>
      <c r="J83" s="3">
        <v>2</v>
      </c>
      <c r="M83" t="s">
        <v>647</v>
      </c>
    </row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2" r:id="rId1" display="https://developers.google.com/youtube/v3/docs/activities/list"/>
    <hyperlink ref="B3" r:id="rId1" display="https://developers.google.com/youtube/v3/docs/activities/list"/>
    <hyperlink ref="B4" r:id="rId2" display="https://developers.google.com/youtube/v3/docs/channels/list"/>
    <hyperlink ref="B5" r:id="rId2" display="https://developers.google.com/youtube/v3/docs/channels/list"/>
    <hyperlink ref="B6" r:id="rId3" display="https://developers.google.com/youtube/v3/docs/channelSections/list"/>
    <hyperlink ref="B7" r:id="rId4" display="https://developers.google.com/youtube/v3/docs/channelSections/insert"/>
    <hyperlink ref="B8" r:id="rId5" display="https://developers.google.com/youtube/v3/docs/comments/list"/>
    <hyperlink ref="B9" r:id="rId6" display="https://developers.google.com/youtube/v3/docs/comments/setModerationStatus"/>
    <hyperlink ref="B10" r:id="rId7" display="https://developers.google.com/youtube/v3/docs/commentThreads/list"/>
    <hyperlink ref="B11" r:id="rId7" display="https://developers.google.com/youtube/v3/docs/commentThreads/list"/>
    <hyperlink ref="B12" r:id="rId7" display="https://developers.google.com/youtube/v3/docs/commentThreads/list"/>
    <hyperlink ref="B13" r:id="rId7" display="https://developers.google.com/youtube/v3/docs/commentThreads/list"/>
    <hyperlink ref="B14" r:id="rId7" display="https://developers.google.com/youtube/v3/docs/commentThreads/list"/>
    <hyperlink ref="B15" r:id="rId7" display="https://developers.google.com/youtube/v3/docs/commentThreads/list"/>
    <hyperlink ref="B16" r:id="rId8" display="https://developers.google.com/youtube/v3/docs/guideCategories/list"/>
    <hyperlink ref="B17" r:id="rId9" display="https://developers.google.com/youtube/v3/docs/playlistItems/list"/>
    <hyperlink ref="B18" r:id="rId10" display="https://developers.google.com/youtube/v3/docs/playlists/list"/>
    <hyperlink ref="B19" r:id="rId10" display="https://developers.google.com/youtube/v3/docs/playlists/list"/>
    <hyperlink ref="B20" r:id="rId11" display="https://developers.google.com/youtube/v3/docs/playlists/insert"/>
    <hyperlink ref="B21" r:id="rId12" display="https://developers.google.com/youtube/v3/docs/search/list"/>
    <hyperlink ref="B22" r:id="rId12" display="https://developers.google.com/youtube/v3/docs/search/list"/>
    <hyperlink ref="B23" r:id="rId12" display="https://developers.google.com/youtube/v3/docs/search/list"/>
    <hyperlink ref="B24" r:id="rId12" display="https://developers.google.com/youtube/v3/docs/search/list"/>
    <hyperlink ref="B25" r:id="rId12" display="https://developers.google.com/youtube/v3/docs/search/list"/>
    <hyperlink ref="B26" r:id="rId12" display="https://developers.google.com/youtube/v3/docs/search/list"/>
    <hyperlink ref="B27" r:id="rId12" display="https://developers.google.com/youtube/v3/docs/search/list"/>
    <hyperlink ref="B28" r:id="rId12" display="https://developers.google.com/youtube/v3/docs/search/list"/>
    <hyperlink ref="B29" r:id="rId12" display="https://developers.google.com/youtube/v3/docs/search/list"/>
    <hyperlink ref="B30" r:id="rId12" display="https://developers.google.com/youtube/v3/docs/search/list"/>
    <hyperlink ref="B31" r:id="rId12" display="https://developers.google.com/youtube/v3/docs/search/list"/>
    <hyperlink ref="B32" r:id="rId12" display="https://developers.google.com/youtube/v3/docs/search/list"/>
    <hyperlink ref="B33" r:id="rId12" display="https://developers.google.com/youtube/v3/docs/search/list"/>
    <hyperlink ref="B34" r:id="rId12" display="https://developers.google.com/youtube/v3/docs/search/list"/>
    <hyperlink ref="B35" r:id="rId12" display="https://developers.google.com/youtube/v3/docs/search/list"/>
    <hyperlink ref="B36" r:id="rId12" display="https://developers.google.com/youtube/v3/docs/search/list"/>
    <hyperlink ref="B37" r:id="rId12" display="https://developers.google.com/youtube/v3/docs/search/list"/>
    <hyperlink ref="B38" r:id="rId12" display="https://developers.google.com/youtube/v3/docs/search/list"/>
    <hyperlink ref="B39" r:id="rId12" display="https://developers.google.com/youtube/v3/docs/search/list"/>
    <hyperlink ref="B40" r:id="rId12" display="https://developers.google.com/youtube/v3/docs/search/list"/>
    <hyperlink ref="B41" r:id="rId12" display="https://developers.google.com/youtube/v3/docs/search/list"/>
    <hyperlink ref="B42" r:id="rId12" display="https://developers.google.com/youtube/v3/docs/search/list"/>
    <hyperlink ref="B43" r:id="rId12" display="https://developers.google.com/youtube/v3/docs/search/list"/>
    <hyperlink ref="B44" r:id="rId12" display="https://developers.google.com/youtube/v3/docs/search/list"/>
    <hyperlink ref="B45" r:id="rId12" display="https://developers.google.com/youtube/v3/docs/search/list"/>
    <hyperlink ref="B46" r:id="rId12" display="https://developers.google.com/youtube/v3/docs/search/list"/>
    <hyperlink ref="B47" r:id="rId12" display="https://developers.google.com/youtube/v3/docs/search/list"/>
    <hyperlink ref="B48" r:id="rId12" display="https://developers.google.com/youtube/v3/docs/search/list"/>
    <hyperlink ref="B49" r:id="rId12" display="https://developers.google.com/youtube/v3/docs/search/list"/>
    <hyperlink ref="B50" r:id="rId12" display="https://developers.google.com/youtube/v3/docs/search/list"/>
    <hyperlink ref="B51" r:id="rId12" display="https://developers.google.com/youtube/v3/docs/search/list"/>
    <hyperlink ref="B52" r:id="rId12" display="https://developers.google.com/youtube/v3/docs/search/list"/>
    <hyperlink ref="B53" r:id="rId12" display="https://developers.google.com/youtube/v3/docs/search/list"/>
    <hyperlink ref="B54" r:id="rId12" display="https://developers.google.com/youtube/v3/docs/search/list"/>
    <hyperlink ref="B55" r:id="rId12" display="https://developers.google.com/youtube/v3/docs/search/list"/>
    <hyperlink ref="B56" r:id="rId12" display="https://developers.google.com/youtube/v3/docs/search/list"/>
    <hyperlink ref="B57" r:id="rId12" display="https://developers.google.com/youtube/v3/docs/search/list"/>
    <hyperlink ref="B58" r:id="rId12" display="https://developers.google.com/youtube/v3/docs/search/list"/>
    <hyperlink ref="B59" r:id="rId12" display="https://developers.google.com/youtube/v3/docs/search/list"/>
    <hyperlink ref="B60" r:id="rId12" display="https://developers.google.com/youtube/v3/docs/search/list"/>
    <hyperlink ref="B61" r:id="rId12" display="https://developers.google.com/youtube/v3/docs/search/list"/>
    <hyperlink ref="B62" r:id="rId12" display="https://developers.google.com/youtube/v3/docs/search/list"/>
    <hyperlink ref="B63" r:id="rId12" display="https://developers.google.com/youtube/v3/docs/search/list"/>
    <hyperlink ref="B64" r:id="rId12" display="https://developers.google.com/youtube/v3/docs/search/list"/>
    <hyperlink ref="B65" r:id="rId12" display="https://developers.google.com/youtube/v3/docs/search/list"/>
    <hyperlink ref="B66" r:id="rId12" display="https://developers.google.com/youtube/v3/docs/search/list"/>
    <hyperlink ref="B67" r:id="rId12" display="https://developers.google.com/youtube/v3/docs/search/list"/>
    <hyperlink ref="B68" r:id="rId12" display="https://developers.google.com/youtube/v3/docs/search/list"/>
    <hyperlink ref="B69" r:id="rId12" display="https://developers.google.com/youtube/v3/docs/search/list"/>
    <hyperlink ref="B70" r:id="rId12" display="https://developers.google.com/youtube/v3/docs/search/list"/>
    <hyperlink ref="B71" r:id="rId12" display="https://developers.google.com/youtube/v3/docs/search/list"/>
    <hyperlink ref="B72" r:id="rId13" display="https://developers.google.com/youtube/v3/docs/subscriptions/list"/>
    <hyperlink ref="B73" r:id="rId13" display="https://developers.google.com/youtube/v3/docs/subscriptions/list"/>
    <hyperlink ref="B74" r:id="rId14" display="https://developers.google.com/youtube/v3/docs/videoCategories/list"/>
    <hyperlink ref="B75" r:id="rId15" display="https://developers.google.com/youtube/v3/docs/videos/list"/>
    <hyperlink ref="B76" r:id="rId15" display="https://developers.google.com/youtube/v3/docs/videos/list"/>
    <hyperlink ref="B77" r:id="rId15" display="https://developers.google.com/youtube/v3/docs/videos/list"/>
    <hyperlink ref="B78" r:id="rId15" display="https://developers.google.com/youtube/v3/docs/videos/list"/>
    <hyperlink ref="B79" r:id="rId15" display="https://developers.google.com/youtube/v3/docs/videos/list"/>
    <hyperlink ref="B80" r:id="rId16" display="https://developers.google.com/youtube/v3/docs/videos/insert"/>
    <hyperlink ref="B81" r:id="rId17" display="https://developers.google.com/youtube/v3/docs/videos/update"/>
    <hyperlink ref="B82" r:id="rId17" display="https://developers.google.com/youtube/v3/docs/videos/update"/>
    <hyperlink ref="B83" r:id="rId17" display="https://developers.google.com/youtube/v3/docs/videos/update"/>
  </hyperlinks>
  <pageMargins left="0.7" right="0.7" top="0.75" bottom="0.75" header="0" footer="0"/>
  <pageSetup paperSize="9" orientation="portrait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39.2928571428571" customWidth="1"/>
    <col min="2" max="2" width="84.2928571428571" customWidth="1"/>
    <col min="3" max="3" width="37.7071428571429" customWidth="1"/>
    <col min="4" max="4" width="34.1428571428571" customWidth="1"/>
    <col min="5" max="5" width="16.4285714285714" customWidth="1"/>
    <col min="6" max="6" width="45.4285714285714" customWidth="1"/>
    <col min="7" max="7" width="67.8571428571429" customWidth="1"/>
    <col min="8" max="8" width="28.2928571428571" customWidth="1"/>
    <col min="9" max="9" width="18" customWidth="1"/>
    <col min="10" max="10" width="6.70714285714286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1:15">
      <c r="A2" t="s">
        <v>407</v>
      </c>
      <c r="B2" s="2" t="s">
        <v>830</v>
      </c>
      <c r="C2" s="3">
        <v>7</v>
      </c>
      <c r="D2" t="s">
        <v>831</v>
      </c>
      <c r="E2" t="s">
        <v>279</v>
      </c>
      <c r="F2" t="s">
        <v>832</v>
      </c>
      <c r="G2" t="s">
        <v>833</v>
      </c>
      <c r="H2" t="str">
        <f>'Dependency types'!A$16</f>
        <v>NAND(p1, p2)</v>
      </c>
      <c r="I2" t="str">
        <f>'Dependency types'!B$16</f>
        <v>ZeroOrOne</v>
      </c>
      <c r="J2" s="3">
        <v>2</v>
      </c>
      <c r="O2" t="s">
        <v>647</v>
      </c>
    </row>
    <row r="3" ht="13.95" spans="1:15">
      <c r="A3" t="s">
        <v>408</v>
      </c>
      <c r="B3" s="2" t="s">
        <v>834</v>
      </c>
      <c r="C3" s="3">
        <v>7</v>
      </c>
      <c r="D3" t="s">
        <v>831</v>
      </c>
      <c r="E3" t="s">
        <v>278</v>
      </c>
      <c r="F3" t="s">
        <v>835</v>
      </c>
      <c r="G3" t="s">
        <v>836</v>
      </c>
      <c r="H3" t="str">
        <f>'Dependency types'!A$4</f>
        <v>p1 &gt;= p2</v>
      </c>
      <c r="I3" t="str">
        <f>'Dependency types'!B$4</f>
        <v>Arithmetic/ Relational</v>
      </c>
      <c r="J3" s="3">
        <v>2</v>
      </c>
      <c r="O3" t="s">
        <v>647</v>
      </c>
    </row>
    <row r="4" ht="13.95" spans="1:15">
      <c r="A4" t="s">
        <v>409</v>
      </c>
      <c r="B4" s="2" t="s">
        <v>837</v>
      </c>
      <c r="C4" s="3">
        <v>7</v>
      </c>
      <c r="D4" t="s">
        <v>831</v>
      </c>
      <c r="E4" t="s">
        <v>278</v>
      </c>
      <c r="F4" t="s">
        <v>835</v>
      </c>
      <c r="G4" t="s">
        <v>836</v>
      </c>
      <c r="H4" t="str">
        <f>'Dependency types'!A$4</f>
        <v>p1 &gt;= p2</v>
      </c>
      <c r="I4" t="str">
        <f>'Dependency types'!B$4</f>
        <v>Arithmetic/ Relational</v>
      </c>
      <c r="J4" s="3">
        <v>2</v>
      </c>
      <c r="O4" t="s">
        <v>647</v>
      </c>
    </row>
    <row r="5" ht="13.95" spans="1:15">
      <c r="A5" t="s">
        <v>410</v>
      </c>
      <c r="B5" s="2" t="s">
        <v>838</v>
      </c>
      <c r="C5" s="3">
        <v>13</v>
      </c>
      <c r="D5" t="s">
        <v>831</v>
      </c>
      <c r="E5" t="s">
        <v>278</v>
      </c>
      <c r="F5" t="s">
        <v>839</v>
      </c>
      <c r="G5" t="s">
        <v>840</v>
      </c>
      <c r="H5" t="str">
        <f>'Dependency types'!A$18</f>
        <v>p1 =&gt; p2</v>
      </c>
      <c r="I5" t="str">
        <f>'Dependency types'!B$18</f>
        <v>Requires</v>
      </c>
      <c r="J5" s="3">
        <v>2</v>
      </c>
      <c r="O5" t="s">
        <v>647</v>
      </c>
    </row>
    <row r="6" ht="13.95" spans="1:15">
      <c r="A6" t="s">
        <v>411</v>
      </c>
      <c r="B6" s="2" t="s">
        <v>841</v>
      </c>
      <c r="C6" s="3">
        <v>4</v>
      </c>
      <c r="D6" t="s">
        <v>831</v>
      </c>
      <c r="E6" t="s">
        <v>280</v>
      </c>
      <c r="F6" t="s">
        <v>842</v>
      </c>
      <c r="G6" t="s">
        <v>843</v>
      </c>
      <c r="H6" t="str">
        <f>'Dependency types'!A$12</f>
        <v>p1=A =&gt; p2=B</v>
      </c>
      <c r="I6" t="str">
        <f>'Dependency types'!B$12</f>
        <v>Requires</v>
      </c>
      <c r="J6" s="3">
        <v>2</v>
      </c>
      <c r="O6" t="s">
        <v>647</v>
      </c>
    </row>
    <row r="7" ht="13.95" spans="1:15">
      <c r="A7" t="s">
        <v>412</v>
      </c>
      <c r="B7" s="2" t="s">
        <v>844</v>
      </c>
      <c r="C7" s="3">
        <v>4</v>
      </c>
      <c r="D7" t="s">
        <v>831</v>
      </c>
      <c r="E7" t="s">
        <v>278</v>
      </c>
      <c r="F7" t="s">
        <v>845</v>
      </c>
      <c r="G7" t="s">
        <v>846</v>
      </c>
      <c r="H7" t="str">
        <f>'Dependency types'!A$7</f>
        <v>XOR(p1, p2)</v>
      </c>
      <c r="I7" t="str">
        <f>'Dependency types'!B$7</f>
        <v>OnlyOne</v>
      </c>
      <c r="J7" s="3">
        <v>2</v>
      </c>
      <c r="O7" t="s">
        <v>647</v>
      </c>
    </row>
    <row r="8" ht="13.95" spans="1:15">
      <c r="A8" t="s">
        <v>413</v>
      </c>
      <c r="B8" s="2" t="s">
        <v>847</v>
      </c>
      <c r="C8" s="3">
        <v>12</v>
      </c>
      <c r="D8" t="s">
        <v>831</v>
      </c>
      <c r="E8" t="s">
        <v>278</v>
      </c>
      <c r="F8" t="s">
        <v>848</v>
      </c>
      <c r="G8" t="s">
        <v>849</v>
      </c>
      <c r="H8" t="str">
        <f>'Dependency types'!A$4</f>
        <v>p1 &gt;= p2</v>
      </c>
      <c r="I8" t="str">
        <f>'Dependency types'!B$4</f>
        <v>Arithmetic/ Relational</v>
      </c>
      <c r="J8" s="3">
        <v>2</v>
      </c>
      <c r="O8" t="s">
        <v>647</v>
      </c>
    </row>
    <row r="9" ht="13.95" spans="1:15">
      <c r="A9" t="s">
        <v>413</v>
      </c>
      <c r="B9" s="2" t="s">
        <v>847</v>
      </c>
      <c r="C9" s="3">
        <v>12</v>
      </c>
      <c r="D9" t="s">
        <v>831</v>
      </c>
      <c r="E9" t="s">
        <v>278</v>
      </c>
      <c r="F9" t="s">
        <v>850</v>
      </c>
      <c r="G9" t="s">
        <v>851</v>
      </c>
      <c r="H9" t="str">
        <f>'Dependency types'!A$4</f>
        <v>p1 &gt;= p2</v>
      </c>
      <c r="I9" t="str">
        <f>'Dependency types'!B$4</f>
        <v>Arithmetic/ Relational</v>
      </c>
      <c r="J9" s="3">
        <v>2</v>
      </c>
      <c r="O9" t="s">
        <v>647</v>
      </c>
    </row>
    <row r="10" ht="13.95" spans="1:15">
      <c r="A10" t="s">
        <v>414</v>
      </c>
      <c r="B10" s="2" t="s">
        <v>852</v>
      </c>
      <c r="C10" s="3">
        <v>6</v>
      </c>
      <c r="D10" t="s">
        <v>831</v>
      </c>
      <c r="E10" t="s">
        <v>278</v>
      </c>
      <c r="F10" t="s">
        <v>853</v>
      </c>
      <c r="G10" t="s">
        <v>833</v>
      </c>
      <c r="H10" t="str">
        <f>'Dependency types'!A$16</f>
        <v>NAND(p1, p2)</v>
      </c>
      <c r="I10" t="str">
        <f>'Dependency types'!B$16</f>
        <v>ZeroOrOne</v>
      </c>
      <c r="J10" s="3">
        <v>2</v>
      </c>
      <c r="O10" t="s">
        <v>647</v>
      </c>
    </row>
    <row r="11" ht="13.95" spans="1:15">
      <c r="A11" t="s">
        <v>415</v>
      </c>
      <c r="B11" s="2" t="s">
        <v>854</v>
      </c>
      <c r="C11" s="3">
        <v>7</v>
      </c>
      <c r="D11" t="s">
        <v>831</v>
      </c>
      <c r="E11" t="s">
        <v>278</v>
      </c>
      <c r="F11" t="s">
        <v>853</v>
      </c>
      <c r="G11" t="s">
        <v>833</v>
      </c>
      <c r="H11" t="str">
        <f>'Dependency types'!A$16</f>
        <v>NAND(p1, p2)</v>
      </c>
      <c r="I11" t="str">
        <f>'Dependency types'!B$16</f>
        <v>ZeroOrOne</v>
      </c>
      <c r="J11" s="3">
        <v>2</v>
      </c>
      <c r="O11" t="s">
        <v>647</v>
      </c>
    </row>
    <row r="12" ht="13.95" spans="1:15">
      <c r="A12" t="s">
        <v>416</v>
      </c>
      <c r="B12" s="2" t="s">
        <v>855</v>
      </c>
      <c r="C12" s="3">
        <v>10</v>
      </c>
      <c r="D12" t="s">
        <v>831</v>
      </c>
      <c r="E12" t="s">
        <v>278</v>
      </c>
      <c r="F12" t="s">
        <v>848</v>
      </c>
      <c r="G12" t="s">
        <v>849</v>
      </c>
      <c r="H12" t="str">
        <f>'Dependency types'!A$4</f>
        <v>p1 &gt;= p2</v>
      </c>
      <c r="I12" t="str">
        <f>'Dependency types'!B$4</f>
        <v>Arithmetic/ Relational</v>
      </c>
      <c r="J12" s="3">
        <v>2</v>
      </c>
      <c r="O12" t="s">
        <v>647</v>
      </c>
    </row>
    <row r="13" ht="13.95" spans="1:15">
      <c r="A13" t="s">
        <v>416</v>
      </c>
      <c r="B13" s="2" t="s">
        <v>855</v>
      </c>
      <c r="C13" s="3">
        <v>10</v>
      </c>
      <c r="D13" t="s">
        <v>831</v>
      </c>
      <c r="E13" t="s">
        <v>278</v>
      </c>
      <c r="F13" t="s">
        <v>850</v>
      </c>
      <c r="G13" t="s">
        <v>851</v>
      </c>
      <c r="H13" t="str">
        <f>'Dependency types'!A$4</f>
        <v>p1 &gt;= p2</v>
      </c>
      <c r="I13" t="str">
        <f>'Dependency types'!B$4</f>
        <v>Arithmetic/ Relational</v>
      </c>
      <c r="J13" s="3">
        <v>2</v>
      </c>
      <c r="O13" t="s">
        <v>647</v>
      </c>
    </row>
    <row r="14" ht="13.95" spans="1:15">
      <c r="A14" t="s">
        <v>417</v>
      </c>
      <c r="B14" s="2" t="s">
        <v>856</v>
      </c>
      <c r="C14" s="3">
        <v>10</v>
      </c>
      <c r="D14" t="s">
        <v>831</v>
      </c>
      <c r="E14" t="s">
        <v>278</v>
      </c>
      <c r="F14" t="s">
        <v>848</v>
      </c>
      <c r="G14" t="s">
        <v>849</v>
      </c>
      <c r="H14" t="str">
        <f>'Dependency types'!A$4</f>
        <v>p1 &gt;= p2</v>
      </c>
      <c r="I14" t="str">
        <f>'Dependency types'!B$4</f>
        <v>Arithmetic/ Relational</v>
      </c>
      <c r="J14" s="3">
        <v>2</v>
      </c>
      <c r="O14" t="s">
        <v>647</v>
      </c>
    </row>
    <row r="15" ht="13.95" spans="1:15">
      <c r="A15" t="s">
        <v>417</v>
      </c>
      <c r="B15" s="2" t="s">
        <v>856</v>
      </c>
      <c r="C15" s="3">
        <v>10</v>
      </c>
      <c r="D15" t="s">
        <v>831</v>
      </c>
      <c r="E15" t="s">
        <v>278</v>
      </c>
      <c r="F15" t="s">
        <v>850</v>
      </c>
      <c r="G15" t="s">
        <v>851</v>
      </c>
      <c r="H15" t="str">
        <f>'Dependency types'!A$4</f>
        <v>p1 &gt;= p2</v>
      </c>
      <c r="I15" t="str">
        <f>'Dependency types'!B$4</f>
        <v>Arithmetic/ Relational</v>
      </c>
      <c r="J15" s="3">
        <v>2</v>
      </c>
      <c r="O15" t="s">
        <v>647</v>
      </c>
    </row>
    <row r="16" ht="13.95" spans="1:15">
      <c r="A16" t="s">
        <v>418</v>
      </c>
      <c r="B16" s="2" t="s">
        <v>857</v>
      </c>
      <c r="C16" s="3">
        <v>11</v>
      </c>
      <c r="D16" t="s">
        <v>831</v>
      </c>
      <c r="E16" t="s">
        <v>278</v>
      </c>
      <c r="F16" t="s">
        <v>848</v>
      </c>
      <c r="G16" t="s">
        <v>849</v>
      </c>
      <c r="H16" t="str">
        <f>'Dependency types'!A$4</f>
        <v>p1 &gt;= p2</v>
      </c>
      <c r="I16" t="str">
        <f>'Dependency types'!B$4</f>
        <v>Arithmetic/ Relational</v>
      </c>
      <c r="J16" s="3">
        <v>2</v>
      </c>
      <c r="O16" t="s">
        <v>647</v>
      </c>
    </row>
    <row r="17" ht="13.95" spans="1:15">
      <c r="A17" t="s">
        <v>418</v>
      </c>
      <c r="B17" s="2" t="s">
        <v>857</v>
      </c>
      <c r="C17" s="3">
        <v>11</v>
      </c>
      <c r="D17" t="s">
        <v>831</v>
      </c>
      <c r="E17" t="s">
        <v>278</v>
      </c>
      <c r="F17" t="s">
        <v>850</v>
      </c>
      <c r="G17" t="s">
        <v>851</v>
      </c>
      <c r="H17" t="str">
        <f>'Dependency types'!A$4</f>
        <v>p1 &gt;= p2</v>
      </c>
      <c r="I17" t="str">
        <f>'Dependency types'!B$4</f>
        <v>Arithmetic/ Relational</v>
      </c>
      <c r="J17" s="3">
        <v>2</v>
      </c>
      <c r="O17" t="s">
        <v>647</v>
      </c>
    </row>
    <row r="18" ht="13.95" spans="1:15">
      <c r="A18" t="s">
        <v>419</v>
      </c>
      <c r="B18" s="2" t="s">
        <v>858</v>
      </c>
      <c r="C18" s="3">
        <v>11</v>
      </c>
      <c r="D18" t="s">
        <v>831</v>
      </c>
      <c r="E18" t="s">
        <v>278</v>
      </c>
      <c r="F18" t="s">
        <v>848</v>
      </c>
      <c r="G18" t="s">
        <v>849</v>
      </c>
      <c r="H18" t="str">
        <f>'Dependency types'!A$4</f>
        <v>p1 &gt;= p2</v>
      </c>
      <c r="I18" t="str">
        <f>'Dependency types'!B$4</f>
        <v>Arithmetic/ Relational</v>
      </c>
      <c r="J18" s="3">
        <v>2</v>
      </c>
      <c r="O18" t="s">
        <v>647</v>
      </c>
    </row>
    <row r="19" ht="13.95" spans="1:15">
      <c r="A19" t="s">
        <v>419</v>
      </c>
      <c r="B19" s="2" t="s">
        <v>858</v>
      </c>
      <c r="C19" s="3">
        <v>11</v>
      </c>
      <c r="D19" t="s">
        <v>831</v>
      </c>
      <c r="E19" t="s">
        <v>278</v>
      </c>
      <c r="F19" t="s">
        <v>850</v>
      </c>
      <c r="G19" t="s">
        <v>851</v>
      </c>
      <c r="H19" t="str">
        <f>'Dependency types'!A$4</f>
        <v>p1 &gt;= p2</v>
      </c>
      <c r="I19" t="str">
        <f>'Dependency types'!B$4</f>
        <v>Arithmetic/ Relational</v>
      </c>
      <c r="J19" s="3">
        <v>2</v>
      </c>
      <c r="O19" t="s">
        <v>647</v>
      </c>
    </row>
    <row r="20" ht="13.95" spans="1:15">
      <c r="A20" t="s">
        <v>420</v>
      </c>
      <c r="B20" s="2" t="s">
        <v>859</v>
      </c>
      <c r="C20" s="3">
        <v>35</v>
      </c>
      <c r="D20" t="s">
        <v>831</v>
      </c>
      <c r="E20" t="s">
        <v>278</v>
      </c>
      <c r="F20" t="s">
        <v>848</v>
      </c>
      <c r="G20" t="s">
        <v>849</v>
      </c>
      <c r="H20" t="str">
        <f>'Dependency types'!A$4</f>
        <v>p1 &gt;= p2</v>
      </c>
      <c r="I20" t="str">
        <f>'Dependency types'!B$4</f>
        <v>Arithmetic/ Relational</v>
      </c>
      <c r="J20" s="3">
        <v>2</v>
      </c>
      <c r="O20" t="s">
        <v>647</v>
      </c>
    </row>
    <row r="21" ht="15.75" customHeight="1" spans="1:15">
      <c r="A21" t="s">
        <v>420</v>
      </c>
      <c r="B21" s="2" t="s">
        <v>859</v>
      </c>
      <c r="C21" s="3">
        <v>35</v>
      </c>
      <c r="D21" t="s">
        <v>831</v>
      </c>
      <c r="E21" t="s">
        <v>278</v>
      </c>
      <c r="F21" t="s">
        <v>850</v>
      </c>
      <c r="G21" t="s">
        <v>851</v>
      </c>
      <c r="H21" t="str">
        <f>'Dependency types'!A$4</f>
        <v>p1 &gt;= p2</v>
      </c>
      <c r="I21" t="str">
        <f>'Dependency types'!B$4</f>
        <v>Arithmetic/ Relational</v>
      </c>
      <c r="J21" s="3">
        <v>2</v>
      </c>
      <c r="O21" t="s">
        <v>647</v>
      </c>
    </row>
    <row r="22" ht="15.75" customHeight="1" spans="1:15">
      <c r="A22" t="s">
        <v>420</v>
      </c>
      <c r="B22" s="2" t="s">
        <v>859</v>
      </c>
      <c r="C22" s="3">
        <v>35</v>
      </c>
      <c r="D22" t="s">
        <v>831</v>
      </c>
      <c r="E22" t="s">
        <v>278</v>
      </c>
      <c r="F22" t="s">
        <v>860</v>
      </c>
      <c r="G22" t="s">
        <v>861</v>
      </c>
      <c r="H22" t="str">
        <f>'Dependency types'!A$16</f>
        <v>NAND(p1, p2)</v>
      </c>
      <c r="I22" t="str">
        <f>'Dependency types'!B$16</f>
        <v>ZeroOrOne</v>
      </c>
      <c r="J22" s="3">
        <v>2</v>
      </c>
      <c r="O22" t="s">
        <v>647</v>
      </c>
    </row>
    <row r="23" ht="15.75" customHeight="1" spans="1:15">
      <c r="A23" t="s">
        <v>420</v>
      </c>
      <c r="B23" s="2" t="s">
        <v>859</v>
      </c>
      <c r="C23" s="3">
        <v>35</v>
      </c>
      <c r="D23" t="s">
        <v>831</v>
      </c>
      <c r="E23" t="s">
        <v>278</v>
      </c>
      <c r="F23" t="s">
        <v>862</v>
      </c>
      <c r="G23" t="s">
        <v>861</v>
      </c>
      <c r="H23" t="str">
        <f>'Dependency types'!A$16</f>
        <v>NAND(p1, p2)</v>
      </c>
      <c r="I23" t="str">
        <f>'Dependency types'!B$16</f>
        <v>ZeroOrOne</v>
      </c>
      <c r="J23" s="3">
        <v>2</v>
      </c>
      <c r="O23" t="s">
        <v>647</v>
      </c>
    </row>
    <row r="24" ht="15.75" customHeight="1" spans="1:15">
      <c r="A24" t="s">
        <v>421</v>
      </c>
      <c r="B24" s="2" t="s">
        <v>863</v>
      </c>
      <c r="C24" s="3">
        <v>4</v>
      </c>
      <c r="D24" t="s">
        <v>831</v>
      </c>
      <c r="E24" t="s">
        <v>279</v>
      </c>
      <c r="F24" t="s">
        <v>864</v>
      </c>
      <c r="G24" t="s">
        <v>865</v>
      </c>
      <c r="H24" t="str">
        <f>'Dependency types'!A$6</f>
        <v>OR(p1, p2)</v>
      </c>
      <c r="I24" t="str">
        <f>'Dependency types'!B$6</f>
        <v>Or</v>
      </c>
      <c r="J24" s="3">
        <v>2</v>
      </c>
      <c r="O24" t="s">
        <v>647</v>
      </c>
    </row>
    <row r="25" ht="15.75" customHeight="1" spans="1:15">
      <c r="A25" t="s">
        <v>422</v>
      </c>
      <c r="B25" s="2" t="s">
        <v>866</v>
      </c>
      <c r="C25" s="3">
        <v>4</v>
      </c>
      <c r="D25" t="s">
        <v>831</v>
      </c>
      <c r="E25" t="s">
        <v>278</v>
      </c>
      <c r="F25" t="s">
        <v>867</v>
      </c>
      <c r="G25" t="s">
        <v>868</v>
      </c>
      <c r="H25" t="str">
        <f>'Dependency types'!A$4</f>
        <v>p1 &gt;= p2</v>
      </c>
      <c r="I25" t="str">
        <f>'Dependency types'!B$4</f>
        <v>Arithmetic/ Relational</v>
      </c>
      <c r="J25" s="3">
        <v>2</v>
      </c>
      <c r="O25" t="s">
        <v>647</v>
      </c>
    </row>
    <row r="26" ht="15.75" customHeight="1" spans="1:15">
      <c r="A26" t="s">
        <v>423</v>
      </c>
      <c r="B26" s="2" t="s">
        <v>869</v>
      </c>
      <c r="C26" s="3">
        <v>6</v>
      </c>
      <c r="D26" t="s">
        <v>831</v>
      </c>
      <c r="E26" t="s">
        <v>280</v>
      </c>
      <c r="F26" t="s">
        <v>870</v>
      </c>
      <c r="G26" t="s">
        <v>871</v>
      </c>
      <c r="H26" t="str">
        <f>'Dependency types'!A$7</f>
        <v>XOR(p1, p2)</v>
      </c>
      <c r="I26" t="str">
        <f>'Dependency types'!B$7</f>
        <v>OnlyOne</v>
      </c>
      <c r="J26" s="3">
        <v>2</v>
      </c>
      <c r="O26" t="s">
        <v>647</v>
      </c>
    </row>
    <row r="27" ht="15.75" customHeight="1" spans="1:15">
      <c r="A27" t="s">
        <v>424</v>
      </c>
      <c r="B27" s="2" t="s">
        <v>872</v>
      </c>
      <c r="C27" s="3">
        <v>5</v>
      </c>
      <c r="D27" t="s">
        <v>831</v>
      </c>
      <c r="E27" t="s">
        <v>280</v>
      </c>
      <c r="F27" t="s">
        <v>870</v>
      </c>
      <c r="G27" t="s">
        <v>871</v>
      </c>
      <c r="H27" t="str">
        <f>'Dependency types'!A$7</f>
        <v>XOR(p1, p2)</v>
      </c>
      <c r="I27" t="str">
        <f>'Dependency types'!B$7</f>
        <v>OnlyOne</v>
      </c>
      <c r="J27" s="3">
        <v>2</v>
      </c>
      <c r="O27" t="s">
        <v>647</v>
      </c>
    </row>
    <row r="28" ht="15.75" customHeight="1" spans="1:15">
      <c r="A28" t="s">
        <v>425</v>
      </c>
      <c r="B28" s="2" t="s">
        <v>873</v>
      </c>
      <c r="C28" s="3">
        <v>4</v>
      </c>
      <c r="D28" t="s">
        <v>831</v>
      </c>
      <c r="E28" t="s">
        <v>280</v>
      </c>
      <c r="F28" t="s">
        <v>842</v>
      </c>
      <c r="G28" t="s">
        <v>843</v>
      </c>
      <c r="H28" t="str">
        <f>'Dependency types'!A$12</f>
        <v>p1=A =&gt; p2=B</v>
      </c>
      <c r="I28" t="str">
        <f>'Dependency types'!B$12</f>
        <v>Requires</v>
      </c>
      <c r="J28" s="3">
        <v>2</v>
      </c>
      <c r="O28" t="s">
        <v>647</v>
      </c>
    </row>
    <row r="29" ht="15.75" customHeight="1" spans="1:15">
      <c r="A29" t="s">
        <v>426</v>
      </c>
      <c r="B29" s="2" t="s">
        <v>874</v>
      </c>
      <c r="C29" s="3">
        <v>3</v>
      </c>
      <c r="D29" t="s">
        <v>831</v>
      </c>
      <c r="E29" t="s">
        <v>278</v>
      </c>
      <c r="F29" t="s">
        <v>870</v>
      </c>
      <c r="G29" t="s">
        <v>871</v>
      </c>
      <c r="H29" t="str">
        <f>'Dependency types'!A$7</f>
        <v>XOR(p1, p2)</v>
      </c>
      <c r="I29" t="str">
        <f>'Dependency types'!B$7</f>
        <v>OnlyOne</v>
      </c>
      <c r="J29" s="3">
        <v>2</v>
      </c>
      <c r="O29" t="s">
        <v>647</v>
      </c>
    </row>
    <row r="30" ht="15.75" customHeight="1" spans="1:15">
      <c r="A30" t="s">
        <v>427</v>
      </c>
      <c r="B30" s="2" t="s">
        <v>875</v>
      </c>
      <c r="C30" s="3">
        <v>3</v>
      </c>
      <c r="D30" t="s">
        <v>831</v>
      </c>
      <c r="E30" t="s">
        <v>278</v>
      </c>
      <c r="F30" t="s">
        <v>870</v>
      </c>
      <c r="G30" t="s">
        <v>871</v>
      </c>
      <c r="H30" t="str">
        <f>'Dependency types'!A$7</f>
        <v>XOR(p1, p2)</v>
      </c>
      <c r="I30" t="str">
        <f>'Dependency types'!B$7</f>
        <v>OnlyOne</v>
      </c>
      <c r="J30" s="3">
        <v>2</v>
      </c>
      <c r="O30" t="s">
        <v>647</v>
      </c>
    </row>
    <row r="31" ht="15.75" customHeight="1" spans="1:15">
      <c r="A31" t="s">
        <v>428</v>
      </c>
      <c r="B31" s="2" t="s">
        <v>876</v>
      </c>
      <c r="C31" s="3">
        <v>3</v>
      </c>
      <c r="D31" t="s">
        <v>831</v>
      </c>
      <c r="E31" t="s">
        <v>278</v>
      </c>
      <c r="F31" t="s">
        <v>870</v>
      </c>
      <c r="G31" t="s">
        <v>871</v>
      </c>
      <c r="H31" t="str">
        <f>'Dependency types'!A$7</f>
        <v>XOR(p1, p2)</v>
      </c>
      <c r="I31" t="str">
        <f>'Dependency types'!B$7</f>
        <v>OnlyOne</v>
      </c>
      <c r="J31" s="3">
        <v>2</v>
      </c>
      <c r="O31" t="s">
        <v>647</v>
      </c>
    </row>
    <row r="32" ht="15.75" customHeight="1" spans="1:15">
      <c r="A32" t="s">
        <v>429</v>
      </c>
      <c r="B32" s="2" t="s">
        <v>877</v>
      </c>
      <c r="C32" s="3">
        <v>5</v>
      </c>
      <c r="D32" t="s">
        <v>831</v>
      </c>
      <c r="E32" t="s">
        <v>278</v>
      </c>
      <c r="F32" t="s">
        <v>870</v>
      </c>
      <c r="G32" t="s">
        <v>871</v>
      </c>
      <c r="H32" t="str">
        <f>'Dependency types'!A$7</f>
        <v>XOR(p1, p2)</v>
      </c>
      <c r="I32" t="str">
        <f>'Dependency types'!B$7</f>
        <v>OnlyOne</v>
      </c>
      <c r="J32" s="3">
        <v>2</v>
      </c>
      <c r="O32" t="s">
        <v>647</v>
      </c>
    </row>
    <row r="33" ht="15.75" customHeight="1" spans="1:15">
      <c r="A33" t="s">
        <v>430</v>
      </c>
      <c r="B33" s="2" t="s">
        <v>878</v>
      </c>
      <c r="C33" s="3">
        <v>11</v>
      </c>
      <c r="D33" t="s">
        <v>831</v>
      </c>
      <c r="E33" t="s">
        <v>278</v>
      </c>
      <c r="F33" t="s">
        <v>870</v>
      </c>
      <c r="G33" t="s">
        <v>871</v>
      </c>
      <c r="H33" t="str">
        <f>'Dependency types'!A$7</f>
        <v>XOR(p1, p2)</v>
      </c>
      <c r="I33" t="str">
        <f>'Dependency types'!B$7</f>
        <v>OnlyOne</v>
      </c>
      <c r="J33" s="3">
        <v>2</v>
      </c>
      <c r="O33" t="s">
        <v>647</v>
      </c>
    </row>
    <row r="34" ht="15.75" customHeight="1" spans="1:15">
      <c r="A34" t="s">
        <v>431</v>
      </c>
      <c r="B34" s="2" t="s">
        <v>879</v>
      </c>
      <c r="C34" s="3">
        <v>13</v>
      </c>
      <c r="D34" t="s">
        <v>831</v>
      </c>
      <c r="E34" t="s">
        <v>278</v>
      </c>
      <c r="F34" t="s">
        <v>870</v>
      </c>
      <c r="G34" t="s">
        <v>871</v>
      </c>
      <c r="H34" t="str">
        <f>'Dependency types'!A$7</f>
        <v>XOR(p1, p2)</v>
      </c>
      <c r="I34" t="str">
        <f>'Dependency types'!B$7</f>
        <v>OnlyOne</v>
      </c>
      <c r="J34" s="3">
        <v>2</v>
      </c>
      <c r="O34" t="s">
        <v>647</v>
      </c>
    </row>
    <row r="35" ht="15.75" customHeight="1" spans="1:15">
      <c r="A35" t="s">
        <v>432</v>
      </c>
      <c r="B35" s="2" t="s">
        <v>880</v>
      </c>
      <c r="C35" s="3">
        <v>10</v>
      </c>
      <c r="D35" t="s">
        <v>831</v>
      </c>
      <c r="E35" t="s">
        <v>278</v>
      </c>
      <c r="F35" t="s">
        <v>870</v>
      </c>
      <c r="G35" t="s">
        <v>871</v>
      </c>
      <c r="H35" t="str">
        <f>'Dependency types'!A$7</f>
        <v>XOR(p1, p2)</v>
      </c>
      <c r="I35" t="str">
        <f>'Dependency types'!B$7</f>
        <v>OnlyOne</v>
      </c>
      <c r="J35" s="3">
        <v>2</v>
      </c>
      <c r="O35" t="s">
        <v>647</v>
      </c>
    </row>
    <row r="36" ht="15.75" customHeight="1" spans="1:15">
      <c r="A36" t="s">
        <v>430</v>
      </c>
      <c r="B36" s="2" t="s">
        <v>878</v>
      </c>
      <c r="C36" s="3">
        <v>11</v>
      </c>
      <c r="D36" t="s">
        <v>831</v>
      </c>
      <c r="E36" t="s">
        <v>278</v>
      </c>
      <c r="F36" t="s">
        <v>848</v>
      </c>
      <c r="G36" t="s">
        <v>849</v>
      </c>
      <c r="H36" t="str">
        <f>'Dependency types'!A$4</f>
        <v>p1 &gt;= p2</v>
      </c>
      <c r="I36" t="str">
        <f>'Dependency types'!B$4</f>
        <v>Arithmetic/ Relational</v>
      </c>
      <c r="J36" s="3">
        <v>2</v>
      </c>
      <c r="O36" t="s">
        <v>647</v>
      </c>
    </row>
    <row r="37" ht="15.75" customHeight="1" spans="1:15">
      <c r="A37" t="s">
        <v>430</v>
      </c>
      <c r="B37" s="2" t="s">
        <v>878</v>
      </c>
      <c r="C37" s="3">
        <v>11</v>
      </c>
      <c r="D37" t="s">
        <v>831</v>
      </c>
      <c r="E37" t="s">
        <v>278</v>
      </c>
      <c r="F37" t="s">
        <v>850</v>
      </c>
      <c r="G37" t="s">
        <v>851</v>
      </c>
      <c r="H37" t="str">
        <f>'Dependency types'!A$4</f>
        <v>p1 &gt;= p2</v>
      </c>
      <c r="I37" t="str">
        <f>'Dependency types'!B$4</f>
        <v>Arithmetic/ Relational</v>
      </c>
      <c r="J37" s="3">
        <v>2</v>
      </c>
      <c r="O37" t="s">
        <v>647</v>
      </c>
    </row>
    <row r="38" ht="15.75" customHeight="1" spans="1:15">
      <c r="A38" t="s">
        <v>431</v>
      </c>
      <c r="B38" s="2" t="s">
        <v>879</v>
      </c>
      <c r="C38" s="3">
        <v>13</v>
      </c>
      <c r="D38" t="s">
        <v>831</v>
      </c>
      <c r="E38" t="s">
        <v>278</v>
      </c>
      <c r="F38" t="s">
        <v>848</v>
      </c>
      <c r="G38" t="s">
        <v>849</v>
      </c>
      <c r="H38" t="str">
        <f>'Dependency types'!A$4</f>
        <v>p1 &gt;= p2</v>
      </c>
      <c r="I38" t="str">
        <f>'Dependency types'!B$4</f>
        <v>Arithmetic/ Relational</v>
      </c>
      <c r="J38" s="3">
        <v>2</v>
      </c>
      <c r="O38" t="s">
        <v>647</v>
      </c>
    </row>
    <row r="39" ht="15.75" customHeight="1" spans="1:15">
      <c r="A39" t="s">
        <v>431</v>
      </c>
      <c r="B39" s="2" t="s">
        <v>879</v>
      </c>
      <c r="C39" s="3">
        <v>13</v>
      </c>
      <c r="D39" t="s">
        <v>831</v>
      </c>
      <c r="E39" t="s">
        <v>278</v>
      </c>
      <c r="F39" t="s">
        <v>850</v>
      </c>
      <c r="G39" t="s">
        <v>851</v>
      </c>
      <c r="H39" t="str">
        <f>'Dependency types'!A$4</f>
        <v>p1 &gt;= p2</v>
      </c>
      <c r="I39" t="str">
        <f>'Dependency types'!B$4</f>
        <v>Arithmetic/ Relational</v>
      </c>
      <c r="J39" s="3">
        <v>2</v>
      </c>
      <c r="O39" t="s">
        <v>647</v>
      </c>
    </row>
    <row r="40" ht="15.75" customHeight="1" spans="1:15">
      <c r="A40" t="s">
        <v>432</v>
      </c>
      <c r="B40" s="2" t="s">
        <v>880</v>
      </c>
      <c r="C40" s="3">
        <v>10</v>
      </c>
      <c r="D40" t="s">
        <v>831</v>
      </c>
      <c r="E40" t="s">
        <v>278</v>
      </c>
      <c r="F40" t="s">
        <v>848</v>
      </c>
      <c r="G40" t="s">
        <v>849</v>
      </c>
      <c r="H40" t="str">
        <f>'Dependency types'!A$4</f>
        <v>p1 &gt;= p2</v>
      </c>
      <c r="I40" t="str">
        <f>'Dependency types'!B$4</f>
        <v>Arithmetic/ Relational</v>
      </c>
      <c r="J40" s="3">
        <v>2</v>
      </c>
      <c r="O40" t="s">
        <v>647</v>
      </c>
    </row>
    <row r="41" ht="15.75" customHeight="1" spans="1:15">
      <c r="A41" t="s">
        <v>432</v>
      </c>
      <c r="B41" s="2" t="s">
        <v>880</v>
      </c>
      <c r="C41" s="3">
        <v>10</v>
      </c>
      <c r="D41" t="s">
        <v>831</v>
      </c>
      <c r="E41" t="s">
        <v>278</v>
      </c>
      <c r="F41" t="s">
        <v>850</v>
      </c>
      <c r="G41" t="s">
        <v>851</v>
      </c>
      <c r="H41" t="str">
        <f>'Dependency types'!A$4</f>
        <v>p1 &gt;= p2</v>
      </c>
      <c r="I41" t="str">
        <f>'Dependency types'!B$4</f>
        <v>Arithmetic/ Relational</v>
      </c>
      <c r="J41" s="3">
        <v>2</v>
      </c>
      <c r="O41" t="s">
        <v>647</v>
      </c>
    </row>
    <row r="42" ht="15.75" customHeight="1" spans="1:15">
      <c r="A42" t="s">
        <v>430</v>
      </c>
      <c r="B42" s="2" t="s">
        <v>878</v>
      </c>
      <c r="C42" s="3">
        <v>11</v>
      </c>
      <c r="D42" t="s">
        <v>831</v>
      </c>
      <c r="E42" t="s">
        <v>278</v>
      </c>
      <c r="F42" t="s">
        <v>881</v>
      </c>
      <c r="G42" t="s">
        <v>882</v>
      </c>
      <c r="H42" t="str">
        <f>'Dependency types'!A$7</f>
        <v>XOR(p1, p2)</v>
      </c>
      <c r="I42" t="str">
        <f>'Dependency types'!B$7</f>
        <v>OnlyOne</v>
      </c>
      <c r="J42" s="3">
        <v>2</v>
      </c>
      <c r="O42" t="s">
        <v>647</v>
      </c>
    </row>
    <row r="43" ht="15.75" customHeight="1" spans="1:15">
      <c r="A43" t="s">
        <v>431</v>
      </c>
      <c r="B43" s="2" t="s">
        <v>879</v>
      </c>
      <c r="C43" s="3">
        <v>13</v>
      </c>
      <c r="D43" t="s">
        <v>831</v>
      </c>
      <c r="E43" t="s">
        <v>278</v>
      </c>
      <c r="F43" t="s">
        <v>881</v>
      </c>
      <c r="G43" t="s">
        <v>882</v>
      </c>
      <c r="H43" t="str">
        <f>'Dependency types'!A$7</f>
        <v>XOR(p1, p2)</v>
      </c>
      <c r="I43" t="str">
        <f>'Dependency types'!B$7</f>
        <v>OnlyOne</v>
      </c>
      <c r="J43" s="3">
        <v>2</v>
      </c>
      <c r="O43" t="s">
        <v>647</v>
      </c>
    </row>
    <row r="44" ht="15.75" customHeight="1" spans="1:15">
      <c r="A44" t="s">
        <v>432</v>
      </c>
      <c r="B44" s="2" t="s">
        <v>880</v>
      </c>
      <c r="C44" s="3">
        <v>10</v>
      </c>
      <c r="D44" t="s">
        <v>831</v>
      </c>
      <c r="E44" t="s">
        <v>278</v>
      </c>
      <c r="F44" t="s">
        <v>881</v>
      </c>
      <c r="G44" t="s">
        <v>882</v>
      </c>
      <c r="H44" t="str">
        <f>'Dependency types'!A$7</f>
        <v>XOR(p1, p2)</v>
      </c>
      <c r="I44" t="str">
        <f>'Dependency types'!B$7</f>
        <v>OnlyOne</v>
      </c>
      <c r="J44" s="3">
        <v>2</v>
      </c>
      <c r="O44" t="s">
        <v>647</v>
      </c>
    </row>
    <row r="45" ht="15.75" customHeight="1" spans="1:15">
      <c r="A45" t="s">
        <v>433</v>
      </c>
      <c r="B45" s="2" t="s">
        <v>883</v>
      </c>
      <c r="C45" s="3">
        <v>4</v>
      </c>
      <c r="D45" t="s">
        <v>831</v>
      </c>
      <c r="E45" t="s">
        <v>278</v>
      </c>
      <c r="F45" t="s">
        <v>881</v>
      </c>
      <c r="G45" t="s">
        <v>882</v>
      </c>
      <c r="H45" t="str">
        <f>'Dependency types'!A$7</f>
        <v>XOR(p1, p2)</v>
      </c>
      <c r="I45" t="str">
        <f>'Dependency types'!B$7</f>
        <v>OnlyOne</v>
      </c>
      <c r="J45" s="3">
        <v>2</v>
      </c>
      <c r="O45" t="s">
        <v>647</v>
      </c>
    </row>
    <row r="46" ht="15.75" customHeight="1" spans="1:15">
      <c r="A46" t="s">
        <v>434</v>
      </c>
      <c r="B46" s="2" t="s">
        <v>880</v>
      </c>
      <c r="C46" s="3">
        <v>7</v>
      </c>
      <c r="D46" t="s">
        <v>831</v>
      </c>
      <c r="E46" t="s">
        <v>278</v>
      </c>
      <c r="F46" t="s">
        <v>870</v>
      </c>
      <c r="G46" t="s">
        <v>871</v>
      </c>
      <c r="H46" t="str">
        <f>'Dependency types'!A$7</f>
        <v>XOR(p1, p2)</v>
      </c>
      <c r="I46" t="str">
        <f>'Dependency types'!B$7</f>
        <v>OnlyOne</v>
      </c>
      <c r="J46" s="3">
        <v>2</v>
      </c>
      <c r="O46" t="s">
        <v>647</v>
      </c>
    </row>
    <row r="47" ht="15.75" customHeight="1" spans="1:15">
      <c r="A47" t="s">
        <v>434</v>
      </c>
      <c r="B47" s="2" t="s">
        <v>878</v>
      </c>
      <c r="C47" s="3">
        <v>7</v>
      </c>
      <c r="D47" t="s">
        <v>831</v>
      </c>
      <c r="E47" t="s">
        <v>278</v>
      </c>
      <c r="F47" t="s">
        <v>848</v>
      </c>
      <c r="G47" t="s">
        <v>849</v>
      </c>
      <c r="H47" t="str">
        <f>'Dependency types'!A$4</f>
        <v>p1 &gt;= p2</v>
      </c>
      <c r="I47" t="str">
        <f>'Dependency types'!B$4</f>
        <v>Arithmetic/ Relational</v>
      </c>
      <c r="J47" s="3">
        <v>2</v>
      </c>
      <c r="O47" t="s">
        <v>647</v>
      </c>
    </row>
    <row r="48" ht="15.75" customHeight="1" spans="1:15">
      <c r="A48" t="s">
        <v>434</v>
      </c>
      <c r="B48" s="2" t="s">
        <v>878</v>
      </c>
      <c r="C48" s="3">
        <v>7</v>
      </c>
      <c r="D48" t="s">
        <v>831</v>
      </c>
      <c r="E48" t="s">
        <v>278</v>
      </c>
      <c r="F48" t="s">
        <v>850</v>
      </c>
      <c r="G48" t="s">
        <v>851</v>
      </c>
      <c r="H48" t="str">
        <f>'Dependency types'!A$4</f>
        <v>p1 &gt;= p2</v>
      </c>
      <c r="I48" t="str">
        <f>'Dependency types'!B$4</f>
        <v>Arithmetic/ Relational</v>
      </c>
      <c r="J48" s="3">
        <v>2</v>
      </c>
      <c r="O48" t="s">
        <v>647</v>
      </c>
    </row>
    <row r="49" ht="15.75" customHeight="1" spans="1:15">
      <c r="A49" t="s">
        <v>435</v>
      </c>
      <c r="B49" s="2" t="s">
        <v>884</v>
      </c>
      <c r="C49" s="3">
        <v>15</v>
      </c>
      <c r="D49" t="s">
        <v>831</v>
      </c>
      <c r="E49" t="s">
        <v>279</v>
      </c>
      <c r="F49" t="s">
        <v>885</v>
      </c>
      <c r="G49" t="s">
        <v>886</v>
      </c>
      <c r="H49" t="str">
        <f>'Dependency types'!A$15</f>
        <v>p1 =&gt; p2=A</v>
      </c>
      <c r="I49" t="str">
        <f>'Dependency types'!B$15</f>
        <v>Requires</v>
      </c>
      <c r="J49" s="3">
        <v>2</v>
      </c>
      <c r="O49" t="s">
        <v>647</v>
      </c>
    </row>
    <row r="50" ht="15.75" customHeight="1" spans="1:15">
      <c r="A50" t="s">
        <v>435</v>
      </c>
      <c r="B50" s="2" t="s">
        <v>884</v>
      </c>
      <c r="C50" s="3">
        <v>15</v>
      </c>
      <c r="D50" t="s">
        <v>831</v>
      </c>
      <c r="E50" t="s">
        <v>279</v>
      </c>
      <c r="F50" t="s">
        <v>887</v>
      </c>
      <c r="G50" t="s">
        <v>888</v>
      </c>
      <c r="H50" t="str">
        <f>'Dependency types'!A$15</f>
        <v>p1 =&gt; p2=A</v>
      </c>
      <c r="I50" t="str">
        <f>'Dependency types'!B$15</f>
        <v>Requires</v>
      </c>
      <c r="J50" s="3">
        <v>2</v>
      </c>
      <c r="O50" t="s">
        <v>647</v>
      </c>
    </row>
    <row r="51" ht="15.75" customHeight="1" spans="1:15">
      <c r="A51" t="s">
        <v>435</v>
      </c>
      <c r="B51" s="2" t="s">
        <v>884</v>
      </c>
      <c r="C51" s="3">
        <v>15</v>
      </c>
      <c r="D51" t="s">
        <v>831</v>
      </c>
      <c r="E51" t="s">
        <v>279</v>
      </c>
      <c r="F51" t="s">
        <v>889</v>
      </c>
      <c r="G51" t="s">
        <v>890</v>
      </c>
      <c r="H51" t="str">
        <f>'Dependency types'!A$15</f>
        <v>p1 =&gt; p2=A</v>
      </c>
      <c r="I51" t="str">
        <f>'Dependency types'!B$15</f>
        <v>Requires</v>
      </c>
      <c r="J51" s="3">
        <v>2</v>
      </c>
      <c r="O51" t="s">
        <v>647</v>
      </c>
    </row>
    <row r="52" ht="15.75" customHeight="1" spans="1:15">
      <c r="A52" t="s">
        <v>435</v>
      </c>
      <c r="B52" s="2" t="s">
        <v>884</v>
      </c>
      <c r="C52" s="3">
        <v>15</v>
      </c>
      <c r="D52" t="s">
        <v>831</v>
      </c>
      <c r="E52" t="s">
        <v>279</v>
      </c>
      <c r="F52" t="s">
        <v>891</v>
      </c>
      <c r="G52" t="s">
        <v>892</v>
      </c>
      <c r="H52" t="str">
        <f>'Dependency types'!A$15</f>
        <v>p1 =&gt; p2=A</v>
      </c>
      <c r="I52" t="str">
        <f>'Dependency types'!B$15</f>
        <v>Requires</v>
      </c>
      <c r="J52" s="3">
        <v>2</v>
      </c>
      <c r="O52" t="s">
        <v>647</v>
      </c>
    </row>
    <row r="53" ht="15.75" customHeight="1" spans="1:15">
      <c r="A53" t="s">
        <v>435</v>
      </c>
      <c r="B53" s="2" t="s">
        <v>884</v>
      </c>
      <c r="C53" s="3">
        <v>15</v>
      </c>
      <c r="D53" t="s">
        <v>831</v>
      </c>
      <c r="E53" t="s">
        <v>279</v>
      </c>
      <c r="F53" t="s">
        <v>893</v>
      </c>
      <c r="G53" t="s">
        <v>894</v>
      </c>
      <c r="H53" t="str">
        <f>'Dependency types'!A$15</f>
        <v>p1 =&gt; p2=A</v>
      </c>
      <c r="I53" t="str">
        <f>'Dependency types'!B$15</f>
        <v>Requires</v>
      </c>
      <c r="J53" s="3">
        <v>2</v>
      </c>
      <c r="O53" t="s">
        <v>647</v>
      </c>
    </row>
    <row r="54" ht="15.75" customHeight="1" spans="1:15">
      <c r="A54" t="s">
        <v>435</v>
      </c>
      <c r="B54" s="2" t="s">
        <v>884</v>
      </c>
      <c r="C54" s="3">
        <v>15</v>
      </c>
      <c r="D54" t="s">
        <v>831</v>
      </c>
      <c r="E54" t="s">
        <v>279</v>
      </c>
      <c r="F54" t="s">
        <v>895</v>
      </c>
      <c r="G54" t="s">
        <v>896</v>
      </c>
      <c r="H54" t="str">
        <f>'Dependency types'!A$15</f>
        <v>p1 =&gt; p2=A</v>
      </c>
      <c r="I54" t="str">
        <f>'Dependency types'!B$15</f>
        <v>Requires</v>
      </c>
      <c r="J54" s="3">
        <v>2</v>
      </c>
      <c r="O54" t="s">
        <v>647</v>
      </c>
    </row>
    <row r="55" ht="15.75" customHeight="1" spans="1:15">
      <c r="A55" t="s">
        <v>435</v>
      </c>
      <c r="B55" s="2" t="s">
        <v>884</v>
      </c>
      <c r="C55" s="3">
        <v>15</v>
      </c>
      <c r="D55" t="s">
        <v>831</v>
      </c>
      <c r="E55" t="s">
        <v>279</v>
      </c>
      <c r="F55" t="s">
        <v>897</v>
      </c>
      <c r="G55" t="s">
        <v>898</v>
      </c>
      <c r="H55" t="str">
        <f>'Dependency types'!A$15</f>
        <v>p1 =&gt; p2=A</v>
      </c>
      <c r="I55" t="str">
        <f>'Dependency types'!B$15</f>
        <v>Requires</v>
      </c>
      <c r="J55" s="3">
        <v>2</v>
      </c>
      <c r="O55" t="s">
        <v>647</v>
      </c>
    </row>
    <row r="56" ht="15.75" customHeight="1" spans="1:15">
      <c r="A56" t="s">
        <v>435</v>
      </c>
      <c r="B56" s="2" t="s">
        <v>884</v>
      </c>
      <c r="C56" s="3">
        <v>15</v>
      </c>
      <c r="D56" t="s">
        <v>831</v>
      </c>
      <c r="E56" t="s">
        <v>279</v>
      </c>
      <c r="F56" t="s">
        <v>899</v>
      </c>
      <c r="G56" t="s">
        <v>900</v>
      </c>
      <c r="H56" t="str">
        <f>'Dependency types'!A$15</f>
        <v>p1 =&gt; p2=A</v>
      </c>
      <c r="I56" t="str">
        <f>'Dependency types'!B$15</f>
        <v>Requires</v>
      </c>
      <c r="J56" s="3">
        <v>2</v>
      </c>
      <c r="O56" t="s">
        <v>647</v>
      </c>
    </row>
    <row r="57" ht="15.75" customHeight="1" spans="1:15">
      <c r="A57" t="s">
        <v>435</v>
      </c>
      <c r="B57" s="2" t="s">
        <v>884</v>
      </c>
      <c r="C57" s="3">
        <v>15</v>
      </c>
      <c r="D57" t="s">
        <v>831</v>
      </c>
      <c r="E57" t="s">
        <v>279</v>
      </c>
      <c r="F57" t="s">
        <v>901</v>
      </c>
      <c r="G57" t="s">
        <v>902</v>
      </c>
      <c r="H57" t="str">
        <f>'Dependency types'!A$15</f>
        <v>p1 =&gt; p2=A</v>
      </c>
      <c r="I57" t="str">
        <f>'Dependency types'!B$15</f>
        <v>Requires</v>
      </c>
      <c r="J57" s="3">
        <v>2</v>
      </c>
      <c r="O57" t="s">
        <v>647</v>
      </c>
    </row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2" r:id="rId1" display="https://www.flickr.com/services/api/flickr.blogs.postPhoto.html"/>
    <hyperlink ref="B3" r:id="rId2" display="https://www.flickr.com/services/api/flickr.favorites.getPublicList.html"/>
    <hyperlink ref="B4" r:id="rId3" display="https://www.flickr.com/services/api/flickr.favorites.getList.html"/>
    <hyperlink ref="B5" r:id="rId4" display="https://www.flickr.com/services/api/flickr.galleries.getList.html"/>
    <hyperlink ref="B6" r:id="rId5" display="https://www.flickr.com/services/api/flickr.galleries.editPhotos.html"/>
    <hyperlink ref="B7" r:id="rId6" display="https://www.flickr.com/services/api/flickr.groups.getInfo.html"/>
    <hyperlink ref="B8" r:id="rId7" display="https://www.flickr.com/services/api/flickr.people.getPhotos.html"/>
    <hyperlink ref="B9" r:id="rId7" display="https://www.flickr.com/services/api/flickr.people.getPhotos.html"/>
    <hyperlink ref="B10" r:id="rId8" display="https://www.flickr.com/services/api/flickr.photos.getContactsPhotos.html"/>
    <hyperlink ref="B11" r:id="rId9" display="https://www.flickr.com/services/api/flickr.photos.getContactsPublicPhotos.html"/>
    <hyperlink ref="B12" r:id="rId10" display="https://www.flickr.com/services/api/flickr.photos.getNotInSet.html"/>
    <hyperlink ref="B13" r:id="rId10" display="https://www.flickr.com/services/api/flickr.photos.getNotInSet.html"/>
    <hyperlink ref="B14" r:id="rId11" display="https://www.flickr.com/services/api/flickr.photos.getUntagged.html"/>
    <hyperlink ref="B15" r:id="rId11" display="https://www.flickr.com/services/api/flickr.photos.getUntagged.html"/>
    <hyperlink ref="B16" r:id="rId12" display="https://www.flickr.com/services/api/flickr.photos.getWithGeoData.html"/>
    <hyperlink ref="B17" r:id="rId12" display="https://www.flickr.com/services/api/flickr.photos.getWithGeoData.html"/>
    <hyperlink ref="B18" r:id="rId13" display="https://www.flickr.com/services/api/flickr.photos.getWithoutGeoData.html"/>
    <hyperlink ref="B19" r:id="rId13" display="https://www.flickr.com/services/api/flickr.photos.getWithoutGeoData.html"/>
    <hyperlink ref="B20" r:id="rId14" display="https://www.flickr.com/services/api/flickr.photos.search.html"/>
    <hyperlink ref="B21" r:id="rId14" display="https://www.flickr.com/services/api/flickr.photos.search.html"/>
    <hyperlink ref="B22" r:id="rId14" display="https://www.flickr.com/services/api/flickr.photos.search.html"/>
    <hyperlink ref="B23" r:id="rId14" display="https://www.flickr.com/services/api/flickr.photos.search.html"/>
    <hyperlink ref="B24" r:id="rId15" display="https://www.flickr.com/services/api/flickr.photos.setMeta.html"/>
    <hyperlink ref="B25" r:id="rId16" display="https://www.flickr.com/services/api/flickr.photos.comments.getList.html"/>
    <hyperlink ref="B26" r:id="rId17" display="https://www.flickr.com/services/api/flickr.photos.geo.batchCorrectLocation.html"/>
    <hyperlink ref="B27" r:id="rId18" display="https://www.flickr.com/services/api/flickr.photos.geo.correctLocation.html"/>
    <hyperlink ref="B28" r:id="rId19" display="https://www.flickr.com/services/api/flickr.photosets.editPhotos.html"/>
    <hyperlink ref="B29" r:id="rId20" display="https://www.flickr.com/services/api/flickr.places.getChildrenWithPhotosPublic.html"/>
    <hyperlink ref="B30" r:id="rId21" display="https://www.flickr.com/services/api/flickr.places.getInfo.html"/>
    <hyperlink ref="B31" r:id="rId22" display="https://www.flickr.com/services/api/flickr.places.getShapeHistory.html"/>
    <hyperlink ref="B32" r:id="rId23" display="https://www.flickr.com/services/api/flickr.places.getTopPlacesList.html"/>
    <hyperlink ref="B33" r:id="rId24" display="https://www.flickr.com/services/api/flickr.places.placesForContacts.html"/>
    <hyperlink ref="B34" r:id="rId25" display="https://www.flickr.com/services/api/flickr.places.placesForTags.html"/>
    <hyperlink ref="B35" r:id="rId26" display="https://www.flickr.com/services/api/flickr.places.placesForUser.html"/>
    <hyperlink ref="B36" r:id="rId24" display="https://www.flickr.com/services/api/flickr.places.placesForContacts.html"/>
    <hyperlink ref="B37" r:id="rId24" display="https://www.flickr.com/services/api/flickr.places.placesForContacts.html"/>
    <hyperlink ref="B38" r:id="rId25" display="https://www.flickr.com/services/api/flickr.places.placesForTags.html"/>
    <hyperlink ref="B39" r:id="rId25" display="https://www.flickr.com/services/api/flickr.places.placesForTags.html"/>
    <hyperlink ref="B40" r:id="rId26" display="https://www.flickr.com/services/api/flickr.places.placesForUser.html"/>
    <hyperlink ref="B41" r:id="rId26" display="https://www.flickr.com/services/api/flickr.places.placesForUser.html"/>
    <hyperlink ref="B42" r:id="rId24" display="https://www.flickr.com/services/api/flickr.places.placesForContacts.html"/>
    <hyperlink ref="B43" r:id="rId25" display="https://www.flickr.com/services/api/flickr.places.placesForTags.html"/>
    <hyperlink ref="B44" r:id="rId26" display="https://www.flickr.com/services/api/flickr.places.placesForUser.html"/>
    <hyperlink ref="B45" r:id="rId27" display="https://www.flickr.com/services/api/flickr.places.placesForBoundingBox.html"/>
    <hyperlink ref="B46" r:id="rId26" display="https://www.flickr.com/services/api/flickr.places.placesForUser.html"/>
    <hyperlink ref="B47" r:id="rId24" display="https://www.flickr.com/services/api/flickr.places.placesForContacts.html"/>
    <hyperlink ref="B48" r:id="rId24" display="https://www.flickr.com/services/api/flickr.places.placesForContacts.html"/>
    <hyperlink ref="B49" r:id="rId28" display="https://www.flickr.com/services/api/flickr.push.subscribe.html"/>
    <hyperlink ref="B50" r:id="rId28" display="https://www.flickr.com/services/api/flickr.push.subscribe.html"/>
    <hyperlink ref="B51" r:id="rId28" display="https://www.flickr.com/services/api/flickr.push.subscribe.html"/>
    <hyperlink ref="B52" r:id="rId28" display="https://www.flickr.com/services/api/flickr.push.subscribe.html"/>
    <hyperlink ref="B53" r:id="rId28" display="https://www.flickr.com/services/api/flickr.push.subscribe.html"/>
    <hyperlink ref="B54" r:id="rId28" display="https://www.flickr.com/services/api/flickr.push.subscribe.html"/>
    <hyperlink ref="B55" r:id="rId28" display="https://www.flickr.com/services/api/flickr.push.subscribe.html"/>
    <hyperlink ref="B56" r:id="rId28" display="https://www.flickr.com/services/api/flickr.push.subscribe.html"/>
    <hyperlink ref="B57" r:id="rId28" display="https://www.flickr.com/services/api/flickr.push.subscribe.html"/>
  </hyperlinks>
  <pageMargins left="0.7" right="0.7" top="0.75" bottom="0.75" header="0" footer="0"/>
  <pageSetup paperSize="9" orientation="portrait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41.8571428571429" customWidth="1"/>
    <col min="2" max="2" width="84.2928571428571" customWidth="1"/>
    <col min="3" max="3" width="37.7071428571429" customWidth="1"/>
    <col min="4" max="4" width="34.1428571428571" customWidth="1"/>
    <col min="5" max="5" width="16.4285714285714" customWidth="1"/>
    <col min="6" max="6" width="39.2928571428571" customWidth="1"/>
    <col min="7" max="7" width="55.4285714285714" customWidth="1"/>
    <col min="8" max="8" width="27.1428571428571" customWidth="1"/>
    <col min="9" max="9" width="16.8571428571429" customWidth="1"/>
    <col min="10" max="10" width="6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1:15">
      <c r="A2" t="s">
        <v>436</v>
      </c>
      <c r="B2" s="2" t="s">
        <v>903</v>
      </c>
      <c r="C2" s="3">
        <v>15</v>
      </c>
      <c r="D2" t="s">
        <v>904</v>
      </c>
      <c r="E2" t="s">
        <v>279</v>
      </c>
      <c r="F2" t="s">
        <v>905</v>
      </c>
      <c r="G2" t="s">
        <v>906</v>
      </c>
      <c r="H2" t="str">
        <f>'Dependency types'!A$7</f>
        <v>XOR(p1, p2)</v>
      </c>
      <c r="I2" t="str">
        <f>'Dependency types'!B$7</f>
        <v>OnlyOne</v>
      </c>
      <c r="J2" s="3">
        <v>2</v>
      </c>
      <c r="O2" t="s">
        <v>647</v>
      </c>
    </row>
    <row r="3" ht="13.95" spans="1:15">
      <c r="A3" t="s">
        <v>436</v>
      </c>
      <c r="B3" s="2" t="s">
        <v>903</v>
      </c>
      <c r="C3" s="3">
        <v>15</v>
      </c>
      <c r="D3" t="s">
        <v>904</v>
      </c>
      <c r="E3" t="s">
        <v>279</v>
      </c>
      <c r="F3" t="s">
        <v>907</v>
      </c>
      <c r="G3" t="s">
        <v>906</v>
      </c>
      <c r="H3" t="str">
        <f>'Dependency types'!A$7</f>
        <v>XOR(p1, p2)</v>
      </c>
      <c r="I3" t="str">
        <f>'Dependency types'!B$7</f>
        <v>OnlyOne</v>
      </c>
      <c r="J3" s="3">
        <v>2</v>
      </c>
      <c r="O3" t="s">
        <v>647</v>
      </c>
    </row>
    <row r="4" ht="13.95" spans="1:12">
      <c r="A4" t="s">
        <v>437</v>
      </c>
      <c r="B4" s="2" t="s">
        <v>908</v>
      </c>
      <c r="C4" s="3">
        <v>7</v>
      </c>
      <c r="D4" t="s">
        <v>909</v>
      </c>
      <c r="E4" t="s">
        <v>278</v>
      </c>
      <c r="F4" t="s">
        <v>910</v>
      </c>
      <c r="G4" t="s">
        <v>911</v>
      </c>
      <c r="H4" t="str">
        <f>'Dependency types'!A$4</f>
        <v>p1 &gt;= p2</v>
      </c>
      <c r="I4" t="str">
        <f>'Dependency types'!B$4</f>
        <v>Arithmetic/ Relational</v>
      </c>
      <c r="J4" s="3">
        <v>2</v>
      </c>
      <c r="L4" t="s">
        <v>647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2" r:id="rId1" display="https://www.twilio.com/docs/sms/api/message-resource#create-a-message-resource"/>
    <hyperlink ref="B4" r:id="rId1" display="https://www.twilio.com/docs/sms/api/message-resource#read-multiple-message-resources"/>
  </hyperlinks>
  <pageMargins left="0.7" right="0.7" top="0.75" bottom="0.75" header="0" footer="0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30.2928571428571" customWidth="1"/>
    <col min="2" max="2" width="84.2928571428571" customWidth="1"/>
    <col min="3" max="3" width="37.7071428571429" customWidth="1"/>
    <col min="4" max="4" width="34.1428571428571" customWidth="1"/>
    <col min="5" max="5" width="16.4285714285714" customWidth="1"/>
    <col min="6" max="6" width="39.2928571428571" customWidth="1"/>
    <col min="7" max="7" width="55.4285714285714" customWidth="1"/>
    <col min="8" max="8" width="27.2928571428571" customWidth="1"/>
    <col min="9" max="9" width="18" customWidth="1"/>
    <col min="10" max="10" width="6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1:12">
      <c r="A2" t="s">
        <v>438</v>
      </c>
      <c r="B2" s="2" t="s">
        <v>912</v>
      </c>
      <c r="C2" s="3">
        <v>7</v>
      </c>
      <c r="D2" t="s">
        <v>283</v>
      </c>
      <c r="E2" t="s">
        <v>278</v>
      </c>
      <c r="F2" t="s">
        <v>913</v>
      </c>
      <c r="G2" t="s">
        <v>914</v>
      </c>
      <c r="H2" t="str">
        <f>'Dependency types'!A$7</f>
        <v>XOR(p1, p2)</v>
      </c>
      <c r="I2" t="str">
        <f>'Dependency types'!B$7</f>
        <v>OnlyOne</v>
      </c>
      <c r="J2" s="3">
        <v>2</v>
      </c>
      <c r="L2" t="s">
        <v>647</v>
      </c>
    </row>
    <row r="3" ht="13.95" spans="1:12">
      <c r="A3" t="s">
        <v>438</v>
      </c>
      <c r="B3" s="2" t="s">
        <v>912</v>
      </c>
      <c r="C3" s="3">
        <v>7</v>
      </c>
      <c r="D3" t="s">
        <v>283</v>
      </c>
      <c r="E3" t="s">
        <v>278</v>
      </c>
      <c r="F3" t="s">
        <v>915</v>
      </c>
      <c r="G3" t="s">
        <v>916</v>
      </c>
      <c r="H3" t="str">
        <f>'Dependency types'!A$7</f>
        <v>XOR(p1, p2)</v>
      </c>
      <c r="I3" t="str">
        <f>'Dependency types'!B$7</f>
        <v>OnlyOne</v>
      </c>
      <c r="J3" s="3">
        <v>2</v>
      </c>
      <c r="L3" t="s">
        <v>647</v>
      </c>
    </row>
    <row r="4" ht="13.95" spans="1:12">
      <c r="A4" t="s">
        <v>439</v>
      </c>
      <c r="B4" s="2" t="s">
        <v>917</v>
      </c>
      <c r="C4" s="3">
        <v>6</v>
      </c>
      <c r="D4" t="s">
        <v>283</v>
      </c>
      <c r="E4" t="s">
        <v>278</v>
      </c>
      <c r="F4" t="s">
        <v>913</v>
      </c>
      <c r="G4" t="s">
        <v>914</v>
      </c>
      <c r="H4" t="str">
        <f>'Dependency types'!A$7</f>
        <v>XOR(p1, p2)</v>
      </c>
      <c r="I4" t="str">
        <f>'Dependency types'!B$7</f>
        <v>OnlyOne</v>
      </c>
      <c r="J4" s="3">
        <v>2</v>
      </c>
      <c r="L4" t="s">
        <v>647</v>
      </c>
    </row>
    <row r="5" ht="13.95" spans="1:12">
      <c r="A5" t="s">
        <v>439</v>
      </c>
      <c r="B5" s="2" t="s">
        <v>917</v>
      </c>
      <c r="C5" s="3">
        <v>6</v>
      </c>
      <c r="D5" t="s">
        <v>283</v>
      </c>
      <c r="E5" t="s">
        <v>278</v>
      </c>
      <c r="F5" t="s">
        <v>915</v>
      </c>
      <c r="G5" t="s">
        <v>916</v>
      </c>
      <c r="H5" t="str">
        <f>'Dependency types'!A$7</f>
        <v>XOR(p1, p2)</v>
      </c>
      <c r="I5" t="str">
        <f>'Dependency types'!B$7</f>
        <v>OnlyOne</v>
      </c>
      <c r="J5" s="3">
        <v>2</v>
      </c>
      <c r="L5" t="s">
        <v>647</v>
      </c>
    </row>
    <row r="6" ht="13.95" spans="1:12">
      <c r="A6" t="s">
        <v>440</v>
      </c>
      <c r="B6" s="2" t="s">
        <v>918</v>
      </c>
      <c r="C6" s="3">
        <v>5</v>
      </c>
      <c r="D6" t="s">
        <v>283</v>
      </c>
      <c r="E6" t="s">
        <v>278</v>
      </c>
      <c r="F6" t="s">
        <v>913</v>
      </c>
      <c r="G6" t="s">
        <v>914</v>
      </c>
      <c r="H6" t="str">
        <f>'Dependency types'!A$7</f>
        <v>XOR(p1, p2)</v>
      </c>
      <c r="I6" t="str">
        <f>'Dependency types'!B$7</f>
        <v>OnlyOne</v>
      </c>
      <c r="J6" s="3">
        <v>2</v>
      </c>
      <c r="L6" t="s">
        <v>647</v>
      </c>
    </row>
    <row r="7" ht="13.95" spans="1:12">
      <c r="A7" t="s">
        <v>440</v>
      </c>
      <c r="B7" s="2" t="s">
        <v>918</v>
      </c>
      <c r="C7" s="3">
        <v>5</v>
      </c>
      <c r="D7" t="s">
        <v>283</v>
      </c>
      <c r="E7" t="s">
        <v>278</v>
      </c>
      <c r="F7" t="s">
        <v>915</v>
      </c>
      <c r="G7" t="s">
        <v>916</v>
      </c>
      <c r="H7" t="str">
        <f>'Dependency types'!A$7</f>
        <v>XOR(p1, p2)</v>
      </c>
      <c r="I7" t="str">
        <f>'Dependency types'!B$7</f>
        <v>OnlyOne</v>
      </c>
      <c r="J7" s="3">
        <v>2</v>
      </c>
      <c r="L7" t="s">
        <v>647</v>
      </c>
    </row>
    <row r="8" ht="13.95" spans="1:12">
      <c r="A8" t="s">
        <v>441</v>
      </c>
      <c r="B8" s="2" t="s">
        <v>919</v>
      </c>
      <c r="C8" s="3">
        <v>6</v>
      </c>
      <c r="D8" t="s">
        <v>283</v>
      </c>
      <c r="E8" t="s">
        <v>278</v>
      </c>
      <c r="F8" t="s">
        <v>913</v>
      </c>
      <c r="G8" t="s">
        <v>914</v>
      </c>
      <c r="H8" t="str">
        <f>'Dependency types'!A$7</f>
        <v>XOR(p1, p2)</v>
      </c>
      <c r="I8" t="str">
        <f>'Dependency types'!B$7</f>
        <v>OnlyOne</v>
      </c>
      <c r="J8" s="3">
        <v>2</v>
      </c>
      <c r="L8" t="s">
        <v>647</v>
      </c>
    </row>
    <row r="9" ht="13.95" spans="1:12">
      <c r="A9" t="s">
        <v>442</v>
      </c>
      <c r="B9" s="2" t="s">
        <v>920</v>
      </c>
      <c r="C9" s="3">
        <v>5</v>
      </c>
      <c r="D9" t="s">
        <v>283</v>
      </c>
      <c r="E9" t="s">
        <v>278</v>
      </c>
      <c r="F9" t="s">
        <v>913</v>
      </c>
      <c r="G9" t="s">
        <v>914</v>
      </c>
      <c r="H9" t="str">
        <f>'Dependency types'!A$7</f>
        <v>XOR(p1, p2)</v>
      </c>
      <c r="I9" t="str">
        <f>'Dependency types'!B$7</f>
        <v>OnlyOne</v>
      </c>
      <c r="J9" s="3">
        <v>2</v>
      </c>
      <c r="L9" t="s">
        <v>647</v>
      </c>
    </row>
    <row r="10" ht="13.95" spans="1:12">
      <c r="A10" t="s">
        <v>443</v>
      </c>
      <c r="B10" s="2" t="s">
        <v>921</v>
      </c>
      <c r="C10" s="3">
        <v>5</v>
      </c>
      <c r="D10" t="s">
        <v>283</v>
      </c>
      <c r="E10" t="s">
        <v>278</v>
      </c>
      <c r="F10" t="s">
        <v>913</v>
      </c>
      <c r="G10" t="s">
        <v>914</v>
      </c>
      <c r="H10" t="str">
        <f>'Dependency types'!A$7</f>
        <v>XOR(p1, p2)</v>
      </c>
      <c r="I10" t="str">
        <f>'Dependency types'!B$7</f>
        <v>OnlyOne</v>
      </c>
      <c r="J10" s="3">
        <v>2</v>
      </c>
      <c r="L10" t="s">
        <v>647</v>
      </c>
    </row>
    <row r="11" ht="13.95" spans="1:12">
      <c r="A11" t="s">
        <v>444</v>
      </c>
      <c r="B11" s="2" t="s">
        <v>922</v>
      </c>
      <c r="C11" s="3">
        <v>6</v>
      </c>
      <c r="D11" t="s">
        <v>283</v>
      </c>
      <c r="E11" t="s">
        <v>278</v>
      </c>
      <c r="F11" t="s">
        <v>913</v>
      </c>
      <c r="G11" t="s">
        <v>914</v>
      </c>
      <c r="H11" t="str">
        <f>'Dependency types'!A$7</f>
        <v>XOR(p1, p2)</v>
      </c>
      <c r="I11" t="str">
        <f>'Dependency types'!B$7</f>
        <v>OnlyOne</v>
      </c>
      <c r="J11" s="3">
        <v>2</v>
      </c>
      <c r="L11" t="s">
        <v>647</v>
      </c>
    </row>
    <row r="12" ht="13.95" spans="1:12">
      <c r="A12" t="s">
        <v>445</v>
      </c>
      <c r="B12" s="2" t="s">
        <v>923</v>
      </c>
      <c r="C12" s="3">
        <v>4</v>
      </c>
      <c r="D12" t="s">
        <v>283</v>
      </c>
      <c r="E12" t="s">
        <v>278</v>
      </c>
      <c r="F12" t="s">
        <v>913</v>
      </c>
      <c r="G12" t="s">
        <v>914</v>
      </c>
      <c r="H12" t="str">
        <f>'Dependency types'!A$7</f>
        <v>XOR(p1, p2)</v>
      </c>
      <c r="I12" t="str">
        <f>'Dependency types'!B$7</f>
        <v>OnlyOne</v>
      </c>
      <c r="J12" s="3">
        <v>2</v>
      </c>
      <c r="L12" t="s">
        <v>647</v>
      </c>
    </row>
    <row r="13" ht="13.95" spans="1:12">
      <c r="A13" t="s">
        <v>446</v>
      </c>
      <c r="B13" s="2" t="s">
        <v>924</v>
      </c>
      <c r="C13" s="3">
        <v>6</v>
      </c>
      <c r="D13" t="s">
        <v>283</v>
      </c>
      <c r="E13" t="s">
        <v>278</v>
      </c>
      <c r="F13" t="s">
        <v>913</v>
      </c>
      <c r="G13" t="s">
        <v>914</v>
      </c>
      <c r="H13" t="str">
        <f>'Dependency types'!A$7</f>
        <v>XOR(p1, p2)</v>
      </c>
      <c r="I13" t="str">
        <f>'Dependency types'!B$7</f>
        <v>OnlyOne</v>
      </c>
      <c r="J13" s="3">
        <v>2</v>
      </c>
      <c r="L13" t="s">
        <v>647</v>
      </c>
    </row>
    <row r="14" ht="13.95" spans="1:12">
      <c r="A14" t="s">
        <v>447</v>
      </c>
      <c r="B14" s="2" t="s">
        <v>925</v>
      </c>
      <c r="C14" s="3">
        <v>6</v>
      </c>
      <c r="D14" t="s">
        <v>283</v>
      </c>
      <c r="E14" t="s">
        <v>278</v>
      </c>
      <c r="F14" t="s">
        <v>913</v>
      </c>
      <c r="G14" t="s">
        <v>914</v>
      </c>
      <c r="H14" t="str">
        <f>'Dependency types'!A$7</f>
        <v>XOR(p1, p2)</v>
      </c>
      <c r="I14" t="str">
        <f>'Dependency types'!B$7</f>
        <v>OnlyOne</v>
      </c>
      <c r="J14" s="3">
        <v>2</v>
      </c>
      <c r="L14" t="s">
        <v>647</v>
      </c>
    </row>
    <row r="15" ht="13.95" spans="1:12">
      <c r="A15" t="s">
        <v>447</v>
      </c>
      <c r="B15" s="2" t="s">
        <v>925</v>
      </c>
      <c r="C15" s="3">
        <v>6</v>
      </c>
      <c r="D15" t="s">
        <v>283</v>
      </c>
      <c r="E15" t="s">
        <v>278</v>
      </c>
      <c r="F15" t="s">
        <v>926</v>
      </c>
      <c r="G15" t="s">
        <v>927</v>
      </c>
      <c r="H15" t="str">
        <f>'Dependency types'!A$7</f>
        <v>XOR(p1, p2)</v>
      </c>
      <c r="I15" t="str">
        <f>'Dependency types'!B$7</f>
        <v>OnlyOne</v>
      </c>
      <c r="J15" s="3">
        <v>2</v>
      </c>
      <c r="L15" t="s">
        <v>647</v>
      </c>
    </row>
    <row r="16" ht="13.95" spans="1:12">
      <c r="A16" t="s">
        <v>448</v>
      </c>
      <c r="B16" s="2" t="s">
        <v>928</v>
      </c>
      <c r="C16" s="3">
        <v>6</v>
      </c>
      <c r="D16" t="s">
        <v>283</v>
      </c>
      <c r="E16" t="s">
        <v>278</v>
      </c>
      <c r="F16" t="s">
        <v>913</v>
      </c>
      <c r="G16" t="s">
        <v>914</v>
      </c>
      <c r="H16" t="str">
        <f>'Dependency types'!A$7</f>
        <v>XOR(p1, p2)</v>
      </c>
      <c r="I16" t="str">
        <f>'Dependency types'!B$7</f>
        <v>OnlyOne</v>
      </c>
      <c r="J16" s="3">
        <v>2</v>
      </c>
      <c r="L16" t="s">
        <v>647</v>
      </c>
    </row>
    <row r="17" ht="13.95" spans="1:12">
      <c r="A17" t="s">
        <v>448</v>
      </c>
      <c r="B17" s="2" t="s">
        <v>928</v>
      </c>
      <c r="C17" s="3">
        <v>6</v>
      </c>
      <c r="D17" t="s">
        <v>283</v>
      </c>
      <c r="E17" t="s">
        <v>278</v>
      </c>
      <c r="F17" t="s">
        <v>926</v>
      </c>
      <c r="G17" t="s">
        <v>927</v>
      </c>
      <c r="H17" t="str">
        <f>'Dependency types'!A$7</f>
        <v>XOR(p1, p2)</v>
      </c>
      <c r="I17" t="str">
        <f>'Dependency types'!B$7</f>
        <v>OnlyOne</v>
      </c>
      <c r="J17" s="3">
        <v>2</v>
      </c>
      <c r="L17" t="s">
        <v>647</v>
      </c>
    </row>
    <row r="18" ht="13.95" spans="1:12">
      <c r="A18" t="s">
        <v>449</v>
      </c>
      <c r="B18" s="2" t="s">
        <v>929</v>
      </c>
      <c r="C18" s="3">
        <v>6</v>
      </c>
      <c r="D18" t="s">
        <v>283</v>
      </c>
      <c r="E18" t="s">
        <v>278</v>
      </c>
      <c r="F18" t="s">
        <v>913</v>
      </c>
      <c r="G18" t="s">
        <v>914</v>
      </c>
      <c r="H18" t="str">
        <f>'Dependency types'!A$7</f>
        <v>XOR(p1, p2)</v>
      </c>
      <c r="I18" t="str">
        <f>'Dependency types'!B$7</f>
        <v>OnlyOne</v>
      </c>
      <c r="J18" s="3">
        <v>2</v>
      </c>
      <c r="L18" t="s">
        <v>647</v>
      </c>
    </row>
    <row r="19" ht="13.95" spans="1:12">
      <c r="A19" t="s">
        <v>449</v>
      </c>
      <c r="B19" s="2" t="s">
        <v>929</v>
      </c>
      <c r="C19" s="3">
        <v>6</v>
      </c>
      <c r="D19" t="s">
        <v>283</v>
      </c>
      <c r="E19" t="s">
        <v>278</v>
      </c>
      <c r="F19" t="s">
        <v>926</v>
      </c>
      <c r="G19" t="s">
        <v>927</v>
      </c>
      <c r="H19" t="str">
        <f>'Dependency types'!A$7</f>
        <v>XOR(p1, p2)</v>
      </c>
      <c r="I19" t="str">
        <f>'Dependency types'!B$7</f>
        <v>OnlyOne</v>
      </c>
      <c r="J19" s="3">
        <v>2</v>
      </c>
      <c r="L19" t="s">
        <v>647</v>
      </c>
    </row>
    <row r="20" ht="13.95" spans="1:12">
      <c r="A20" t="s">
        <v>450</v>
      </c>
      <c r="B20" s="2" t="s">
        <v>930</v>
      </c>
      <c r="C20" s="3">
        <v>5</v>
      </c>
      <c r="D20" t="s">
        <v>283</v>
      </c>
      <c r="E20" t="s">
        <v>278</v>
      </c>
      <c r="F20" t="s">
        <v>913</v>
      </c>
      <c r="G20" t="s">
        <v>914</v>
      </c>
      <c r="H20" t="str">
        <f>'Dependency types'!A$7</f>
        <v>XOR(p1, p2)</v>
      </c>
      <c r="I20" t="str">
        <f>'Dependency types'!B$7</f>
        <v>OnlyOne</v>
      </c>
      <c r="J20" s="3">
        <v>2</v>
      </c>
      <c r="L20" t="s">
        <v>647</v>
      </c>
    </row>
    <row r="21" ht="15.75" customHeight="1" spans="1:12">
      <c r="A21" t="s">
        <v>450</v>
      </c>
      <c r="B21" s="2" t="s">
        <v>930</v>
      </c>
      <c r="C21" s="3">
        <v>5</v>
      </c>
      <c r="D21" t="s">
        <v>283</v>
      </c>
      <c r="E21" t="s">
        <v>278</v>
      </c>
      <c r="F21" t="s">
        <v>926</v>
      </c>
      <c r="G21" t="s">
        <v>927</v>
      </c>
      <c r="H21" t="str">
        <f>'Dependency types'!A$7</f>
        <v>XOR(p1, p2)</v>
      </c>
      <c r="I21" t="str">
        <f>'Dependency types'!B$7</f>
        <v>OnlyOne</v>
      </c>
      <c r="J21" s="3">
        <v>2</v>
      </c>
      <c r="L21" t="s">
        <v>647</v>
      </c>
    </row>
    <row r="22" ht="15.75" customHeight="1" spans="1:12">
      <c r="A22" t="s">
        <v>451</v>
      </c>
      <c r="B22" s="2" t="s">
        <v>931</v>
      </c>
      <c r="C22" s="3">
        <v>6</v>
      </c>
      <c r="D22" t="s">
        <v>283</v>
      </c>
      <c r="E22" t="s">
        <v>278</v>
      </c>
      <c r="F22" t="s">
        <v>932</v>
      </c>
      <c r="G22" t="s">
        <v>933</v>
      </c>
      <c r="H22" t="str">
        <f>'Dependency types'!A$4</f>
        <v>p1 &gt;= p2</v>
      </c>
      <c r="I22" t="str">
        <f>'Dependency types'!B$4</f>
        <v>Arithmetic/ Relational</v>
      </c>
      <c r="J22" s="3">
        <v>2</v>
      </c>
      <c r="L22" t="s">
        <v>647</v>
      </c>
    </row>
    <row r="23" ht="15.75" customHeight="1" spans="1:12">
      <c r="A23" t="s">
        <v>452</v>
      </c>
      <c r="B23" s="2" t="s">
        <v>934</v>
      </c>
      <c r="C23" s="3">
        <v>7</v>
      </c>
      <c r="D23" t="s">
        <v>283</v>
      </c>
      <c r="E23" t="s">
        <v>278</v>
      </c>
      <c r="F23" t="s">
        <v>935</v>
      </c>
      <c r="G23" t="s">
        <v>936</v>
      </c>
      <c r="H23" t="str">
        <f>'Dependency types'!A$4</f>
        <v>p1 &gt;= p2</v>
      </c>
      <c r="I23" t="str">
        <f>'Dependency types'!B$4</f>
        <v>Arithmetic/ Relational</v>
      </c>
      <c r="J23" s="3">
        <v>2</v>
      </c>
      <c r="L23" t="s">
        <v>647</v>
      </c>
    </row>
    <row r="24" ht="15.75" customHeight="1" spans="1:12">
      <c r="A24" t="s">
        <v>453</v>
      </c>
      <c r="B24" s="2" t="s">
        <v>937</v>
      </c>
      <c r="C24" s="3">
        <v>4</v>
      </c>
      <c r="D24" t="s">
        <v>283</v>
      </c>
      <c r="E24" t="s">
        <v>278</v>
      </c>
      <c r="F24" t="s">
        <v>935</v>
      </c>
      <c r="G24" t="s">
        <v>936</v>
      </c>
      <c r="H24" t="str">
        <f>'Dependency types'!A$4</f>
        <v>p1 &gt;= p2</v>
      </c>
      <c r="I24" t="str">
        <f>'Dependency types'!B$4</f>
        <v>Arithmetic/ Relational</v>
      </c>
      <c r="J24" s="3">
        <v>2</v>
      </c>
      <c r="L24" t="s">
        <v>647</v>
      </c>
    </row>
    <row r="25" ht="15.75" customHeight="1" spans="1:12">
      <c r="A25" t="s">
        <v>454</v>
      </c>
      <c r="B25" s="2" t="s">
        <v>938</v>
      </c>
      <c r="C25" s="3">
        <v>4</v>
      </c>
      <c r="D25" t="s">
        <v>283</v>
      </c>
      <c r="E25" t="s">
        <v>278</v>
      </c>
      <c r="F25" t="s">
        <v>935</v>
      </c>
      <c r="G25" t="s">
        <v>936</v>
      </c>
      <c r="H25" t="str">
        <f>'Dependency types'!A$4</f>
        <v>p1 &gt;= p2</v>
      </c>
      <c r="I25" t="str">
        <f>'Dependency types'!B$4</f>
        <v>Arithmetic/ Relational</v>
      </c>
      <c r="J25" s="3">
        <v>2</v>
      </c>
      <c r="L25" t="s">
        <v>647</v>
      </c>
    </row>
    <row r="26" ht="15.75" customHeight="1" spans="1:12">
      <c r="A26" t="s">
        <v>455</v>
      </c>
      <c r="B26" s="2" t="s">
        <v>939</v>
      </c>
      <c r="C26" s="3">
        <v>4</v>
      </c>
      <c r="D26" t="s">
        <v>283</v>
      </c>
      <c r="E26" t="s">
        <v>278</v>
      </c>
      <c r="F26" t="s">
        <v>935</v>
      </c>
      <c r="G26" t="s">
        <v>936</v>
      </c>
      <c r="H26" t="str">
        <f>'Dependency types'!A$4</f>
        <v>p1 &gt;= p2</v>
      </c>
      <c r="I26" t="str">
        <f>'Dependency types'!B$4</f>
        <v>Arithmetic/ Relational</v>
      </c>
      <c r="J26" s="3">
        <v>2</v>
      </c>
      <c r="L26" t="s">
        <v>647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2" r:id="rId1" display="https://www.last.fm/api/show/album.getInfo"/>
    <hyperlink ref="B3" r:id="rId1" display="https://www.last.fm/api/show/album.getInfo"/>
    <hyperlink ref="B4" r:id="rId2" display="https://www.last.fm/api/show/album.getTags"/>
    <hyperlink ref="B5" r:id="rId2" display="https://www.last.fm/api/show/album.getTags"/>
    <hyperlink ref="B6" r:id="rId3" display="https://www.last.fm/api/show/album.getTopTags"/>
    <hyperlink ref="B7" r:id="rId3" display="https://www.last.fm/api/show/album.getTopTags"/>
    <hyperlink ref="B8" r:id="rId4" display="https://www.last.fm/api/show/artist.getInfo"/>
    <hyperlink ref="B9" r:id="rId5" display="https://www.last.fm/api/show/artist.getSimilar"/>
    <hyperlink ref="B10" r:id="rId6" display="https://www.last.fm/api/show/artist.getTags"/>
    <hyperlink ref="B11" r:id="rId7" display="https://www.last.fm/api/show/artist.getTopAlbums"/>
    <hyperlink ref="B12" r:id="rId8" display="https://www.last.fm/api/show/artist.getTopTags"/>
    <hyperlink ref="B13" r:id="rId9" display="https://www.last.fm/api/show/artist.getTopTracks"/>
    <hyperlink ref="B14" r:id="rId10" display="https://www.last.fm/api/show/track.getInfo"/>
    <hyperlink ref="B15" r:id="rId10" display="https://www.last.fm/api/show/track.getInfo"/>
    <hyperlink ref="B16" r:id="rId11" display="https://www.last.fm/api/show/track.getSimilar"/>
    <hyperlink ref="B17" r:id="rId11" display="https://www.last.fm/api/show/track.getSimilar"/>
    <hyperlink ref="B18" r:id="rId12" display="https://www.last.fm/api/show/track.getTags"/>
    <hyperlink ref="B19" r:id="rId12" display="https://www.last.fm/api/show/track.getTags"/>
    <hyperlink ref="B20" r:id="rId13" display="https://www.last.fm/api/show/track.getTopTags"/>
    <hyperlink ref="B21" r:id="rId13" display="https://www.last.fm/api/show/track.getTopTags"/>
    <hyperlink ref="B22" r:id="rId14" display="https://www.last.fm/api/show/user.getArtistTracks"/>
    <hyperlink ref="B23" r:id="rId15" display="https://www.last.fm/api/show/user.getRecentTracks"/>
    <hyperlink ref="B24" r:id="rId16" display="https://www.last.fm/api/show/user.getWeeklyAlbumChart"/>
    <hyperlink ref="B25" r:id="rId17" display="https://www.last.fm/api/show/user.getWeeklyArtistChart"/>
    <hyperlink ref="B26" r:id="rId18" display="https://www.last.fm/api/show/user.getWeeklyTrackChart"/>
  </hyperlinks>
  <pageMargins left="0.7" right="0.7" top="0.75" bottom="0.75" header="0" footer="0"/>
  <pageSetup paperSize="9" orientation="portrait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52.4285714285714" customWidth="1"/>
    <col min="2" max="2" width="91.8571428571429" customWidth="1"/>
    <col min="3" max="3" width="37.7071428571429" customWidth="1"/>
    <col min="4" max="4" width="34.1428571428571" customWidth="1"/>
    <col min="5" max="5" width="16.4285714285714" customWidth="1"/>
    <col min="6" max="6" width="52" customWidth="1"/>
    <col min="7" max="7" width="83.7071428571429" customWidth="1"/>
    <col min="8" max="8" width="27.7071428571429" customWidth="1"/>
    <col min="9" max="9" width="18.1428571428571" customWidth="1"/>
    <col min="10" max="10" width="5.85714285714286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1:12">
      <c r="A2" t="s">
        <v>456</v>
      </c>
      <c r="B2" s="2" t="s">
        <v>940</v>
      </c>
      <c r="C2" s="3">
        <v>6</v>
      </c>
      <c r="D2" t="s">
        <v>283</v>
      </c>
      <c r="E2" t="s">
        <v>278</v>
      </c>
      <c r="F2" t="s">
        <v>656</v>
      </c>
      <c r="G2" t="s">
        <v>941</v>
      </c>
      <c r="H2" t="str">
        <f>'Dependency types'!A$7</f>
        <v>XOR(p1, p2)</v>
      </c>
      <c r="I2" t="str">
        <f>'Dependency types'!B$7</f>
        <v>OnlyOne</v>
      </c>
      <c r="J2" s="3">
        <v>2</v>
      </c>
      <c r="L2" t="s">
        <v>647</v>
      </c>
    </row>
    <row r="3" ht="13.95" spans="1:12">
      <c r="A3" t="s">
        <v>456</v>
      </c>
      <c r="B3" s="2" t="s">
        <v>940</v>
      </c>
      <c r="C3" s="3">
        <v>6</v>
      </c>
      <c r="D3" t="s">
        <v>283</v>
      </c>
      <c r="E3" t="s">
        <v>278</v>
      </c>
      <c r="F3" t="s">
        <v>942</v>
      </c>
      <c r="G3" t="s">
        <v>943</v>
      </c>
      <c r="H3" t="str">
        <f>'Dependency types'!A$19</f>
        <v>!p1 =&gt; OR(p2, p3)</v>
      </c>
      <c r="I3" t="str">
        <f>'Dependency types'!B$19</f>
        <v>Or</v>
      </c>
      <c r="J3" s="3">
        <v>3</v>
      </c>
      <c r="L3" t="s">
        <v>647</v>
      </c>
    </row>
    <row r="4" ht="13.95" spans="1:16">
      <c r="A4" t="s">
        <v>457</v>
      </c>
      <c r="B4" s="2" t="s">
        <v>944</v>
      </c>
      <c r="C4" s="3">
        <v>6</v>
      </c>
      <c r="D4" t="s">
        <v>669</v>
      </c>
      <c r="E4" t="s">
        <v>278</v>
      </c>
      <c r="F4" t="s">
        <v>945</v>
      </c>
      <c r="G4" t="s">
        <v>946</v>
      </c>
      <c r="H4" t="str">
        <f>'Dependency types'!A$11</f>
        <v>p1=A =&gt; p2</v>
      </c>
      <c r="I4" t="str">
        <f>'Dependency types'!B$11</f>
        <v>Requires</v>
      </c>
      <c r="J4" s="3">
        <v>2</v>
      </c>
      <c r="L4" t="s">
        <v>647</v>
      </c>
      <c r="P4" t="s">
        <v>647</v>
      </c>
    </row>
    <row r="5" ht="13.95" spans="1:16">
      <c r="A5" t="s">
        <v>458</v>
      </c>
      <c r="B5" s="2" t="s">
        <v>944</v>
      </c>
      <c r="C5" s="3">
        <v>6</v>
      </c>
      <c r="D5" t="s">
        <v>669</v>
      </c>
      <c r="E5" t="s">
        <v>278</v>
      </c>
      <c r="F5" t="s">
        <v>945</v>
      </c>
      <c r="G5" t="s">
        <v>946</v>
      </c>
      <c r="H5" t="str">
        <f>'Dependency types'!A$11</f>
        <v>p1=A =&gt; p2</v>
      </c>
      <c r="I5" t="str">
        <f>'Dependency types'!B$11</f>
        <v>Requires</v>
      </c>
      <c r="J5" s="3">
        <v>2</v>
      </c>
      <c r="L5" t="s">
        <v>647</v>
      </c>
      <c r="P5" t="s">
        <v>647</v>
      </c>
    </row>
    <row r="6" ht="13.95" spans="1:12">
      <c r="A6" t="s">
        <v>459</v>
      </c>
      <c r="B6" s="2" t="s">
        <v>947</v>
      </c>
      <c r="C6" s="3">
        <v>8</v>
      </c>
      <c r="D6" t="s">
        <v>283</v>
      </c>
      <c r="E6" t="s">
        <v>278</v>
      </c>
      <c r="F6" t="s">
        <v>948</v>
      </c>
      <c r="G6" t="s">
        <v>949</v>
      </c>
      <c r="H6" t="str">
        <f>'Dependency types'!A$15</f>
        <v>p1 =&gt; p2=A</v>
      </c>
      <c r="I6" t="str">
        <f>'Dependency types'!B$15</f>
        <v>Requires</v>
      </c>
      <c r="J6" s="3">
        <v>2</v>
      </c>
      <c r="L6" t="s">
        <v>647</v>
      </c>
    </row>
    <row r="7" ht="13.95" spans="1:12">
      <c r="A7" t="s">
        <v>459</v>
      </c>
      <c r="B7" s="2" t="s">
        <v>947</v>
      </c>
      <c r="C7" s="3">
        <v>8</v>
      </c>
      <c r="D7" t="s">
        <v>283</v>
      </c>
      <c r="E7" t="s">
        <v>278</v>
      </c>
      <c r="F7" t="s">
        <v>950</v>
      </c>
      <c r="G7" t="s">
        <v>951</v>
      </c>
      <c r="H7" t="str">
        <f>'Dependency types'!A$15</f>
        <v>p1 =&gt; p2=A</v>
      </c>
      <c r="I7" t="str">
        <f>'Dependency types'!B$15</f>
        <v>Requires</v>
      </c>
      <c r="J7" s="3">
        <v>2</v>
      </c>
      <c r="L7" t="s">
        <v>647</v>
      </c>
    </row>
    <row r="8" ht="13.95" spans="1:12">
      <c r="A8" t="s">
        <v>459</v>
      </c>
      <c r="B8" s="2" t="s">
        <v>947</v>
      </c>
      <c r="C8" s="3">
        <v>8</v>
      </c>
      <c r="D8" t="s">
        <v>283</v>
      </c>
      <c r="E8" t="s">
        <v>278</v>
      </c>
      <c r="F8" t="s">
        <v>952</v>
      </c>
      <c r="G8" t="s">
        <v>953</v>
      </c>
      <c r="H8" t="str">
        <f>'Dependency types'!A$15</f>
        <v>p1 =&gt; p2=A</v>
      </c>
      <c r="I8" t="str">
        <f>'Dependency types'!B$15</f>
        <v>Requires</v>
      </c>
      <c r="J8" s="3">
        <v>2</v>
      </c>
      <c r="L8" t="s">
        <v>647</v>
      </c>
    </row>
    <row r="9" ht="13.95" spans="1:12">
      <c r="A9" t="s">
        <v>460</v>
      </c>
      <c r="B9" s="2" t="s">
        <v>947</v>
      </c>
      <c r="C9" s="3">
        <v>8</v>
      </c>
      <c r="D9" t="s">
        <v>954</v>
      </c>
      <c r="E9" t="s">
        <v>278</v>
      </c>
      <c r="F9" t="s">
        <v>955</v>
      </c>
      <c r="G9" t="s">
        <v>949</v>
      </c>
      <c r="H9" t="str">
        <f>'Dependency types'!A$15</f>
        <v>p1 =&gt; p2=A</v>
      </c>
      <c r="I9" t="str">
        <f>'Dependency types'!B$15</f>
        <v>Requires</v>
      </c>
      <c r="J9" s="3">
        <v>2</v>
      </c>
      <c r="L9" t="s">
        <v>647</v>
      </c>
    </row>
    <row r="10" ht="13.95" spans="1:12">
      <c r="A10" t="s">
        <v>460</v>
      </c>
      <c r="B10" s="2" t="s">
        <v>947</v>
      </c>
      <c r="C10" s="3">
        <v>8</v>
      </c>
      <c r="D10" t="s">
        <v>954</v>
      </c>
      <c r="E10" t="s">
        <v>278</v>
      </c>
      <c r="F10" t="s">
        <v>950</v>
      </c>
      <c r="G10" t="s">
        <v>951</v>
      </c>
      <c r="H10" t="str">
        <f>'Dependency types'!A$15</f>
        <v>p1 =&gt; p2=A</v>
      </c>
      <c r="I10" t="str">
        <f>'Dependency types'!B$15</f>
        <v>Requires</v>
      </c>
      <c r="J10" s="3">
        <v>2</v>
      </c>
      <c r="L10" t="s">
        <v>647</v>
      </c>
    </row>
    <row r="11" ht="13.95" spans="1:12">
      <c r="A11" t="s">
        <v>460</v>
      </c>
      <c r="B11" s="2" t="s">
        <v>947</v>
      </c>
      <c r="C11" s="3">
        <v>8</v>
      </c>
      <c r="D11" t="s">
        <v>954</v>
      </c>
      <c r="E11" t="s">
        <v>278</v>
      </c>
      <c r="F11" t="s">
        <v>952</v>
      </c>
      <c r="G11" t="s">
        <v>953</v>
      </c>
      <c r="H11" t="str">
        <f>'Dependency types'!A$15</f>
        <v>p1 =&gt; p2=A</v>
      </c>
      <c r="I11" t="str">
        <f>'Dependency types'!B$15</f>
        <v>Requires</v>
      </c>
      <c r="J11" s="3">
        <v>2</v>
      </c>
      <c r="L11" t="s">
        <v>647</v>
      </c>
    </row>
    <row r="12" ht="13.95" spans="1:12">
      <c r="A12" t="s">
        <v>461</v>
      </c>
      <c r="B12" s="2" t="s">
        <v>956</v>
      </c>
      <c r="C12" s="3">
        <v>8</v>
      </c>
      <c r="D12" t="s">
        <v>283</v>
      </c>
      <c r="E12" t="s">
        <v>278</v>
      </c>
      <c r="F12" t="s">
        <v>957</v>
      </c>
      <c r="G12" t="s">
        <v>958</v>
      </c>
      <c r="H12" t="str">
        <f>'Dependency types'!A$20</f>
        <v>p1 &lt;=&gt; p2=A</v>
      </c>
      <c r="I12" t="str">
        <f>'Dependency types'!B$20</f>
        <v>AllOrNone</v>
      </c>
      <c r="J12" s="3">
        <v>2</v>
      </c>
      <c r="L12" t="s">
        <v>647</v>
      </c>
    </row>
    <row r="13" ht="13.95" spans="1:12">
      <c r="A13" t="s">
        <v>461</v>
      </c>
      <c r="B13" s="2" t="s">
        <v>956</v>
      </c>
      <c r="C13" s="3">
        <v>8</v>
      </c>
      <c r="D13" t="s">
        <v>283</v>
      </c>
      <c r="E13" t="s">
        <v>278</v>
      </c>
      <c r="F13" t="s">
        <v>959</v>
      </c>
      <c r="G13" t="s">
        <v>960</v>
      </c>
      <c r="H13" t="str">
        <f>'Dependency types'!A$7</f>
        <v>XOR(p1, p2)</v>
      </c>
      <c r="I13" t="str">
        <f>'Dependency types'!B$7</f>
        <v>OnlyOne</v>
      </c>
      <c r="J13" s="3">
        <v>2</v>
      </c>
      <c r="L13" t="s">
        <v>647</v>
      </c>
    </row>
    <row r="14" ht="13.95" spans="1:12">
      <c r="A14" t="s">
        <v>461</v>
      </c>
      <c r="B14" s="2" t="s">
        <v>956</v>
      </c>
      <c r="C14" s="3">
        <v>8</v>
      </c>
      <c r="D14" t="s">
        <v>283</v>
      </c>
      <c r="E14" t="s">
        <v>278</v>
      </c>
      <c r="F14" t="s">
        <v>961</v>
      </c>
      <c r="G14" t="s">
        <v>962</v>
      </c>
      <c r="H14" t="str">
        <f>'Dependency types'!A$21</f>
        <v>p1 =&gt; AND(p2, p3=A)</v>
      </c>
      <c r="I14" t="str">
        <f>'Dependency types'!B$21</f>
        <v>Requires</v>
      </c>
      <c r="J14" s="3">
        <v>3</v>
      </c>
      <c r="L14" t="s">
        <v>647</v>
      </c>
    </row>
    <row r="15" ht="13.95" spans="1:12">
      <c r="A15" t="s">
        <v>462</v>
      </c>
      <c r="B15" s="2" t="s">
        <v>956</v>
      </c>
      <c r="C15" s="3">
        <v>8</v>
      </c>
      <c r="D15" t="s">
        <v>283</v>
      </c>
      <c r="E15" t="s">
        <v>278</v>
      </c>
      <c r="F15" t="s">
        <v>957</v>
      </c>
      <c r="G15" t="s">
        <v>958</v>
      </c>
      <c r="H15" t="str">
        <f>'Dependency types'!A$20</f>
        <v>p1 &lt;=&gt; p2=A</v>
      </c>
      <c r="I15" t="str">
        <f>'Dependency types'!B$20</f>
        <v>AllOrNone</v>
      </c>
      <c r="J15" s="3">
        <v>2</v>
      </c>
      <c r="L15" t="s">
        <v>647</v>
      </c>
    </row>
    <row r="16" ht="13.95" spans="1:12">
      <c r="A16" t="s">
        <v>462</v>
      </c>
      <c r="B16" s="2" t="s">
        <v>956</v>
      </c>
      <c r="C16" s="3">
        <v>8</v>
      </c>
      <c r="D16" t="s">
        <v>283</v>
      </c>
      <c r="E16" t="s">
        <v>278</v>
      </c>
      <c r="F16" t="s">
        <v>959</v>
      </c>
      <c r="G16" t="s">
        <v>960</v>
      </c>
      <c r="H16" t="str">
        <f>'Dependency types'!A$7</f>
        <v>XOR(p1, p2)</v>
      </c>
      <c r="I16" t="str">
        <f>'Dependency types'!B$7</f>
        <v>OnlyOne</v>
      </c>
      <c r="J16" s="3">
        <v>2</v>
      </c>
      <c r="L16" t="s">
        <v>647</v>
      </c>
    </row>
    <row r="17" ht="13.95" spans="1:12">
      <c r="A17" t="s">
        <v>462</v>
      </c>
      <c r="B17" s="2" t="s">
        <v>956</v>
      </c>
      <c r="C17" s="3">
        <v>8</v>
      </c>
      <c r="D17" t="s">
        <v>283</v>
      </c>
      <c r="E17" t="s">
        <v>278</v>
      </c>
      <c r="F17" t="s">
        <v>961</v>
      </c>
      <c r="G17" t="s">
        <v>962</v>
      </c>
      <c r="H17" t="str">
        <f>'Dependency types'!A$21</f>
        <v>p1 =&gt; AND(p2, p3=A)</v>
      </c>
      <c r="I17" t="str">
        <f>'Dependency types'!B$21</f>
        <v>Requires</v>
      </c>
      <c r="J17" s="3">
        <v>3</v>
      </c>
      <c r="L17" t="s">
        <v>647</v>
      </c>
    </row>
    <row r="18" ht="13.95" spans="1:12">
      <c r="A18" t="s">
        <v>463</v>
      </c>
      <c r="B18" s="2" t="s">
        <v>963</v>
      </c>
      <c r="C18" s="3">
        <v>14</v>
      </c>
      <c r="D18" t="s">
        <v>283</v>
      </c>
      <c r="E18" t="s">
        <v>278</v>
      </c>
      <c r="F18" t="s">
        <v>964</v>
      </c>
      <c r="G18" t="s">
        <v>965</v>
      </c>
      <c r="H18" t="str">
        <f>'Dependency types'!A$15</f>
        <v>p1 =&gt; p2=A</v>
      </c>
      <c r="I18" t="str">
        <f>'Dependency types'!B$15</f>
        <v>Requires</v>
      </c>
      <c r="J18" s="3">
        <v>2</v>
      </c>
      <c r="L18" t="s">
        <v>647</v>
      </c>
    </row>
    <row r="19" ht="13.95" spans="1:12">
      <c r="A19" t="s">
        <v>463</v>
      </c>
      <c r="B19" s="2" t="s">
        <v>963</v>
      </c>
      <c r="C19" s="3">
        <v>14</v>
      </c>
      <c r="D19" t="s">
        <v>283</v>
      </c>
      <c r="E19" t="s">
        <v>278</v>
      </c>
      <c r="F19" t="s">
        <v>966</v>
      </c>
      <c r="G19" t="s">
        <v>967</v>
      </c>
      <c r="H19" t="str">
        <f>'Dependency types'!A$15</f>
        <v>p1 =&gt; p2=A</v>
      </c>
      <c r="I19" t="str">
        <f>'Dependency types'!B$15</f>
        <v>Requires</v>
      </c>
      <c r="J19" s="3">
        <v>2</v>
      </c>
      <c r="L19" t="s">
        <v>647</v>
      </c>
    </row>
    <row r="20" ht="13.95" spans="1:12">
      <c r="A20" t="s">
        <v>463</v>
      </c>
      <c r="B20" s="2" t="s">
        <v>963</v>
      </c>
      <c r="C20" s="3">
        <v>14</v>
      </c>
      <c r="D20" t="s">
        <v>283</v>
      </c>
      <c r="E20" t="s">
        <v>278</v>
      </c>
      <c r="F20" t="s">
        <v>966</v>
      </c>
      <c r="G20" t="s">
        <v>968</v>
      </c>
      <c r="H20" t="str">
        <f>'Dependency types'!A$11</f>
        <v>p1=A =&gt; p2</v>
      </c>
      <c r="I20" t="str">
        <f>'Dependency types'!B$11</f>
        <v>Requires</v>
      </c>
      <c r="J20" s="3">
        <v>2</v>
      </c>
      <c r="L20" t="s">
        <v>647</v>
      </c>
    </row>
    <row r="21" ht="15.75" customHeight="1" spans="1:12">
      <c r="A21" t="s">
        <v>463</v>
      </c>
      <c r="B21" s="2" t="s">
        <v>963</v>
      </c>
      <c r="C21" s="3">
        <v>14</v>
      </c>
      <c r="D21" t="s">
        <v>283</v>
      </c>
      <c r="E21" t="s">
        <v>278</v>
      </c>
      <c r="F21" t="s">
        <v>969</v>
      </c>
      <c r="G21" t="s">
        <v>970</v>
      </c>
      <c r="H21" t="str">
        <f>'Dependency types'!A$11</f>
        <v>p1=A =&gt; p2</v>
      </c>
      <c r="I21" t="str">
        <f>'Dependency types'!B$11</f>
        <v>Requires</v>
      </c>
      <c r="J21" s="3">
        <v>2</v>
      </c>
      <c r="L21" t="s">
        <v>647</v>
      </c>
    </row>
    <row r="22" ht="15.75" customHeight="1" spans="1:16">
      <c r="A22" t="s">
        <v>464</v>
      </c>
      <c r="B22" s="2" t="s">
        <v>963</v>
      </c>
      <c r="C22" s="3">
        <v>15</v>
      </c>
      <c r="D22" t="s">
        <v>971</v>
      </c>
      <c r="E22" t="s">
        <v>278</v>
      </c>
      <c r="F22" t="s">
        <v>972</v>
      </c>
      <c r="G22" t="s">
        <v>967</v>
      </c>
      <c r="H22" t="str">
        <f>'Dependency types'!A$15</f>
        <v>p1 =&gt; p2=A</v>
      </c>
      <c r="I22" t="str">
        <f>'Dependency types'!B$15</f>
        <v>Requires</v>
      </c>
      <c r="J22" s="3">
        <v>2</v>
      </c>
      <c r="L22" t="s">
        <v>647</v>
      </c>
      <c r="P22" t="s">
        <v>647</v>
      </c>
    </row>
    <row r="23" ht="15.75" customHeight="1" spans="1:16">
      <c r="A23" t="s">
        <v>464</v>
      </c>
      <c r="B23" s="2" t="s">
        <v>963</v>
      </c>
      <c r="C23" s="3">
        <v>15</v>
      </c>
      <c r="D23" t="s">
        <v>971</v>
      </c>
      <c r="E23" t="s">
        <v>278</v>
      </c>
      <c r="F23" t="s">
        <v>972</v>
      </c>
      <c r="G23" t="s">
        <v>968</v>
      </c>
      <c r="H23" t="str">
        <f>'Dependency types'!A$11</f>
        <v>p1=A =&gt; p2</v>
      </c>
      <c r="I23" t="str">
        <f>'Dependency types'!B$11</f>
        <v>Requires</v>
      </c>
      <c r="J23" s="3">
        <v>2</v>
      </c>
      <c r="L23" t="s">
        <v>647</v>
      </c>
      <c r="P23" t="s">
        <v>647</v>
      </c>
    </row>
    <row r="24" ht="15.75" customHeight="1" spans="1:16">
      <c r="A24" t="s">
        <v>464</v>
      </c>
      <c r="B24" s="2" t="s">
        <v>963</v>
      </c>
      <c r="C24" s="3">
        <v>15</v>
      </c>
      <c r="D24" t="s">
        <v>971</v>
      </c>
      <c r="E24" t="s">
        <v>278</v>
      </c>
      <c r="F24" t="s">
        <v>973</v>
      </c>
      <c r="G24" t="s">
        <v>970</v>
      </c>
      <c r="H24" t="str">
        <f>'Dependency types'!A$11</f>
        <v>p1=A =&gt; p2</v>
      </c>
      <c r="I24" t="str">
        <f>'Dependency types'!B$11</f>
        <v>Requires</v>
      </c>
      <c r="J24" s="3">
        <v>2</v>
      </c>
      <c r="L24" t="s">
        <v>647</v>
      </c>
      <c r="P24" t="s">
        <v>647</v>
      </c>
    </row>
    <row r="25" ht="15.75" customHeight="1" spans="1:12">
      <c r="A25" t="s">
        <v>465</v>
      </c>
      <c r="B25" s="2" t="s">
        <v>974</v>
      </c>
      <c r="C25" s="3">
        <v>5</v>
      </c>
      <c r="D25" t="s">
        <v>283</v>
      </c>
      <c r="E25" t="s">
        <v>278</v>
      </c>
      <c r="F25" t="s">
        <v>975</v>
      </c>
      <c r="G25" t="s">
        <v>833</v>
      </c>
      <c r="H25" t="str">
        <f>'Dependency types'!A$16</f>
        <v>NAND(p1, p2)</v>
      </c>
      <c r="I25" t="str">
        <f>'Dependency types'!B$16</f>
        <v>ZeroOrOne</v>
      </c>
      <c r="J25" s="3">
        <v>2</v>
      </c>
      <c r="L25" t="s">
        <v>647</v>
      </c>
    </row>
    <row r="26" ht="15.75" customHeight="1" spans="1:12">
      <c r="A26" t="s">
        <v>465</v>
      </c>
      <c r="B26" s="2" t="s">
        <v>974</v>
      </c>
      <c r="C26" s="3">
        <v>5</v>
      </c>
      <c r="D26" t="s">
        <v>283</v>
      </c>
      <c r="E26" t="s">
        <v>278</v>
      </c>
      <c r="F26" t="s">
        <v>976</v>
      </c>
      <c r="G26" t="s">
        <v>833</v>
      </c>
      <c r="H26" t="str">
        <f>'Dependency types'!A$16</f>
        <v>NAND(p1, p2)</v>
      </c>
      <c r="I26" t="str">
        <f>'Dependency types'!B$16</f>
        <v>ZeroOrOne</v>
      </c>
      <c r="J26" s="3">
        <v>2</v>
      </c>
      <c r="L26" t="s">
        <v>647</v>
      </c>
    </row>
    <row r="27" ht="15.75" customHeight="1" spans="1:12">
      <c r="A27" t="s">
        <v>466</v>
      </c>
      <c r="B27" s="2" t="s">
        <v>977</v>
      </c>
      <c r="C27" s="3">
        <v>10</v>
      </c>
      <c r="D27" t="s">
        <v>283</v>
      </c>
      <c r="E27" t="s">
        <v>278</v>
      </c>
      <c r="F27" t="s">
        <v>942</v>
      </c>
      <c r="G27" t="s">
        <v>943</v>
      </c>
      <c r="H27" t="str">
        <f>'Dependency types'!A$19</f>
        <v>!p1 =&gt; OR(p2, p3)</v>
      </c>
      <c r="I27" t="str">
        <f>'Dependency types'!B$19</f>
        <v>Or</v>
      </c>
      <c r="J27" s="3">
        <v>3</v>
      </c>
      <c r="L27" t="s">
        <v>647</v>
      </c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2" r:id="rId1" display="https://docs.microsoft.com/en-us/bingmaps/rest-services/locations/local-search"/>
    <hyperlink ref="B3" r:id="rId1" display="https://docs.microsoft.com/en-us/bingmaps/rest-services/locations/local-search"/>
    <hyperlink ref="B4" r:id="rId2" display="https://docs.microsoft.com/en-us/bingmaps/rest-services/imagery/get-imagery-metadata"/>
    <hyperlink ref="B5" r:id="rId2" display="https://docs.microsoft.com/en-us/bingmaps/rest-services/imagery/get-imagery-metadata"/>
    <hyperlink ref="B6" r:id="rId3" display="https://docs.microsoft.com/en-us/bingmaps/rest-services/routes/calculate-a-distance-matrix"/>
    <hyperlink ref="B7" r:id="rId3" display="https://docs.microsoft.com/en-us/bingmaps/rest-services/routes/calculate-a-distance-matrix"/>
    <hyperlink ref="B8" r:id="rId3" display="https://docs.microsoft.com/en-us/bingmaps/rest-services/routes/calculate-a-distance-matrix"/>
    <hyperlink ref="B9" r:id="rId3" display="https://docs.microsoft.com/en-us/bingmaps/rest-services/routes/calculate-a-distance-matrix"/>
    <hyperlink ref="B10" r:id="rId3" display="https://docs.microsoft.com/en-us/bingmaps/rest-services/routes/calculate-a-distance-matrix"/>
    <hyperlink ref="B11" r:id="rId3" display="https://docs.microsoft.com/en-us/bingmaps/rest-services/routes/calculate-a-distance-matrix"/>
    <hyperlink ref="B12" r:id="rId4" display="https://docs.microsoft.com/en-us/bingmaps/rest-services/routes/calculate-an-isochrone"/>
    <hyperlink ref="B13" r:id="rId4" display="https://docs.microsoft.com/en-us/bingmaps/rest-services/routes/calculate-an-isochrone"/>
    <hyperlink ref="B14" r:id="rId4" display="https://docs.microsoft.com/en-us/bingmaps/rest-services/routes/calculate-an-isochrone"/>
    <hyperlink ref="B15" r:id="rId4" display="https://docs.microsoft.com/en-us/bingmaps/rest-services/routes/calculate-an-isochrone"/>
    <hyperlink ref="B16" r:id="rId4" display="https://docs.microsoft.com/en-us/bingmaps/rest-services/routes/calculate-an-isochrone"/>
    <hyperlink ref="B17" r:id="rId4" display="https://docs.microsoft.com/en-us/bingmaps/rest-services/routes/calculate-an-isochrone"/>
    <hyperlink ref="B18" r:id="rId5" display="https://docs.microsoft.com/en-us/bingmaps/rest-services/routes/calculate-a-route"/>
    <hyperlink ref="B19" r:id="rId5" display="https://docs.microsoft.com/en-us/bingmaps/rest-services/routes/calculate-a-route"/>
    <hyperlink ref="B20" r:id="rId5" display="https://docs.microsoft.com/en-us/bingmaps/rest-services/routes/calculate-a-route"/>
    <hyperlink ref="B21" r:id="rId5" display="https://docs.microsoft.com/en-us/bingmaps/rest-services/routes/calculate-a-route"/>
    <hyperlink ref="B22" r:id="rId5" display="https://docs.microsoft.com/en-us/bingmaps/rest-services/routes/calculate-a-route"/>
    <hyperlink ref="B23" r:id="rId5" display="https://docs.microsoft.com/en-us/bingmaps/rest-services/routes/calculate-a-route"/>
    <hyperlink ref="B24" r:id="rId5" display="https://docs.microsoft.com/en-us/bingmaps/rest-services/routes/calculate-a-route"/>
    <hyperlink ref="B25" r:id="rId6" display="https://docs.microsoft.com/en-us/bingmaps/rest-services/routes/calculate-routes-from-major-roads"/>
    <hyperlink ref="B26" r:id="rId6" display="https://docs.microsoft.com/en-us/bingmaps/rest-services/routes/calculate-routes-from-major-roads"/>
    <hyperlink ref="B27" r:id="rId7" display="https://docs.microsoft.com/en-us/bingmaps/rest-services/autosuggest"/>
  </hyperlinks>
  <pageMargins left="0.7" right="0.7" top="0.75" bottom="0.75" header="0" footer="0"/>
  <pageSetup paperSize="9" orientation="portrait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29" customWidth="1"/>
    <col min="2" max="2" width="84.2928571428571" customWidth="1"/>
    <col min="3" max="3" width="37.7071428571429" customWidth="1"/>
    <col min="4" max="4" width="34.1428571428571" customWidth="1"/>
    <col min="5" max="5" width="16.4285714285714" customWidth="1"/>
    <col min="6" max="6" width="39.2928571428571" customWidth="1"/>
    <col min="7" max="7" width="51.4285714285714" customWidth="1"/>
    <col min="8" max="8" width="27.1428571428571" customWidth="1"/>
    <col min="9" max="9" width="17.4285714285714" customWidth="1"/>
    <col min="10" max="10" width="6.42857142857143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2:2">
      <c r="B2" s="2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paperSize="9" orientation="portrait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36.1428571428571" customWidth="1"/>
    <col min="2" max="2" width="84.2928571428571" customWidth="1"/>
    <col min="3" max="3" width="37.7071428571429" customWidth="1"/>
    <col min="4" max="4" width="34.1428571428571" customWidth="1"/>
    <col min="5" max="5" width="16.4285714285714" customWidth="1"/>
    <col min="6" max="6" width="44" customWidth="1"/>
    <col min="7" max="7" width="97.7071428571429" customWidth="1"/>
    <col min="8" max="8" width="36.7071428571429" customWidth="1"/>
    <col min="9" max="9" width="19" customWidth="1"/>
    <col min="10" max="10" width="6.42857142857143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1:12">
      <c r="A2" t="s">
        <v>467</v>
      </c>
      <c r="B2" s="2" t="s">
        <v>978</v>
      </c>
      <c r="C2" s="3">
        <v>15</v>
      </c>
      <c r="D2" t="s">
        <v>283</v>
      </c>
      <c r="E2" t="s">
        <v>278</v>
      </c>
      <c r="F2" t="s">
        <v>979</v>
      </c>
      <c r="G2" t="s">
        <v>980</v>
      </c>
      <c r="H2" t="str">
        <f>'Dependency types'!A$7</f>
        <v>XOR(p1, p2)</v>
      </c>
      <c r="I2" t="str">
        <f>'Dependency types'!B$7</f>
        <v>OnlyOne</v>
      </c>
      <c r="J2" s="3">
        <v>2</v>
      </c>
      <c r="L2" t="s">
        <v>647</v>
      </c>
    </row>
    <row r="3" ht="13.95" spans="1:12">
      <c r="A3" t="s">
        <v>467</v>
      </c>
      <c r="B3" s="2" t="s">
        <v>978</v>
      </c>
      <c r="C3" s="3">
        <v>15</v>
      </c>
      <c r="D3" t="s">
        <v>283</v>
      </c>
      <c r="E3" t="s">
        <v>278</v>
      </c>
      <c r="F3" t="s">
        <v>981</v>
      </c>
      <c r="G3" t="s">
        <v>982</v>
      </c>
      <c r="H3" t="str">
        <f>'Dependency types'!A$22</f>
        <v>p1=A =&gt; XOR(AND(p2, p3), AND(p4, p5))</v>
      </c>
      <c r="I3" t="str">
        <f>'Dependency types'!B$22</f>
        <v>Complex</v>
      </c>
      <c r="J3" s="3">
        <v>5</v>
      </c>
      <c r="L3" t="s">
        <v>647</v>
      </c>
    </row>
    <row r="4" ht="13.95" spans="1:12">
      <c r="A4" t="s">
        <v>467</v>
      </c>
      <c r="B4" s="2" t="s">
        <v>978</v>
      </c>
      <c r="C4" s="3">
        <v>15</v>
      </c>
      <c r="D4" t="s">
        <v>283</v>
      </c>
      <c r="E4" t="s">
        <v>278</v>
      </c>
      <c r="F4" t="s">
        <v>983</v>
      </c>
      <c r="G4" t="s">
        <v>984</v>
      </c>
      <c r="H4" t="str">
        <f>'Dependency types'!A$11</f>
        <v>p1=A =&gt; p2</v>
      </c>
      <c r="I4" t="str">
        <f>'Dependency types'!B$11</f>
        <v>Requires</v>
      </c>
      <c r="J4" s="3">
        <v>2</v>
      </c>
      <c r="L4" t="s">
        <v>647</v>
      </c>
    </row>
    <row r="5" ht="13.95" spans="1:12">
      <c r="A5" t="s">
        <v>467</v>
      </c>
      <c r="B5" s="2" t="s">
        <v>978</v>
      </c>
      <c r="C5" s="3">
        <v>15</v>
      </c>
      <c r="D5" t="s">
        <v>283</v>
      </c>
      <c r="E5" t="s">
        <v>278</v>
      </c>
      <c r="F5" t="s">
        <v>985</v>
      </c>
      <c r="G5" t="s">
        <v>986</v>
      </c>
      <c r="H5" t="str">
        <f>'Dependency types'!A$11</f>
        <v>p1=A =&gt; p2</v>
      </c>
      <c r="I5" t="str">
        <f>'Dependency types'!B$11</f>
        <v>Requires</v>
      </c>
      <c r="J5" s="3">
        <v>2</v>
      </c>
      <c r="L5" t="s">
        <v>647</v>
      </c>
    </row>
    <row r="6" ht="13.95" spans="1:12">
      <c r="A6" t="s">
        <v>467</v>
      </c>
      <c r="B6" s="2" t="s">
        <v>978</v>
      </c>
      <c r="C6" s="3">
        <v>15</v>
      </c>
      <c r="D6" t="s">
        <v>283</v>
      </c>
      <c r="E6" t="s">
        <v>278</v>
      </c>
      <c r="F6" t="s">
        <v>987</v>
      </c>
      <c r="G6" t="s">
        <v>988</v>
      </c>
      <c r="H6" t="str">
        <f>'Dependency types'!A$23</f>
        <v>p1 =&gt; XOR(p2=A, AND(p3=B, OR(p4, p5)))</v>
      </c>
      <c r="I6" t="str">
        <f>'Dependency types'!B$23</f>
        <v>Complex</v>
      </c>
      <c r="J6" s="3">
        <v>5</v>
      </c>
      <c r="L6" t="s">
        <v>647</v>
      </c>
    </row>
    <row r="7" ht="13.95" spans="1:12">
      <c r="A7" t="s">
        <v>467</v>
      </c>
      <c r="B7" s="2" t="s">
        <v>978</v>
      </c>
      <c r="C7" s="3">
        <v>15</v>
      </c>
      <c r="D7" t="s">
        <v>283</v>
      </c>
      <c r="E7" t="s">
        <v>278</v>
      </c>
      <c r="F7" t="s">
        <v>989</v>
      </c>
      <c r="G7" t="s">
        <v>990</v>
      </c>
      <c r="H7" t="str">
        <f>'Dependency types'!A$5</f>
        <v>XNOR(p1, p2)</v>
      </c>
      <c r="I7" t="str">
        <f>'Dependency types'!B$5</f>
        <v>AllOrNone</v>
      </c>
      <c r="J7" s="3">
        <v>2</v>
      </c>
      <c r="L7" t="s">
        <v>647</v>
      </c>
    </row>
    <row r="8" ht="13.95" spans="1:12">
      <c r="A8" t="s">
        <v>467</v>
      </c>
      <c r="B8" s="2" t="s">
        <v>978</v>
      </c>
      <c r="C8" s="3">
        <v>15</v>
      </c>
      <c r="D8" t="s">
        <v>283</v>
      </c>
      <c r="E8" t="s">
        <v>278</v>
      </c>
      <c r="F8" t="s">
        <v>991</v>
      </c>
      <c r="G8" t="s">
        <v>992</v>
      </c>
      <c r="H8" t="str">
        <f>'Dependency types'!A$15</f>
        <v>p1 =&gt; p2=A</v>
      </c>
      <c r="I8" t="str">
        <f>'Dependency types'!B$15</f>
        <v>Requires</v>
      </c>
      <c r="J8" s="3">
        <v>2</v>
      </c>
      <c r="L8" t="s">
        <v>647</v>
      </c>
    </row>
    <row r="9" ht="13.95" spans="1:12">
      <c r="A9" t="s">
        <v>467</v>
      </c>
      <c r="B9" s="2" t="s">
        <v>978</v>
      </c>
      <c r="C9" s="3">
        <v>15</v>
      </c>
      <c r="D9" t="s">
        <v>283</v>
      </c>
      <c r="E9" t="s">
        <v>278</v>
      </c>
      <c r="F9" t="s">
        <v>993</v>
      </c>
      <c r="G9" t="s">
        <v>994</v>
      </c>
      <c r="H9" t="str">
        <f>'Dependency types'!A$15</f>
        <v>p1 =&gt; p2=A</v>
      </c>
      <c r="I9" t="str">
        <f>'Dependency types'!B$15</f>
        <v>Requires</v>
      </c>
      <c r="J9" s="3">
        <v>2</v>
      </c>
      <c r="L9" t="s">
        <v>647</v>
      </c>
    </row>
    <row r="10" ht="13.95" spans="1:12">
      <c r="A10" t="s">
        <v>467</v>
      </c>
      <c r="B10" s="2" t="s">
        <v>978</v>
      </c>
      <c r="C10" s="3">
        <v>15</v>
      </c>
      <c r="D10" t="s">
        <v>283</v>
      </c>
      <c r="E10" t="s">
        <v>278</v>
      </c>
      <c r="F10" t="s">
        <v>995</v>
      </c>
      <c r="G10" t="s">
        <v>996</v>
      </c>
      <c r="H10" t="str">
        <f>'Dependency types'!A$16</f>
        <v>NAND(p1, p2)</v>
      </c>
      <c r="I10" t="str">
        <f>'Dependency types'!B$16</f>
        <v>ZeroOrOne</v>
      </c>
      <c r="J10" s="3">
        <v>2</v>
      </c>
      <c r="L10" t="s">
        <v>647</v>
      </c>
    </row>
    <row r="11" ht="13.95" spans="1:12">
      <c r="A11" t="s">
        <v>467</v>
      </c>
      <c r="B11" s="2" t="s">
        <v>978</v>
      </c>
      <c r="C11" s="3">
        <v>15</v>
      </c>
      <c r="D11" t="s">
        <v>283</v>
      </c>
      <c r="E11" t="s">
        <v>278</v>
      </c>
      <c r="F11" t="s">
        <v>997</v>
      </c>
      <c r="G11" t="s">
        <v>996</v>
      </c>
      <c r="H11" t="str">
        <f>'Dependency types'!A$16</f>
        <v>NAND(p1, p2)</v>
      </c>
      <c r="I11" t="str">
        <f>'Dependency types'!B$16</f>
        <v>ZeroOrOne</v>
      </c>
      <c r="J11" s="3">
        <v>2</v>
      </c>
      <c r="L11" t="s">
        <v>647</v>
      </c>
    </row>
    <row r="12" ht="13.95" spans="1:12">
      <c r="A12" t="s">
        <v>467</v>
      </c>
      <c r="B12" s="2" t="s">
        <v>978</v>
      </c>
      <c r="C12" s="3">
        <v>15</v>
      </c>
      <c r="D12" t="s">
        <v>283</v>
      </c>
      <c r="E12" t="s">
        <v>278</v>
      </c>
      <c r="F12" t="s">
        <v>998</v>
      </c>
      <c r="G12" t="s">
        <v>996</v>
      </c>
      <c r="H12" t="str">
        <f>'Dependency types'!A$16</f>
        <v>NAND(p1, p2)</v>
      </c>
      <c r="I12" t="str">
        <f>'Dependency types'!B$16</f>
        <v>ZeroOrOne</v>
      </c>
      <c r="J12" s="3">
        <v>2</v>
      </c>
      <c r="L12" t="s">
        <v>647</v>
      </c>
    </row>
    <row r="13" ht="13.95" spans="1:12">
      <c r="A13" t="s">
        <v>467</v>
      </c>
      <c r="B13" s="2" t="s">
        <v>978</v>
      </c>
      <c r="C13" s="3">
        <v>15</v>
      </c>
      <c r="D13" t="s">
        <v>283</v>
      </c>
      <c r="E13" t="s">
        <v>278</v>
      </c>
      <c r="F13" t="s">
        <v>999</v>
      </c>
      <c r="G13" t="s">
        <v>996</v>
      </c>
      <c r="H13" t="str">
        <f>'Dependency types'!A$16</f>
        <v>NAND(p1, p2)</v>
      </c>
      <c r="I13" t="str">
        <f>'Dependency types'!B$16</f>
        <v>ZeroOrOne</v>
      </c>
      <c r="J13" s="3">
        <v>2</v>
      </c>
      <c r="L13" t="s">
        <v>647</v>
      </c>
    </row>
    <row r="14" ht="13.95" spans="1:12">
      <c r="A14" t="s">
        <v>467</v>
      </c>
      <c r="B14" s="2" t="s">
        <v>978</v>
      </c>
      <c r="C14" s="3">
        <v>15</v>
      </c>
      <c r="D14" t="s">
        <v>283</v>
      </c>
      <c r="E14" t="s">
        <v>278</v>
      </c>
      <c r="F14" t="s">
        <v>1000</v>
      </c>
      <c r="G14" t="s">
        <v>1001</v>
      </c>
      <c r="H14" t="str">
        <f>'Dependency types'!A$2</f>
        <v>p1 =&gt; p2!=A</v>
      </c>
      <c r="I14" t="str">
        <f>'Dependency types'!B$2</f>
        <v>ZeroOrOne</v>
      </c>
      <c r="J14" s="3">
        <v>2</v>
      </c>
      <c r="L14" t="s">
        <v>647</v>
      </c>
    </row>
    <row r="15" ht="13.95" spans="1:12">
      <c r="A15" t="s">
        <v>467</v>
      </c>
      <c r="B15" s="2" t="s">
        <v>978</v>
      </c>
      <c r="C15" s="3">
        <v>15</v>
      </c>
      <c r="D15" t="s">
        <v>283</v>
      </c>
      <c r="E15" t="s">
        <v>278</v>
      </c>
      <c r="F15" t="s">
        <v>1002</v>
      </c>
      <c r="G15" t="s">
        <v>990</v>
      </c>
      <c r="H15" t="str">
        <f>'Dependency types'!A$5</f>
        <v>XNOR(p1, p2)</v>
      </c>
      <c r="I15" t="str">
        <f>'Dependency types'!B$5</f>
        <v>AllOrNone</v>
      </c>
      <c r="J15" s="3">
        <v>2</v>
      </c>
      <c r="L15" t="s">
        <v>647</v>
      </c>
    </row>
    <row r="16" ht="13.95" spans="1:12">
      <c r="A16" t="s">
        <v>468</v>
      </c>
      <c r="B16" s="2" t="s">
        <v>1003</v>
      </c>
      <c r="C16" s="3">
        <v>19</v>
      </c>
      <c r="D16" t="s">
        <v>283</v>
      </c>
      <c r="E16" t="s">
        <v>278</v>
      </c>
      <c r="F16" t="s">
        <v>979</v>
      </c>
      <c r="G16" t="s">
        <v>980</v>
      </c>
      <c r="H16" t="str">
        <f>'Dependency types'!A$7</f>
        <v>XOR(p1, p2)</v>
      </c>
      <c r="I16" t="str">
        <f>'Dependency types'!B$7</f>
        <v>OnlyOne</v>
      </c>
      <c r="J16" s="3">
        <v>2</v>
      </c>
      <c r="L16" t="s">
        <v>647</v>
      </c>
    </row>
    <row r="17" ht="13.95" spans="1:12">
      <c r="A17" t="s">
        <v>468</v>
      </c>
      <c r="B17" s="2" t="s">
        <v>1003</v>
      </c>
      <c r="C17" s="3">
        <v>19</v>
      </c>
      <c r="D17" t="s">
        <v>283</v>
      </c>
      <c r="E17" t="s">
        <v>278</v>
      </c>
      <c r="F17" t="s">
        <v>1004</v>
      </c>
      <c r="G17" t="s">
        <v>1005</v>
      </c>
      <c r="H17" t="str">
        <f>'Dependency types'!A$15</f>
        <v>p1 =&gt; p2=A</v>
      </c>
      <c r="I17" t="str">
        <f>'Dependency types'!B$15</f>
        <v>Requires</v>
      </c>
      <c r="J17" s="3">
        <v>2</v>
      </c>
      <c r="L17" t="s">
        <v>647</v>
      </c>
    </row>
    <row r="18" ht="13.95" spans="1:12">
      <c r="A18" t="s">
        <v>469</v>
      </c>
      <c r="B18" s="2" t="s">
        <v>1006</v>
      </c>
      <c r="C18" s="3">
        <v>4</v>
      </c>
      <c r="D18" t="s">
        <v>283</v>
      </c>
      <c r="E18" t="s">
        <v>278</v>
      </c>
      <c r="F18" t="s">
        <v>1007</v>
      </c>
      <c r="G18" t="s">
        <v>1008</v>
      </c>
      <c r="H18" t="str">
        <f>'Dependency types'!A$4</f>
        <v>p1 &gt;= p2</v>
      </c>
      <c r="I18" t="str">
        <f>'Dependency types'!B$4</f>
        <v>Arithmetic/ Relational</v>
      </c>
      <c r="J18" s="3">
        <v>2</v>
      </c>
      <c r="L18" t="s">
        <v>647</v>
      </c>
    </row>
    <row r="19" ht="13.95" spans="1:12">
      <c r="A19" t="s">
        <v>470</v>
      </c>
      <c r="B19" s="2" t="s">
        <v>1009</v>
      </c>
      <c r="C19" s="3">
        <v>3</v>
      </c>
      <c r="D19" t="s">
        <v>283</v>
      </c>
      <c r="E19" t="s">
        <v>278</v>
      </c>
      <c r="F19" t="s">
        <v>1007</v>
      </c>
      <c r="G19" t="s">
        <v>1008</v>
      </c>
      <c r="H19" t="str">
        <f>'Dependency types'!A$4</f>
        <v>p1 &gt;= p2</v>
      </c>
      <c r="I19" t="str">
        <f>'Dependency types'!B$4</f>
        <v>Arithmetic/ Relational</v>
      </c>
      <c r="J19" s="3">
        <v>2</v>
      </c>
      <c r="L19" t="s">
        <v>647</v>
      </c>
    </row>
    <row r="20" ht="13.95" spans="1:12">
      <c r="A20" t="s">
        <v>471</v>
      </c>
      <c r="B20" s="2" t="s">
        <v>1010</v>
      </c>
      <c r="C20" s="3">
        <v>4</v>
      </c>
      <c r="D20" t="s">
        <v>283</v>
      </c>
      <c r="E20" t="s">
        <v>278</v>
      </c>
      <c r="F20" t="s">
        <v>979</v>
      </c>
      <c r="G20" t="s">
        <v>980</v>
      </c>
      <c r="H20" t="str">
        <f>'Dependency types'!A$7</f>
        <v>XOR(p1, p2)</v>
      </c>
      <c r="I20" t="str">
        <f>'Dependency types'!B$7</f>
        <v>OnlyOne</v>
      </c>
      <c r="J20" s="3">
        <v>2</v>
      </c>
      <c r="L20" t="s">
        <v>647</v>
      </c>
    </row>
    <row r="21" ht="15.75" customHeight="1" spans="1:12">
      <c r="A21" t="s">
        <v>472</v>
      </c>
      <c r="B21" s="2" t="s">
        <v>1011</v>
      </c>
      <c r="C21" s="3">
        <v>17</v>
      </c>
      <c r="D21" t="s">
        <v>283</v>
      </c>
      <c r="E21" t="s">
        <v>279</v>
      </c>
      <c r="F21" t="s">
        <v>1012</v>
      </c>
      <c r="G21" t="s">
        <v>1013</v>
      </c>
      <c r="H21" t="str">
        <f>'Dependency types'!A$11</f>
        <v>p1=A =&gt; p2</v>
      </c>
      <c r="I21" t="str">
        <f>'Dependency types'!B$11</f>
        <v>Requires</v>
      </c>
      <c r="J21" s="3">
        <v>2</v>
      </c>
      <c r="L21" t="s">
        <v>647</v>
      </c>
    </row>
    <row r="22" ht="15.75" customHeight="1" spans="1:12">
      <c r="A22" t="s">
        <v>473</v>
      </c>
      <c r="B22" s="2" t="s">
        <v>1014</v>
      </c>
      <c r="C22" s="3">
        <v>10</v>
      </c>
      <c r="D22" t="s">
        <v>283</v>
      </c>
      <c r="E22" t="s">
        <v>278</v>
      </c>
      <c r="F22" t="s">
        <v>979</v>
      </c>
      <c r="G22" t="s">
        <v>980</v>
      </c>
      <c r="H22" t="str">
        <f>'Dependency types'!A$7</f>
        <v>XOR(p1, p2)</v>
      </c>
      <c r="I22" t="str">
        <f>'Dependency types'!B$7</f>
        <v>OnlyOne</v>
      </c>
      <c r="J22" s="3">
        <v>2</v>
      </c>
      <c r="L22" t="s">
        <v>647</v>
      </c>
    </row>
    <row r="23" ht="15.75" customHeight="1" spans="1:12">
      <c r="A23" t="s">
        <v>473</v>
      </c>
      <c r="B23" s="2" t="s">
        <v>1014</v>
      </c>
      <c r="C23" s="3">
        <v>10</v>
      </c>
      <c r="D23" t="s">
        <v>283</v>
      </c>
      <c r="E23" t="s">
        <v>278</v>
      </c>
      <c r="F23" t="s">
        <v>989</v>
      </c>
      <c r="G23" t="s">
        <v>990</v>
      </c>
      <c r="H23" t="str">
        <f>'Dependency types'!A$5</f>
        <v>XNOR(p1, p2)</v>
      </c>
      <c r="I23" t="str">
        <f>'Dependency types'!B$5</f>
        <v>AllOrNone</v>
      </c>
      <c r="J23" s="3">
        <v>2</v>
      </c>
      <c r="L23" t="s">
        <v>647</v>
      </c>
    </row>
    <row r="24" ht="15.75" customHeight="1" spans="1:12">
      <c r="A24" t="s">
        <v>474</v>
      </c>
      <c r="B24" s="2" t="s">
        <v>1015</v>
      </c>
      <c r="C24" s="3">
        <v>4</v>
      </c>
      <c r="D24" t="s">
        <v>1016</v>
      </c>
      <c r="E24" t="s">
        <v>278</v>
      </c>
      <c r="F24" t="s">
        <v>1017</v>
      </c>
      <c r="G24" t="s">
        <v>1018</v>
      </c>
      <c r="H24" t="str">
        <f>'Dependency types'!A$18</f>
        <v>p1 =&gt; p2</v>
      </c>
      <c r="I24" t="str">
        <f>'Dependency types'!B$18</f>
        <v>Requires</v>
      </c>
      <c r="J24" s="3">
        <v>2</v>
      </c>
      <c r="L24" t="s">
        <v>647</v>
      </c>
    </row>
    <row r="25" ht="15.75" customHeight="1" spans="1:12">
      <c r="A25" t="s">
        <v>475</v>
      </c>
      <c r="B25" s="2" t="s">
        <v>1019</v>
      </c>
      <c r="C25" s="3">
        <v>3</v>
      </c>
      <c r="D25" t="s">
        <v>1020</v>
      </c>
      <c r="E25" t="s">
        <v>279</v>
      </c>
      <c r="F25" t="s">
        <v>1021</v>
      </c>
      <c r="G25" t="s">
        <v>1022</v>
      </c>
      <c r="H25" t="str">
        <f>'Dependency types'!A$11</f>
        <v>p1=A =&gt; p2</v>
      </c>
      <c r="I25" t="str">
        <f>'Dependency types'!B$11</f>
        <v>Requires</v>
      </c>
      <c r="J25" s="3">
        <v>2</v>
      </c>
      <c r="L25" t="s">
        <v>647</v>
      </c>
    </row>
    <row r="26" ht="15.75" customHeight="1" spans="1:12">
      <c r="A26" t="s">
        <v>476</v>
      </c>
      <c r="B26" s="2" t="s">
        <v>1023</v>
      </c>
      <c r="C26" s="3">
        <v>6</v>
      </c>
      <c r="D26" t="s">
        <v>673</v>
      </c>
      <c r="E26" t="s">
        <v>278</v>
      </c>
      <c r="F26" t="s">
        <v>1024</v>
      </c>
      <c r="G26" t="s">
        <v>1025</v>
      </c>
      <c r="H26" t="str">
        <f>'Dependency types'!A$4</f>
        <v>p1 &gt;= p2</v>
      </c>
      <c r="I26" t="str">
        <f>'Dependency types'!B$4</f>
        <v>Arithmetic/ Relational</v>
      </c>
      <c r="J26" s="3">
        <v>2</v>
      </c>
      <c r="L26" t="s">
        <v>647</v>
      </c>
    </row>
    <row r="27" ht="15.75" customHeight="1" spans="1:12">
      <c r="A27" t="s">
        <v>477</v>
      </c>
      <c r="B27" s="2" t="s">
        <v>1026</v>
      </c>
      <c r="C27" s="3">
        <v>4</v>
      </c>
      <c r="D27" t="s">
        <v>1027</v>
      </c>
      <c r="E27" t="s">
        <v>278</v>
      </c>
      <c r="F27" t="s">
        <v>1024</v>
      </c>
      <c r="G27" t="s">
        <v>1025</v>
      </c>
      <c r="H27" t="str">
        <f>'Dependency types'!A$4</f>
        <v>p1 &gt;= p2</v>
      </c>
      <c r="I27" t="str">
        <f>'Dependency types'!B$4</f>
        <v>Arithmetic/ Relational</v>
      </c>
      <c r="J27" s="3">
        <v>2</v>
      </c>
      <c r="L27" t="s">
        <v>647</v>
      </c>
    </row>
    <row r="28" ht="15.75" customHeight="1" spans="1:12">
      <c r="A28" t="s">
        <v>478</v>
      </c>
      <c r="B28" s="2" t="s">
        <v>1028</v>
      </c>
      <c r="C28" s="3">
        <v>6</v>
      </c>
      <c r="D28" t="s">
        <v>673</v>
      </c>
      <c r="E28" t="s">
        <v>278</v>
      </c>
      <c r="F28" t="s">
        <v>1024</v>
      </c>
      <c r="G28" t="s">
        <v>1025</v>
      </c>
      <c r="H28" t="str">
        <f>'Dependency types'!A$4</f>
        <v>p1 &gt;= p2</v>
      </c>
      <c r="I28" t="str">
        <f>'Dependency types'!B$4</f>
        <v>Arithmetic/ Relational</v>
      </c>
      <c r="J28" s="3">
        <v>2</v>
      </c>
      <c r="L28" t="s">
        <v>647</v>
      </c>
    </row>
    <row r="29" ht="15.75" customHeight="1" spans="1:12">
      <c r="A29" t="s">
        <v>479</v>
      </c>
      <c r="B29" s="2" t="s">
        <v>1029</v>
      </c>
      <c r="C29" s="3">
        <v>13</v>
      </c>
      <c r="D29" t="s">
        <v>283</v>
      </c>
      <c r="E29" t="s">
        <v>279</v>
      </c>
      <c r="F29" t="s">
        <v>1030</v>
      </c>
      <c r="G29" t="s">
        <v>1031</v>
      </c>
      <c r="H29" t="str">
        <f>'Dependency types'!A$13</f>
        <v>XOR(p1, p2, p3, p4)</v>
      </c>
      <c r="I29" t="str">
        <f>'Dependency types'!B$13</f>
        <v>OnlyOne</v>
      </c>
      <c r="J29" s="3">
        <v>4</v>
      </c>
      <c r="L29" t="s">
        <v>647</v>
      </c>
    </row>
    <row r="30" ht="15.75" customHeight="1" spans="1:12">
      <c r="A30" t="s">
        <v>479</v>
      </c>
      <c r="B30" s="2" t="s">
        <v>1029</v>
      </c>
      <c r="C30" s="3">
        <v>13</v>
      </c>
      <c r="D30" t="s">
        <v>283</v>
      </c>
      <c r="E30" t="s">
        <v>279</v>
      </c>
      <c r="F30" t="s">
        <v>1032</v>
      </c>
      <c r="G30" t="s">
        <v>1033</v>
      </c>
      <c r="H30" t="str">
        <f>'Dependency types'!A$18</f>
        <v>p1 =&gt; p2</v>
      </c>
      <c r="I30" t="str">
        <f>'Dependency types'!B$18</f>
        <v>Requires</v>
      </c>
      <c r="J30" s="3">
        <v>2</v>
      </c>
      <c r="L30" t="s">
        <v>647</v>
      </c>
    </row>
    <row r="31" ht="15.75" customHeight="1" spans="1:12">
      <c r="A31" t="s">
        <v>479</v>
      </c>
      <c r="B31" s="2" t="s">
        <v>1029</v>
      </c>
      <c r="C31" s="3">
        <v>13</v>
      </c>
      <c r="D31" t="s">
        <v>283</v>
      </c>
      <c r="E31" t="s">
        <v>279</v>
      </c>
      <c r="F31" t="s">
        <v>1034</v>
      </c>
      <c r="G31" t="s">
        <v>1035</v>
      </c>
      <c r="H31" t="str">
        <f>'Dependency types'!A$18</f>
        <v>p1 =&gt; p2</v>
      </c>
      <c r="I31" t="str">
        <f>'Dependency types'!B$18</f>
        <v>Requires</v>
      </c>
      <c r="J31" s="3">
        <v>2</v>
      </c>
      <c r="L31" t="s">
        <v>647</v>
      </c>
    </row>
    <row r="32" ht="15.75" customHeight="1" spans="1:12">
      <c r="A32" t="s">
        <v>479</v>
      </c>
      <c r="B32" s="2" t="s">
        <v>1029</v>
      </c>
      <c r="C32" s="3">
        <v>13</v>
      </c>
      <c r="D32" t="s">
        <v>283</v>
      </c>
      <c r="E32" t="s">
        <v>279</v>
      </c>
      <c r="F32" t="s">
        <v>1036</v>
      </c>
      <c r="G32" t="s">
        <v>1037</v>
      </c>
      <c r="H32" t="str">
        <f>'Dependency types'!A$18</f>
        <v>p1 =&gt; p2</v>
      </c>
      <c r="I32" t="str">
        <f>'Dependency types'!B$18</f>
        <v>Requires</v>
      </c>
      <c r="J32" s="3">
        <v>2</v>
      </c>
      <c r="L32" t="s">
        <v>647</v>
      </c>
    </row>
    <row r="33" ht="15.75" customHeight="1" spans="1:12">
      <c r="A33" t="s">
        <v>479</v>
      </c>
      <c r="B33" s="2" t="s">
        <v>1029</v>
      </c>
      <c r="C33" s="3">
        <v>13</v>
      </c>
      <c r="D33" t="s">
        <v>283</v>
      </c>
      <c r="E33" t="s">
        <v>279</v>
      </c>
      <c r="F33" t="s">
        <v>1038</v>
      </c>
      <c r="G33" t="s">
        <v>1039</v>
      </c>
      <c r="H33" t="str">
        <f>'Dependency types'!A$18</f>
        <v>p1 =&gt; p2</v>
      </c>
      <c r="I33" t="str">
        <f>'Dependency types'!B$18</f>
        <v>Requires</v>
      </c>
      <c r="J33" s="3">
        <v>2</v>
      </c>
      <c r="L33" t="s">
        <v>647</v>
      </c>
    </row>
    <row r="34" ht="15.75" customHeight="1" spans="1:12">
      <c r="A34" t="s">
        <v>480</v>
      </c>
      <c r="B34" s="2" t="s">
        <v>1040</v>
      </c>
      <c r="C34" s="3">
        <v>9</v>
      </c>
      <c r="D34" t="s">
        <v>283</v>
      </c>
      <c r="E34" t="s">
        <v>279</v>
      </c>
      <c r="F34" t="s">
        <v>1041</v>
      </c>
      <c r="G34" t="s">
        <v>1042</v>
      </c>
      <c r="H34" t="str">
        <f>'Dependency types'!A$18</f>
        <v>p1 =&gt; p2</v>
      </c>
      <c r="I34" t="str">
        <f>'Dependency types'!B$18</f>
        <v>Requires</v>
      </c>
      <c r="J34" s="3">
        <v>2</v>
      </c>
      <c r="L34" t="s">
        <v>647</v>
      </c>
    </row>
    <row r="35" ht="15.75" customHeight="1" spans="1:12">
      <c r="A35" t="s">
        <v>481</v>
      </c>
      <c r="B35" s="2" t="s">
        <v>1043</v>
      </c>
      <c r="C35" s="3">
        <v>4</v>
      </c>
      <c r="D35" t="s">
        <v>1027</v>
      </c>
      <c r="E35" t="s">
        <v>279</v>
      </c>
      <c r="F35" t="s">
        <v>1044</v>
      </c>
      <c r="G35" t="s">
        <v>1045</v>
      </c>
      <c r="H35" t="str">
        <f>'Dependency types'!A$18</f>
        <v>p1 =&gt; p2</v>
      </c>
      <c r="I35" t="str">
        <f>'Dependency types'!B$18</f>
        <v>Requires</v>
      </c>
      <c r="J35" s="3">
        <v>2</v>
      </c>
      <c r="L35" t="s">
        <v>647</v>
      </c>
    </row>
    <row r="36" ht="15.75" customHeight="1" spans="1:12">
      <c r="A36" t="s">
        <v>482</v>
      </c>
      <c r="B36" s="2" t="s">
        <v>1046</v>
      </c>
      <c r="C36" s="3">
        <v>6</v>
      </c>
      <c r="D36" t="s">
        <v>673</v>
      </c>
      <c r="E36" t="s">
        <v>279</v>
      </c>
      <c r="F36" t="s">
        <v>1047</v>
      </c>
      <c r="G36" t="s">
        <v>1048</v>
      </c>
      <c r="H36" t="str">
        <f>'Dependency types'!A$24</f>
        <v>XOR(p1, p2, AND(p3, p4))</v>
      </c>
      <c r="I36" t="str">
        <f>'Dependency types'!B$24</f>
        <v>OnlyOne</v>
      </c>
      <c r="J36" s="3">
        <v>4</v>
      </c>
      <c r="L36" t="s">
        <v>647</v>
      </c>
    </row>
    <row r="37" ht="15.75" customHeight="1" spans="1:12">
      <c r="A37" t="s">
        <v>482</v>
      </c>
      <c r="B37" s="2" t="s">
        <v>1046</v>
      </c>
      <c r="C37" s="3">
        <v>6</v>
      </c>
      <c r="D37" t="s">
        <v>673</v>
      </c>
      <c r="E37" t="s">
        <v>279</v>
      </c>
      <c r="F37" t="s">
        <v>1049</v>
      </c>
      <c r="G37" t="s">
        <v>1050</v>
      </c>
      <c r="H37" t="str">
        <f>'Dependency types'!A$16</f>
        <v>NAND(p1, p2)</v>
      </c>
      <c r="I37" t="str">
        <f>'Dependency types'!B$16</f>
        <v>ZeroOrOne</v>
      </c>
      <c r="J37" s="3">
        <v>2</v>
      </c>
      <c r="L37" t="s">
        <v>647</v>
      </c>
    </row>
    <row r="38" ht="15.75" customHeight="1" spans="1:12">
      <c r="A38" t="s">
        <v>482</v>
      </c>
      <c r="B38" s="2" t="s">
        <v>1046</v>
      </c>
      <c r="C38" s="3">
        <v>6</v>
      </c>
      <c r="D38" t="s">
        <v>673</v>
      </c>
      <c r="E38" t="s">
        <v>279</v>
      </c>
      <c r="F38" t="s">
        <v>1051</v>
      </c>
      <c r="G38" t="s">
        <v>990</v>
      </c>
      <c r="H38" t="str">
        <f>'Dependency types'!A$5</f>
        <v>XNOR(p1, p2)</v>
      </c>
      <c r="I38" t="str">
        <f>'Dependency types'!B$5</f>
        <v>AllOrNone</v>
      </c>
      <c r="J38" s="3">
        <v>2</v>
      </c>
      <c r="L38" t="s">
        <v>647</v>
      </c>
    </row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2" r:id="rId1" display="https://developer.foursquare.com/docs/api/venues/search"/>
    <hyperlink ref="B3" r:id="rId1" display="https://developer.foursquare.com/docs/api/venues/search"/>
    <hyperlink ref="B4" r:id="rId1" display="https://developer.foursquare.com/docs/api/venues/search"/>
    <hyperlink ref="B6" r:id="rId1" display="https://developer.foursquare.com/docs/api/venues/search"/>
    <hyperlink ref="B7" r:id="rId1" display="https://developer.foursquare.com/docs/api/venues/search"/>
    <hyperlink ref="B10" r:id="rId1" display="https://developer.foursquare.com/docs/api/venues/search"/>
    <hyperlink ref="B11" r:id="rId1" display="https://developer.foursquare.com/docs/api/venues/search"/>
    <hyperlink ref="B12" r:id="rId1" display="https://developer.foursquare.com/docs/api/venues/search"/>
    <hyperlink ref="B13" r:id="rId1" display="https://developer.foursquare.com/docs/api/venues/search"/>
    <hyperlink ref="B15" r:id="rId1" display="https://developer.foursquare.com/docs/api/venues/search"/>
    <hyperlink ref="B16" r:id="rId2" display="https://developer.foursquare.com/docs/api/venues/explore"/>
    <hyperlink ref="B17" r:id="rId2" display="https://developer.foursquare.com/docs/api/venues/explore"/>
    <hyperlink ref="B18" r:id="rId3" display="https://developer.foursquare.com/docs/api/venues/timeseries"/>
    <hyperlink ref="B19" r:id="rId4" display="https://developer.foursquare.com/docs/api/venues/stats"/>
    <hyperlink ref="B20" r:id="rId5" display="https://developer.foursquare.com/docs/api/venues/trending"/>
    <hyperlink ref="B21" r:id="rId6" display="https://developer.foursquare.com/docs/api/venues/add"/>
    <hyperlink ref="B22" r:id="rId7" display="https://developer.foursquare.com/docs/api/venues/suggestcompletion"/>
    <hyperlink ref="B23" r:id="rId7" display="https://developer.foursquare.com/docs/api/venues/suggestcompletion"/>
    <hyperlink ref="B24" r:id="rId8" display="https://developer.foursquare.com/docs/api/venues/listed"/>
    <hyperlink ref="B25" r:id="rId9" display="https://developer.foursquare.com/docs/api/venues/flag"/>
    <hyperlink ref="B26" r:id="rId10" display="https://developer.foursquare.com/docs/api/users/checkins"/>
    <hyperlink ref="B27" r:id="rId11" display="https://developer.foursquare.com/docs/api/users/venuehistory"/>
    <hyperlink ref="B28" r:id="rId12" display="https://developer.foursquare.com/docs/api/users/venuelikes"/>
    <hyperlink ref="B29" r:id="rId13" display="https://developer.foursquare.com/docs/api/photos/add"/>
    <hyperlink ref="B30" r:id="rId13" display="https://developer.foursquare.com/docs/api/photos/add"/>
    <hyperlink ref="B34" r:id="rId14" display="https://developer.foursquare.com/docs/api/checkins/add"/>
    <hyperlink ref="B35" r:id="rId15" display="https://developer.foursquare.com/docs/api/checkins/addpost"/>
    <hyperlink ref="B36" r:id="rId16" display="https://developer.foursquare.com/docs/api/lists/additem"/>
    <hyperlink ref="B37" r:id="rId16" display="https://developer.foursquare.com/docs/api/lists/additem"/>
    <hyperlink ref="B38" r:id="rId16" display="https://developer.foursquare.com/docs/api/lists/additem"/>
  </hyperlinks>
  <pageMargins left="0.7" right="0.7" top="0.75" bottom="0.75" header="0" footer="0"/>
  <pageSetup paperSize="9" orientation="portrait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63.7071428571429" customWidth="1"/>
    <col min="2" max="2" width="100.292857142857" customWidth="1"/>
    <col min="3" max="3" width="37.7071428571429" customWidth="1"/>
    <col min="4" max="4" width="43.2928571428571" customWidth="1"/>
    <col min="5" max="5" width="19.4285714285714" customWidth="1"/>
    <col min="6" max="6" width="51.7071428571429" customWidth="1"/>
    <col min="7" max="7" width="70.8571428571429" customWidth="1"/>
    <col min="8" max="8" width="34.4285714285714" customWidth="1"/>
    <col min="9" max="9" width="17.4285714285714" customWidth="1"/>
    <col min="10" max="10" width="5.70714285714286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1:12">
      <c r="A2" t="s">
        <v>483</v>
      </c>
      <c r="B2" s="2" t="s">
        <v>1052</v>
      </c>
      <c r="C2" s="3">
        <v>9</v>
      </c>
      <c r="D2" t="s">
        <v>1053</v>
      </c>
      <c r="E2" t="s">
        <v>278</v>
      </c>
      <c r="F2" t="s">
        <v>1054</v>
      </c>
      <c r="G2" t="s">
        <v>1055</v>
      </c>
      <c r="H2" t="str">
        <f>'Dependency types'!A$11</f>
        <v>p1=A =&gt; p2</v>
      </c>
      <c r="I2" t="str">
        <f>'Dependency types'!B$11</f>
        <v>Requires</v>
      </c>
      <c r="J2" s="3">
        <v>2</v>
      </c>
      <c r="L2" t="s">
        <v>647</v>
      </c>
    </row>
    <row r="3" ht="13.95" spans="1:12">
      <c r="A3" t="s">
        <v>484</v>
      </c>
      <c r="B3" s="2" t="s">
        <v>1056</v>
      </c>
      <c r="C3" s="3">
        <v>3</v>
      </c>
      <c r="D3" t="s">
        <v>1057</v>
      </c>
      <c r="E3" t="s">
        <v>278</v>
      </c>
      <c r="F3" t="s">
        <v>1058</v>
      </c>
      <c r="G3" t="s">
        <v>1059</v>
      </c>
      <c r="H3" t="str">
        <f>'Dependency types'!A$4</f>
        <v>p1 &gt;= p2</v>
      </c>
      <c r="I3" t="str">
        <f>'Dependency types'!B$4</f>
        <v>Arithmetic/ Relational</v>
      </c>
      <c r="J3" s="3">
        <v>2</v>
      </c>
      <c r="L3" t="s">
        <v>647</v>
      </c>
    </row>
    <row r="4" ht="13.95" spans="1:12">
      <c r="A4" t="s">
        <v>485</v>
      </c>
      <c r="B4" s="2" t="s">
        <v>1060</v>
      </c>
      <c r="C4" s="3">
        <v>3</v>
      </c>
      <c r="D4" t="s">
        <v>1057</v>
      </c>
      <c r="E4" t="s">
        <v>278</v>
      </c>
      <c r="F4" t="s">
        <v>1058</v>
      </c>
      <c r="G4" t="s">
        <v>1059</v>
      </c>
      <c r="H4" t="str">
        <f>'Dependency types'!A$4</f>
        <v>p1 &gt;= p2</v>
      </c>
      <c r="I4" t="str">
        <f>'Dependency types'!B$4</f>
        <v>Arithmetic/ Relational</v>
      </c>
      <c r="J4" s="3">
        <v>2</v>
      </c>
      <c r="L4" t="s">
        <v>647</v>
      </c>
    </row>
    <row r="5" ht="13.95" spans="1:12">
      <c r="A5" t="s">
        <v>486</v>
      </c>
      <c r="B5" s="2" t="s">
        <v>1061</v>
      </c>
      <c r="C5" s="3">
        <v>3</v>
      </c>
      <c r="D5" t="s">
        <v>1057</v>
      </c>
      <c r="E5" t="s">
        <v>278</v>
      </c>
      <c r="F5" t="s">
        <v>1058</v>
      </c>
      <c r="G5" t="s">
        <v>1059</v>
      </c>
      <c r="H5" t="str">
        <f>'Dependency types'!A$4</f>
        <v>p1 &gt;= p2</v>
      </c>
      <c r="I5" t="str">
        <f>'Dependency types'!B$4</f>
        <v>Arithmetic/ Relational</v>
      </c>
      <c r="J5" s="3">
        <v>2</v>
      </c>
      <c r="L5" t="s">
        <v>647</v>
      </c>
    </row>
    <row r="6" ht="13.95" spans="1:12">
      <c r="A6" t="s">
        <v>487</v>
      </c>
      <c r="B6" s="2" t="s">
        <v>1062</v>
      </c>
      <c r="C6" s="3">
        <v>3</v>
      </c>
      <c r="D6" t="s">
        <v>1057</v>
      </c>
      <c r="E6" t="s">
        <v>278</v>
      </c>
      <c r="F6" t="s">
        <v>1058</v>
      </c>
      <c r="G6" t="s">
        <v>1059</v>
      </c>
      <c r="H6" t="str">
        <f>'Dependency types'!A$4</f>
        <v>p1 &gt;= p2</v>
      </c>
      <c r="I6" t="str">
        <f>'Dependency types'!B$4</f>
        <v>Arithmetic/ Relational</v>
      </c>
      <c r="J6" s="3">
        <v>2</v>
      </c>
      <c r="L6" t="s">
        <v>647</v>
      </c>
    </row>
    <row r="7" ht="13.95" spans="1:13">
      <c r="A7" t="s">
        <v>488</v>
      </c>
      <c r="B7" s="2" t="s">
        <v>1063</v>
      </c>
      <c r="C7" s="3">
        <v>16</v>
      </c>
      <c r="D7" t="s">
        <v>1064</v>
      </c>
      <c r="E7" t="s">
        <v>279</v>
      </c>
      <c r="F7" t="s">
        <v>1065</v>
      </c>
      <c r="G7" t="s">
        <v>1066</v>
      </c>
      <c r="H7" t="str">
        <f>'Dependency types'!A$25</f>
        <v>XOR(p1, AND(p2, p3))</v>
      </c>
      <c r="I7" t="str">
        <f>'Dependency types'!B$25</f>
        <v>OnlyOne</v>
      </c>
      <c r="J7" s="3">
        <v>3</v>
      </c>
      <c r="M7" t="s">
        <v>647</v>
      </c>
    </row>
    <row r="8" ht="13.95" spans="1:13">
      <c r="A8" t="s">
        <v>489</v>
      </c>
      <c r="B8" s="2" t="s">
        <v>1067</v>
      </c>
      <c r="C8" s="3">
        <v>16</v>
      </c>
      <c r="D8" t="s">
        <v>1064</v>
      </c>
      <c r="E8" t="s">
        <v>279</v>
      </c>
      <c r="F8" t="s">
        <v>1065</v>
      </c>
      <c r="G8" t="s">
        <v>1066</v>
      </c>
      <c r="H8" t="str">
        <f>'Dependency types'!A$25</f>
        <v>XOR(p1, AND(p2, p3))</v>
      </c>
      <c r="I8" t="str">
        <f>'Dependency types'!B$25</f>
        <v>OnlyOne</v>
      </c>
      <c r="J8" s="3">
        <v>3</v>
      </c>
      <c r="M8" t="s">
        <v>647</v>
      </c>
    </row>
    <row r="9" ht="13.95" spans="1:12">
      <c r="A9" t="s">
        <v>490</v>
      </c>
      <c r="B9" s="2" t="s">
        <v>1068</v>
      </c>
      <c r="C9" s="3">
        <v>53</v>
      </c>
      <c r="D9" t="s">
        <v>1069</v>
      </c>
      <c r="E9" t="s">
        <v>280</v>
      </c>
      <c r="F9" t="s">
        <v>1070</v>
      </c>
      <c r="G9" t="s">
        <v>1071</v>
      </c>
      <c r="H9" t="str">
        <f>'Dependency types'!A$19</f>
        <v>!p1 =&gt; OR(p2, p3)</v>
      </c>
      <c r="I9" t="str">
        <f>'Dependency types'!B$19</f>
        <v>Or</v>
      </c>
      <c r="J9" s="3">
        <v>3</v>
      </c>
      <c r="L9" t="s">
        <v>647</v>
      </c>
    </row>
    <row r="10" ht="13.95" spans="1:12">
      <c r="A10" t="s">
        <v>490</v>
      </c>
      <c r="B10" s="2" t="s">
        <v>1068</v>
      </c>
      <c r="C10" s="3">
        <v>53</v>
      </c>
      <c r="D10" t="s">
        <v>1069</v>
      </c>
      <c r="E10" t="s">
        <v>280</v>
      </c>
      <c r="F10" t="s">
        <v>1058</v>
      </c>
      <c r="G10" t="s">
        <v>1059</v>
      </c>
      <c r="H10" t="str">
        <f>'Dependency types'!A$4</f>
        <v>p1 &gt;= p2</v>
      </c>
      <c r="I10" t="str">
        <f>'Dependency types'!B$4</f>
        <v>Arithmetic/ Relational</v>
      </c>
      <c r="J10" s="3">
        <v>2</v>
      </c>
      <c r="L10" t="s">
        <v>647</v>
      </c>
    </row>
    <row r="11" ht="13.95" spans="1:12">
      <c r="A11" t="s">
        <v>491</v>
      </c>
      <c r="B11" s="2" t="s">
        <v>1072</v>
      </c>
      <c r="C11" s="3">
        <v>14</v>
      </c>
      <c r="D11" t="s">
        <v>644</v>
      </c>
      <c r="E11" t="s">
        <v>278</v>
      </c>
      <c r="F11" t="s">
        <v>1058</v>
      </c>
      <c r="G11" t="s">
        <v>1059</v>
      </c>
      <c r="H11" t="str">
        <f>'Dependency types'!A$4</f>
        <v>p1 &gt;= p2</v>
      </c>
      <c r="I11" t="str">
        <f>'Dependency types'!B$4</f>
        <v>Arithmetic/ Relational</v>
      </c>
      <c r="J11" s="3">
        <v>2</v>
      </c>
      <c r="L11" t="s">
        <v>647</v>
      </c>
    </row>
    <row r="12" ht="13.95" spans="1:12">
      <c r="A12" t="s">
        <v>492</v>
      </c>
      <c r="B12" s="2" t="s">
        <v>1073</v>
      </c>
      <c r="C12" s="3">
        <v>9</v>
      </c>
      <c r="D12" t="s">
        <v>1074</v>
      </c>
      <c r="E12" t="s">
        <v>278</v>
      </c>
      <c r="F12" t="s">
        <v>1058</v>
      </c>
      <c r="G12" t="s">
        <v>1059</v>
      </c>
      <c r="H12" t="str">
        <f>'Dependency types'!A$4</f>
        <v>p1 &gt;= p2</v>
      </c>
      <c r="I12" t="str">
        <f>'Dependency types'!B$4</f>
        <v>Arithmetic/ Relational</v>
      </c>
      <c r="J12" s="3">
        <v>2</v>
      </c>
      <c r="L12" t="s">
        <v>647</v>
      </c>
    </row>
    <row r="13" ht="13.95" spans="1:12">
      <c r="A13" t="s">
        <v>493</v>
      </c>
      <c r="B13" s="2" t="s">
        <v>1075</v>
      </c>
      <c r="C13" s="3">
        <v>10</v>
      </c>
      <c r="D13" t="s">
        <v>1076</v>
      </c>
      <c r="E13" t="s">
        <v>278</v>
      </c>
      <c r="F13" t="s">
        <v>1058</v>
      </c>
      <c r="G13" t="s">
        <v>1059</v>
      </c>
      <c r="H13" t="str">
        <f>'Dependency types'!A$4</f>
        <v>p1 &gt;= p2</v>
      </c>
      <c r="I13" t="str">
        <f>'Dependency types'!B$4</f>
        <v>Arithmetic/ Relational</v>
      </c>
      <c r="J13" s="3">
        <v>2</v>
      </c>
      <c r="L13" t="s">
        <v>647</v>
      </c>
    </row>
    <row r="14" ht="13.95" spans="1:12">
      <c r="A14" t="s">
        <v>494</v>
      </c>
      <c r="B14" s="2" t="s">
        <v>1077</v>
      </c>
      <c r="C14" s="3">
        <v>5</v>
      </c>
      <c r="D14" t="s">
        <v>1078</v>
      </c>
      <c r="E14" t="s">
        <v>278</v>
      </c>
      <c r="F14" t="s">
        <v>1058</v>
      </c>
      <c r="G14" t="s">
        <v>1059</v>
      </c>
      <c r="H14" t="str">
        <f>'Dependency types'!A$4</f>
        <v>p1 &gt;= p2</v>
      </c>
      <c r="I14" t="str">
        <f>'Dependency types'!B$4</f>
        <v>Arithmetic/ Relational</v>
      </c>
      <c r="J14" s="3">
        <v>2</v>
      </c>
      <c r="L14" t="s">
        <v>647</v>
      </c>
    </row>
    <row r="15" ht="13.95" spans="1:12">
      <c r="A15" t="s">
        <v>495</v>
      </c>
      <c r="B15" s="2" t="s">
        <v>1079</v>
      </c>
      <c r="C15" s="3">
        <v>5</v>
      </c>
      <c r="D15" t="s">
        <v>1080</v>
      </c>
      <c r="E15" t="s">
        <v>278</v>
      </c>
      <c r="F15" t="s">
        <v>1058</v>
      </c>
      <c r="G15" t="s">
        <v>1059</v>
      </c>
      <c r="H15" t="str">
        <f>'Dependency types'!A$4</f>
        <v>p1 &gt;= p2</v>
      </c>
      <c r="I15" t="str">
        <f>'Dependency types'!B$4</f>
        <v>Arithmetic/ Relational</v>
      </c>
      <c r="J15" s="3">
        <v>2</v>
      </c>
      <c r="L15" t="s">
        <v>647</v>
      </c>
    </row>
    <row r="16" ht="13.95" spans="1:12">
      <c r="A16" t="s">
        <v>496</v>
      </c>
      <c r="B16" s="2" t="s">
        <v>1081</v>
      </c>
      <c r="C16" s="3">
        <v>18</v>
      </c>
      <c r="D16" t="s">
        <v>1082</v>
      </c>
      <c r="E16" t="s">
        <v>278</v>
      </c>
      <c r="F16" t="s">
        <v>1058</v>
      </c>
      <c r="G16" t="s">
        <v>1059</v>
      </c>
      <c r="H16" t="str">
        <f>'Dependency types'!A$4</f>
        <v>p1 &gt;= p2</v>
      </c>
      <c r="I16" t="str">
        <f>'Dependency types'!B$4</f>
        <v>Arithmetic/ Relational</v>
      </c>
      <c r="J16" s="3">
        <v>2</v>
      </c>
      <c r="L16" t="s">
        <v>647</v>
      </c>
    </row>
    <row r="17" ht="13.95" spans="1:12">
      <c r="A17" t="s">
        <v>496</v>
      </c>
      <c r="B17" s="2" t="s">
        <v>1081</v>
      </c>
      <c r="C17" s="3">
        <v>18</v>
      </c>
      <c r="D17" t="s">
        <v>1082</v>
      </c>
      <c r="E17" t="s">
        <v>278</v>
      </c>
      <c r="F17" t="s">
        <v>1083</v>
      </c>
      <c r="G17" t="s">
        <v>1084</v>
      </c>
      <c r="H17" t="str">
        <f>'Dependency types'!A$4</f>
        <v>p1 &gt;= p2</v>
      </c>
      <c r="I17" t="str">
        <f>'Dependency types'!B$4</f>
        <v>Arithmetic/ Relational</v>
      </c>
      <c r="J17" s="3">
        <v>2</v>
      </c>
      <c r="L17" t="s">
        <v>647</v>
      </c>
    </row>
    <row r="18" ht="13.95" spans="1:12">
      <c r="A18" t="s">
        <v>496</v>
      </c>
      <c r="B18" s="2" t="s">
        <v>1081</v>
      </c>
      <c r="C18" s="3">
        <v>18</v>
      </c>
      <c r="D18" t="s">
        <v>1082</v>
      </c>
      <c r="E18" t="s">
        <v>278</v>
      </c>
      <c r="F18" t="s">
        <v>1085</v>
      </c>
      <c r="G18" t="s">
        <v>1086</v>
      </c>
      <c r="H18" t="str">
        <f>'Dependency types'!A$4</f>
        <v>p1 &gt;= p2</v>
      </c>
      <c r="I18" t="str">
        <f>'Dependency types'!B$4</f>
        <v>Arithmetic/ Relational</v>
      </c>
      <c r="J18" s="3">
        <v>2</v>
      </c>
      <c r="L18" t="s">
        <v>647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2" r:id="rId1" display="https://developers.docusign.com/esign-rest-api/reference/Accounts/Accounts/listSharedAccess"/>
    <hyperlink ref="B3" r:id="rId2" display="https://developers.docusign.com/esign-rest-api/reference/Billing/Invoices/list"/>
    <hyperlink ref="B4" r:id="rId3" display="https://developers.docusign.com/esign-rest-api/reference/Billing/Payments/list"/>
    <hyperlink ref="B5" r:id="rId4" display="https://developers.docusign.com/esign-rest-api/reference/Connect/ConnectEvents/list"/>
    <hyperlink ref="B6" r:id="rId5" display="https://developers.docusign.com/esign-rest-api/reference/Connect/ConnectEvents/listFailures"/>
    <hyperlink ref="B7" r:id="rId6" display="https://developers.docusign.com/esign-rest-api/reference/Envelopes/EnvelopeViews/createRecipient"/>
    <hyperlink ref="B8" r:id="rId7" display="https://developers.docusign.com/esign-rest-api/reference/Envelopes/EnvelopeViews/createSharedRecipient"/>
    <hyperlink ref="B9" r:id="rId8" display="https://developers.docusign.com/esign-rest-api/reference/Envelopes/Envelopes/listStatus"/>
    <hyperlink ref="B10" r:id="rId8" display="https://developers.docusign.com/esign-rest-api/reference/Envelopes/Envelopes/listStatus"/>
    <hyperlink ref="B11" r:id="rId9" display="https://developers.docusign.com/esign-rest-api/reference/Envelopes/Envelopes/listStatusChanges"/>
    <hyperlink ref="B12" r:id="rId10" display="https://developers.docusign.com/esign-rest-api/reference/Folders/Folders/listItems"/>
    <hyperlink ref="B13" r:id="rId11" display="https://developers.docusign.com/esign-rest-api/reference/Folders/Folders/search"/>
    <hyperlink ref="B14" r:id="rId12" display="https://developers.docusign.com/esign-rest-api/reference/PowerForms/PowerFormData/list"/>
    <hyperlink ref="B15" r:id="rId13" display="https://developers.docusign.com/esign-rest-api/reference/PowerForms/PowerForms/list"/>
    <hyperlink ref="B16" r:id="rId14" display="https://developers.docusign.com/esign-rest-api/reference/Templates/Templates/list"/>
    <hyperlink ref="B17" r:id="rId14" display="https://developers.docusign.com/esign-rest-api/reference/Templates/Templates/list"/>
    <hyperlink ref="B18" r:id="rId14" display="https://developers.docusign.com/esign-rest-api/reference/Templates/Templates/list"/>
  </hyperlinks>
  <pageMargins left="0.7" right="0.7" top="0.75" bottom="0.75" header="0" footer="0"/>
  <pageSetup paperSize="9" orientation="portrait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29" customWidth="1"/>
    <col min="2" max="2" width="84.2928571428571" customWidth="1"/>
    <col min="3" max="3" width="37.7071428571429" customWidth="1"/>
    <col min="4" max="4" width="34.2928571428571" customWidth="1"/>
    <col min="5" max="5" width="17.1428571428571" customWidth="1"/>
    <col min="6" max="6" width="42.4285714285714" customWidth="1"/>
    <col min="7" max="7" width="64" customWidth="1"/>
    <col min="8" max="8" width="30.1428571428571" customWidth="1"/>
    <col min="9" max="9" width="19.2928571428571" customWidth="1"/>
    <col min="10" max="10" width="6.42857142857143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1:12">
      <c r="A2" t="s">
        <v>497</v>
      </c>
      <c r="B2" s="2" t="s">
        <v>1087</v>
      </c>
      <c r="C2" s="3">
        <v>7</v>
      </c>
      <c r="D2" s="3" t="s">
        <v>283</v>
      </c>
      <c r="E2" t="s">
        <v>278</v>
      </c>
      <c r="F2" t="s">
        <v>1088</v>
      </c>
      <c r="G2" t="s">
        <v>1089</v>
      </c>
      <c r="H2" t="str">
        <f>'Dependency types'!A$4</f>
        <v>p1 &gt;= p2</v>
      </c>
      <c r="I2" t="str">
        <f>'Dependency types'!B$4</f>
        <v>Arithmetic/ Relational</v>
      </c>
      <c r="J2" s="3">
        <v>2</v>
      </c>
      <c r="L2" t="s">
        <v>647</v>
      </c>
    </row>
    <row r="3" ht="13.95" spans="1:12">
      <c r="A3" t="s">
        <v>497</v>
      </c>
      <c r="B3" s="2" t="s">
        <v>1087</v>
      </c>
      <c r="C3" s="3">
        <v>7</v>
      </c>
      <c r="D3" s="3" t="s">
        <v>283</v>
      </c>
      <c r="E3" t="s">
        <v>278</v>
      </c>
      <c r="F3" t="s">
        <v>1090</v>
      </c>
      <c r="G3" t="s">
        <v>1091</v>
      </c>
      <c r="H3" t="str">
        <f>'Dependency types'!A$4</f>
        <v>p1 &gt;= p2</v>
      </c>
      <c r="I3" t="str">
        <f>'Dependency types'!B$4</f>
        <v>Arithmetic/ Relational</v>
      </c>
      <c r="J3" s="3">
        <v>2</v>
      </c>
      <c r="L3" t="s">
        <v>647</v>
      </c>
    </row>
    <row r="4" ht="13.95" spans="1:12">
      <c r="A4" t="s">
        <v>498</v>
      </c>
      <c r="B4" s="2" t="s">
        <v>1092</v>
      </c>
      <c r="C4" s="3">
        <v>8</v>
      </c>
      <c r="D4" s="3" t="s">
        <v>283</v>
      </c>
      <c r="E4" t="s">
        <v>278</v>
      </c>
      <c r="F4" t="s">
        <v>1088</v>
      </c>
      <c r="G4" t="s">
        <v>1089</v>
      </c>
      <c r="H4" t="str">
        <f>'Dependency types'!A$4</f>
        <v>p1 &gt;= p2</v>
      </c>
      <c r="I4" t="str">
        <f>'Dependency types'!B$4</f>
        <v>Arithmetic/ Relational</v>
      </c>
      <c r="J4" s="3">
        <v>2</v>
      </c>
      <c r="L4" t="s">
        <v>647</v>
      </c>
    </row>
    <row r="5" ht="13.95" spans="1:12">
      <c r="A5" t="s">
        <v>498</v>
      </c>
      <c r="B5" s="2" t="s">
        <v>1092</v>
      </c>
      <c r="C5" s="3">
        <v>8</v>
      </c>
      <c r="D5" s="3" t="s">
        <v>283</v>
      </c>
      <c r="E5" t="s">
        <v>278</v>
      </c>
      <c r="F5" t="s">
        <v>1090</v>
      </c>
      <c r="G5" t="s">
        <v>1091</v>
      </c>
      <c r="H5" t="str">
        <f>'Dependency types'!A$4</f>
        <v>p1 &gt;= p2</v>
      </c>
      <c r="I5" t="str">
        <f>'Dependency types'!B$4</f>
        <v>Arithmetic/ Relational</v>
      </c>
      <c r="J5" s="3">
        <v>2</v>
      </c>
      <c r="L5" t="s">
        <v>647</v>
      </c>
    </row>
    <row r="6" ht="13.95" spans="1:12">
      <c r="A6" t="s">
        <v>499</v>
      </c>
      <c r="B6" s="2" t="s">
        <v>1093</v>
      </c>
      <c r="C6" s="3">
        <v>8</v>
      </c>
      <c r="D6" s="3" t="s">
        <v>283</v>
      </c>
      <c r="E6" t="s">
        <v>278</v>
      </c>
      <c r="F6" t="s">
        <v>1094</v>
      </c>
      <c r="G6" t="s">
        <v>1095</v>
      </c>
      <c r="H6" t="str">
        <f>'Dependency types'!A$25</f>
        <v>XOR(p1, AND(p2, p3))</v>
      </c>
      <c r="I6" t="str">
        <f>'Dependency types'!B$25</f>
        <v>OnlyOne</v>
      </c>
      <c r="J6" s="3">
        <v>3</v>
      </c>
      <c r="L6" t="s">
        <v>647</v>
      </c>
    </row>
    <row r="7" ht="13.95" spans="1:12">
      <c r="A7" t="s">
        <v>500</v>
      </c>
      <c r="B7" s="2" t="s">
        <v>1096</v>
      </c>
      <c r="C7" s="3">
        <v>7</v>
      </c>
      <c r="D7" s="3" t="s">
        <v>283</v>
      </c>
      <c r="E7" t="s">
        <v>278</v>
      </c>
      <c r="F7" t="s">
        <v>1094</v>
      </c>
      <c r="G7" t="s">
        <v>1095</v>
      </c>
      <c r="H7" t="str">
        <f>'Dependency types'!A$25</f>
        <v>XOR(p1, AND(p2, p3))</v>
      </c>
      <c r="I7" t="str">
        <f>'Dependency types'!B$25</f>
        <v>OnlyOne</v>
      </c>
      <c r="J7" s="3">
        <v>3</v>
      </c>
      <c r="L7" t="s">
        <v>647</v>
      </c>
    </row>
    <row r="8" ht="13.95" spans="1:12">
      <c r="A8" t="s">
        <v>501</v>
      </c>
      <c r="B8" s="2" t="s">
        <v>1097</v>
      </c>
      <c r="C8" s="3">
        <v>6</v>
      </c>
      <c r="D8" s="3" t="s">
        <v>283</v>
      </c>
      <c r="E8" t="s">
        <v>278</v>
      </c>
      <c r="F8" t="s">
        <v>1098</v>
      </c>
      <c r="G8" t="s">
        <v>1099</v>
      </c>
      <c r="H8" t="str">
        <f>'Dependency types'!A$26</f>
        <v>XOR(AND(p1, p2), AND(p3, p4))</v>
      </c>
      <c r="I8" t="str">
        <f>'Dependency types'!B$26</f>
        <v>OnlyOne</v>
      </c>
      <c r="J8" s="3">
        <v>4</v>
      </c>
      <c r="L8" t="s">
        <v>647</v>
      </c>
    </row>
    <row r="9" ht="13.95" spans="1:12">
      <c r="A9" t="s">
        <v>502</v>
      </c>
      <c r="B9" s="2" t="s">
        <v>1100</v>
      </c>
      <c r="C9" s="3">
        <v>2</v>
      </c>
      <c r="D9" s="3" t="s">
        <v>283</v>
      </c>
      <c r="E9" t="s">
        <v>278</v>
      </c>
      <c r="F9" t="s">
        <v>1101</v>
      </c>
      <c r="G9" t="s">
        <v>1102</v>
      </c>
      <c r="H9" t="str">
        <f>'Dependency types'!A$7</f>
        <v>XOR(p1, p2)</v>
      </c>
      <c r="I9" t="str">
        <f>'Dependency types'!B$7</f>
        <v>OnlyOne</v>
      </c>
      <c r="J9" s="3">
        <v>2</v>
      </c>
      <c r="L9" t="s">
        <v>647</v>
      </c>
    </row>
    <row r="10" ht="13.95" spans="1:12">
      <c r="A10" t="s">
        <v>503</v>
      </c>
      <c r="B10" s="2" t="s">
        <v>1103</v>
      </c>
      <c r="C10" s="3">
        <v>12</v>
      </c>
      <c r="D10" s="3" t="s">
        <v>283</v>
      </c>
      <c r="E10" t="s">
        <v>278</v>
      </c>
      <c r="F10" t="s">
        <v>1104</v>
      </c>
      <c r="G10" t="s">
        <v>1105</v>
      </c>
      <c r="H10" t="str">
        <f>'Dependency types'!A$6</f>
        <v>OR(p1, p2)</v>
      </c>
      <c r="I10" t="str">
        <f>'Dependency types'!B$6</f>
        <v>Or</v>
      </c>
      <c r="J10" s="3">
        <v>2</v>
      </c>
      <c r="L10" t="s">
        <v>647</v>
      </c>
    </row>
    <row r="11" ht="13.95" spans="1:12">
      <c r="A11" t="s">
        <v>503</v>
      </c>
      <c r="B11" s="2" t="s">
        <v>1103</v>
      </c>
      <c r="C11" s="3">
        <v>12</v>
      </c>
      <c r="D11" s="3" t="s">
        <v>283</v>
      </c>
      <c r="E11" t="s">
        <v>278</v>
      </c>
      <c r="F11" t="s">
        <v>1106</v>
      </c>
      <c r="G11" t="s">
        <v>1107</v>
      </c>
      <c r="H11" t="str">
        <f>'Dependency types'!A$7</f>
        <v>XOR(p1, p2)</v>
      </c>
      <c r="I11" t="str">
        <f>'Dependency types'!B$7</f>
        <v>OnlyOne</v>
      </c>
      <c r="J11" s="3">
        <v>2</v>
      </c>
      <c r="L11" t="s">
        <v>647</v>
      </c>
    </row>
    <row r="12" ht="13.95" spans="1:12">
      <c r="A12" t="s">
        <v>503</v>
      </c>
      <c r="B12" s="2" t="s">
        <v>1103</v>
      </c>
      <c r="C12" s="3">
        <v>12</v>
      </c>
      <c r="D12" s="3" t="s">
        <v>283</v>
      </c>
      <c r="E12" t="s">
        <v>278</v>
      </c>
      <c r="F12" t="s">
        <v>1108</v>
      </c>
      <c r="G12" t="s">
        <v>1109</v>
      </c>
      <c r="H12" t="str">
        <f>'Dependency types'!A$7</f>
        <v>XOR(p1, p2)</v>
      </c>
      <c r="I12" t="str">
        <f>'Dependency types'!B$7</f>
        <v>OnlyOne</v>
      </c>
      <c r="J12" s="3">
        <v>2</v>
      </c>
      <c r="L12" t="s">
        <v>647</v>
      </c>
    </row>
    <row r="13" ht="13.95" spans="1:12">
      <c r="A13" t="s">
        <v>401</v>
      </c>
      <c r="B13" s="2" t="s">
        <v>1110</v>
      </c>
      <c r="C13" s="3">
        <v>32</v>
      </c>
      <c r="D13" s="3" t="s">
        <v>283</v>
      </c>
      <c r="E13" t="s">
        <v>278</v>
      </c>
      <c r="F13" t="s">
        <v>1111</v>
      </c>
      <c r="G13" t="s">
        <v>1112</v>
      </c>
      <c r="H13" t="str">
        <f>'Dependency types'!A$9</f>
        <v>XOR(p1, p2, p3)</v>
      </c>
      <c r="I13" t="str">
        <f>'Dependency types'!B$9</f>
        <v>OnlyOne</v>
      </c>
      <c r="J13" s="3">
        <v>3</v>
      </c>
      <c r="L13" t="s">
        <v>647</v>
      </c>
    </row>
    <row r="14" ht="13.95" spans="1:12">
      <c r="A14" t="s">
        <v>401</v>
      </c>
      <c r="B14" s="2" t="s">
        <v>1110</v>
      </c>
      <c r="C14" s="3">
        <v>32</v>
      </c>
      <c r="D14" s="3" t="s">
        <v>283</v>
      </c>
      <c r="E14" t="s">
        <v>278</v>
      </c>
      <c r="F14" t="s">
        <v>1113</v>
      </c>
      <c r="G14" t="s">
        <v>1112</v>
      </c>
      <c r="H14" t="str">
        <f>'Dependency types'!A$9</f>
        <v>XOR(p1, p2, p3)</v>
      </c>
      <c r="I14" t="str">
        <f>'Dependency types'!B$9</f>
        <v>OnlyOne</v>
      </c>
      <c r="J14" s="3">
        <v>3</v>
      </c>
      <c r="L14" t="s">
        <v>647</v>
      </c>
    </row>
    <row r="15" ht="13.95" spans="1:12">
      <c r="A15" t="s">
        <v>401</v>
      </c>
      <c r="B15" s="2" t="s">
        <v>1110</v>
      </c>
      <c r="C15" s="3">
        <v>32</v>
      </c>
      <c r="D15" s="3" t="s">
        <v>283</v>
      </c>
      <c r="E15" t="s">
        <v>278</v>
      </c>
      <c r="F15" t="s">
        <v>1088</v>
      </c>
      <c r="G15" t="s">
        <v>1089</v>
      </c>
      <c r="H15" t="str">
        <f>'Dependency types'!A$4</f>
        <v>p1 &gt;= p2</v>
      </c>
      <c r="I15" t="str">
        <f>'Dependency types'!B$4</f>
        <v>Arithmetic/ Relational</v>
      </c>
      <c r="J15" s="3">
        <v>2</v>
      </c>
      <c r="L15" t="s">
        <v>647</v>
      </c>
    </row>
    <row r="16" ht="13.95" spans="1:12">
      <c r="A16" t="s">
        <v>401</v>
      </c>
      <c r="B16" s="2" t="s">
        <v>1110</v>
      </c>
      <c r="C16" s="3">
        <v>32</v>
      </c>
      <c r="D16" s="3" t="s">
        <v>283</v>
      </c>
      <c r="E16" t="s">
        <v>278</v>
      </c>
      <c r="F16" t="s">
        <v>1090</v>
      </c>
      <c r="G16" t="s">
        <v>1091</v>
      </c>
      <c r="H16" t="str">
        <f>'Dependency types'!A$4</f>
        <v>p1 &gt;= p2</v>
      </c>
      <c r="I16" t="str">
        <f>'Dependency types'!B$4</f>
        <v>Arithmetic/ Relational</v>
      </c>
      <c r="J16" s="3">
        <v>2</v>
      </c>
      <c r="L16" t="s">
        <v>647</v>
      </c>
    </row>
    <row r="17" ht="13.95" spans="1:12">
      <c r="A17" t="s">
        <v>504</v>
      </c>
      <c r="B17" s="2" t="s">
        <v>1114</v>
      </c>
      <c r="C17" s="3">
        <v>6</v>
      </c>
      <c r="D17" s="3" t="s">
        <v>283</v>
      </c>
      <c r="E17" t="s">
        <v>278</v>
      </c>
      <c r="F17" t="s">
        <v>1088</v>
      </c>
      <c r="G17" t="s">
        <v>1089</v>
      </c>
      <c r="H17" t="str">
        <f>'Dependency types'!A$4</f>
        <v>p1 &gt;= p2</v>
      </c>
      <c r="I17" t="str">
        <f>'Dependency types'!B$4</f>
        <v>Arithmetic/ Relational</v>
      </c>
      <c r="J17" s="3">
        <v>2</v>
      </c>
      <c r="L17" t="s">
        <v>647</v>
      </c>
    </row>
    <row r="18" ht="13.95" spans="1:12">
      <c r="A18" t="s">
        <v>504</v>
      </c>
      <c r="B18" s="2" t="s">
        <v>1114</v>
      </c>
      <c r="C18" s="3">
        <v>6</v>
      </c>
      <c r="D18" s="3" t="s">
        <v>283</v>
      </c>
      <c r="E18" t="s">
        <v>278</v>
      </c>
      <c r="F18" t="s">
        <v>1090</v>
      </c>
      <c r="G18" t="s">
        <v>1091</v>
      </c>
      <c r="H18" t="str">
        <f>'Dependency types'!A$4</f>
        <v>p1 &gt;= p2</v>
      </c>
      <c r="I18" t="str">
        <f>'Dependency types'!B$4</f>
        <v>Arithmetic/ Relational</v>
      </c>
      <c r="J18" s="3">
        <v>2</v>
      </c>
      <c r="L18" t="s">
        <v>647</v>
      </c>
    </row>
    <row r="19" ht="13.95" spans="1:12">
      <c r="A19" t="s">
        <v>505</v>
      </c>
      <c r="B19" s="2" t="s">
        <v>1115</v>
      </c>
      <c r="C19" s="3">
        <v>6</v>
      </c>
      <c r="D19" s="3" t="s">
        <v>283</v>
      </c>
      <c r="E19" t="s">
        <v>278</v>
      </c>
      <c r="F19" t="s">
        <v>1088</v>
      </c>
      <c r="G19" t="s">
        <v>1089</v>
      </c>
      <c r="H19" t="str">
        <f>'Dependency types'!A$4</f>
        <v>p1 &gt;= p2</v>
      </c>
      <c r="I19" t="str">
        <f>'Dependency types'!B$4</f>
        <v>Arithmetic/ Relational</v>
      </c>
      <c r="J19" s="3">
        <v>2</v>
      </c>
      <c r="L19" t="s">
        <v>647</v>
      </c>
    </row>
    <row r="20" ht="13.95" spans="1:12">
      <c r="A20" t="s">
        <v>505</v>
      </c>
      <c r="B20" s="2" t="s">
        <v>1115</v>
      </c>
      <c r="C20" s="3">
        <v>6</v>
      </c>
      <c r="D20" s="3" t="s">
        <v>283</v>
      </c>
      <c r="E20" t="s">
        <v>278</v>
      </c>
      <c r="F20" t="s">
        <v>1090</v>
      </c>
      <c r="G20" t="s">
        <v>1091</v>
      </c>
      <c r="H20" t="str">
        <f>'Dependency types'!A$4</f>
        <v>p1 &gt;= p2</v>
      </c>
      <c r="I20" t="str">
        <f>'Dependency types'!B$4</f>
        <v>Arithmetic/ Relational</v>
      </c>
      <c r="J20" s="3">
        <v>2</v>
      </c>
      <c r="L20" t="s">
        <v>647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2" r:id="rId1" display="http://www.geonames.org/export/JSON-webservices.html#citiesJSON"/>
    <hyperlink ref="B3" r:id="rId1" display="http://www.geonames.org/export/JSON-webservices.html#citiesJSON"/>
    <hyperlink ref="B4" r:id="rId1" display="http://www.geonames.org/export/JSON-webservices.html#earthquakesJSON"/>
    <hyperlink ref="B5" r:id="rId1" display="http://www.geonames.org/export/JSON-webservices.html#earthquakesJSON"/>
    <hyperlink ref="B6" r:id="rId2" display="http://www.geonames.org/export/web-services.html#findNearbyPostalCodes"/>
    <hyperlink ref="B7" r:id="rId3" display="http://www.geonames.org/export/wikipedia-webservice.html#findNearbyWikipedia"/>
    <hyperlink ref="B8" r:id="rId4" display="http://www.geonames.org/maps/us-reverse-geocoder.html#findNearestAddress"/>
    <hyperlink ref="B9" r:id="rId5" display="http://www.geonames.org/export/place-hierarchy.html#neighbours"/>
    <hyperlink ref="B10" r:id="rId2" display="http://www.geonames.org/export/web-services.html#postalCodeSearch"/>
    <hyperlink ref="B11" r:id="rId2" display="http://www.geonames.org/export/web-services.html#postalCodeSearch"/>
    <hyperlink ref="B12" r:id="rId2" display="http://www.geonames.org/export/web-services.html#postalCodeSearch"/>
    <hyperlink ref="B13" r:id="rId6" display="http://www.geonames.org/export/geonames-search.html"/>
    <hyperlink ref="B14" r:id="rId6" display="http://www.geonames.org/export/geonames-search.html"/>
    <hyperlink ref="B15" r:id="rId6" display="http://www.geonames.org/export/geonames-search.html"/>
    <hyperlink ref="B16" r:id="rId6" display="http://www.geonames.org/export/geonames-search.html"/>
    <hyperlink ref="B17" r:id="rId1" display="http://www.geonames.org/export/JSON-webservices.html#weatherJSON"/>
    <hyperlink ref="B19" r:id="rId3" display="http://www.geonames.org/export/wikipedia-webservice.html#wikipediaBoundingBox"/>
    <hyperlink ref="B20" r:id="rId3" display="http://www.geonames.org/export/wikipedia-webservice.html#wikipediaBoundingBox"/>
  </hyperlinks>
  <pageMargins left="0.7" right="0.7" top="0.75" bottom="0.75" header="0" footer="0"/>
  <pageSetup paperSize="9" orientation="portrait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29" customWidth="1"/>
    <col min="2" max="2" width="84.2928571428571" customWidth="1"/>
    <col min="3" max="3" width="37.7071428571429" customWidth="1"/>
    <col min="4" max="4" width="35" customWidth="1"/>
    <col min="5" max="5" width="15.4285714285714" customWidth="1"/>
    <col min="6" max="6" width="42.8571428571429" customWidth="1"/>
    <col min="7" max="7" width="85.4285714285714" customWidth="1"/>
    <col min="8" max="8" width="27" customWidth="1"/>
    <col min="9" max="9" width="18.1428571428571" customWidth="1"/>
    <col min="10" max="10" width="6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1:12">
      <c r="A2" t="s">
        <v>506</v>
      </c>
      <c r="B2" s="2" t="s">
        <v>1116</v>
      </c>
      <c r="C2" s="3">
        <v>11</v>
      </c>
      <c r="D2" t="s">
        <v>1117</v>
      </c>
      <c r="E2" t="s">
        <v>278</v>
      </c>
      <c r="F2" t="s">
        <v>1118</v>
      </c>
      <c r="G2" t="s">
        <v>1112</v>
      </c>
      <c r="H2" t="str">
        <f>'Dependency types'!A$9</f>
        <v>XOR(p1, p2, p3)</v>
      </c>
      <c r="I2" t="str">
        <f>'Dependency types'!B$9</f>
        <v>OnlyOne</v>
      </c>
      <c r="J2" s="3">
        <v>3</v>
      </c>
      <c r="L2" t="s">
        <v>647</v>
      </c>
    </row>
    <row r="3" ht="13.95" spans="1:12">
      <c r="A3" t="s">
        <v>506</v>
      </c>
      <c r="B3" s="2" t="s">
        <v>1116</v>
      </c>
      <c r="C3" s="3">
        <v>11</v>
      </c>
      <c r="D3" t="s">
        <v>1117</v>
      </c>
      <c r="E3" t="s">
        <v>278</v>
      </c>
      <c r="F3" t="s">
        <v>1119</v>
      </c>
      <c r="G3" t="s">
        <v>1120</v>
      </c>
      <c r="H3" t="str">
        <f>'Dependency types'!A$27</f>
        <v>XOR(p1, p2, OR(p3, p4))</v>
      </c>
      <c r="I3" t="str">
        <f>'Dependency types'!B$27</f>
        <v>OnlyOne</v>
      </c>
      <c r="J3" s="3">
        <v>4</v>
      </c>
      <c r="L3" t="s">
        <v>647</v>
      </c>
    </row>
    <row r="4" ht="13.95" spans="1:12">
      <c r="A4" t="s">
        <v>506</v>
      </c>
      <c r="B4" s="2" t="s">
        <v>1116</v>
      </c>
      <c r="C4" s="3">
        <v>11</v>
      </c>
      <c r="D4" t="s">
        <v>1117</v>
      </c>
      <c r="E4" t="s">
        <v>278</v>
      </c>
      <c r="F4" t="s">
        <v>1121</v>
      </c>
      <c r="G4" t="s">
        <v>1122</v>
      </c>
      <c r="H4" t="str">
        <f>'Dependency types'!A$28</f>
        <v>p1 =&gt; !OR(p2, p3)</v>
      </c>
      <c r="I4" t="str">
        <f>'Dependency types'!B$28</f>
        <v>ZeroOrOne</v>
      </c>
      <c r="J4" s="3">
        <v>3</v>
      </c>
      <c r="L4" t="s">
        <v>647</v>
      </c>
    </row>
    <row r="5" ht="13.95" spans="1:12">
      <c r="A5" t="s">
        <v>506</v>
      </c>
      <c r="B5" s="2" t="s">
        <v>1116</v>
      </c>
      <c r="C5" s="3">
        <v>11</v>
      </c>
      <c r="D5" t="s">
        <v>1117</v>
      </c>
      <c r="E5" t="s">
        <v>278</v>
      </c>
      <c r="F5" t="s">
        <v>1123</v>
      </c>
      <c r="G5" t="s">
        <v>1124</v>
      </c>
      <c r="H5" t="str">
        <f>'Dependency types'!A$28</f>
        <v>p1 =&gt; !OR(p2, p3)</v>
      </c>
      <c r="I5" t="str">
        <f>'Dependency types'!B$28</f>
        <v>ZeroOrOne</v>
      </c>
      <c r="J5" s="3">
        <v>3</v>
      </c>
      <c r="L5" t="s">
        <v>647</v>
      </c>
    </row>
    <row r="6" ht="13.95" spans="1:12">
      <c r="A6" t="s">
        <v>506</v>
      </c>
      <c r="B6" s="2" t="s">
        <v>1116</v>
      </c>
      <c r="C6" s="3">
        <v>11</v>
      </c>
      <c r="D6" t="s">
        <v>1117</v>
      </c>
      <c r="E6" t="s">
        <v>278</v>
      </c>
      <c r="F6" t="s">
        <v>1125</v>
      </c>
      <c r="G6" t="s">
        <v>1126</v>
      </c>
      <c r="H6" t="str">
        <f>'Dependency types'!A$28</f>
        <v>p1 =&gt; !OR(p2, p3)</v>
      </c>
      <c r="I6" t="str">
        <f>'Dependency types'!B$28</f>
        <v>ZeroOrOne</v>
      </c>
      <c r="J6" s="3">
        <v>3</v>
      </c>
      <c r="L6" t="s">
        <v>647</v>
      </c>
    </row>
    <row r="7" ht="13.95" spans="1:12">
      <c r="A7" t="s">
        <v>506</v>
      </c>
      <c r="B7" s="2" t="s">
        <v>1116</v>
      </c>
      <c r="C7" s="3">
        <v>11</v>
      </c>
      <c r="D7" t="s">
        <v>1117</v>
      </c>
      <c r="E7" t="s">
        <v>278</v>
      </c>
      <c r="F7" t="s">
        <v>1127</v>
      </c>
      <c r="G7" t="s">
        <v>1128</v>
      </c>
      <c r="H7" t="str">
        <f>'Dependency types'!A$28</f>
        <v>p1 =&gt; !OR(p2, p3)</v>
      </c>
      <c r="I7" t="str">
        <f>'Dependency types'!B$28</f>
        <v>ZeroOrOne</v>
      </c>
      <c r="J7" s="3">
        <v>3</v>
      </c>
      <c r="L7" t="s">
        <v>647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2" r:id="rId1" display="https://developers.google.com/maps/documentation/geocoding/intro"/>
    <hyperlink ref="B3" r:id="rId1" display="https://developers.google.com/maps/documentation/geocoding/intro"/>
    <hyperlink ref="B4" r:id="rId1" display="https://developers.google.com/maps/documentation/geocoding/intro"/>
    <hyperlink ref="B5" r:id="rId1" display="https://developers.google.com/maps/documentation/geocoding/intro"/>
    <hyperlink ref="B6" r:id="rId1" display="https://developers.google.com/maps/documentation/geocoding/intro"/>
    <hyperlink ref="B7" r:id="rId1" display="https://developers.google.com/maps/documentation/geocoding/intro"/>
  </hyperlinks>
  <pageMargins left="0.7" right="0.7" top="0.75" bottom="0.75" header="0" footer="0"/>
  <pageSetup paperSize="9" orientation="portrait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29" customWidth="1"/>
    <col min="2" max="2" width="91.7071428571429" customWidth="1"/>
    <col min="3" max="3" width="37.7071428571429" customWidth="1"/>
    <col min="4" max="4" width="34.1428571428571" customWidth="1"/>
    <col min="5" max="5" width="16.4285714285714" customWidth="1"/>
    <col min="6" max="6" width="39.2928571428571" customWidth="1"/>
    <col min="7" max="7" width="55.4285714285714" customWidth="1"/>
    <col min="8" max="8" width="27.1428571428571" customWidth="1"/>
    <col min="9" max="9" width="18.1428571428571" customWidth="1"/>
    <col min="10" max="10" width="6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1:12">
      <c r="A2" t="s">
        <v>507</v>
      </c>
      <c r="B2" s="2" t="s">
        <v>1129</v>
      </c>
      <c r="C2" s="3">
        <v>7</v>
      </c>
      <c r="D2" t="s">
        <v>283</v>
      </c>
      <c r="E2" t="s">
        <v>278</v>
      </c>
      <c r="F2" t="s">
        <v>1130</v>
      </c>
      <c r="G2" t="s">
        <v>996</v>
      </c>
      <c r="H2" t="str">
        <f>'Dependency types'!A$16</f>
        <v>NAND(p1, p2)</v>
      </c>
      <c r="I2" t="str">
        <f>'Dependency types'!B$16</f>
        <v>ZeroOrOne</v>
      </c>
      <c r="J2" s="3">
        <v>2</v>
      </c>
      <c r="L2" t="s">
        <v>647</v>
      </c>
    </row>
    <row r="3" ht="13.95" spans="1:12">
      <c r="A3" t="s">
        <v>508</v>
      </c>
      <c r="B3" s="2" t="s">
        <v>1131</v>
      </c>
      <c r="C3" s="3">
        <v>7</v>
      </c>
      <c r="D3" t="s">
        <v>283</v>
      </c>
      <c r="E3" t="s">
        <v>278</v>
      </c>
      <c r="F3" t="s">
        <v>1130</v>
      </c>
      <c r="G3" t="s">
        <v>996</v>
      </c>
      <c r="H3" t="str">
        <f>'Dependency types'!A$16</f>
        <v>NAND(p1, p2)</v>
      </c>
      <c r="I3" t="str">
        <f>'Dependency types'!B$16</f>
        <v>ZeroOrOne</v>
      </c>
      <c r="J3" s="3">
        <v>2</v>
      </c>
      <c r="L3" t="s">
        <v>647</v>
      </c>
    </row>
    <row r="4" ht="13.95" spans="1:12">
      <c r="A4" t="s">
        <v>508</v>
      </c>
      <c r="B4" s="2" t="s">
        <v>1131</v>
      </c>
      <c r="C4" s="3">
        <v>7</v>
      </c>
      <c r="D4" t="s">
        <v>283</v>
      </c>
      <c r="E4" t="s">
        <v>278</v>
      </c>
      <c r="F4" t="s">
        <v>935</v>
      </c>
      <c r="G4" t="s">
        <v>1132</v>
      </c>
      <c r="H4" t="str">
        <f>'Dependency types'!A$4</f>
        <v>p1 &gt;= p2</v>
      </c>
      <c r="I4" t="str">
        <f>'Dependency types'!B$4</f>
        <v>Arithmetic/ Relational</v>
      </c>
      <c r="J4" s="3">
        <v>2</v>
      </c>
      <c r="L4" t="s">
        <v>647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2" r:id="rId1" display="https://wiki.openstreetmap.org/wiki/API_v0.6#Query:_GET_.2Fapi.2F0.6.2Fchangesets"/>
    <hyperlink ref="B3" r:id="rId1" display="https://wiki.openstreetmap.org/wiki/API_v0.6#Search_for_notes:_GET_.2Fapi.2F0.6.2Fnotes.2Fsearch"/>
    <hyperlink ref="B4" r:id="rId1" display="https://wiki.openstreetmap.org/wiki/API_v0.6#Search_for_notes:_GET_.2Fapi.2F0.6.2Fnotes.2Fsearch"/>
  </hyperlinks>
  <pageMargins left="0.7" right="0.7" top="0.75" bottom="0.75" header="0" footer="0"/>
  <pageSetup paperSize="9" orientation="portrait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29" customWidth="1"/>
    <col min="2" max="2" width="84.2928571428571" customWidth="1"/>
    <col min="3" max="3" width="37.7071428571429" customWidth="1"/>
    <col min="4" max="4" width="34.1428571428571" customWidth="1"/>
    <col min="5" max="5" width="16.4285714285714" customWidth="1"/>
    <col min="6" max="6" width="39.2928571428571" customWidth="1"/>
    <col min="7" max="7" width="55.4285714285714" customWidth="1"/>
    <col min="8" max="8" width="27.2928571428571" customWidth="1"/>
    <col min="9" max="9" width="18.2928571428571" customWidth="1"/>
    <col min="10" max="10" width="6.42857142857143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1:12">
      <c r="A2" t="s">
        <v>509</v>
      </c>
      <c r="B2" s="2" t="s">
        <v>1133</v>
      </c>
      <c r="C2" s="3">
        <v>13</v>
      </c>
      <c r="D2" t="s">
        <v>283</v>
      </c>
      <c r="E2" t="s">
        <v>278</v>
      </c>
      <c r="F2" t="s">
        <v>1134</v>
      </c>
      <c r="G2" t="s">
        <v>1135</v>
      </c>
      <c r="H2" t="str">
        <f>'Dependency types'!A$4</f>
        <v>p1 &gt;= p2</v>
      </c>
      <c r="I2" t="str">
        <f>'Dependency types'!B$4</f>
        <v>Arithmetic/ Relational</v>
      </c>
      <c r="J2" s="3">
        <v>2</v>
      </c>
      <c r="L2" t="s">
        <v>647</v>
      </c>
    </row>
    <row r="3" ht="13.95" spans="1:12">
      <c r="A3" t="s">
        <v>509</v>
      </c>
      <c r="B3" s="2" t="s">
        <v>1133</v>
      </c>
      <c r="C3" s="3">
        <v>13</v>
      </c>
      <c r="D3" t="s">
        <v>283</v>
      </c>
      <c r="E3" t="s">
        <v>278</v>
      </c>
      <c r="F3" t="s">
        <v>1136</v>
      </c>
      <c r="G3" t="s">
        <v>1137</v>
      </c>
      <c r="H3" t="str">
        <f>'Dependency types'!A$4</f>
        <v>p1 &gt;= p2</v>
      </c>
      <c r="I3" t="str">
        <f>'Dependency types'!B$4</f>
        <v>Arithmetic/ Relational</v>
      </c>
      <c r="J3" s="3">
        <v>2</v>
      </c>
      <c r="L3" t="s">
        <v>647</v>
      </c>
    </row>
    <row r="4" ht="13.95" spans="1:12">
      <c r="A4" t="s">
        <v>509</v>
      </c>
      <c r="B4" s="2" t="s">
        <v>1133</v>
      </c>
      <c r="C4" s="3">
        <v>13</v>
      </c>
      <c r="D4" t="s">
        <v>283</v>
      </c>
      <c r="E4" t="s">
        <v>278</v>
      </c>
      <c r="F4" t="s">
        <v>1138</v>
      </c>
      <c r="G4" t="s">
        <v>1139</v>
      </c>
      <c r="H4" t="str">
        <f>'Dependency types'!A$4</f>
        <v>p1 &gt;= p2</v>
      </c>
      <c r="I4" t="str">
        <f>'Dependency types'!B$4</f>
        <v>Arithmetic/ Relational</v>
      </c>
      <c r="J4" s="3">
        <v>2</v>
      </c>
      <c r="L4" t="s">
        <v>647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2" r:id="rId1" display="https://developers.soundcloud.com/docs/api/reference#tracks"/>
  </hyperlinks>
  <pageMargins left="0.7" right="0.7" top="0.75" bottom="0.75" header="0" footer="0"/>
  <pageSetup paperSize="9" orientation="portrait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48.8571428571429" customWidth="1"/>
    <col min="2" max="2" width="84.2928571428571" customWidth="1"/>
    <col min="3" max="3" width="37.7071428571429" customWidth="1"/>
    <col min="4" max="4" width="34.1428571428571" customWidth="1"/>
    <col min="5" max="5" width="16.4285714285714" customWidth="1"/>
    <col min="6" max="6" width="45.4285714285714" customWidth="1"/>
    <col min="7" max="7" width="74" customWidth="1"/>
    <col min="8" max="8" width="27.4285714285714" customWidth="1"/>
    <col min="9" max="9" width="18" customWidth="1"/>
    <col min="10" max="10" width="6.29285714285714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1:13">
      <c r="A2" t="s">
        <v>510</v>
      </c>
      <c r="B2" s="2" t="s">
        <v>1140</v>
      </c>
      <c r="C2" s="3">
        <v>15</v>
      </c>
      <c r="D2" t="s">
        <v>1141</v>
      </c>
      <c r="E2" t="s">
        <v>279</v>
      </c>
      <c r="F2" t="s">
        <v>1142</v>
      </c>
      <c r="G2" t="s">
        <v>865</v>
      </c>
      <c r="H2" t="str">
        <f>'Dependency types'!A$6</f>
        <v>OR(p1, p2)</v>
      </c>
      <c r="I2" t="str">
        <f>'Dependency types'!B$6</f>
        <v>Or</v>
      </c>
      <c r="J2" s="3">
        <v>2</v>
      </c>
      <c r="M2" t="s">
        <v>647</v>
      </c>
    </row>
    <row r="3" ht="13.95" spans="1:12">
      <c r="A3" t="s">
        <v>511</v>
      </c>
      <c r="B3" s="2" t="s">
        <v>1143</v>
      </c>
      <c r="C3" s="3">
        <v>9</v>
      </c>
      <c r="D3" t="s">
        <v>283</v>
      </c>
      <c r="E3" t="s">
        <v>278</v>
      </c>
      <c r="F3" t="s">
        <v>1144</v>
      </c>
      <c r="G3" t="s">
        <v>692</v>
      </c>
      <c r="H3" t="str">
        <f>'Dependency types'!A$7</f>
        <v>XOR(p1, p2)</v>
      </c>
      <c r="I3" t="str">
        <f>'Dependency types'!B$7</f>
        <v>OnlyOne</v>
      </c>
      <c r="J3" s="3">
        <v>2</v>
      </c>
      <c r="L3" t="s">
        <v>647</v>
      </c>
    </row>
    <row r="4" ht="13.95" spans="1:13">
      <c r="A4" t="s">
        <v>512</v>
      </c>
      <c r="B4" s="2" t="s">
        <v>1145</v>
      </c>
      <c r="C4" s="3">
        <v>34</v>
      </c>
      <c r="D4" t="s">
        <v>954</v>
      </c>
      <c r="E4" t="s">
        <v>279</v>
      </c>
      <c r="F4" t="s">
        <v>1146</v>
      </c>
      <c r="G4" t="s">
        <v>1147</v>
      </c>
      <c r="H4" t="str">
        <f>'Dependency types'!A$29</f>
        <v>!p1 =&gt; OR(p2, AND(p3, p4))</v>
      </c>
      <c r="I4" t="str">
        <f>'Dependency types'!B$29</f>
        <v>Or</v>
      </c>
      <c r="J4" s="3">
        <v>4</v>
      </c>
      <c r="M4" t="s">
        <v>647</v>
      </c>
    </row>
    <row r="5" ht="13.95" spans="1:12">
      <c r="A5" t="s">
        <v>513</v>
      </c>
      <c r="B5" s="2" t="s">
        <v>1148</v>
      </c>
      <c r="C5" s="3">
        <v>8</v>
      </c>
      <c r="D5" t="s">
        <v>1149</v>
      </c>
      <c r="E5" t="s">
        <v>278</v>
      </c>
      <c r="F5" t="s">
        <v>1150</v>
      </c>
      <c r="G5" t="s">
        <v>1151</v>
      </c>
      <c r="H5" t="str">
        <f>'Dependency types'!A$4</f>
        <v>p1 &gt;= p2</v>
      </c>
      <c r="I5" t="str">
        <f>'Dependency types'!B$4</f>
        <v>Arithmetic/ Relational</v>
      </c>
      <c r="J5" s="3">
        <v>2</v>
      </c>
      <c r="L5" t="s">
        <v>647</v>
      </c>
    </row>
    <row r="6" ht="13.95" spans="1:13">
      <c r="A6" t="s">
        <v>514</v>
      </c>
      <c r="B6" s="2" t="s">
        <v>1152</v>
      </c>
      <c r="C6" s="3">
        <v>221</v>
      </c>
      <c r="D6" t="s">
        <v>954</v>
      </c>
      <c r="E6" t="s">
        <v>280</v>
      </c>
      <c r="F6" t="s">
        <v>1144</v>
      </c>
      <c r="G6" t="s">
        <v>1153</v>
      </c>
      <c r="H6" t="str">
        <f>'Dependency types'!A$30</f>
        <v>XOR(p1, p2, ..., p10)</v>
      </c>
      <c r="I6" t="str">
        <f>'Dependency types'!B$30</f>
        <v>OnlyOne</v>
      </c>
      <c r="J6" s="3">
        <v>10</v>
      </c>
      <c r="M6" t="s">
        <v>647</v>
      </c>
    </row>
    <row r="7" ht="13.95" spans="1:13">
      <c r="A7" t="s">
        <v>515</v>
      </c>
      <c r="B7" s="2" t="s">
        <v>1154</v>
      </c>
      <c r="C7" s="3">
        <v>23</v>
      </c>
      <c r="D7" t="s">
        <v>1155</v>
      </c>
      <c r="E7" t="s">
        <v>279</v>
      </c>
      <c r="F7" t="s">
        <v>1156</v>
      </c>
      <c r="G7" t="s">
        <v>1157</v>
      </c>
      <c r="H7" t="str">
        <f>'Dependency types'!A$15</f>
        <v>p1 =&gt; p2=A</v>
      </c>
      <c r="I7" t="str">
        <f>'Dependency types'!B$15</f>
        <v>Requires</v>
      </c>
      <c r="J7" s="3">
        <v>2</v>
      </c>
      <c r="M7" t="s">
        <v>647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2" r:id="rId1" display="https://nationbuilder.com/blog_posts_api"/>
    <hyperlink ref="B3" r:id="rId2" display="https://nationbuilder.com/contacts_api"/>
    <hyperlink ref="B4" r:id="rId3" display="https://nationbuilder.com/donations_api"/>
    <hyperlink ref="B5" r:id="rId4" display="https://nationbuilder.com/events_api"/>
    <hyperlink ref="B6" r:id="rId5" display="https://nationbuilder.com/people_api"/>
    <hyperlink ref="B7" r:id="rId6" display="https://nationbuilder.com/surveys_api"/>
  </hyperlinks>
  <pageMargins left="0.7" right="0.7" top="0.75" bottom="0.75" header="0" footer="0"/>
  <pageSetup paperSize="9" orientation="portrait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38.4285714285714" customWidth="1"/>
    <col min="2" max="2" width="84.2928571428571" customWidth="1"/>
    <col min="3" max="3" width="37.7071428571429" customWidth="1"/>
    <col min="4" max="4" width="34.1428571428571" customWidth="1"/>
    <col min="5" max="5" width="16.4285714285714" customWidth="1"/>
    <col min="6" max="6" width="39.2928571428571" customWidth="1"/>
    <col min="7" max="7" width="65.1428571428571" customWidth="1"/>
    <col min="8" max="8" width="28.1428571428571" customWidth="1"/>
    <col min="9" max="9" width="18.1428571428571" customWidth="1"/>
    <col min="10" max="10" width="7.14285714285714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1:12">
      <c r="A2" t="s">
        <v>516</v>
      </c>
      <c r="B2" s="2" t="s">
        <v>1158</v>
      </c>
      <c r="C2" s="3">
        <v>4</v>
      </c>
      <c r="D2" t="s">
        <v>283</v>
      </c>
      <c r="E2" t="s">
        <v>278</v>
      </c>
      <c r="F2" t="s">
        <v>1159</v>
      </c>
      <c r="G2" t="s">
        <v>1160</v>
      </c>
      <c r="H2" t="str">
        <f>'Dependency types'!A$31</f>
        <v>NAND(p1, p2, p3)</v>
      </c>
      <c r="I2" t="str">
        <f>'Dependency types'!B$31</f>
        <v>ZeroOrOne</v>
      </c>
      <c r="J2" s="3">
        <v>3</v>
      </c>
      <c r="L2" t="s">
        <v>647</v>
      </c>
    </row>
    <row r="3" ht="13.95" spans="1:12">
      <c r="A3" t="s">
        <v>517</v>
      </c>
      <c r="B3" s="2" t="s">
        <v>1161</v>
      </c>
      <c r="C3" s="3">
        <v>32</v>
      </c>
      <c r="D3" t="s">
        <v>1162</v>
      </c>
      <c r="E3" t="s">
        <v>279</v>
      </c>
      <c r="F3" t="s">
        <v>1163</v>
      </c>
      <c r="G3" t="s">
        <v>1164</v>
      </c>
      <c r="H3" t="str">
        <f>'Dependency types'!A$15</f>
        <v>p1 =&gt; p2=A</v>
      </c>
      <c r="I3" t="str">
        <f>'Dependency types'!B$15</f>
        <v>Requires</v>
      </c>
      <c r="J3" s="3">
        <v>2</v>
      </c>
      <c r="L3" t="s">
        <v>647</v>
      </c>
    </row>
    <row r="4" ht="13.95" spans="1:12">
      <c r="A4" t="s">
        <v>517</v>
      </c>
      <c r="B4" s="2" t="s">
        <v>1161</v>
      </c>
      <c r="C4" s="3">
        <v>32</v>
      </c>
      <c r="D4" t="s">
        <v>1162</v>
      </c>
      <c r="E4" t="s">
        <v>279</v>
      </c>
      <c r="F4" t="s">
        <v>1165</v>
      </c>
      <c r="G4" t="s">
        <v>1166</v>
      </c>
      <c r="H4" t="str">
        <f>'Dependency types'!A$15</f>
        <v>p1 =&gt; p2=A</v>
      </c>
      <c r="I4" t="str">
        <f>'Dependency types'!B$15</f>
        <v>Requires</v>
      </c>
      <c r="J4" s="3">
        <v>2</v>
      </c>
      <c r="L4" t="s">
        <v>647</v>
      </c>
    </row>
    <row r="5" ht="13.95" spans="1:12">
      <c r="A5" t="s">
        <v>517</v>
      </c>
      <c r="B5" s="2" t="s">
        <v>1161</v>
      </c>
      <c r="C5" s="3">
        <v>32</v>
      </c>
      <c r="D5" t="s">
        <v>1162</v>
      </c>
      <c r="E5" t="s">
        <v>279</v>
      </c>
      <c r="F5" t="s">
        <v>1167</v>
      </c>
      <c r="G5" t="s">
        <v>1168</v>
      </c>
      <c r="H5" t="str">
        <f>'Dependency types'!A$15</f>
        <v>p1 =&gt; p2=A</v>
      </c>
      <c r="I5" t="str">
        <f>'Dependency types'!B$15</f>
        <v>Requires</v>
      </c>
      <c r="J5" s="3">
        <v>2</v>
      </c>
      <c r="L5" t="s">
        <v>647</v>
      </c>
    </row>
    <row r="6" ht="13.95" spans="1:12">
      <c r="A6" t="s">
        <v>517</v>
      </c>
      <c r="B6" s="2" t="s">
        <v>1161</v>
      </c>
      <c r="C6" s="3">
        <v>32</v>
      </c>
      <c r="D6" t="s">
        <v>1162</v>
      </c>
      <c r="E6" t="s">
        <v>279</v>
      </c>
      <c r="F6" t="s">
        <v>1169</v>
      </c>
      <c r="G6" t="s">
        <v>1170</v>
      </c>
      <c r="H6" t="str">
        <f>'Dependency types'!A$15</f>
        <v>p1 =&gt; p2=A</v>
      </c>
      <c r="I6" t="str">
        <f>'Dependency types'!B$15</f>
        <v>Requires</v>
      </c>
      <c r="J6" s="3">
        <v>2</v>
      </c>
      <c r="L6" t="s">
        <v>647</v>
      </c>
    </row>
    <row r="7" ht="13.95" spans="1:12">
      <c r="A7" t="s">
        <v>517</v>
      </c>
      <c r="B7" s="2" t="s">
        <v>1161</v>
      </c>
      <c r="C7" s="3">
        <v>32</v>
      </c>
      <c r="D7" t="s">
        <v>1162</v>
      </c>
      <c r="E7" t="s">
        <v>279</v>
      </c>
      <c r="F7" t="s">
        <v>1171</v>
      </c>
      <c r="G7" t="s">
        <v>1172</v>
      </c>
      <c r="H7" t="str">
        <f>'Dependency types'!A$15</f>
        <v>p1 =&gt; p2=A</v>
      </c>
      <c r="I7" t="str">
        <f>'Dependency types'!B$15</f>
        <v>Requires</v>
      </c>
      <c r="J7" s="3">
        <v>2</v>
      </c>
      <c r="L7" t="s">
        <v>647</v>
      </c>
    </row>
    <row r="8" ht="13.95" spans="1:12">
      <c r="A8" t="s">
        <v>517</v>
      </c>
      <c r="B8" s="2" t="s">
        <v>1161</v>
      </c>
      <c r="C8" s="3">
        <v>32</v>
      </c>
      <c r="D8" t="s">
        <v>1162</v>
      </c>
      <c r="E8" t="s">
        <v>279</v>
      </c>
      <c r="F8" t="s">
        <v>1173</v>
      </c>
      <c r="G8" t="s">
        <v>1174</v>
      </c>
      <c r="H8" t="str">
        <f>'Dependency types'!A$15</f>
        <v>p1 =&gt; p2=A</v>
      </c>
      <c r="I8" t="str">
        <f>'Dependency types'!B$15</f>
        <v>Requires</v>
      </c>
      <c r="J8" s="3">
        <v>2</v>
      </c>
      <c r="L8" t="s">
        <v>647</v>
      </c>
    </row>
    <row r="9" ht="13.95" spans="1:12">
      <c r="A9" t="s">
        <v>517</v>
      </c>
      <c r="B9" s="2" t="s">
        <v>1161</v>
      </c>
      <c r="C9" s="3">
        <v>32</v>
      </c>
      <c r="D9" t="s">
        <v>1162</v>
      </c>
      <c r="E9" t="s">
        <v>279</v>
      </c>
      <c r="F9" t="s">
        <v>1175</v>
      </c>
      <c r="G9" t="s">
        <v>1176</v>
      </c>
      <c r="H9" t="str">
        <f>'Dependency types'!A$15</f>
        <v>p1 =&gt; p2=A</v>
      </c>
      <c r="I9" t="str">
        <f>'Dependency types'!B$15</f>
        <v>Requires</v>
      </c>
      <c r="J9" s="3">
        <v>2</v>
      </c>
      <c r="L9" t="s">
        <v>647</v>
      </c>
    </row>
    <row r="10" ht="13.95" spans="1:12">
      <c r="A10" t="s">
        <v>517</v>
      </c>
      <c r="B10" s="2" t="s">
        <v>1161</v>
      </c>
      <c r="C10" s="3">
        <v>32</v>
      </c>
      <c r="D10" t="s">
        <v>1162</v>
      </c>
      <c r="E10" t="s">
        <v>279</v>
      </c>
      <c r="F10" t="s">
        <v>1177</v>
      </c>
      <c r="G10" t="s">
        <v>1178</v>
      </c>
      <c r="H10" t="str">
        <f>'Dependency types'!A$15</f>
        <v>p1 =&gt; p2=A</v>
      </c>
      <c r="I10" t="str">
        <f>'Dependency types'!B$15</f>
        <v>Requires</v>
      </c>
      <c r="J10" s="3">
        <v>2</v>
      </c>
      <c r="L10" t="s">
        <v>647</v>
      </c>
    </row>
    <row r="11" ht="13.95" spans="1:12">
      <c r="A11" t="s">
        <v>517</v>
      </c>
      <c r="B11" s="2" t="s">
        <v>1161</v>
      </c>
      <c r="C11" s="3">
        <v>32</v>
      </c>
      <c r="D11" t="s">
        <v>1162</v>
      </c>
      <c r="E11" t="s">
        <v>279</v>
      </c>
      <c r="F11" t="s">
        <v>1179</v>
      </c>
      <c r="G11" t="s">
        <v>1180</v>
      </c>
      <c r="H11" t="str">
        <f>'Dependency types'!A$15</f>
        <v>p1 =&gt; p2=A</v>
      </c>
      <c r="I11" t="str">
        <f>'Dependency types'!B$15</f>
        <v>Requires</v>
      </c>
      <c r="J11" s="3">
        <v>2</v>
      </c>
      <c r="L11" t="s">
        <v>647</v>
      </c>
    </row>
    <row r="12" ht="13.95" spans="1:12">
      <c r="A12" t="s">
        <v>517</v>
      </c>
      <c r="B12" s="2" t="s">
        <v>1161</v>
      </c>
      <c r="C12" s="3">
        <v>32</v>
      </c>
      <c r="D12" t="s">
        <v>1162</v>
      </c>
      <c r="E12" t="s">
        <v>279</v>
      </c>
      <c r="F12" t="s">
        <v>1181</v>
      </c>
      <c r="G12" t="s">
        <v>1182</v>
      </c>
      <c r="H12" t="str">
        <f>'Dependency types'!A$15</f>
        <v>p1 =&gt; p2=A</v>
      </c>
      <c r="I12" t="str">
        <f>'Dependency types'!B$15</f>
        <v>Requires</v>
      </c>
      <c r="J12" s="3">
        <v>2</v>
      </c>
      <c r="L12" t="s">
        <v>647</v>
      </c>
    </row>
    <row r="13" ht="13.95" spans="1:12">
      <c r="A13" t="s">
        <v>517</v>
      </c>
      <c r="B13" s="2" t="s">
        <v>1161</v>
      </c>
      <c r="C13" s="3">
        <v>32</v>
      </c>
      <c r="D13" t="s">
        <v>1162</v>
      </c>
      <c r="E13" t="s">
        <v>279</v>
      </c>
      <c r="F13" t="s">
        <v>1183</v>
      </c>
      <c r="G13" t="s">
        <v>1184</v>
      </c>
      <c r="H13" t="str">
        <f>'Dependency types'!A$15</f>
        <v>p1 =&gt; p2=A</v>
      </c>
      <c r="I13" t="str">
        <f>'Dependency types'!B$15</f>
        <v>Requires</v>
      </c>
      <c r="J13" s="3">
        <v>2</v>
      </c>
      <c r="L13" t="s">
        <v>647</v>
      </c>
    </row>
    <row r="14" ht="13.95" spans="1:12">
      <c r="A14" t="s">
        <v>517</v>
      </c>
      <c r="B14" s="2" t="s">
        <v>1161</v>
      </c>
      <c r="C14" s="3">
        <v>32</v>
      </c>
      <c r="D14" t="s">
        <v>1162</v>
      </c>
      <c r="E14" t="s">
        <v>279</v>
      </c>
      <c r="F14" t="s">
        <v>1185</v>
      </c>
      <c r="G14" t="s">
        <v>1186</v>
      </c>
      <c r="H14" t="str">
        <f>'Dependency types'!A$15</f>
        <v>p1 =&gt; p2=A</v>
      </c>
      <c r="I14" t="str">
        <f>'Dependency types'!B$15</f>
        <v>Requires</v>
      </c>
      <c r="J14" s="3">
        <v>2</v>
      </c>
      <c r="L14" t="s">
        <v>647</v>
      </c>
    </row>
    <row r="15" ht="13.95" spans="1:12">
      <c r="A15" t="s">
        <v>517</v>
      </c>
      <c r="B15" s="2" t="s">
        <v>1161</v>
      </c>
      <c r="C15" s="3">
        <v>32</v>
      </c>
      <c r="D15" t="s">
        <v>1162</v>
      </c>
      <c r="E15" t="s">
        <v>279</v>
      </c>
      <c r="F15" t="s">
        <v>1187</v>
      </c>
      <c r="G15" t="s">
        <v>1188</v>
      </c>
      <c r="H15" t="str">
        <f>'Dependency types'!A$15</f>
        <v>p1 =&gt; p2=A</v>
      </c>
      <c r="I15" t="str">
        <f>'Dependency types'!B$15</f>
        <v>Requires</v>
      </c>
      <c r="J15" s="3">
        <v>2</v>
      </c>
      <c r="L15" t="s">
        <v>647</v>
      </c>
    </row>
    <row r="16" ht="13.95" spans="1:12">
      <c r="A16" t="s">
        <v>517</v>
      </c>
      <c r="B16" s="2" t="s">
        <v>1161</v>
      </c>
      <c r="C16" s="3">
        <v>32</v>
      </c>
      <c r="D16" t="s">
        <v>1162</v>
      </c>
      <c r="E16" t="s">
        <v>279</v>
      </c>
      <c r="F16" t="s">
        <v>1189</v>
      </c>
      <c r="G16" t="s">
        <v>1190</v>
      </c>
      <c r="H16" t="str">
        <f>'Dependency types'!A$15</f>
        <v>p1 =&gt; p2=A</v>
      </c>
      <c r="I16" t="str">
        <f>'Dependency types'!B$15</f>
        <v>Requires</v>
      </c>
      <c r="J16" s="3">
        <v>2</v>
      </c>
      <c r="L16" t="s">
        <v>647</v>
      </c>
    </row>
    <row r="17" ht="13.95" spans="1:12">
      <c r="A17" t="s">
        <v>517</v>
      </c>
      <c r="B17" s="2" t="s">
        <v>1161</v>
      </c>
      <c r="C17" s="3">
        <v>32</v>
      </c>
      <c r="D17" t="s">
        <v>1162</v>
      </c>
      <c r="E17" t="s">
        <v>279</v>
      </c>
      <c r="F17" t="s">
        <v>1191</v>
      </c>
      <c r="G17" t="s">
        <v>1192</v>
      </c>
      <c r="H17" t="str">
        <f>'Dependency types'!A$15</f>
        <v>p1 =&gt; p2=A</v>
      </c>
      <c r="I17" t="str">
        <f>'Dependency types'!B$15</f>
        <v>Requires</v>
      </c>
      <c r="J17" s="3">
        <v>2</v>
      </c>
      <c r="L17" t="s">
        <v>647</v>
      </c>
    </row>
    <row r="18" ht="13.95" spans="1:12">
      <c r="A18" t="s">
        <v>517</v>
      </c>
      <c r="B18" s="2" t="s">
        <v>1161</v>
      </c>
      <c r="C18" s="3">
        <v>32</v>
      </c>
      <c r="D18" t="s">
        <v>1162</v>
      </c>
      <c r="E18" t="s">
        <v>279</v>
      </c>
      <c r="F18" t="s">
        <v>1193</v>
      </c>
      <c r="G18" t="s">
        <v>1194</v>
      </c>
      <c r="H18" t="str">
        <f>'Dependency types'!A$15</f>
        <v>p1 =&gt; p2=A</v>
      </c>
      <c r="I18" t="str">
        <f>'Dependency types'!B$15</f>
        <v>Requires</v>
      </c>
      <c r="J18" s="3">
        <v>2</v>
      </c>
      <c r="L18" t="s">
        <v>647</v>
      </c>
    </row>
    <row r="19" ht="13.95" spans="1:12">
      <c r="A19" t="s">
        <v>517</v>
      </c>
      <c r="B19" s="2" t="s">
        <v>1161</v>
      </c>
      <c r="C19" s="3">
        <v>32</v>
      </c>
      <c r="D19" t="s">
        <v>1162</v>
      </c>
      <c r="E19" t="s">
        <v>279</v>
      </c>
      <c r="F19" t="s">
        <v>1195</v>
      </c>
      <c r="G19" t="s">
        <v>1196</v>
      </c>
      <c r="H19" t="str">
        <f>'Dependency types'!A$32</f>
        <v>p1=A =&gt; XOR(p2, p3, p4)</v>
      </c>
      <c r="I19" t="str">
        <f>'Dependency types'!B$32</f>
        <v>Complex</v>
      </c>
      <c r="J19" s="3">
        <v>4</v>
      </c>
      <c r="L19" t="s">
        <v>647</v>
      </c>
    </row>
    <row r="20" ht="13.95" spans="1:12">
      <c r="A20" t="s">
        <v>517</v>
      </c>
      <c r="B20" s="2" t="s">
        <v>1161</v>
      </c>
      <c r="C20" s="3">
        <v>32</v>
      </c>
      <c r="D20" t="s">
        <v>1162</v>
      </c>
      <c r="E20" t="s">
        <v>279</v>
      </c>
      <c r="F20" t="s">
        <v>1197</v>
      </c>
      <c r="G20" t="s">
        <v>1198</v>
      </c>
      <c r="H20" t="str">
        <f>'Dependency types'!A$33</f>
        <v>p1=A =&gt; XOR(p2, p3)</v>
      </c>
      <c r="I20" t="str">
        <f>'Dependency types'!B$33</f>
        <v>Complex</v>
      </c>
      <c r="J20" s="3">
        <v>3</v>
      </c>
      <c r="L20" t="s">
        <v>647</v>
      </c>
    </row>
    <row r="21" ht="15.75" customHeight="1" spans="1:12">
      <c r="A21" t="s">
        <v>517</v>
      </c>
      <c r="B21" s="2" t="s">
        <v>1161</v>
      </c>
      <c r="C21" s="3">
        <v>32</v>
      </c>
      <c r="D21" t="s">
        <v>1162</v>
      </c>
      <c r="E21" t="s">
        <v>279</v>
      </c>
      <c r="F21" t="s">
        <v>1199</v>
      </c>
      <c r="G21" t="s">
        <v>1200</v>
      </c>
      <c r="H21" t="str">
        <f>'Dependency types'!A$33</f>
        <v>p1=A =&gt; XOR(p2, p3)</v>
      </c>
      <c r="I21" t="str">
        <f>'Dependency types'!B$33</f>
        <v>Complex</v>
      </c>
      <c r="J21" s="3">
        <v>3</v>
      </c>
      <c r="L21" t="s">
        <v>647</v>
      </c>
    </row>
    <row r="22" ht="15.75" customHeight="1" spans="1:12">
      <c r="A22" t="s">
        <v>518</v>
      </c>
      <c r="B22" s="2" t="s">
        <v>1201</v>
      </c>
      <c r="C22" s="3">
        <v>33</v>
      </c>
      <c r="D22" t="s">
        <v>1202</v>
      </c>
      <c r="E22" t="s">
        <v>280</v>
      </c>
      <c r="F22" t="s">
        <v>1163</v>
      </c>
      <c r="G22" t="s">
        <v>1164</v>
      </c>
      <c r="H22" t="str">
        <f>'Dependency types'!A$15</f>
        <v>p1 =&gt; p2=A</v>
      </c>
      <c r="I22" t="str">
        <f>'Dependency types'!B$15</f>
        <v>Requires</v>
      </c>
      <c r="J22" s="3">
        <v>2</v>
      </c>
      <c r="L22" t="s">
        <v>647</v>
      </c>
    </row>
    <row r="23" ht="15.75" customHeight="1" spans="1:12">
      <c r="A23" t="s">
        <v>518</v>
      </c>
      <c r="B23" s="2" t="s">
        <v>1201</v>
      </c>
      <c r="C23" s="3">
        <v>33</v>
      </c>
      <c r="D23" t="s">
        <v>1202</v>
      </c>
      <c r="E23" t="s">
        <v>280</v>
      </c>
      <c r="F23" t="s">
        <v>1165</v>
      </c>
      <c r="G23" t="s">
        <v>1166</v>
      </c>
      <c r="H23" t="str">
        <f>'Dependency types'!A$15</f>
        <v>p1 =&gt; p2=A</v>
      </c>
      <c r="I23" t="str">
        <f>'Dependency types'!B$15</f>
        <v>Requires</v>
      </c>
      <c r="J23" s="3">
        <v>2</v>
      </c>
      <c r="L23" t="s">
        <v>647</v>
      </c>
    </row>
    <row r="24" ht="15.75" customHeight="1" spans="1:12">
      <c r="A24" t="s">
        <v>518</v>
      </c>
      <c r="B24" s="2" t="s">
        <v>1201</v>
      </c>
      <c r="C24" s="3">
        <v>33</v>
      </c>
      <c r="D24" t="s">
        <v>1202</v>
      </c>
      <c r="E24" t="s">
        <v>280</v>
      </c>
      <c r="F24" t="s">
        <v>1167</v>
      </c>
      <c r="G24" t="s">
        <v>1168</v>
      </c>
      <c r="H24" t="str">
        <f>'Dependency types'!A$15</f>
        <v>p1 =&gt; p2=A</v>
      </c>
      <c r="I24" t="str">
        <f>'Dependency types'!B$15</f>
        <v>Requires</v>
      </c>
      <c r="J24" s="3">
        <v>2</v>
      </c>
      <c r="L24" t="s">
        <v>647</v>
      </c>
    </row>
    <row r="25" ht="15.75" customHeight="1" spans="1:12">
      <c r="A25" t="s">
        <v>518</v>
      </c>
      <c r="B25" s="2" t="s">
        <v>1201</v>
      </c>
      <c r="C25" s="3">
        <v>33</v>
      </c>
      <c r="D25" t="s">
        <v>1202</v>
      </c>
      <c r="E25" t="s">
        <v>280</v>
      </c>
      <c r="F25" t="s">
        <v>1169</v>
      </c>
      <c r="G25" t="s">
        <v>1170</v>
      </c>
      <c r="H25" t="str">
        <f>'Dependency types'!A$15</f>
        <v>p1 =&gt; p2=A</v>
      </c>
      <c r="I25" t="str">
        <f>'Dependency types'!B$15</f>
        <v>Requires</v>
      </c>
      <c r="J25" s="3">
        <v>2</v>
      </c>
      <c r="L25" t="s">
        <v>647</v>
      </c>
    </row>
    <row r="26" ht="15.75" customHeight="1" spans="1:12">
      <c r="A26" t="s">
        <v>518</v>
      </c>
      <c r="B26" s="2" t="s">
        <v>1201</v>
      </c>
      <c r="C26" s="3">
        <v>33</v>
      </c>
      <c r="D26" t="s">
        <v>1202</v>
      </c>
      <c r="E26" t="s">
        <v>280</v>
      </c>
      <c r="F26" t="s">
        <v>1171</v>
      </c>
      <c r="G26" t="s">
        <v>1172</v>
      </c>
      <c r="H26" t="str">
        <f>'Dependency types'!A$15</f>
        <v>p1 =&gt; p2=A</v>
      </c>
      <c r="I26" t="str">
        <f>'Dependency types'!B$15</f>
        <v>Requires</v>
      </c>
      <c r="J26" s="3">
        <v>2</v>
      </c>
      <c r="L26" t="s">
        <v>647</v>
      </c>
    </row>
    <row r="27" ht="15.75" customHeight="1" spans="1:12">
      <c r="A27" t="s">
        <v>518</v>
      </c>
      <c r="B27" s="2" t="s">
        <v>1201</v>
      </c>
      <c r="C27" s="3">
        <v>33</v>
      </c>
      <c r="D27" t="s">
        <v>1202</v>
      </c>
      <c r="E27" t="s">
        <v>280</v>
      </c>
      <c r="F27" t="s">
        <v>1173</v>
      </c>
      <c r="G27" t="s">
        <v>1174</v>
      </c>
      <c r="H27" t="str">
        <f>'Dependency types'!A$15</f>
        <v>p1 =&gt; p2=A</v>
      </c>
      <c r="I27" t="str">
        <f>'Dependency types'!B$15</f>
        <v>Requires</v>
      </c>
      <c r="J27" s="3">
        <v>2</v>
      </c>
      <c r="L27" t="s">
        <v>647</v>
      </c>
    </row>
    <row r="28" ht="15.75" customHeight="1" spans="1:12">
      <c r="A28" t="s">
        <v>518</v>
      </c>
      <c r="B28" s="2" t="s">
        <v>1201</v>
      </c>
      <c r="C28" s="3">
        <v>33</v>
      </c>
      <c r="D28" t="s">
        <v>1202</v>
      </c>
      <c r="E28" t="s">
        <v>280</v>
      </c>
      <c r="F28" t="s">
        <v>1175</v>
      </c>
      <c r="G28" t="s">
        <v>1176</v>
      </c>
      <c r="H28" t="str">
        <f>'Dependency types'!A$15</f>
        <v>p1 =&gt; p2=A</v>
      </c>
      <c r="I28" t="str">
        <f>'Dependency types'!B$15</f>
        <v>Requires</v>
      </c>
      <c r="J28" s="3">
        <v>2</v>
      </c>
      <c r="L28" t="s">
        <v>647</v>
      </c>
    </row>
    <row r="29" ht="15.75" customHeight="1" spans="1:12">
      <c r="A29" t="s">
        <v>518</v>
      </c>
      <c r="B29" s="2" t="s">
        <v>1201</v>
      </c>
      <c r="C29" s="3">
        <v>33</v>
      </c>
      <c r="D29" t="s">
        <v>1202</v>
      </c>
      <c r="E29" t="s">
        <v>280</v>
      </c>
      <c r="F29" t="s">
        <v>1177</v>
      </c>
      <c r="G29" t="s">
        <v>1178</v>
      </c>
      <c r="H29" t="str">
        <f>'Dependency types'!A$15</f>
        <v>p1 =&gt; p2=A</v>
      </c>
      <c r="I29" t="str">
        <f>'Dependency types'!B$15</f>
        <v>Requires</v>
      </c>
      <c r="J29" s="3">
        <v>2</v>
      </c>
      <c r="L29" t="s">
        <v>647</v>
      </c>
    </row>
    <row r="30" ht="15.75" customHeight="1" spans="1:12">
      <c r="A30" t="s">
        <v>518</v>
      </c>
      <c r="B30" s="2" t="s">
        <v>1201</v>
      </c>
      <c r="C30" s="3">
        <v>33</v>
      </c>
      <c r="D30" t="s">
        <v>1202</v>
      </c>
      <c r="E30" t="s">
        <v>280</v>
      </c>
      <c r="F30" t="s">
        <v>1179</v>
      </c>
      <c r="G30" t="s">
        <v>1180</v>
      </c>
      <c r="H30" t="str">
        <f>'Dependency types'!A$15</f>
        <v>p1 =&gt; p2=A</v>
      </c>
      <c r="I30" t="str">
        <f>'Dependency types'!B$15</f>
        <v>Requires</v>
      </c>
      <c r="J30" s="3">
        <v>2</v>
      </c>
      <c r="L30" t="s">
        <v>647</v>
      </c>
    </row>
    <row r="31" ht="15.75" customHeight="1" spans="1:12">
      <c r="A31" t="s">
        <v>518</v>
      </c>
      <c r="B31" s="2" t="s">
        <v>1201</v>
      </c>
      <c r="C31" s="3">
        <v>33</v>
      </c>
      <c r="D31" t="s">
        <v>1202</v>
      </c>
      <c r="E31" t="s">
        <v>280</v>
      </c>
      <c r="F31" t="s">
        <v>1181</v>
      </c>
      <c r="G31" t="s">
        <v>1182</v>
      </c>
      <c r="H31" t="str">
        <f>'Dependency types'!A$15</f>
        <v>p1 =&gt; p2=A</v>
      </c>
      <c r="I31" t="str">
        <f>'Dependency types'!B$15</f>
        <v>Requires</v>
      </c>
      <c r="J31" s="3">
        <v>2</v>
      </c>
      <c r="L31" t="s">
        <v>647</v>
      </c>
    </row>
    <row r="32" ht="15.75" customHeight="1" spans="1:12">
      <c r="A32" t="s">
        <v>518</v>
      </c>
      <c r="B32" s="2" t="s">
        <v>1201</v>
      </c>
      <c r="C32" s="3">
        <v>33</v>
      </c>
      <c r="D32" t="s">
        <v>1202</v>
      </c>
      <c r="E32" t="s">
        <v>280</v>
      </c>
      <c r="F32" t="s">
        <v>1183</v>
      </c>
      <c r="G32" t="s">
        <v>1184</v>
      </c>
      <c r="H32" t="str">
        <f>'Dependency types'!A$15</f>
        <v>p1 =&gt; p2=A</v>
      </c>
      <c r="I32" t="str">
        <f>'Dependency types'!B$15</f>
        <v>Requires</v>
      </c>
      <c r="J32" s="3">
        <v>2</v>
      </c>
      <c r="L32" t="s">
        <v>647</v>
      </c>
    </row>
    <row r="33" ht="15.75" customHeight="1" spans="1:12">
      <c r="A33" t="s">
        <v>518</v>
      </c>
      <c r="B33" s="2" t="s">
        <v>1201</v>
      </c>
      <c r="C33" s="3">
        <v>33</v>
      </c>
      <c r="D33" t="s">
        <v>1202</v>
      </c>
      <c r="E33" t="s">
        <v>280</v>
      </c>
      <c r="F33" t="s">
        <v>1185</v>
      </c>
      <c r="G33" t="s">
        <v>1186</v>
      </c>
      <c r="H33" t="str">
        <f>'Dependency types'!A$15</f>
        <v>p1 =&gt; p2=A</v>
      </c>
      <c r="I33" t="str">
        <f>'Dependency types'!B$15</f>
        <v>Requires</v>
      </c>
      <c r="J33" s="3">
        <v>2</v>
      </c>
      <c r="L33" t="s">
        <v>647</v>
      </c>
    </row>
    <row r="34" ht="15.75" customHeight="1" spans="1:12">
      <c r="A34" t="s">
        <v>518</v>
      </c>
      <c r="B34" s="2" t="s">
        <v>1201</v>
      </c>
      <c r="C34" s="3">
        <v>33</v>
      </c>
      <c r="D34" t="s">
        <v>1202</v>
      </c>
      <c r="E34" t="s">
        <v>280</v>
      </c>
      <c r="F34" t="s">
        <v>1187</v>
      </c>
      <c r="G34" t="s">
        <v>1188</v>
      </c>
      <c r="H34" t="str">
        <f>'Dependency types'!A$15</f>
        <v>p1 =&gt; p2=A</v>
      </c>
      <c r="I34" t="str">
        <f>'Dependency types'!B$15</f>
        <v>Requires</v>
      </c>
      <c r="J34" s="3">
        <v>2</v>
      </c>
      <c r="L34" t="s">
        <v>647</v>
      </c>
    </row>
    <row r="35" ht="15.75" customHeight="1" spans="1:12">
      <c r="A35" t="s">
        <v>518</v>
      </c>
      <c r="B35" s="2" t="s">
        <v>1201</v>
      </c>
      <c r="C35" s="3">
        <v>33</v>
      </c>
      <c r="D35" t="s">
        <v>1202</v>
      </c>
      <c r="E35" t="s">
        <v>280</v>
      </c>
      <c r="F35" t="s">
        <v>1189</v>
      </c>
      <c r="G35" t="s">
        <v>1190</v>
      </c>
      <c r="H35" t="str">
        <f>'Dependency types'!A$15</f>
        <v>p1 =&gt; p2=A</v>
      </c>
      <c r="I35" t="str">
        <f>'Dependency types'!B$15</f>
        <v>Requires</v>
      </c>
      <c r="J35" s="3">
        <v>2</v>
      </c>
      <c r="L35" t="s">
        <v>647</v>
      </c>
    </row>
    <row r="36" ht="15.75" customHeight="1" spans="1:12">
      <c r="A36" t="s">
        <v>518</v>
      </c>
      <c r="B36" s="2" t="s">
        <v>1201</v>
      </c>
      <c r="C36" s="3">
        <v>33</v>
      </c>
      <c r="D36" t="s">
        <v>1202</v>
      </c>
      <c r="E36" t="s">
        <v>280</v>
      </c>
      <c r="F36" t="s">
        <v>1191</v>
      </c>
      <c r="G36" t="s">
        <v>1192</v>
      </c>
      <c r="H36" t="str">
        <f>'Dependency types'!A$15</f>
        <v>p1 =&gt; p2=A</v>
      </c>
      <c r="I36" t="str">
        <f>'Dependency types'!B$15</f>
        <v>Requires</v>
      </c>
      <c r="J36" s="3">
        <v>2</v>
      </c>
      <c r="L36" t="s">
        <v>647</v>
      </c>
    </row>
    <row r="37" ht="15.75" customHeight="1" spans="1:12">
      <c r="A37" t="s">
        <v>518</v>
      </c>
      <c r="B37" s="2" t="s">
        <v>1201</v>
      </c>
      <c r="C37" s="3">
        <v>33</v>
      </c>
      <c r="D37" t="s">
        <v>1202</v>
      </c>
      <c r="E37" t="s">
        <v>280</v>
      </c>
      <c r="F37" t="s">
        <v>1193</v>
      </c>
      <c r="G37" t="s">
        <v>1194</v>
      </c>
      <c r="H37" t="str">
        <f>'Dependency types'!A$15</f>
        <v>p1 =&gt; p2=A</v>
      </c>
      <c r="I37" t="str">
        <f>'Dependency types'!B$15</f>
        <v>Requires</v>
      </c>
      <c r="J37" s="3">
        <v>2</v>
      </c>
      <c r="L37" t="s">
        <v>647</v>
      </c>
    </row>
    <row r="38" ht="15.75" customHeight="1" spans="1:12">
      <c r="A38" t="s">
        <v>518</v>
      </c>
      <c r="B38" s="2" t="s">
        <v>1201</v>
      </c>
      <c r="C38" s="3">
        <v>33</v>
      </c>
      <c r="D38" t="s">
        <v>1202</v>
      </c>
      <c r="E38" t="s">
        <v>280</v>
      </c>
      <c r="F38" t="s">
        <v>1195</v>
      </c>
      <c r="G38" t="s">
        <v>1196</v>
      </c>
      <c r="H38" t="str">
        <f>'Dependency types'!A$32</f>
        <v>p1=A =&gt; XOR(p2, p3, p4)</v>
      </c>
      <c r="I38" t="str">
        <f>'Dependency types'!B$32</f>
        <v>Complex</v>
      </c>
      <c r="J38" s="3">
        <v>4</v>
      </c>
      <c r="L38" t="s">
        <v>647</v>
      </c>
    </row>
    <row r="39" ht="15.75" customHeight="1" spans="1:12">
      <c r="A39" t="s">
        <v>518</v>
      </c>
      <c r="B39" s="2" t="s">
        <v>1201</v>
      </c>
      <c r="C39" s="3">
        <v>33</v>
      </c>
      <c r="D39" t="s">
        <v>1202</v>
      </c>
      <c r="E39" t="s">
        <v>280</v>
      </c>
      <c r="F39" t="s">
        <v>1197</v>
      </c>
      <c r="G39" t="s">
        <v>1198</v>
      </c>
      <c r="H39" t="str">
        <f>'Dependency types'!A$33</f>
        <v>p1=A =&gt; XOR(p2, p3)</v>
      </c>
      <c r="I39" t="str">
        <f>'Dependency types'!B$33</f>
        <v>Complex</v>
      </c>
      <c r="J39" s="3">
        <v>3</v>
      </c>
      <c r="L39" t="s">
        <v>647</v>
      </c>
    </row>
    <row r="40" ht="15.75" customHeight="1" spans="1:12">
      <c r="A40" t="s">
        <v>518</v>
      </c>
      <c r="B40" s="2" t="s">
        <v>1201</v>
      </c>
      <c r="C40" s="3">
        <v>33</v>
      </c>
      <c r="D40" t="s">
        <v>1202</v>
      </c>
      <c r="E40" t="s">
        <v>280</v>
      </c>
      <c r="F40" t="s">
        <v>1199</v>
      </c>
      <c r="G40" t="s">
        <v>1200</v>
      </c>
      <c r="H40" t="str">
        <f>'Dependency types'!A$33</f>
        <v>p1=A =&gt; XOR(p2, p3)</v>
      </c>
      <c r="I40" t="str">
        <f>'Dependency types'!B$33</f>
        <v>Complex</v>
      </c>
      <c r="J40" s="3">
        <v>3</v>
      </c>
      <c r="L40" t="s">
        <v>647</v>
      </c>
    </row>
    <row r="41" ht="15.75" customHeight="1" spans="1:12">
      <c r="A41" t="s">
        <v>519</v>
      </c>
      <c r="B41" s="2" t="s">
        <v>1203</v>
      </c>
      <c r="C41" s="3">
        <v>36</v>
      </c>
      <c r="D41" t="s">
        <v>1204</v>
      </c>
      <c r="E41" t="s">
        <v>279</v>
      </c>
      <c r="F41" t="s">
        <v>1163</v>
      </c>
      <c r="G41" t="s">
        <v>1164</v>
      </c>
      <c r="H41" t="str">
        <f>'Dependency types'!A$15</f>
        <v>p1 =&gt; p2=A</v>
      </c>
      <c r="I41" t="str">
        <f>'Dependency types'!B$15</f>
        <v>Requires</v>
      </c>
      <c r="J41" s="3">
        <v>2</v>
      </c>
      <c r="L41" t="s">
        <v>647</v>
      </c>
    </row>
    <row r="42" ht="15.75" customHeight="1" spans="1:12">
      <c r="A42" t="s">
        <v>519</v>
      </c>
      <c r="B42" s="2" t="s">
        <v>1203</v>
      </c>
      <c r="C42" s="3">
        <v>36</v>
      </c>
      <c r="D42" t="s">
        <v>1204</v>
      </c>
      <c r="E42" t="s">
        <v>279</v>
      </c>
      <c r="F42" t="s">
        <v>1165</v>
      </c>
      <c r="G42" t="s">
        <v>1166</v>
      </c>
      <c r="H42" t="str">
        <f>'Dependency types'!A$15</f>
        <v>p1 =&gt; p2=A</v>
      </c>
      <c r="I42" t="str">
        <f>'Dependency types'!B$15</f>
        <v>Requires</v>
      </c>
      <c r="J42" s="3">
        <v>2</v>
      </c>
      <c r="L42" t="s">
        <v>647</v>
      </c>
    </row>
    <row r="43" ht="15.75" customHeight="1" spans="1:12">
      <c r="A43" t="s">
        <v>519</v>
      </c>
      <c r="B43" s="2" t="s">
        <v>1203</v>
      </c>
      <c r="C43" s="3">
        <v>36</v>
      </c>
      <c r="D43" t="s">
        <v>1204</v>
      </c>
      <c r="E43" t="s">
        <v>279</v>
      </c>
      <c r="F43" t="s">
        <v>1167</v>
      </c>
      <c r="G43" t="s">
        <v>1168</v>
      </c>
      <c r="H43" t="str">
        <f>'Dependency types'!A$15</f>
        <v>p1 =&gt; p2=A</v>
      </c>
      <c r="I43" t="str">
        <f>'Dependency types'!B$15</f>
        <v>Requires</v>
      </c>
      <c r="J43" s="3">
        <v>2</v>
      </c>
      <c r="L43" t="s">
        <v>647</v>
      </c>
    </row>
    <row r="44" ht="15.75" customHeight="1" spans="1:12">
      <c r="A44" t="s">
        <v>519</v>
      </c>
      <c r="B44" s="2" t="s">
        <v>1203</v>
      </c>
      <c r="C44" s="3">
        <v>36</v>
      </c>
      <c r="D44" t="s">
        <v>1204</v>
      </c>
      <c r="E44" t="s">
        <v>279</v>
      </c>
      <c r="F44" t="s">
        <v>1169</v>
      </c>
      <c r="G44" t="s">
        <v>1170</v>
      </c>
      <c r="H44" t="str">
        <f>'Dependency types'!A$15</f>
        <v>p1 =&gt; p2=A</v>
      </c>
      <c r="I44" t="str">
        <f>'Dependency types'!B$15</f>
        <v>Requires</v>
      </c>
      <c r="J44" s="3">
        <v>2</v>
      </c>
      <c r="L44" t="s">
        <v>647</v>
      </c>
    </row>
    <row r="45" ht="15.75" customHeight="1" spans="1:12">
      <c r="A45" t="s">
        <v>519</v>
      </c>
      <c r="B45" s="2" t="s">
        <v>1203</v>
      </c>
      <c r="C45" s="3">
        <v>36</v>
      </c>
      <c r="D45" t="s">
        <v>1204</v>
      </c>
      <c r="E45" t="s">
        <v>279</v>
      </c>
      <c r="F45" t="s">
        <v>1171</v>
      </c>
      <c r="G45" t="s">
        <v>1172</v>
      </c>
      <c r="H45" t="str">
        <f>'Dependency types'!A$15</f>
        <v>p1 =&gt; p2=A</v>
      </c>
      <c r="I45" t="str">
        <f>'Dependency types'!B$15</f>
        <v>Requires</v>
      </c>
      <c r="J45" s="3">
        <v>2</v>
      </c>
      <c r="L45" t="s">
        <v>647</v>
      </c>
    </row>
    <row r="46" ht="15.75" customHeight="1" spans="1:12">
      <c r="A46" t="s">
        <v>519</v>
      </c>
      <c r="B46" s="2" t="s">
        <v>1203</v>
      </c>
      <c r="C46" s="3">
        <v>36</v>
      </c>
      <c r="D46" t="s">
        <v>1204</v>
      </c>
      <c r="E46" t="s">
        <v>279</v>
      </c>
      <c r="F46" t="s">
        <v>1173</v>
      </c>
      <c r="G46" t="s">
        <v>1174</v>
      </c>
      <c r="H46" t="str">
        <f>'Dependency types'!A$15</f>
        <v>p1 =&gt; p2=A</v>
      </c>
      <c r="I46" t="str">
        <f>'Dependency types'!B$15</f>
        <v>Requires</v>
      </c>
      <c r="J46" s="3">
        <v>2</v>
      </c>
      <c r="L46" t="s">
        <v>647</v>
      </c>
    </row>
    <row r="47" ht="15.75" customHeight="1" spans="1:12">
      <c r="A47" t="s">
        <v>519</v>
      </c>
      <c r="B47" s="2" t="s">
        <v>1203</v>
      </c>
      <c r="C47" s="3">
        <v>36</v>
      </c>
      <c r="D47" t="s">
        <v>1204</v>
      </c>
      <c r="E47" t="s">
        <v>279</v>
      </c>
      <c r="F47" t="s">
        <v>1175</v>
      </c>
      <c r="G47" t="s">
        <v>1176</v>
      </c>
      <c r="H47" t="str">
        <f>'Dependency types'!A$15</f>
        <v>p1 =&gt; p2=A</v>
      </c>
      <c r="I47" t="str">
        <f>'Dependency types'!B$15</f>
        <v>Requires</v>
      </c>
      <c r="J47" s="3">
        <v>2</v>
      </c>
      <c r="L47" t="s">
        <v>647</v>
      </c>
    </row>
    <row r="48" ht="15.75" customHeight="1" spans="1:12">
      <c r="A48" t="s">
        <v>519</v>
      </c>
      <c r="B48" s="2" t="s">
        <v>1203</v>
      </c>
      <c r="C48" s="3">
        <v>36</v>
      </c>
      <c r="D48" t="s">
        <v>1204</v>
      </c>
      <c r="E48" t="s">
        <v>279</v>
      </c>
      <c r="F48" t="s">
        <v>1177</v>
      </c>
      <c r="G48" t="s">
        <v>1178</v>
      </c>
      <c r="H48" t="str">
        <f>'Dependency types'!A$15</f>
        <v>p1 =&gt; p2=A</v>
      </c>
      <c r="I48" t="str">
        <f>'Dependency types'!B$15</f>
        <v>Requires</v>
      </c>
      <c r="J48" s="3">
        <v>2</v>
      </c>
      <c r="L48" t="s">
        <v>647</v>
      </c>
    </row>
    <row r="49" ht="15.75" customHeight="1" spans="1:12">
      <c r="A49" t="s">
        <v>519</v>
      </c>
      <c r="B49" s="2" t="s">
        <v>1203</v>
      </c>
      <c r="C49" s="3">
        <v>36</v>
      </c>
      <c r="D49" t="s">
        <v>1204</v>
      </c>
      <c r="E49" t="s">
        <v>279</v>
      </c>
      <c r="F49" t="s">
        <v>1179</v>
      </c>
      <c r="G49" t="s">
        <v>1180</v>
      </c>
      <c r="H49" t="str">
        <f>'Dependency types'!A$15</f>
        <v>p1 =&gt; p2=A</v>
      </c>
      <c r="I49" t="str">
        <f>'Dependency types'!B$15</f>
        <v>Requires</v>
      </c>
      <c r="J49" s="3">
        <v>2</v>
      </c>
      <c r="L49" t="s">
        <v>647</v>
      </c>
    </row>
    <row r="50" ht="15.75" customHeight="1" spans="1:12">
      <c r="A50" t="s">
        <v>519</v>
      </c>
      <c r="B50" s="2" t="s">
        <v>1203</v>
      </c>
      <c r="C50" s="3">
        <v>36</v>
      </c>
      <c r="D50" t="s">
        <v>1204</v>
      </c>
      <c r="E50" t="s">
        <v>279</v>
      </c>
      <c r="F50" t="s">
        <v>1181</v>
      </c>
      <c r="G50" t="s">
        <v>1182</v>
      </c>
      <c r="H50" t="str">
        <f>'Dependency types'!A$15</f>
        <v>p1 =&gt; p2=A</v>
      </c>
      <c r="I50" t="str">
        <f>'Dependency types'!B$15</f>
        <v>Requires</v>
      </c>
      <c r="J50" s="3">
        <v>2</v>
      </c>
      <c r="L50" t="s">
        <v>647</v>
      </c>
    </row>
    <row r="51" ht="15.75" customHeight="1" spans="1:12">
      <c r="A51" t="s">
        <v>519</v>
      </c>
      <c r="B51" s="2" t="s">
        <v>1203</v>
      </c>
      <c r="C51" s="3">
        <v>36</v>
      </c>
      <c r="D51" t="s">
        <v>1204</v>
      </c>
      <c r="E51" t="s">
        <v>279</v>
      </c>
      <c r="F51" t="s">
        <v>1183</v>
      </c>
      <c r="G51" t="s">
        <v>1184</v>
      </c>
      <c r="H51" t="str">
        <f>'Dependency types'!A$15</f>
        <v>p1 =&gt; p2=A</v>
      </c>
      <c r="I51" t="str">
        <f>'Dependency types'!B$15</f>
        <v>Requires</v>
      </c>
      <c r="J51" s="3">
        <v>2</v>
      </c>
      <c r="L51" t="s">
        <v>647</v>
      </c>
    </row>
    <row r="52" ht="15.75" customHeight="1" spans="1:12">
      <c r="A52" t="s">
        <v>519</v>
      </c>
      <c r="B52" s="2" t="s">
        <v>1203</v>
      </c>
      <c r="C52" s="3">
        <v>36</v>
      </c>
      <c r="D52" t="s">
        <v>1204</v>
      </c>
      <c r="E52" t="s">
        <v>279</v>
      </c>
      <c r="F52" t="s">
        <v>1185</v>
      </c>
      <c r="G52" t="s">
        <v>1186</v>
      </c>
      <c r="H52" t="str">
        <f>'Dependency types'!A$15</f>
        <v>p1 =&gt; p2=A</v>
      </c>
      <c r="I52" t="str">
        <f>'Dependency types'!B$15</f>
        <v>Requires</v>
      </c>
      <c r="J52" s="3">
        <v>2</v>
      </c>
      <c r="L52" t="s">
        <v>647</v>
      </c>
    </row>
    <row r="53" ht="15.75" customHeight="1" spans="1:12">
      <c r="A53" t="s">
        <v>519</v>
      </c>
      <c r="B53" s="2" t="s">
        <v>1203</v>
      </c>
      <c r="C53" s="3">
        <v>36</v>
      </c>
      <c r="D53" t="s">
        <v>1204</v>
      </c>
      <c r="E53" t="s">
        <v>279</v>
      </c>
      <c r="F53" t="s">
        <v>1187</v>
      </c>
      <c r="G53" t="s">
        <v>1188</v>
      </c>
      <c r="H53" t="str">
        <f>'Dependency types'!A$15</f>
        <v>p1 =&gt; p2=A</v>
      </c>
      <c r="I53" t="str">
        <f>'Dependency types'!B$15</f>
        <v>Requires</v>
      </c>
      <c r="J53" s="3">
        <v>2</v>
      </c>
      <c r="L53" t="s">
        <v>647</v>
      </c>
    </row>
    <row r="54" ht="15.75" customHeight="1" spans="1:12">
      <c r="A54" t="s">
        <v>519</v>
      </c>
      <c r="B54" s="2" t="s">
        <v>1203</v>
      </c>
      <c r="C54" s="3">
        <v>36</v>
      </c>
      <c r="D54" t="s">
        <v>1204</v>
      </c>
      <c r="E54" t="s">
        <v>279</v>
      </c>
      <c r="F54" t="s">
        <v>1189</v>
      </c>
      <c r="G54" t="s">
        <v>1190</v>
      </c>
      <c r="H54" t="str">
        <f>'Dependency types'!A$15</f>
        <v>p1 =&gt; p2=A</v>
      </c>
      <c r="I54" t="str">
        <f>'Dependency types'!B$15</f>
        <v>Requires</v>
      </c>
      <c r="J54" s="3">
        <v>2</v>
      </c>
      <c r="L54" t="s">
        <v>647</v>
      </c>
    </row>
    <row r="55" ht="15.75" customHeight="1" spans="1:12">
      <c r="A55" t="s">
        <v>519</v>
      </c>
      <c r="B55" s="2" t="s">
        <v>1203</v>
      </c>
      <c r="C55" s="3">
        <v>36</v>
      </c>
      <c r="D55" t="s">
        <v>1204</v>
      </c>
      <c r="E55" t="s">
        <v>279</v>
      </c>
      <c r="F55" t="s">
        <v>1191</v>
      </c>
      <c r="G55" t="s">
        <v>1192</v>
      </c>
      <c r="H55" t="str">
        <f>'Dependency types'!A$15</f>
        <v>p1 =&gt; p2=A</v>
      </c>
      <c r="I55" t="str">
        <f>'Dependency types'!B$15</f>
        <v>Requires</v>
      </c>
      <c r="J55" s="3">
        <v>2</v>
      </c>
      <c r="L55" t="s">
        <v>647</v>
      </c>
    </row>
    <row r="56" ht="15.75" customHeight="1" spans="1:12">
      <c r="A56" t="s">
        <v>519</v>
      </c>
      <c r="B56" s="2" t="s">
        <v>1203</v>
      </c>
      <c r="C56" s="3">
        <v>36</v>
      </c>
      <c r="D56" t="s">
        <v>1204</v>
      </c>
      <c r="E56" t="s">
        <v>279</v>
      </c>
      <c r="F56" t="s">
        <v>1193</v>
      </c>
      <c r="G56" t="s">
        <v>1194</v>
      </c>
      <c r="H56" t="str">
        <f>'Dependency types'!A$15</f>
        <v>p1 =&gt; p2=A</v>
      </c>
      <c r="I56" t="str">
        <f>'Dependency types'!B$15</f>
        <v>Requires</v>
      </c>
      <c r="J56" s="3">
        <v>2</v>
      </c>
      <c r="L56" t="s">
        <v>647</v>
      </c>
    </row>
    <row r="57" ht="15.75" customHeight="1" spans="1:12">
      <c r="A57" t="s">
        <v>519</v>
      </c>
      <c r="B57" s="2" t="s">
        <v>1203</v>
      </c>
      <c r="C57" s="3">
        <v>36</v>
      </c>
      <c r="D57" t="s">
        <v>1204</v>
      </c>
      <c r="E57" t="s">
        <v>279</v>
      </c>
      <c r="F57" t="s">
        <v>1195</v>
      </c>
      <c r="G57" t="s">
        <v>1196</v>
      </c>
      <c r="H57" t="str">
        <f>'Dependency types'!A$32</f>
        <v>p1=A =&gt; XOR(p2, p3, p4)</v>
      </c>
      <c r="I57" t="str">
        <f>'Dependency types'!B$32</f>
        <v>Complex</v>
      </c>
      <c r="J57" s="3">
        <v>4</v>
      </c>
      <c r="L57" t="s">
        <v>647</v>
      </c>
    </row>
    <row r="58" ht="15.75" customHeight="1" spans="1:12">
      <c r="A58" t="s">
        <v>519</v>
      </c>
      <c r="B58" s="2" t="s">
        <v>1203</v>
      </c>
      <c r="C58" s="3">
        <v>36</v>
      </c>
      <c r="D58" t="s">
        <v>1204</v>
      </c>
      <c r="E58" t="s">
        <v>279</v>
      </c>
      <c r="F58" t="s">
        <v>1197</v>
      </c>
      <c r="G58" t="s">
        <v>1198</v>
      </c>
      <c r="H58" t="str">
        <f>'Dependency types'!A$33</f>
        <v>p1=A =&gt; XOR(p2, p3)</v>
      </c>
      <c r="I58" t="str">
        <f>'Dependency types'!B$33</f>
        <v>Complex</v>
      </c>
      <c r="J58" s="3">
        <v>3</v>
      </c>
      <c r="L58" t="s">
        <v>647</v>
      </c>
    </row>
    <row r="59" ht="15.75" customHeight="1" spans="1:12">
      <c r="A59" t="s">
        <v>519</v>
      </c>
      <c r="B59" s="2" t="s">
        <v>1203</v>
      </c>
      <c r="C59" s="3">
        <v>36</v>
      </c>
      <c r="D59" t="s">
        <v>1204</v>
      </c>
      <c r="E59" t="s">
        <v>279</v>
      </c>
      <c r="F59" t="s">
        <v>1199</v>
      </c>
      <c r="G59" t="s">
        <v>1200</v>
      </c>
      <c r="H59" t="str">
        <f>'Dependency types'!A$33</f>
        <v>p1=A =&gt; XOR(p2, p3)</v>
      </c>
      <c r="I59" t="str">
        <f>'Dependency types'!B$33</f>
        <v>Complex</v>
      </c>
      <c r="J59" s="3">
        <v>3</v>
      </c>
      <c r="L59" t="s">
        <v>647</v>
      </c>
    </row>
    <row r="60" ht="15.75" customHeight="1" spans="1:12">
      <c r="A60" t="s">
        <v>520</v>
      </c>
      <c r="B60" s="2" t="s">
        <v>1205</v>
      </c>
      <c r="C60" s="3">
        <v>4</v>
      </c>
      <c r="D60" t="s">
        <v>283</v>
      </c>
      <c r="E60" t="s">
        <v>278</v>
      </c>
      <c r="F60" t="s">
        <v>1159</v>
      </c>
      <c r="G60" t="s">
        <v>1160</v>
      </c>
      <c r="H60" t="str">
        <f>'Dependency types'!A$31</f>
        <v>NAND(p1, p2, p3)</v>
      </c>
      <c r="I60" t="str">
        <f>'Dependency types'!B$31</f>
        <v>ZeroOrOne</v>
      </c>
      <c r="J60" s="3">
        <v>3</v>
      </c>
      <c r="L60" t="s">
        <v>647</v>
      </c>
    </row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2" r:id="rId1" display="https://www.tumblr.com/docs/en/api/v2#likes--retrieve-blogs-likes"/>
    <hyperlink ref="B3" r:id="rId1" display="https://www.tumblr.com/docs/en/api/v2#post--create-a-new-blog-post-legacy"/>
    <hyperlink ref="B4" r:id="rId1" display="https://www.tumblr.com/docs/en/api/v2#post--create-a-new-blog-post-legacy"/>
    <hyperlink ref="B5" r:id="rId1" display="https://www.tumblr.com/docs/en/api/v2#post--create-a-new-blog-post-legacy"/>
    <hyperlink ref="B6" r:id="rId1" display="https://www.tumblr.com/docs/en/api/v2#post--create-a-new-blog-post-legacy"/>
    <hyperlink ref="B7" r:id="rId1" display="https://www.tumblr.com/docs/en/api/v2#post--create-a-new-blog-post-legacy"/>
    <hyperlink ref="B8" r:id="rId1" display="https://www.tumblr.com/docs/en/api/v2#post--create-a-new-blog-post-legacy"/>
    <hyperlink ref="B9" r:id="rId1" display="https://www.tumblr.com/docs/en/api/v2#post--create-a-new-blog-post-legacy"/>
    <hyperlink ref="B10" r:id="rId1" display="https://www.tumblr.com/docs/en/api/v2#post--create-a-new-blog-post-legacy"/>
    <hyperlink ref="B11" r:id="rId1" display="https://www.tumblr.com/docs/en/api/v2#post--create-a-new-blog-post-legacy"/>
    <hyperlink ref="B12" r:id="rId1" display="https://www.tumblr.com/docs/en/api/v2#post--create-a-new-blog-post-legacy"/>
    <hyperlink ref="B13" r:id="rId1" display="https://www.tumblr.com/docs/en/api/v2#post--create-a-new-blog-post-legacy"/>
    <hyperlink ref="B14" r:id="rId1" display="https://www.tumblr.com/docs/en/api/v2#post--create-a-new-blog-post-legacy"/>
    <hyperlink ref="B15" r:id="rId1" display="https://www.tumblr.com/docs/en/api/v2#post--create-a-new-blog-post-legacy"/>
    <hyperlink ref="B16" r:id="rId1" display="https://www.tumblr.com/docs/en/api/v2#post--create-a-new-blog-post-legacy"/>
    <hyperlink ref="B17" r:id="rId1" display="https://www.tumblr.com/docs/en/api/v2#post--create-a-new-blog-post-legacy"/>
    <hyperlink ref="B18" r:id="rId1" display="https://www.tumblr.com/docs/en/api/v2#post--create-a-new-blog-post-legacy"/>
    <hyperlink ref="B19" r:id="rId1" display="https://www.tumblr.com/docs/en/api/v2#post--create-a-new-blog-post-legacy"/>
    <hyperlink ref="B20" r:id="rId1" display="https://www.tumblr.com/docs/en/api/v2#post--create-a-new-blog-post-legacy"/>
    <hyperlink ref="B21" r:id="rId1" display="https://www.tumblr.com/docs/en/api/v2#post--create-a-new-blog-post-legacy"/>
    <hyperlink ref="B22" r:id="rId1" display="https://www.tumblr.com/docs/en/api/v2#postedit--edit-a-blog-post-legacy"/>
    <hyperlink ref="B41" r:id="rId1" display="https://www.tumblr.com/docs/en/api/v2#postreblog--reblog-a-post-legacy"/>
    <hyperlink ref="B59" r:id="rId1" display="https://www.tumblr.com/docs/en/api/v2#postreblog--reblog-a-post-legacy"/>
  </hyperlinks>
  <pageMargins left="0.7" right="0.7" top="0.75" bottom="0.75" header="0" footer="0"/>
  <pageSetup paperSize="9" orientation="portrait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38.7071428571429" customWidth="1"/>
    <col min="2" max="2" width="84.2928571428571" customWidth="1"/>
    <col min="3" max="3" width="37.7071428571429" customWidth="1"/>
    <col min="4" max="4" width="34.1428571428571" customWidth="1"/>
    <col min="5" max="5" width="16.4285714285714" customWidth="1"/>
    <col min="6" max="6" width="39.2928571428571" customWidth="1"/>
    <col min="7" max="7" width="60.4285714285714" customWidth="1"/>
    <col min="8" max="8" width="26.7071428571429" customWidth="1"/>
    <col min="9" max="9" width="18.2928571428571" customWidth="1"/>
    <col min="10" max="10" width="6.29285714285714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1:12">
      <c r="A2" t="s">
        <v>521</v>
      </c>
      <c r="B2" s="2" t="s">
        <v>1206</v>
      </c>
      <c r="C2" s="3">
        <v>14</v>
      </c>
      <c r="D2" t="s">
        <v>283</v>
      </c>
      <c r="E2" t="s">
        <v>278</v>
      </c>
      <c r="F2" t="s">
        <v>1207</v>
      </c>
      <c r="G2" t="s">
        <v>1208</v>
      </c>
      <c r="H2" t="str">
        <f>'Dependency types'!A$25</f>
        <v>XOR(p1, AND(p2, p3))</v>
      </c>
      <c r="I2" t="str">
        <f>'Dependency types'!B$25</f>
        <v>OnlyOne</v>
      </c>
      <c r="J2" s="3">
        <v>3</v>
      </c>
      <c r="L2" t="s">
        <v>647</v>
      </c>
    </row>
    <row r="3" ht="13.95" spans="1:12">
      <c r="A3" t="s">
        <v>521</v>
      </c>
      <c r="B3" s="2" t="s">
        <v>1206</v>
      </c>
      <c r="C3" s="3">
        <v>14</v>
      </c>
      <c r="D3" t="s">
        <v>283</v>
      </c>
      <c r="E3" t="s">
        <v>278</v>
      </c>
      <c r="F3" t="s">
        <v>1209</v>
      </c>
      <c r="G3" t="s">
        <v>996</v>
      </c>
      <c r="H3" t="str">
        <f>'Dependency types'!A$16</f>
        <v>NAND(p1, p2)</v>
      </c>
      <c r="I3" t="str">
        <f>'Dependency types'!B$16</f>
        <v>ZeroOrOne</v>
      </c>
      <c r="J3" s="3">
        <v>2</v>
      </c>
      <c r="L3" t="s">
        <v>647</v>
      </c>
    </row>
    <row r="4" ht="13.95" spans="1:12">
      <c r="A4" t="s">
        <v>522</v>
      </c>
      <c r="B4" s="2" t="s">
        <v>1210</v>
      </c>
      <c r="C4" s="3">
        <v>4</v>
      </c>
      <c r="D4" t="s">
        <v>1027</v>
      </c>
      <c r="E4" t="s">
        <v>278</v>
      </c>
      <c r="F4" t="s">
        <v>1207</v>
      </c>
      <c r="G4" t="s">
        <v>1208</v>
      </c>
      <c r="H4" t="str">
        <f>'Dependency types'!A$25</f>
        <v>XOR(p1, AND(p2, p3))</v>
      </c>
      <c r="I4" t="str">
        <f>'Dependency types'!B$25</f>
        <v>OnlyOne</v>
      </c>
      <c r="J4" s="3">
        <v>3</v>
      </c>
      <c r="L4" t="s">
        <v>647</v>
      </c>
    </row>
    <row r="5" ht="13.95" spans="1:12">
      <c r="A5" t="s">
        <v>523</v>
      </c>
      <c r="B5" s="2" t="s">
        <v>1211</v>
      </c>
      <c r="C5" s="3">
        <v>4</v>
      </c>
      <c r="D5" t="s">
        <v>283</v>
      </c>
      <c r="E5" t="s">
        <v>278</v>
      </c>
      <c r="F5" t="s">
        <v>1212</v>
      </c>
      <c r="G5" t="s">
        <v>1213</v>
      </c>
      <c r="H5" t="str">
        <f>'Dependency types'!A$5</f>
        <v>XNOR(p1, p2)</v>
      </c>
      <c r="I5" t="str">
        <f>'Dependency types'!B$5</f>
        <v>AllOrNone</v>
      </c>
      <c r="J5" s="3">
        <v>2</v>
      </c>
      <c r="L5" t="s">
        <v>647</v>
      </c>
    </row>
    <row r="6" ht="13.95" spans="1:12">
      <c r="A6" t="s">
        <v>524</v>
      </c>
      <c r="B6" s="2" t="s">
        <v>1214</v>
      </c>
      <c r="C6" s="3">
        <v>14</v>
      </c>
      <c r="D6" t="s">
        <v>283</v>
      </c>
      <c r="E6" t="s">
        <v>278</v>
      </c>
      <c r="F6" t="s">
        <v>1215</v>
      </c>
      <c r="G6" t="s">
        <v>1216</v>
      </c>
      <c r="H6" t="str">
        <f>'Dependency types'!A$4</f>
        <v>p1 &gt;= p2</v>
      </c>
      <c r="I6" t="str">
        <f>'Dependency types'!B$4</f>
        <v>Arithmetic/ Relational</v>
      </c>
      <c r="J6" s="3">
        <v>2</v>
      </c>
      <c r="L6" t="s">
        <v>647</v>
      </c>
    </row>
    <row r="7" ht="13.95" spans="1:12">
      <c r="A7" t="s">
        <v>524</v>
      </c>
      <c r="B7" s="2" t="s">
        <v>1214</v>
      </c>
      <c r="C7" s="3">
        <v>14</v>
      </c>
      <c r="D7" t="s">
        <v>283</v>
      </c>
      <c r="E7" t="s">
        <v>278</v>
      </c>
      <c r="F7" t="s">
        <v>1212</v>
      </c>
      <c r="G7" t="s">
        <v>1213</v>
      </c>
      <c r="H7" t="str">
        <f>'Dependency types'!A$5</f>
        <v>XNOR(p1, p2)</v>
      </c>
      <c r="I7" t="str">
        <f>'Dependency types'!B$5</f>
        <v>AllOrNone</v>
      </c>
      <c r="J7" s="3">
        <v>2</v>
      </c>
      <c r="L7" t="s">
        <v>647</v>
      </c>
    </row>
    <row r="8" ht="13.95" spans="1:12">
      <c r="A8" t="s">
        <v>525</v>
      </c>
      <c r="B8" s="2" t="s">
        <v>1217</v>
      </c>
      <c r="C8" s="3">
        <v>4</v>
      </c>
      <c r="D8" t="s">
        <v>283</v>
      </c>
      <c r="E8" t="s">
        <v>278</v>
      </c>
      <c r="F8" t="s">
        <v>1207</v>
      </c>
      <c r="G8" t="s">
        <v>1208</v>
      </c>
      <c r="H8" t="str">
        <f>'Dependency types'!A$25</f>
        <v>XOR(p1, AND(p2, p3))</v>
      </c>
      <c r="I8" t="str">
        <f>'Dependency types'!B$25</f>
        <v>OnlyOne</v>
      </c>
      <c r="J8" s="3">
        <v>3</v>
      </c>
      <c r="L8" t="s">
        <v>647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2" r:id="rId1" display="https://www.yelp.com/developers/documentation/v3/business_search"/>
    <hyperlink ref="B3" r:id="rId1" display="https://www.yelp.com/developers/documentation/v3/business_search"/>
    <hyperlink ref="B4" r:id="rId2" display="https://www.yelp.com/developers/documentation/v3/transaction_search"/>
    <hyperlink ref="B5" r:id="rId3" display="https://www.yelp.com/developers/documentation/v3/autocomplete"/>
    <hyperlink ref="B6" r:id="rId4" display="https://www.yelp.com/developers/documentation/v3/event_search"/>
    <hyperlink ref="B7" r:id="rId4" display="https://www.yelp.com/developers/documentation/v3/event_search"/>
    <hyperlink ref="B8" r:id="rId5" display="https://www.yelp.com/developers/documentation/v3/featured_event"/>
  </hyperlinks>
  <pageMargins left="0.7" right="0.7" top="0.75" bottom="0.75" header="0" footer="0"/>
  <pageSetup paperSize="9" orientation="portrait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37.7071428571429" customWidth="1"/>
    <col min="2" max="2" width="84.2928571428571" customWidth="1"/>
    <col min="3" max="3" width="37.7071428571429" customWidth="1"/>
    <col min="4" max="4" width="34.1428571428571" customWidth="1"/>
    <col min="5" max="5" width="16.4285714285714" customWidth="1"/>
    <col min="6" max="6" width="81.2928571428571" customWidth="1"/>
    <col min="7" max="7" width="68.2928571428571" customWidth="1"/>
    <col min="8" max="8" width="26.8571428571429" customWidth="1"/>
    <col min="9" max="9" width="17.8571428571429" customWidth="1"/>
    <col min="10" max="10" width="6.29285714285714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1:13">
      <c r="A2" t="s">
        <v>526</v>
      </c>
      <c r="B2" s="2" t="s">
        <v>1218</v>
      </c>
      <c r="C2" s="3">
        <v>112</v>
      </c>
      <c r="D2" t="s">
        <v>954</v>
      </c>
      <c r="E2" t="s">
        <v>279</v>
      </c>
      <c r="F2" t="s">
        <v>1219</v>
      </c>
      <c r="G2" t="s">
        <v>1220</v>
      </c>
      <c r="H2" t="str">
        <f>'Dependency types'!A$18</f>
        <v>p1 =&gt; p2</v>
      </c>
      <c r="I2" t="str">
        <f>'Dependency types'!B$18</f>
        <v>Requires</v>
      </c>
      <c r="J2" s="3">
        <v>2</v>
      </c>
      <c r="M2" t="s">
        <v>647</v>
      </c>
    </row>
    <row r="3" ht="13.95" spans="1:13">
      <c r="A3" t="s">
        <v>526</v>
      </c>
      <c r="B3" s="2" t="s">
        <v>1218</v>
      </c>
      <c r="C3" s="3">
        <v>112</v>
      </c>
      <c r="D3" t="s">
        <v>954</v>
      </c>
      <c r="E3" t="s">
        <v>279</v>
      </c>
      <c r="F3" t="s">
        <v>1221</v>
      </c>
      <c r="G3" t="s">
        <v>1222</v>
      </c>
      <c r="H3" t="str">
        <f>'Dependency types'!A$15</f>
        <v>p1 =&gt; p2=A</v>
      </c>
      <c r="I3" t="str">
        <f>'Dependency types'!B$15</f>
        <v>Requires</v>
      </c>
      <c r="J3" s="3">
        <v>2</v>
      </c>
      <c r="M3" t="s">
        <v>647</v>
      </c>
    </row>
    <row r="4" ht="13.95" spans="1:13">
      <c r="A4" t="s">
        <v>527</v>
      </c>
      <c r="B4" s="2" t="s">
        <v>1223</v>
      </c>
      <c r="C4" s="3">
        <v>113</v>
      </c>
      <c r="D4" t="s">
        <v>1224</v>
      </c>
      <c r="E4" t="s">
        <v>280</v>
      </c>
      <c r="F4" t="s">
        <v>1219</v>
      </c>
      <c r="G4" t="s">
        <v>1220</v>
      </c>
      <c r="H4" t="str">
        <f>'Dependency types'!A$18</f>
        <v>p1 =&gt; p2</v>
      </c>
      <c r="I4" t="str">
        <f>'Dependency types'!B$18</f>
        <v>Requires</v>
      </c>
      <c r="J4" s="3">
        <v>2</v>
      </c>
      <c r="M4" t="s">
        <v>647</v>
      </c>
    </row>
    <row r="5" ht="13.95" spans="1:13">
      <c r="A5" t="s">
        <v>527</v>
      </c>
      <c r="B5" s="2" t="s">
        <v>1223</v>
      </c>
      <c r="C5" s="3">
        <v>113</v>
      </c>
      <c r="D5" t="s">
        <v>1224</v>
      </c>
      <c r="E5" t="s">
        <v>280</v>
      </c>
      <c r="F5" t="s">
        <v>1221</v>
      </c>
      <c r="G5" t="s">
        <v>1222</v>
      </c>
      <c r="H5" t="str">
        <f>'Dependency types'!A$15</f>
        <v>p1 =&gt; p2=A</v>
      </c>
      <c r="I5" t="str">
        <f>'Dependency types'!B$15</f>
        <v>Requires</v>
      </c>
      <c r="J5" s="3">
        <v>2</v>
      </c>
      <c r="M5" t="s">
        <v>647</v>
      </c>
    </row>
    <row r="6" ht="13.95" spans="1:13">
      <c r="A6" t="s">
        <v>528</v>
      </c>
      <c r="B6" s="2" t="s">
        <v>1225</v>
      </c>
      <c r="C6" s="3">
        <v>119</v>
      </c>
      <c r="D6" t="s">
        <v>954</v>
      </c>
      <c r="E6" t="s">
        <v>279</v>
      </c>
      <c r="F6" t="s">
        <v>1226</v>
      </c>
      <c r="G6" t="s">
        <v>996</v>
      </c>
      <c r="H6" t="str">
        <f>'Dependency types'!A$16</f>
        <v>NAND(p1, p2)</v>
      </c>
      <c r="I6" t="str">
        <f>'Dependency types'!B$16</f>
        <v>ZeroOrOne</v>
      </c>
      <c r="J6" s="3">
        <v>2</v>
      </c>
      <c r="M6" t="s">
        <v>647</v>
      </c>
    </row>
    <row r="7" ht="13.95" spans="1:13">
      <c r="A7" t="s">
        <v>529</v>
      </c>
      <c r="B7" s="2" t="s">
        <v>1227</v>
      </c>
      <c r="C7" s="3">
        <v>120</v>
      </c>
      <c r="D7" t="s">
        <v>1228</v>
      </c>
      <c r="E7" t="s">
        <v>280</v>
      </c>
      <c r="F7" t="s">
        <v>1226</v>
      </c>
      <c r="G7" t="s">
        <v>996</v>
      </c>
      <c r="H7" t="str">
        <f>'Dependency types'!A$16</f>
        <v>NAND(p1, p2)</v>
      </c>
      <c r="I7" t="str">
        <f>'Dependency types'!B$16</f>
        <v>ZeroOrOne</v>
      </c>
      <c r="J7" s="3">
        <v>2</v>
      </c>
      <c r="M7" t="s">
        <v>647</v>
      </c>
    </row>
    <row r="8" ht="13.95" spans="1:13">
      <c r="A8" t="s">
        <v>530</v>
      </c>
      <c r="B8" s="2" t="s">
        <v>1229</v>
      </c>
      <c r="C8" s="3">
        <v>20</v>
      </c>
      <c r="D8" t="s">
        <v>954</v>
      </c>
      <c r="E8" t="s">
        <v>278</v>
      </c>
      <c r="F8" t="s">
        <v>1230</v>
      </c>
      <c r="G8" t="s">
        <v>1231</v>
      </c>
      <c r="H8" t="str">
        <f>'Dependency types'!A$4</f>
        <v>p1 &gt;= p2</v>
      </c>
      <c r="I8" t="str">
        <f>'Dependency types'!B$4</f>
        <v>Arithmetic/ Relational</v>
      </c>
      <c r="J8" s="3">
        <v>2</v>
      </c>
      <c r="M8" t="s">
        <v>647</v>
      </c>
    </row>
    <row r="9" ht="13.95" spans="1:13">
      <c r="A9" t="s">
        <v>530</v>
      </c>
      <c r="B9" s="2" t="s">
        <v>1229</v>
      </c>
      <c r="C9" s="3">
        <v>20</v>
      </c>
      <c r="D9" t="s">
        <v>954</v>
      </c>
      <c r="E9" t="s">
        <v>278</v>
      </c>
      <c r="F9" t="s">
        <v>1232</v>
      </c>
      <c r="G9" t="s">
        <v>1233</v>
      </c>
      <c r="H9" t="str">
        <f>'Dependency types'!A$4</f>
        <v>p1 &gt;= p2</v>
      </c>
      <c r="I9" t="str">
        <f>'Dependency types'!B$4</f>
        <v>Arithmetic/ Relational</v>
      </c>
      <c r="J9" s="3">
        <v>2</v>
      </c>
      <c r="M9" t="s">
        <v>647</v>
      </c>
    </row>
    <row r="10" ht="13.95" spans="1:13">
      <c r="A10" t="s">
        <v>530</v>
      </c>
      <c r="B10" s="2" t="s">
        <v>1229</v>
      </c>
      <c r="C10" s="3">
        <v>20</v>
      </c>
      <c r="D10" t="s">
        <v>954</v>
      </c>
      <c r="E10" t="s">
        <v>278</v>
      </c>
      <c r="F10" t="s">
        <v>1234</v>
      </c>
      <c r="G10" t="s">
        <v>1235</v>
      </c>
      <c r="H10" t="str">
        <f>'Dependency types'!A$4</f>
        <v>p1 &gt;= p2</v>
      </c>
      <c r="I10" t="str">
        <f>'Dependency types'!B$4</f>
        <v>Arithmetic/ Relational</v>
      </c>
      <c r="J10" s="3">
        <v>2</v>
      </c>
      <c r="M10" t="s">
        <v>647</v>
      </c>
    </row>
    <row r="11" ht="13.95" spans="1:13">
      <c r="A11" t="s">
        <v>530</v>
      </c>
      <c r="B11" s="2" t="s">
        <v>1229</v>
      </c>
      <c r="C11" s="3">
        <v>20</v>
      </c>
      <c r="D11" t="s">
        <v>954</v>
      </c>
      <c r="E11" t="s">
        <v>278</v>
      </c>
      <c r="F11" t="s">
        <v>1236</v>
      </c>
      <c r="G11" t="s">
        <v>1237</v>
      </c>
      <c r="H11" t="str">
        <f>'Dependency types'!A$4</f>
        <v>p1 &gt;= p2</v>
      </c>
      <c r="I11" t="str">
        <f>'Dependency types'!B$4</f>
        <v>Arithmetic/ Relational</v>
      </c>
      <c r="J11" s="3">
        <v>2</v>
      </c>
      <c r="M11" t="s">
        <v>647</v>
      </c>
    </row>
    <row r="12" ht="13.95" spans="1:13">
      <c r="A12" t="s">
        <v>530</v>
      </c>
      <c r="B12" s="2" t="s">
        <v>1229</v>
      </c>
      <c r="C12" s="3">
        <v>20</v>
      </c>
      <c r="D12" t="s">
        <v>954</v>
      </c>
      <c r="E12" t="s">
        <v>278</v>
      </c>
      <c r="F12" t="s">
        <v>1238</v>
      </c>
      <c r="G12" t="s">
        <v>1239</v>
      </c>
      <c r="H12" t="str">
        <f>'Dependency types'!A$4</f>
        <v>p1 &gt;= p2</v>
      </c>
      <c r="I12" t="str">
        <f>'Dependency types'!B$4</f>
        <v>Arithmetic/ Relational</v>
      </c>
      <c r="J12" s="3">
        <v>2</v>
      </c>
      <c r="M12" t="s">
        <v>647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2" r:id="rId1" display="https://developer.paypal.com/docs/api/invoicing/v1/#invoices_create"/>
    <hyperlink ref="B4" r:id="rId1" display="https://developer.paypal.com/docs/api/invoicing/v1/#invoices_update"/>
    <hyperlink ref="B5" r:id="rId1" display="https://developer.paypal.com/docs/api/invoicing/v1/#invoices_update"/>
    <hyperlink ref="B6" r:id="rId1" display="https://developer.paypal.com/docs/api/invoicing/v1/#templates_create"/>
    <hyperlink ref="B8" r:id="rId1" display="https://developer.paypal.com/docs/api/invoicing/v1/#search_search"/>
    <hyperlink ref="B9" r:id="rId1" display="https://developer.paypal.com/docs/api/invoicing/v1/#search_search"/>
    <hyperlink ref="B10" r:id="rId1" display="https://developer.paypal.com/docs/api/invoicing/v1/#search_search"/>
    <hyperlink ref="B11" r:id="rId1" display="https://developer.paypal.com/docs/api/invoicing/v1/#search_search"/>
    <hyperlink ref="B12" r:id="rId1" display="https://developer.paypal.com/docs/api/invoicing/v1/#search_search"/>
  </hyperlinks>
  <pageMargins left="0.7" right="0.7" top="0.75" bottom="0.75" header="0" footer="0"/>
  <pageSetup paperSize="9" orientation="portrait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29" customWidth="1"/>
    <col min="2" max="2" width="84.2928571428571" customWidth="1"/>
    <col min="3" max="3" width="37.7071428571429" customWidth="1"/>
    <col min="4" max="4" width="34.1428571428571" customWidth="1"/>
    <col min="5" max="5" width="16.4285714285714" customWidth="1"/>
    <col min="6" max="6" width="39.2928571428571" customWidth="1"/>
    <col min="7" max="7" width="55.4285714285714" customWidth="1"/>
    <col min="8" max="8" width="27.7071428571429" customWidth="1"/>
    <col min="9" max="9" width="17.4285714285714" customWidth="1"/>
    <col min="10" max="10" width="6.29285714285714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1:12">
      <c r="A2" t="s">
        <v>531</v>
      </c>
      <c r="B2" s="2" t="s">
        <v>1240</v>
      </c>
      <c r="C2" s="3">
        <v>19</v>
      </c>
      <c r="D2" t="s">
        <v>283</v>
      </c>
      <c r="E2" t="s">
        <v>278</v>
      </c>
      <c r="F2" t="s">
        <v>1241</v>
      </c>
      <c r="G2" t="s">
        <v>1242</v>
      </c>
      <c r="H2" t="str">
        <f>'Dependency types'!A$4</f>
        <v>p1 &gt;= p2</v>
      </c>
      <c r="I2" t="str">
        <f>'Dependency types'!B$4</f>
        <v>Arithmetic/ Relational</v>
      </c>
      <c r="J2" s="3">
        <v>2</v>
      </c>
      <c r="L2" t="s">
        <v>647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2" r:id="rId1" display="https://www.oodle.com/info/developer/listings/"/>
  </hyperlinks>
  <pageMargins left="0.7" right="0.7" top="0.75" bottom="0.75" header="0" footer="0"/>
  <pageSetup paperSize="9" orientation="portrait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29" customWidth="1"/>
    <col min="2" max="2" width="89.2928571428571" customWidth="1"/>
    <col min="3" max="3" width="37.7071428571429" customWidth="1"/>
    <col min="4" max="4" width="34.1428571428571" customWidth="1"/>
    <col min="5" max="5" width="16.4285714285714" customWidth="1"/>
    <col min="6" max="6" width="39.2928571428571" customWidth="1"/>
    <col min="7" max="7" width="77.4285714285714" customWidth="1"/>
    <col min="8" max="8" width="27.2928571428571" customWidth="1"/>
    <col min="9" max="9" width="17.8571428571429" customWidth="1"/>
    <col min="10" max="10" width="6.14285714285714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1:12">
      <c r="A2" t="s">
        <v>401</v>
      </c>
      <c r="B2" s="2" t="s">
        <v>126</v>
      </c>
      <c r="C2" s="3">
        <v>10</v>
      </c>
      <c r="D2" t="s">
        <v>283</v>
      </c>
      <c r="E2" t="s">
        <v>278</v>
      </c>
      <c r="F2" t="s">
        <v>1243</v>
      </c>
      <c r="G2" t="s">
        <v>1244</v>
      </c>
      <c r="H2" t="str">
        <f>'Dependency types'!A$12</f>
        <v>p1=A =&gt; p2=B</v>
      </c>
      <c r="I2" t="str">
        <f>'Dependency types'!B$12</f>
        <v>Requires</v>
      </c>
      <c r="J2">
        <v>2</v>
      </c>
      <c r="L2" t="s">
        <v>647</v>
      </c>
    </row>
    <row r="3" ht="13.95" spans="1:12">
      <c r="A3" t="s">
        <v>401</v>
      </c>
      <c r="B3" s="2" t="s">
        <v>126</v>
      </c>
      <c r="C3" s="3">
        <v>10</v>
      </c>
      <c r="D3" t="s">
        <v>283</v>
      </c>
      <c r="E3" t="s">
        <v>278</v>
      </c>
      <c r="F3" t="s">
        <v>1243</v>
      </c>
      <c r="G3" t="s">
        <v>1245</v>
      </c>
      <c r="H3" t="str">
        <f>'Dependency types'!A$12</f>
        <v>p1=A =&gt; p2=B</v>
      </c>
      <c r="I3" t="str">
        <f>'Dependency types'!B$12</f>
        <v>Requires</v>
      </c>
      <c r="J3">
        <v>2</v>
      </c>
      <c r="L3" t="s">
        <v>647</v>
      </c>
    </row>
    <row r="4" ht="13.95" spans="1:12">
      <c r="A4" t="s">
        <v>401</v>
      </c>
      <c r="B4" s="2" t="s">
        <v>126</v>
      </c>
      <c r="C4" s="3">
        <v>10</v>
      </c>
      <c r="D4" t="s">
        <v>283</v>
      </c>
      <c r="E4" t="s">
        <v>278</v>
      </c>
      <c r="F4" t="s">
        <v>1243</v>
      </c>
      <c r="G4" t="s">
        <v>1246</v>
      </c>
      <c r="H4" t="str">
        <f>'Dependency types'!A$12</f>
        <v>p1=A =&gt; p2=B</v>
      </c>
      <c r="I4" t="str">
        <f>'Dependency types'!B$12</f>
        <v>Requires</v>
      </c>
      <c r="J4">
        <v>2</v>
      </c>
      <c r="L4" t="s">
        <v>647</v>
      </c>
    </row>
    <row r="5" ht="13.95" spans="1:12">
      <c r="A5" t="s">
        <v>401</v>
      </c>
      <c r="B5" s="2" t="s">
        <v>126</v>
      </c>
      <c r="C5" s="3">
        <v>10</v>
      </c>
      <c r="D5" t="s">
        <v>283</v>
      </c>
      <c r="E5" t="s">
        <v>278</v>
      </c>
      <c r="F5" t="s">
        <v>1243</v>
      </c>
      <c r="G5" t="s">
        <v>1247</v>
      </c>
      <c r="H5" t="str">
        <f>'Dependency types'!A$12</f>
        <v>p1=A =&gt; p2=B</v>
      </c>
      <c r="I5" t="str">
        <f>'Dependency types'!B$12</f>
        <v>Requires</v>
      </c>
      <c r="J5">
        <v>2</v>
      </c>
      <c r="L5" t="s">
        <v>647</v>
      </c>
    </row>
    <row r="6" ht="13.95" spans="1:12">
      <c r="A6" t="s">
        <v>401</v>
      </c>
      <c r="B6" s="2" t="s">
        <v>126</v>
      </c>
      <c r="C6" s="3">
        <v>10</v>
      </c>
      <c r="D6" t="s">
        <v>283</v>
      </c>
      <c r="E6" t="s">
        <v>278</v>
      </c>
      <c r="F6" t="s">
        <v>1243</v>
      </c>
      <c r="G6" t="s">
        <v>1248</v>
      </c>
      <c r="H6" t="str">
        <f>'Dependency types'!A$12</f>
        <v>p1=A =&gt; p2=B</v>
      </c>
      <c r="I6" t="str">
        <f>'Dependency types'!B$12</f>
        <v>Requires</v>
      </c>
      <c r="J6">
        <v>2</v>
      </c>
      <c r="L6" t="s">
        <v>647</v>
      </c>
    </row>
    <row r="7" ht="13.95" spans="1:12">
      <c r="A7" t="s">
        <v>401</v>
      </c>
      <c r="B7" s="2" t="s">
        <v>126</v>
      </c>
      <c r="C7" s="3">
        <v>10</v>
      </c>
      <c r="D7" t="s">
        <v>283</v>
      </c>
      <c r="E7" t="s">
        <v>278</v>
      </c>
      <c r="F7" t="s">
        <v>1243</v>
      </c>
      <c r="G7" t="s">
        <v>1249</v>
      </c>
      <c r="H7" t="str">
        <f>'Dependency types'!A$12</f>
        <v>p1=A =&gt; p2=B</v>
      </c>
      <c r="I7" t="str">
        <f>'Dependency types'!B$12</f>
        <v>Requires</v>
      </c>
      <c r="J7">
        <v>2</v>
      </c>
      <c r="L7" t="s">
        <v>647</v>
      </c>
    </row>
    <row r="8" ht="13.95" spans="1:12">
      <c r="A8" t="s">
        <v>401</v>
      </c>
      <c r="B8" s="2" t="s">
        <v>126</v>
      </c>
      <c r="C8" s="3">
        <v>10</v>
      </c>
      <c r="D8" t="s">
        <v>283</v>
      </c>
      <c r="E8" t="s">
        <v>278</v>
      </c>
      <c r="F8" t="s">
        <v>1243</v>
      </c>
      <c r="G8" t="s">
        <v>1250</v>
      </c>
      <c r="H8" t="str">
        <f>'Dependency types'!A$12</f>
        <v>p1=A =&gt; p2=B</v>
      </c>
      <c r="I8" t="str">
        <f>'Dependency types'!B$12</f>
        <v>Requires</v>
      </c>
      <c r="J8">
        <v>2</v>
      </c>
      <c r="L8" t="s">
        <v>647</v>
      </c>
    </row>
    <row r="9" ht="13.95" spans="1:12">
      <c r="A9" t="s">
        <v>401</v>
      </c>
      <c r="B9" s="2" t="s">
        <v>126</v>
      </c>
      <c r="C9" s="3">
        <v>10</v>
      </c>
      <c r="D9" t="s">
        <v>283</v>
      </c>
      <c r="E9" t="s">
        <v>278</v>
      </c>
      <c r="F9" t="s">
        <v>1243</v>
      </c>
      <c r="G9" t="s">
        <v>1251</v>
      </c>
      <c r="H9" t="str">
        <f>'Dependency types'!A$12</f>
        <v>p1=A =&gt; p2=B</v>
      </c>
      <c r="I9" t="str">
        <f>'Dependency types'!B$12</f>
        <v>Requires</v>
      </c>
      <c r="J9">
        <v>2</v>
      </c>
      <c r="L9" t="s">
        <v>647</v>
      </c>
    </row>
    <row r="10" ht="13.95" spans="1:12">
      <c r="A10" t="s">
        <v>401</v>
      </c>
      <c r="B10" s="2" t="s">
        <v>126</v>
      </c>
      <c r="C10" s="3">
        <v>10</v>
      </c>
      <c r="D10" t="s">
        <v>283</v>
      </c>
      <c r="E10" t="s">
        <v>278</v>
      </c>
      <c r="F10" t="s">
        <v>1243</v>
      </c>
      <c r="G10" t="s">
        <v>1252</v>
      </c>
      <c r="H10" t="str">
        <f>'Dependency types'!A$12</f>
        <v>p1=A =&gt; p2=B</v>
      </c>
      <c r="I10" t="str">
        <f>'Dependency types'!B$12</f>
        <v>Requires</v>
      </c>
      <c r="J10">
        <v>2</v>
      </c>
      <c r="L10" t="s">
        <v>647</v>
      </c>
    </row>
    <row r="11" ht="13.95" spans="1:12">
      <c r="A11" t="s">
        <v>401</v>
      </c>
      <c r="B11" s="2" t="s">
        <v>126</v>
      </c>
      <c r="C11" s="3">
        <v>10</v>
      </c>
      <c r="D11" t="s">
        <v>283</v>
      </c>
      <c r="E11" t="s">
        <v>278</v>
      </c>
      <c r="F11" t="s">
        <v>1243</v>
      </c>
      <c r="G11" t="s">
        <v>1253</v>
      </c>
      <c r="H11" t="str">
        <f>'Dependency types'!A$12</f>
        <v>p1=A =&gt; p2=B</v>
      </c>
      <c r="I11" t="str">
        <f>'Dependency types'!B$12</f>
        <v>Requires</v>
      </c>
      <c r="J11">
        <v>2</v>
      </c>
      <c r="L11" t="s">
        <v>647</v>
      </c>
    </row>
    <row r="12" ht="13.95" spans="1:12">
      <c r="A12" t="s">
        <v>401</v>
      </c>
      <c r="B12" s="2" t="s">
        <v>126</v>
      </c>
      <c r="C12" s="3">
        <v>10</v>
      </c>
      <c r="D12" t="s">
        <v>283</v>
      </c>
      <c r="E12" t="s">
        <v>278</v>
      </c>
      <c r="F12" t="s">
        <v>1254</v>
      </c>
      <c r="G12" t="s">
        <v>1255</v>
      </c>
      <c r="H12" t="str">
        <f>'Dependency types'!A$12</f>
        <v>p1=A =&gt; p2=B</v>
      </c>
      <c r="I12" t="str">
        <f>'Dependency types'!B$12</f>
        <v>Requires</v>
      </c>
      <c r="J12">
        <v>2</v>
      </c>
      <c r="L12" t="s">
        <v>647</v>
      </c>
    </row>
    <row r="13" ht="13.95" spans="1:12">
      <c r="A13" t="s">
        <v>401</v>
      </c>
      <c r="B13" s="2" t="s">
        <v>126</v>
      </c>
      <c r="C13" s="3">
        <v>10</v>
      </c>
      <c r="D13" t="s">
        <v>283</v>
      </c>
      <c r="E13" t="s">
        <v>278</v>
      </c>
      <c r="F13" t="s">
        <v>1254</v>
      </c>
      <c r="G13" t="s">
        <v>1256</v>
      </c>
      <c r="H13" t="str">
        <f>'Dependency types'!A$12</f>
        <v>p1=A =&gt; p2=B</v>
      </c>
      <c r="I13" t="str">
        <f>'Dependency types'!B$12</f>
        <v>Requires</v>
      </c>
      <c r="J13">
        <v>2</v>
      </c>
      <c r="L13" t="s">
        <v>647</v>
      </c>
    </row>
    <row r="14" ht="13.95" spans="1:12">
      <c r="A14" t="s">
        <v>401</v>
      </c>
      <c r="B14" s="2" t="s">
        <v>126</v>
      </c>
      <c r="C14" s="3">
        <v>10</v>
      </c>
      <c r="D14" t="s">
        <v>283</v>
      </c>
      <c r="E14" t="s">
        <v>278</v>
      </c>
      <c r="F14" t="s">
        <v>1254</v>
      </c>
      <c r="G14" t="s">
        <v>1257</v>
      </c>
      <c r="H14" t="str">
        <f>'Dependency types'!A$12</f>
        <v>p1=A =&gt; p2=B</v>
      </c>
      <c r="I14" t="str">
        <f>'Dependency types'!B$12</f>
        <v>Requires</v>
      </c>
      <c r="J14">
        <v>2</v>
      </c>
      <c r="L14" t="s">
        <v>647</v>
      </c>
    </row>
    <row r="15" ht="13.95" spans="1:12">
      <c r="A15" t="s">
        <v>401</v>
      </c>
      <c r="B15" s="2" t="s">
        <v>126</v>
      </c>
      <c r="C15" s="3">
        <v>10</v>
      </c>
      <c r="D15" t="s">
        <v>283</v>
      </c>
      <c r="E15" t="s">
        <v>278</v>
      </c>
      <c r="F15" t="s">
        <v>1254</v>
      </c>
      <c r="G15" t="s">
        <v>1258</v>
      </c>
      <c r="H15" t="str">
        <f>'Dependency types'!A$12</f>
        <v>p1=A =&gt; p2=B</v>
      </c>
      <c r="I15" t="str">
        <f>'Dependency types'!B$12</f>
        <v>Requires</v>
      </c>
      <c r="J15">
        <v>2</v>
      </c>
      <c r="L15" t="s">
        <v>647</v>
      </c>
    </row>
    <row r="16" ht="13.95" spans="1:12">
      <c r="A16" t="s">
        <v>401</v>
      </c>
      <c r="B16" s="2" t="s">
        <v>126</v>
      </c>
      <c r="C16" s="3">
        <v>10</v>
      </c>
      <c r="D16" t="s">
        <v>283</v>
      </c>
      <c r="E16" t="s">
        <v>278</v>
      </c>
      <c r="F16" t="s">
        <v>1254</v>
      </c>
      <c r="G16" t="s">
        <v>1259</v>
      </c>
      <c r="H16" t="str">
        <f>'Dependency types'!A$12</f>
        <v>p1=A =&gt; p2=B</v>
      </c>
      <c r="I16" t="str">
        <f>'Dependency types'!B$12</f>
        <v>Requires</v>
      </c>
      <c r="J16">
        <v>2</v>
      </c>
      <c r="L16" t="s">
        <v>647</v>
      </c>
    </row>
    <row r="17" ht="13.95" spans="1:12">
      <c r="A17" t="s">
        <v>401</v>
      </c>
      <c r="B17" s="2" t="s">
        <v>126</v>
      </c>
      <c r="C17" s="3">
        <v>10</v>
      </c>
      <c r="D17" t="s">
        <v>283</v>
      </c>
      <c r="E17" t="s">
        <v>278</v>
      </c>
      <c r="F17" t="s">
        <v>1254</v>
      </c>
      <c r="G17" t="s">
        <v>1260</v>
      </c>
      <c r="H17" t="str">
        <f>'Dependency types'!A$12</f>
        <v>p1=A =&gt; p2=B</v>
      </c>
      <c r="I17" t="str">
        <f>'Dependency types'!B$12</f>
        <v>Requires</v>
      </c>
      <c r="J17">
        <v>2</v>
      </c>
      <c r="L17" t="s">
        <v>647</v>
      </c>
    </row>
    <row r="18" ht="13.95" spans="1:12">
      <c r="A18" t="s">
        <v>401</v>
      </c>
      <c r="B18" s="2" t="s">
        <v>126</v>
      </c>
      <c r="C18" s="3">
        <v>10</v>
      </c>
      <c r="D18" t="s">
        <v>283</v>
      </c>
      <c r="E18" t="s">
        <v>278</v>
      </c>
      <c r="F18" t="s">
        <v>1254</v>
      </c>
      <c r="G18" t="s">
        <v>1261</v>
      </c>
      <c r="H18" t="str">
        <f>'Dependency types'!A$12</f>
        <v>p1=A =&gt; p2=B</v>
      </c>
      <c r="I18" t="str">
        <f>'Dependency types'!B$12</f>
        <v>Requires</v>
      </c>
      <c r="J18">
        <v>2</v>
      </c>
      <c r="L18" t="s">
        <v>647</v>
      </c>
    </row>
    <row r="19" ht="13.95" spans="1:12">
      <c r="A19" t="s">
        <v>401</v>
      </c>
      <c r="B19" s="2" t="s">
        <v>126</v>
      </c>
      <c r="C19" s="3">
        <v>10</v>
      </c>
      <c r="D19" t="s">
        <v>283</v>
      </c>
      <c r="E19" t="s">
        <v>278</v>
      </c>
      <c r="F19" t="s">
        <v>1254</v>
      </c>
      <c r="G19" t="s">
        <v>1262</v>
      </c>
      <c r="H19" t="str">
        <f>'Dependency types'!A$12</f>
        <v>p1=A =&gt; p2=B</v>
      </c>
      <c r="I19" t="str">
        <f>'Dependency types'!B$12</f>
        <v>Requires</v>
      </c>
      <c r="J19">
        <v>2</v>
      </c>
      <c r="L19" t="s">
        <v>647</v>
      </c>
    </row>
    <row r="20" ht="13.95" spans="1:12">
      <c r="A20" t="s">
        <v>401</v>
      </c>
      <c r="B20" s="2" t="s">
        <v>126</v>
      </c>
      <c r="C20" s="3">
        <v>10</v>
      </c>
      <c r="D20" t="s">
        <v>283</v>
      </c>
      <c r="E20" t="s">
        <v>278</v>
      </c>
      <c r="F20" t="s">
        <v>1254</v>
      </c>
      <c r="G20" t="s">
        <v>1263</v>
      </c>
      <c r="H20" t="str">
        <f>'Dependency types'!A$12</f>
        <v>p1=A =&gt; p2=B</v>
      </c>
      <c r="I20" t="str">
        <f>'Dependency types'!B$12</f>
        <v>Requires</v>
      </c>
      <c r="J20">
        <v>2</v>
      </c>
      <c r="L20" t="s">
        <v>647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2" r:id="rId1" display="https://affiliate.itunes.apple.com/resources/documentation/itunes-store-web-service-search-api/"/>
  </hyperlinks>
  <pageMargins left="0.7" right="0.7" top="0.75" bottom="0.75" header="0" footer="0"/>
  <pageSetup paperSize="9" orientation="portrait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29" customWidth="1"/>
    <col min="2" max="2" width="84.2928571428571" customWidth="1"/>
    <col min="3" max="3" width="37.7071428571429" customWidth="1"/>
    <col min="4" max="4" width="34.1428571428571" customWidth="1"/>
    <col min="5" max="5" width="16.4285714285714" customWidth="1"/>
    <col min="6" max="6" width="39.2928571428571" customWidth="1"/>
    <col min="7" max="7" width="55.4285714285714" customWidth="1"/>
    <col min="8" max="8" width="26.8571428571429" customWidth="1"/>
    <col min="9" max="9" width="18.8571428571429" customWidth="1"/>
    <col min="10" max="10" width="6.42857142857143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2:2">
      <c r="B2" s="2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paperSize="9" orientation="portrait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29" customWidth="1"/>
    <col min="2" max="2" width="84.2928571428571" customWidth="1"/>
    <col min="3" max="3" width="37.7071428571429" customWidth="1"/>
    <col min="4" max="4" width="34.1428571428571" customWidth="1"/>
    <col min="5" max="5" width="16.4285714285714" customWidth="1"/>
    <col min="6" max="6" width="39.2928571428571" customWidth="1"/>
    <col min="7" max="7" width="55.4285714285714" customWidth="1"/>
    <col min="8" max="8" width="27.7071428571429" customWidth="1"/>
    <col min="9" max="9" width="18" customWidth="1"/>
    <col min="10" max="10" width="6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1:12">
      <c r="A2" t="s">
        <v>532</v>
      </c>
      <c r="B2" s="2" t="s">
        <v>133</v>
      </c>
      <c r="C2" s="3">
        <v>7</v>
      </c>
      <c r="D2" t="s">
        <v>283</v>
      </c>
      <c r="E2" t="s">
        <v>278</v>
      </c>
      <c r="F2" t="s">
        <v>1264</v>
      </c>
      <c r="G2" t="s">
        <v>906</v>
      </c>
      <c r="H2" t="str">
        <f>'Dependency types'!A$7</f>
        <v>XOR(p1, p2)</v>
      </c>
      <c r="I2" t="str">
        <f>'Dependency types'!B$7</f>
        <v>OnlyOne</v>
      </c>
      <c r="J2" s="3">
        <v>2</v>
      </c>
      <c r="L2" t="s">
        <v>647</v>
      </c>
    </row>
    <row r="3" ht="13.95" spans="1:12">
      <c r="A3" t="s">
        <v>532</v>
      </c>
      <c r="B3" s="2" t="s">
        <v>133</v>
      </c>
      <c r="C3" s="3">
        <v>7</v>
      </c>
      <c r="D3" t="s">
        <v>283</v>
      </c>
      <c r="E3" t="s">
        <v>278</v>
      </c>
      <c r="F3" t="s">
        <v>1265</v>
      </c>
      <c r="G3" t="s">
        <v>906</v>
      </c>
      <c r="H3" t="str">
        <f>'Dependency types'!A$7</f>
        <v>XOR(p1, p2)</v>
      </c>
      <c r="I3" t="str">
        <f>'Dependency types'!B$7</f>
        <v>OnlyOne</v>
      </c>
      <c r="J3" s="3">
        <v>2</v>
      </c>
      <c r="L3" t="s">
        <v>647</v>
      </c>
    </row>
    <row r="4" ht="13.95" spans="1:12">
      <c r="A4" t="s">
        <v>532</v>
      </c>
      <c r="B4" s="2" t="s">
        <v>133</v>
      </c>
      <c r="C4" s="3">
        <v>7</v>
      </c>
      <c r="D4" t="s">
        <v>283</v>
      </c>
      <c r="E4" t="s">
        <v>278</v>
      </c>
      <c r="F4" t="s">
        <v>1266</v>
      </c>
      <c r="G4" t="s">
        <v>906</v>
      </c>
      <c r="H4" t="str">
        <f>'Dependency types'!A$7</f>
        <v>XOR(p1, p2)</v>
      </c>
      <c r="I4" t="str">
        <f>'Dependency types'!B$7</f>
        <v>OnlyOne</v>
      </c>
      <c r="J4" s="3">
        <v>2</v>
      </c>
      <c r="L4" t="s">
        <v>647</v>
      </c>
    </row>
    <row r="5" ht="13.95" spans="1:12">
      <c r="A5" t="s">
        <v>532</v>
      </c>
      <c r="B5" s="2" t="s">
        <v>133</v>
      </c>
      <c r="C5" s="3">
        <v>7</v>
      </c>
      <c r="D5" t="s">
        <v>283</v>
      </c>
      <c r="E5" t="s">
        <v>278</v>
      </c>
      <c r="F5" t="s">
        <v>1267</v>
      </c>
      <c r="G5" t="s">
        <v>996</v>
      </c>
      <c r="H5" t="str">
        <f>'Dependency types'!A$16</f>
        <v>NAND(p1, p2)</v>
      </c>
      <c r="I5" t="str">
        <f>'Dependency types'!B$16</f>
        <v>ZeroOrOne</v>
      </c>
      <c r="J5" s="3">
        <v>2</v>
      </c>
      <c r="L5" t="s">
        <v>647</v>
      </c>
    </row>
    <row r="6" ht="13.95" spans="1:12">
      <c r="A6" t="s">
        <v>532</v>
      </c>
      <c r="B6" s="2" t="s">
        <v>133</v>
      </c>
      <c r="C6" s="3">
        <v>7</v>
      </c>
      <c r="D6" t="s">
        <v>283</v>
      </c>
      <c r="E6" t="s">
        <v>278</v>
      </c>
      <c r="F6" t="s">
        <v>1268</v>
      </c>
      <c r="G6" t="s">
        <v>996</v>
      </c>
      <c r="H6" t="str">
        <f>'Dependency types'!A$16</f>
        <v>NAND(p1, p2)</v>
      </c>
      <c r="I6" t="str">
        <f>'Dependency types'!B$16</f>
        <v>ZeroOrOne</v>
      </c>
      <c r="J6" s="3">
        <v>2</v>
      </c>
      <c r="L6" t="s">
        <v>647</v>
      </c>
    </row>
    <row r="7" ht="13.95" spans="1:12">
      <c r="A7" t="s">
        <v>532</v>
      </c>
      <c r="B7" s="2" t="s">
        <v>133</v>
      </c>
      <c r="C7" s="3">
        <v>7</v>
      </c>
      <c r="D7" t="s">
        <v>283</v>
      </c>
      <c r="E7" t="s">
        <v>278</v>
      </c>
      <c r="F7" t="s">
        <v>1269</v>
      </c>
      <c r="G7" t="s">
        <v>996</v>
      </c>
      <c r="H7" t="str">
        <f>'Dependency types'!A$16</f>
        <v>NAND(p1, p2)</v>
      </c>
      <c r="I7" t="str">
        <f>'Dependency types'!B$16</f>
        <v>ZeroOrOne</v>
      </c>
      <c r="J7" s="3">
        <v>2</v>
      </c>
      <c r="L7" t="s">
        <v>647</v>
      </c>
    </row>
    <row r="8" ht="13.95" spans="1:15">
      <c r="A8" t="s">
        <v>533</v>
      </c>
      <c r="B8" s="2" t="s">
        <v>133</v>
      </c>
      <c r="C8" s="3">
        <v>3</v>
      </c>
      <c r="D8" t="s">
        <v>1270</v>
      </c>
      <c r="E8" t="s">
        <v>279</v>
      </c>
      <c r="F8" t="s">
        <v>1271</v>
      </c>
      <c r="G8" t="s">
        <v>676</v>
      </c>
      <c r="H8" t="str">
        <f>'Dependency types'!A$9</f>
        <v>XOR(p1, p2, p3)</v>
      </c>
      <c r="I8" t="str">
        <f>'Dependency types'!B$9</f>
        <v>OnlyOne</v>
      </c>
      <c r="J8" s="3">
        <v>3</v>
      </c>
      <c r="O8" t="s">
        <v>647</v>
      </c>
    </row>
    <row r="9" ht="13.95" spans="1:15">
      <c r="A9" t="s">
        <v>534</v>
      </c>
      <c r="B9" s="2" t="s">
        <v>133</v>
      </c>
      <c r="C9" s="3">
        <v>3</v>
      </c>
      <c r="D9" t="s">
        <v>1270</v>
      </c>
      <c r="E9" t="s">
        <v>281</v>
      </c>
      <c r="F9" t="s">
        <v>1271</v>
      </c>
      <c r="G9" t="s">
        <v>676</v>
      </c>
      <c r="H9" t="str">
        <f>'Dependency types'!A$9</f>
        <v>XOR(p1, p2, p3)</v>
      </c>
      <c r="I9" t="str">
        <f>'Dependency types'!B$9</f>
        <v>OnlyOne</v>
      </c>
      <c r="J9" s="3">
        <v>3</v>
      </c>
      <c r="O9" t="s">
        <v>647</v>
      </c>
    </row>
    <row r="10" ht="13.95" spans="1:15">
      <c r="A10" t="s">
        <v>535</v>
      </c>
      <c r="B10" s="2" t="s">
        <v>133</v>
      </c>
      <c r="C10" s="3">
        <v>4</v>
      </c>
      <c r="D10" t="s">
        <v>1270</v>
      </c>
      <c r="E10" t="s">
        <v>279</v>
      </c>
      <c r="F10" t="s">
        <v>1271</v>
      </c>
      <c r="G10" t="s">
        <v>676</v>
      </c>
      <c r="H10" t="str">
        <f>'Dependency types'!A$9</f>
        <v>XOR(p1, p2, p3)</v>
      </c>
      <c r="I10" t="str">
        <f>'Dependency types'!B$9</f>
        <v>OnlyOne</v>
      </c>
      <c r="J10" s="3">
        <v>3</v>
      </c>
      <c r="O10" t="s">
        <v>647</v>
      </c>
    </row>
    <row r="11" ht="13.95" spans="1:12">
      <c r="A11" t="s">
        <v>536</v>
      </c>
      <c r="B11" s="2" t="s">
        <v>133</v>
      </c>
      <c r="C11" s="3">
        <v>7</v>
      </c>
      <c r="D11" t="s">
        <v>283</v>
      </c>
      <c r="E11" t="s">
        <v>278</v>
      </c>
      <c r="F11" t="s">
        <v>1272</v>
      </c>
      <c r="G11" t="s">
        <v>698</v>
      </c>
      <c r="H11" t="str">
        <f>'Dependency types'!A$13</f>
        <v>XOR(p1, p2, p3, p4)</v>
      </c>
      <c r="I11" t="str">
        <f>'Dependency types'!B$13</f>
        <v>OnlyOne</v>
      </c>
      <c r="J11" s="3">
        <v>4</v>
      </c>
      <c r="L11" t="s">
        <v>647</v>
      </c>
    </row>
    <row r="12" ht="13.95" spans="1:12">
      <c r="A12" t="s">
        <v>537</v>
      </c>
      <c r="B12" s="2" t="s">
        <v>133</v>
      </c>
      <c r="C12" s="3">
        <v>2</v>
      </c>
      <c r="D12" t="s">
        <v>1270</v>
      </c>
      <c r="E12" t="s">
        <v>279</v>
      </c>
      <c r="F12" t="s">
        <v>1273</v>
      </c>
      <c r="G12" t="s">
        <v>906</v>
      </c>
      <c r="H12" t="str">
        <f>'Dependency types'!A$7</f>
        <v>XOR(p1, p2)</v>
      </c>
      <c r="I12" t="str">
        <f>'Dependency types'!B$7</f>
        <v>OnlyOne</v>
      </c>
      <c r="J12" s="3">
        <v>2</v>
      </c>
      <c r="L12" t="s">
        <v>647</v>
      </c>
    </row>
    <row r="13" ht="13.95" spans="1:12">
      <c r="A13" t="s">
        <v>538</v>
      </c>
      <c r="B13" s="2" t="s">
        <v>133</v>
      </c>
      <c r="C13" s="3">
        <v>2</v>
      </c>
      <c r="D13" t="s">
        <v>1270</v>
      </c>
      <c r="E13" t="s">
        <v>281</v>
      </c>
      <c r="F13" t="s">
        <v>1273</v>
      </c>
      <c r="G13" t="s">
        <v>906</v>
      </c>
      <c r="H13" t="str">
        <f>'Dependency types'!A$7</f>
        <v>XOR(p1, p2)</v>
      </c>
      <c r="I13" t="str">
        <f>'Dependency types'!B$7</f>
        <v>OnlyOne</v>
      </c>
      <c r="J13" s="3">
        <v>2</v>
      </c>
      <c r="L13" t="s">
        <v>647</v>
      </c>
    </row>
    <row r="14" ht="13.95" spans="1:12">
      <c r="A14" t="s">
        <v>539</v>
      </c>
      <c r="B14" s="2" t="s">
        <v>133</v>
      </c>
      <c r="C14" s="3">
        <v>4</v>
      </c>
      <c r="D14" t="s">
        <v>283</v>
      </c>
      <c r="E14" t="s">
        <v>278</v>
      </c>
      <c r="F14" t="s">
        <v>1273</v>
      </c>
      <c r="G14" t="s">
        <v>906</v>
      </c>
      <c r="H14" t="str">
        <f>'Dependency types'!A$7</f>
        <v>XOR(p1, p2)</v>
      </c>
      <c r="I14" t="str">
        <f>'Dependency types'!B$7</f>
        <v>OnlyOne</v>
      </c>
      <c r="J14" s="3">
        <v>2</v>
      </c>
      <c r="L14" t="s">
        <v>647</v>
      </c>
    </row>
    <row r="15" ht="13.95" spans="1:12">
      <c r="A15" t="s">
        <v>540</v>
      </c>
      <c r="B15" s="2" t="s">
        <v>133</v>
      </c>
      <c r="C15" s="3">
        <v>4</v>
      </c>
      <c r="D15" t="s">
        <v>283</v>
      </c>
      <c r="E15" t="s">
        <v>278</v>
      </c>
      <c r="F15" t="s">
        <v>1273</v>
      </c>
      <c r="G15" t="s">
        <v>906</v>
      </c>
      <c r="H15" t="str">
        <f>'Dependency types'!A$7</f>
        <v>XOR(p1, p2)</v>
      </c>
      <c r="I15" t="str">
        <f>'Dependency types'!B$7</f>
        <v>OnlyOne</v>
      </c>
      <c r="J15" s="3">
        <v>2</v>
      </c>
      <c r="L15" t="s">
        <v>647</v>
      </c>
    </row>
    <row r="16" ht="13.95" spans="1:12">
      <c r="A16" t="s">
        <v>541</v>
      </c>
      <c r="B16" s="2" t="s">
        <v>133</v>
      </c>
      <c r="C16" s="3">
        <v>7</v>
      </c>
      <c r="D16" t="s">
        <v>283</v>
      </c>
      <c r="E16" t="s">
        <v>278</v>
      </c>
      <c r="F16" t="s">
        <v>1264</v>
      </c>
      <c r="G16" t="s">
        <v>906</v>
      </c>
      <c r="H16" t="str">
        <f>'Dependency types'!A$7</f>
        <v>XOR(p1, p2)</v>
      </c>
      <c r="I16" t="str">
        <f>'Dependency types'!B$7</f>
        <v>OnlyOne</v>
      </c>
      <c r="J16" s="3">
        <v>2</v>
      </c>
      <c r="L16" t="s">
        <v>647</v>
      </c>
    </row>
    <row r="17" ht="13.95" spans="1:12">
      <c r="A17" t="s">
        <v>541</v>
      </c>
      <c r="B17" s="2" t="s">
        <v>133</v>
      </c>
      <c r="C17" s="3">
        <v>7</v>
      </c>
      <c r="D17" t="s">
        <v>283</v>
      </c>
      <c r="E17" t="s">
        <v>278</v>
      </c>
      <c r="F17" t="s">
        <v>1274</v>
      </c>
      <c r="G17" t="s">
        <v>906</v>
      </c>
      <c r="H17" t="str">
        <f>'Dependency types'!A$7</f>
        <v>XOR(p1, p2)</v>
      </c>
      <c r="I17" t="str">
        <f>'Dependency types'!B$7</f>
        <v>OnlyOne</v>
      </c>
      <c r="J17" s="3">
        <v>2</v>
      </c>
      <c r="L17" t="s">
        <v>647</v>
      </c>
    </row>
    <row r="18" ht="13.95" spans="1:12">
      <c r="A18" t="s">
        <v>542</v>
      </c>
      <c r="B18" s="2" t="s">
        <v>133</v>
      </c>
      <c r="C18" s="3">
        <v>7</v>
      </c>
      <c r="D18" t="s">
        <v>283</v>
      </c>
      <c r="E18" t="s">
        <v>278</v>
      </c>
      <c r="F18" t="s">
        <v>1264</v>
      </c>
      <c r="G18" t="s">
        <v>906</v>
      </c>
      <c r="H18" t="str">
        <f>'Dependency types'!A$7</f>
        <v>XOR(p1, p2)</v>
      </c>
      <c r="I18" t="str">
        <f>'Dependency types'!B$7</f>
        <v>OnlyOne</v>
      </c>
      <c r="J18" s="3">
        <v>2</v>
      </c>
      <c r="L18" t="s">
        <v>647</v>
      </c>
    </row>
    <row r="19" ht="13.95" spans="1:12">
      <c r="A19" t="s">
        <v>542</v>
      </c>
      <c r="B19" s="2" t="s">
        <v>133</v>
      </c>
      <c r="C19" s="3">
        <v>7</v>
      </c>
      <c r="D19" t="s">
        <v>283</v>
      </c>
      <c r="E19" t="s">
        <v>278</v>
      </c>
      <c r="F19" t="s">
        <v>1274</v>
      </c>
      <c r="G19" t="s">
        <v>906</v>
      </c>
      <c r="H19" t="str">
        <f>'Dependency types'!A$7</f>
        <v>XOR(p1, p2)</v>
      </c>
      <c r="I19" t="str">
        <f>'Dependency types'!B$7</f>
        <v>OnlyOne</v>
      </c>
      <c r="J19" s="3">
        <v>2</v>
      </c>
      <c r="L19" t="s">
        <v>647</v>
      </c>
    </row>
    <row r="20" ht="13.95" spans="2:2">
      <c r="B20" s="2"/>
    </row>
    <row r="21" ht="15.75" customHeight="1" spans="2:2">
      <c r="B21" s="2"/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2" r:id="rId1" display="https://sites.google.com/site/picplzapi/api-methods"/>
    <hyperlink ref="B5" r:id="rId1" display="https://sites.google.com/site/picplzapi/api-methods"/>
    <hyperlink ref="B8" r:id="rId1" display="https://sites.google.com/site/picplzapi/api-methods"/>
    <hyperlink ref="B9" r:id="rId1" display="https://sites.google.com/site/picplzapi/api-methods"/>
    <hyperlink ref="B10" r:id="rId1" display="https://sites.google.com/site/picplzapi/api-methods"/>
    <hyperlink ref="B11" r:id="rId1" display="https://sites.google.com/site/picplzapi/api-methods"/>
    <hyperlink ref="B12" r:id="rId1" display="https://sites.google.com/site/picplzapi/api-methods"/>
    <hyperlink ref="B13" r:id="rId1" display="https://sites.google.com/site/picplzapi/api-methods"/>
    <hyperlink ref="B14" r:id="rId1" display="https://sites.google.com/site/picplzapi/api-methods"/>
    <hyperlink ref="B15" r:id="rId1" display="https://sites.google.com/site/picplzapi/api-methods"/>
    <hyperlink ref="B16" r:id="rId1" display="https://sites.google.com/site/picplzapi/api-methods"/>
    <hyperlink ref="B17" r:id="rId1" display="https://sites.google.com/site/picplzapi/api-methods"/>
    <hyperlink ref="B18" r:id="rId1" display="https://sites.google.com/site/picplzapi/api-methods"/>
    <hyperlink ref="B19" r:id="rId1" display="https://sites.google.com/site/picplzapi/api-methods"/>
  </hyperlinks>
  <pageMargins left="0.7" right="0.7" top="0.75" bottom="0.75" header="0" footer="0"/>
  <pageSetup paperSize="9" orientation="portrait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29" customWidth="1"/>
    <col min="2" max="2" width="84.2928571428571" customWidth="1"/>
    <col min="3" max="3" width="37.7071428571429" customWidth="1"/>
    <col min="4" max="4" width="34.1428571428571" customWidth="1"/>
    <col min="5" max="5" width="16.4285714285714" customWidth="1"/>
    <col min="6" max="6" width="43.7071428571429" customWidth="1"/>
    <col min="7" max="7" width="63.7071428571429" customWidth="1"/>
    <col min="8" max="8" width="26.8571428571429" customWidth="1"/>
    <col min="9" max="9" width="18.1428571428571" customWidth="1"/>
    <col min="10" max="10" width="6.29285714285714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1:12">
      <c r="A2" t="s">
        <v>543</v>
      </c>
      <c r="B2" s="2" t="s">
        <v>1275</v>
      </c>
      <c r="C2" s="3">
        <v>11</v>
      </c>
      <c r="D2" t="s">
        <v>283</v>
      </c>
      <c r="E2" t="s">
        <v>278</v>
      </c>
      <c r="F2" t="s">
        <v>1276</v>
      </c>
      <c r="G2" t="s">
        <v>1277</v>
      </c>
      <c r="H2" t="str">
        <f>'Dependency types'!A$31</f>
        <v>NAND(p1, p2, p3)</v>
      </c>
      <c r="I2" t="str">
        <f>'Dependency types'!B$31</f>
        <v>ZeroOrOne</v>
      </c>
      <c r="J2" s="3">
        <v>3</v>
      </c>
      <c r="L2" t="s">
        <v>647</v>
      </c>
    </row>
    <row r="3" ht="13.95" spans="1:12">
      <c r="A3" t="s">
        <v>543</v>
      </c>
      <c r="B3" s="2" t="s">
        <v>1275</v>
      </c>
      <c r="C3" s="3">
        <v>11</v>
      </c>
      <c r="D3" t="s">
        <v>283</v>
      </c>
      <c r="E3" t="s">
        <v>278</v>
      </c>
      <c r="F3" t="s">
        <v>1278</v>
      </c>
      <c r="G3" t="s">
        <v>861</v>
      </c>
      <c r="H3" t="str">
        <f>'Dependency types'!A$16</f>
        <v>NAND(p1, p2)</v>
      </c>
      <c r="I3" t="str">
        <f>'Dependency types'!B$16</f>
        <v>ZeroOrOne</v>
      </c>
      <c r="J3" s="3">
        <v>2</v>
      </c>
      <c r="L3" t="s">
        <v>647</v>
      </c>
    </row>
    <row r="4" ht="13.95" spans="1:12">
      <c r="A4" t="s">
        <v>543</v>
      </c>
      <c r="B4" s="2" t="s">
        <v>1275</v>
      </c>
      <c r="C4" s="3">
        <v>11</v>
      </c>
      <c r="D4" t="s">
        <v>283</v>
      </c>
      <c r="E4" t="s">
        <v>278</v>
      </c>
      <c r="F4" t="s">
        <v>1279</v>
      </c>
      <c r="G4" t="s">
        <v>861</v>
      </c>
      <c r="H4" t="str">
        <f>'Dependency types'!A$16</f>
        <v>NAND(p1, p2)</v>
      </c>
      <c r="I4" t="str">
        <f>'Dependency types'!B$16</f>
        <v>ZeroOrOne</v>
      </c>
      <c r="J4" s="3">
        <v>2</v>
      </c>
      <c r="L4" t="s">
        <v>647</v>
      </c>
    </row>
    <row r="5" ht="13.95" spans="1:12">
      <c r="A5" t="s">
        <v>543</v>
      </c>
      <c r="B5" s="2" t="s">
        <v>1275</v>
      </c>
      <c r="C5" s="3">
        <v>11</v>
      </c>
      <c r="D5" t="s">
        <v>283</v>
      </c>
      <c r="E5" t="s">
        <v>278</v>
      </c>
      <c r="F5" t="s">
        <v>1280</v>
      </c>
      <c r="G5" t="s">
        <v>861</v>
      </c>
      <c r="H5" t="str">
        <f>'Dependency types'!A$16</f>
        <v>NAND(p1, p2)</v>
      </c>
      <c r="I5" t="str">
        <f>'Dependency types'!B$16</f>
        <v>ZeroOrOne</v>
      </c>
      <c r="J5" s="3">
        <v>2</v>
      </c>
      <c r="L5" t="s">
        <v>647</v>
      </c>
    </row>
    <row r="6" ht="13.95" spans="1:12">
      <c r="A6" t="s">
        <v>543</v>
      </c>
      <c r="B6" s="2" t="s">
        <v>1275</v>
      </c>
      <c r="C6" s="3">
        <v>11</v>
      </c>
      <c r="D6" t="s">
        <v>283</v>
      </c>
      <c r="E6" t="s">
        <v>278</v>
      </c>
      <c r="F6" t="s">
        <v>1281</v>
      </c>
      <c r="G6" t="s">
        <v>861</v>
      </c>
      <c r="H6" t="str">
        <f>'Dependency types'!A$16</f>
        <v>NAND(p1, p2)</v>
      </c>
      <c r="I6" t="str">
        <f>'Dependency types'!B$16</f>
        <v>ZeroOrOne</v>
      </c>
      <c r="J6" s="3">
        <v>2</v>
      </c>
      <c r="L6" t="s">
        <v>647</v>
      </c>
    </row>
    <row r="7" ht="13.95" spans="1:12">
      <c r="A7" t="s">
        <v>543</v>
      </c>
      <c r="B7" s="2" t="s">
        <v>1275</v>
      </c>
      <c r="C7" s="3">
        <v>11</v>
      </c>
      <c r="D7" t="s">
        <v>283</v>
      </c>
      <c r="E7" t="s">
        <v>278</v>
      </c>
      <c r="F7" t="s">
        <v>1282</v>
      </c>
      <c r="G7" t="s">
        <v>861</v>
      </c>
      <c r="H7" t="str">
        <f>'Dependency types'!A$16</f>
        <v>NAND(p1, p2)</v>
      </c>
      <c r="I7" t="str">
        <f>'Dependency types'!B$16</f>
        <v>ZeroOrOne</v>
      </c>
      <c r="J7" s="3">
        <v>2</v>
      </c>
      <c r="L7" t="s">
        <v>647</v>
      </c>
    </row>
    <row r="8" ht="13.95" spans="1:12">
      <c r="A8" t="s">
        <v>543</v>
      </c>
      <c r="B8" s="2" t="s">
        <v>1275</v>
      </c>
      <c r="C8" s="3">
        <v>11</v>
      </c>
      <c r="D8" t="s">
        <v>283</v>
      </c>
      <c r="E8" t="s">
        <v>278</v>
      </c>
      <c r="F8" t="s">
        <v>1283</v>
      </c>
      <c r="G8" t="s">
        <v>861</v>
      </c>
      <c r="H8" t="str">
        <f>'Dependency types'!A$16</f>
        <v>NAND(p1, p2)</v>
      </c>
      <c r="I8" t="str">
        <f>'Dependency types'!B$16</f>
        <v>ZeroOrOne</v>
      </c>
      <c r="J8" s="3">
        <v>2</v>
      </c>
      <c r="L8" t="s">
        <v>647</v>
      </c>
    </row>
    <row r="9" ht="13.95" spans="1:12">
      <c r="A9" t="s">
        <v>544</v>
      </c>
      <c r="B9" s="2" t="s">
        <v>1284</v>
      </c>
      <c r="C9" s="3">
        <v>10</v>
      </c>
      <c r="D9" t="s">
        <v>283</v>
      </c>
      <c r="E9" t="s">
        <v>278</v>
      </c>
      <c r="F9" t="s">
        <v>1276</v>
      </c>
      <c r="G9" t="s">
        <v>1277</v>
      </c>
      <c r="H9" t="str">
        <f>'Dependency types'!A$31</f>
        <v>NAND(p1, p2, p3)</v>
      </c>
      <c r="I9" t="str">
        <f>'Dependency types'!B$31</f>
        <v>ZeroOrOne</v>
      </c>
      <c r="J9" s="3">
        <v>3</v>
      </c>
      <c r="L9" t="s">
        <v>647</v>
      </c>
    </row>
    <row r="10" ht="13.95" spans="1:12">
      <c r="A10" t="s">
        <v>544</v>
      </c>
      <c r="B10" s="2" t="s">
        <v>1284</v>
      </c>
      <c r="C10" s="3">
        <v>10</v>
      </c>
      <c r="D10" t="s">
        <v>283</v>
      </c>
      <c r="E10" t="s">
        <v>278</v>
      </c>
      <c r="F10" t="s">
        <v>1278</v>
      </c>
      <c r="G10" t="s">
        <v>861</v>
      </c>
      <c r="H10" t="str">
        <f>'Dependency types'!A$16</f>
        <v>NAND(p1, p2)</v>
      </c>
      <c r="I10" t="str">
        <f>'Dependency types'!B$16</f>
        <v>ZeroOrOne</v>
      </c>
      <c r="J10" s="3">
        <v>2</v>
      </c>
      <c r="L10" t="s">
        <v>647</v>
      </c>
    </row>
    <row r="11" ht="13.95" spans="1:12">
      <c r="A11" t="s">
        <v>544</v>
      </c>
      <c r="B11" s="2" t="s">
        <v>1284</v>
      </c>
      <c r="C11" s="3">
        <v>10</v>
      </c>
      <c r="D11" t="s">
        <v>283</v>
      </c>
      <c r="E11" t="s">
        <v>278</v>
      </c>
      <c r="F11" t="s">
        <v>1279</v>
      </c>
      <c r="G11" t="s">
        <v>861</v>
      </c>
      <c r="H11" t="str">
        <f>'Dependency types'!A$16</f>
        <v>NAND(p1, p2)</v>
      </c>
      <c r="I11" t="str">
        <f>'Dependency types'!B$16</f>
        <v>ZeroOrOne</v>
      </c>
      <c r="J11" s="3">
        <v>2</v>
      </c>
      <c r="L11" t="s">
        <v>647</v>
      </c>
    </row>
    <row r="12" ht="13.95" spans="1:12">
      <c r="A12" t="s">
        <v>544</v>
      </c>
      <c r="B12" s="2" t="s">
        <v>1284</v>
      </c>
      <c r="C12" s="3">
        <v>10</v>
      </c>
      <c r="D12" t="s">
        <v>283</v>
      </c>
      <c r="E12" t="s">
        <v>278</v>
      </c>
      <c r="F12" t="s">
        <v>1280</v>
      </c>
      <c r="G12" t="s">
        <v>861</v>
      </c>
      <c r="H12" t="str">
        <f>'Dependency types'!A$16</f>
        <v>NAND(p1, p2)</v>
      </c>
      <c r="I12" t="str">
        <f>'Dependency types'!B$16</f>
        <v>ZeroOrOne</v>
      </c>
      <c r="J12" s="3">
        <v>2</v>
      </c>
      <c r="L12" t="s">
        <v>647</v>
      </c>
    </row>
    <row r="13" ht="13.95" spans="1:12">
      <c r="A13" t="s">
        <v>544</v>
      </c>
      <c r="B13" s="2" t="s">
        <v>1284</v>
      </c>
      <c r="C13" s="3">
        <v>10</v>
      </c>
      <c r="D13" t="s">
        <v>283</v>
      </c>
      <c r="E13" t="s">
        <v>278</v>
      </c>
      <c r="F13" t="s">
        <v>1281</v>
      </c>
      <c r="G13" t="s">
        <v>861</v>
      </c>
      <c r="H13" t="str">
        <f>'Dependency types'!A$16</f>
        <v>NAND(p1, p2)</v>
      </c>
      <c r="I13" t="str">
        <f>'Dependency types'!B$16</f>
        <v>ZeroOrOne</v>
      </c>
      <c r="J13" s="3">
        <v>2</v>
      </c>
      <c r="L13" t="s">
        <v>647</v>
      </c>
    </row>
    <row r="14" ht="13.95" spans="1:12">
      <c r="A14" t="s">
        <v>544</v>
      </c>
      <c r="B14" s="2" t="s">
        <v>1284</v>
      </c>
      <c r="C14" s="3">
        <v>10</v>
      </c>
      <c r="D14" t="s">
        <v>283</v>
      </c>
      <c r="E14" t="s">
        <v>278</v>
      </c>
      <c r="F14" t="s">
        <v>1282</v>
      </c>
      <c r="G14" t="s">
        <v>861</v>
      </c>
      <c r="H14" t="str">
        <f>'Dependency types'!A$16</f>
        <v>NAND(p1, p2)</v>
      </c>
      <c r="I14" t="str">
        <f>'Dependency types'!B$16</f>
        <v>ZeroOrOne</v>
      </c>
      <c r="J14" s="3">
        <v>2</v>
      </c>
      <c r="L14" t="s">
        <v>647</v>
      </c>
    </row>
    <row r="15" ht="13.95" spans="1:12">
      <c r="A15" t="s">
        <v>544</v>
      </c>
      <c r="B15" s="2" t="s">
        <v>1284</v>
      </c>
      <c r="C15" s="3">
        <v>10</v>
      </c>
      <c r="D15" t="s">
        <v>283</v>
      </c>
      <c r="E15" t="s">
        <v>278</v>
      </c>
      <c r="F15" t="s">
        <v>1283</v>
      </c>
      <c r="G15" t="s">
        <v>861</v>
      </c>
      <c r="H15" t="str">
        <f>'Dependency types'!A$16</f>
        <v>NAND(p1, p2)</v>
      </c>
      <c r="I15" t="str">
        <f>'Dependency types'!B$16</f>
        <v>ZeroOrOne</v>
      </c>
      <c r="J15" s="3">
        <v>2</v>
      </c>
      <c r="L15" t="s">
        <v>647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2" r:id="rId1" display="https://data.crunchbase.com/v3.1/reference#organizations"/>
    <hyperlink ref="B9" r:id="rId1" display="https://data.crunchbase.com/v3.1/reference#odm-organizations"/>
  </hyperlinks>
  <pageMargins left="0.7" right="0.7" top="0.75" bottom="0.75" header="0" footer="0"/>
  <pageSetup paperSize="9" orientation="portrait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29" customWidth="1"/>
    <col min="2" max="2" width="84.2928571428571" customWidth="1"/>
    <col min="3" max="3" width="37.7071428571429" customWidth="1"/>
    <col min="4" max="4" width="34.1428571428571" customWidth="1"/>
    <col min="5" max="5" width="16.4285714285714" customWidth="1"/>
    <col min="6" max="6" width="72.1428571428571" customWidth="1"/>
    <col min="7" max="7" width="94.1428571428571" customWidth="1"/>
    <col min="8" max="8" width="26.4285714285714" customWidth="1"/>
    <col min="9" max="9" width="18.1428571428571" customWidth="1"/>
    <col min="10" max="10" width="6.14285714285714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1:12">
      <c r="A2" t="s">
        <v>524</v>
      </c>
      <c r="B2" s="2" t="s">
        <v>1285</v>
      </c>
      <c r="C2" s="3">
        <v>7</v>
      </c>
      <c r="D2" t="s">
        <v>283</v>
      </c>
      <c r="E2" t="s">
        <v>278</v>
      </c>
      <c r="F2" t="s">
        <v>1286</v>
      </c>
      <c r="G2" t="s">
        <v>996</v>
      </c>
      <c r="H2" t="str">
        <f>'Dependency types'!A$16</f>
        <v>NAND(p1, p2)</v>
      </c>
      <c r="I2" t="str">
        <f>'Dependency types'!B$16</f>
        <v>ZeroOrOne</v>
      </c>
      <c r="J2" s="3">
        <v>2</v>
      </c>
      <c r="L2" t="s">
        <v>647</v>
      </c>
    </row>
    <row r="3" ht="13.95" spans="1:15">
      <c r="A3" t="s">
        <v>545</v>
      </c>
      <c r="B3" s="2" t="s">
        <v>1287</v>
      </c>
      <c r="C3" s="3">
        <v>31</v>
      </c>
      <c r="D3" t="s">
        <v>1288</v>
      </c>
      <c r="E3" t="s">
        <v>279</v>
      </c>
      <c r="F3" t="s">
        <v>1289</v>
      </c>
      <c r="G3" t="s">
        <v>1290</v>
      </c>
      <c r="H3" t="str">
        <f>'Dependency types'!A$15</f>
        <v>p1 =&gt; p2=A</v>
      </c>
      <c r="I3" t="str">
        <f>'Dependency types'!B$15</f>
        <v>Requires</v>
      </c>
      <c r="J3" s="3">
        <v>2</v>
      </c>
      <c r="O3" t="s">
        <v>647</v>
      </c>
    </row>
    <row r="4" ht="13.95" spans="1:15">
      <c r="A4" t="s">
        <v>546</v>
      </c>
      <c r="B4" s="2" t="s">
        <v>1291</v>
      </c>
      <c r="C4" s="3">
        <v>17</v>
      </c>
      <c r="D4" t="s">
        <v>1288</v>
      </c>
      <c r="E4" t="s">
        <v>279</v>
      </c>
      <c r="F4" t="s">
        <v>1292</v>
      </c>
      <c r="G4" t="s">
        <v>1293</v>
      </c>
      <c r="H4" t="str">
        <f>'Dependency types'!A$15</f>
        <v>p1 =&gt; p2=A</v>
      </c>
      <c r="I4" t="str">
        <f>'Dependency types'!B$15</f>
        <v>Requires</v>
      </c>
      <c r="J4" s="3">
        <v>2</v>
      </c>
      <c r="O4" t="s">
        <v>647</v>
      </c>
    </row>
    <row r="5" ht="13.95" spans="1:15">
      <c r="A5" t="s">
        <v>546</v>
      </c>
      <c r="B5" s="2" t="s">
        <v>1291</v>
      </c>
      <c r="C5" s="3">
        <v>17</v>
      </c>
      <c r="D5" t="s">
        <v>1288</v>
      </c>
      <c r="E5" t="s">
        <v>279</v>
      </c>
      <c r="F5" t="s">
        <v>1294</v>
      </c>
      <c r="G5" t="s">
        <v>1295</v>
      </c>
      <c r="H5" t="str">
        <f>'Dependency types'!A$15</f>
        <v>p1 =&gt; p2=A</v>
      </c>
      <c r="I5" t="str">
        <f>'Dependency types'!B$15</f>
        <v>Requires</v>
      </c>
      <c r="J5" s="3">
        <v>2</v>
      </c>
      <c r="O5" t="s">
        <v>647</v>
      </c>
    </row>
    <row r="6" ht="13.95" spans="1:15">
      <c r="A6" t="s">
        <v>546</v>
      </c>
      <c r="B6" s="2" t="s">
        <v>1291</v>
      </c>
      <c r="C6" s="3">
        <v>17</v>
      </c>
      <c r="D6" t="s">
        <v>1288</v>
      </c>
      <c r="E6" t="s">
        <v>279</v>
      </c>
      <c r="F6" t="s">
        <v>1296</v>
      </c>
      <c r="G6" t="s">
        <v>1297</v>
      </c>
      <c r="H6" t="str">
        <f>'Dependency types'!A$15</f>
        <v>p1 =&gt; p2=A</v>
      </c>
      <c r="I6" t="str">
        <f>'Dependency types'!B$15</f>
        <v>Requires</v>
      </c>
      <c r="J6" s="3">
        <v>2</v>
      </c>
      <c r="O6" t="s">
        <v>647</v>
      </c>
    </row>
    <row r="7" ht="13.95" spans="1:15">
      <c r="A7" t="s">
        <v>546</v>
      </c>
      <c r="B7" s="2" t="s">
        <v>1291</v>
      </c>
      <c r="C7" s="3">
        <v>17</v>
      </c>
      <c r="D7" t="s">
        <v>1288</v>
      </c>
      <c r="E7" t="s">
        <v>279</v>
      </c>
      <c r="F7" t="s">
        <v>1298</v>
      </c>
      <c r="G7" t="s">
        <v>1299</v>
      </c>
      <c r="H7" t="str">
        <f>'Dependency types'!A$15</f>
        <v>p1 =&gt; p2=A</v>
      </c>
      <c r="I7" t="str">
        <f>'Dependency types'!B$15</f>
        <v>Requires</v>
      </c>
      <c r="J7" s="3">
        <v>2</v>
      </c>
      <c r="O7" t="s">
        <v>647</v>
      </c>
    </row>
    <row r="8" ht="13.95" spans="1:15">
      <c r="A8" t="s">
        <v>546</v>
      </c>
      <c r="B8" s="2" t="s">
        <v>1291</v>
      </c>
      <c r="C8" s="3">
        <v>17</v>
      </c>
      <c r="D8" t="s">
        <v>1288</v>
      </c>
      <c r="E8" t="s">
        <v>279</v>
      </c>
      <c r="F8" t="s">
        <v>1300</v>
      </c>
      <c r="G8" t="s">
        <v>1301</v>
      </c>
      <c r="H8" t="str">
        <f>'Dependency types'!A$15</f>
        <v>p1 =&gt; p2=A</v>
      </c>
      <c r="I8" t="str">
        <f>'Dependency types'!B$15</f>
        <v>Requires</v>
      </c>
      <c r="J8" s="3">
        <v>2</v>
      </c>
      <c r="O8" t="s">
        <v>647</v>
      </c>
    </row>
    <row r="9" ht="13.95" spans="1:15">
      <c r="A9" t="s">
        <v>546</v>
      </c>
      <c r="B9" s="2" t="s">
        <v>1291</v>
      </c>
      <c r="C9" s="3">
        <v>17</v>
      </c>
      <c r="D9" t="s">
        <v>1288</v>
      </c>
      <c r="E9" t="s">
        <v>279</v>
      </c>
      <c r="F9" t="s">
        <v>1302</v>
      </c>
      <c r="G9" t="s">
        <v>1303</v>
      </c>
      <c r="H9" t="str">
        <f>'Dependency types'!A$15</f>
        <v>p1 =&gt; p2=A</v>
      </c>
      <c r="I9" t="str">
        <f>'Dependency types'!B$15</f>
        <v>Requires</v>
      </c>
      <c r="J9" s="3">
        <v>2</v>
      </c>
      <c r="O9" t="s">
        <v>647</v>
      </c>
    </row>
    <row r="10" ht="13.95" spans="1:15">
      <c r="A10" t="s">
        <v>546</v>
      </c>
      <c r="B10" s="2" t="s">
        <v>1291</v>
      </c>
      <c r="C10" s="3">
        <v>17</v>
      </c>
      <c r="D10" t="s">
        <v>1288</v>
      </c>
      <c r="E10" t="s">
        <v>279</v>
      </c>
      <c r="F10" t="s">
        <v>1304</v>
      </c>
      <c r="G10" t="s">
        <v>1305</v>
      </c>
      <c r="H10" t="str">
        <f>'Dependency types'!A$15</f>
        <v>p1 =&gt; p2=A</v>
      </c>
      <c r="I10" t="str">
        <f>'Dependency types'!B$15</f>
        <v>Requires</v>
      </c>
      <c r="J10" s="3">
        <v>2</v>
      </c>
      <c r="O10" t="s">
        <v>647</v>
      </c>
    </row>
    <row r="11" ht="13.95" spans="1:15">
      <c r="A11" t="s">
        <v>547</v>
      </c>
      <c r="B11" s="2" t="s">
        <v>1306</v>
      </c>
      <c r="C11" s="3">
        <v>17</v>
      </c>
      <c r="D11" t="s">
        <v>1288</v>
      </c>
      <c r="E11" t="s">
        <v>280</v>
      </c>
      <c r="F11" t="s">
        <v>1307</v>
      </c>
      <c r="G11" t="s">
        <v>1308</v>
      </c>
      <c r="H11" t="str">
        <f>'Dependency types'!A$15</f>
        <v>p1 =&gt; p2=A</v>
      </c>
      <c r="I11" t="str">
        <f>'Dependency types'!B$15</f>
        <v>Requires</v>
      </c>
      <c r="J11" s="3">
        <v>2</v>
      </c>
      <c r="O11" t="s">
        <v>647</v>
      </c>
    </row>
    <row r="12" ht="13.95" spans="1:15">
      <c r="A12" t="s">
        <v>547</v>
      </c>
      <c r="B12" s="2" t="s">
        <v>1306</v>
      </c>
      <c r="C12" s="3">
        <v>17</v>
      </c>
      <c r="D12" t="s">
        <v>1288</v>
      </c>
      <c r="E12" t="s">
        <v>280</v>
      </c>
      <c r="F12" t="s">
        <v>1309</v>
      </c>
      <c r="G12" t="s">
        <v>1310</v>
      </c>
      <c r="H12" t="str">
        <f>'Dependency types'!A$15</f>
        <v>p1 =&gt; p2=A</v>
      </c>
      <c r="I12" t="str">
        <f>'Dependency types'!B$15</f>
        <v>Requires</v>
      </c>
      <c r="J12" s="3">
        <v>2</v>
      </c>
      <c r="O12" t="s">
        <v>647</v>
      </c>
    </row>
    <row r="13" ht="13.95" spans="1:15">
      <c r="A13" t="s">
        <v>548</v>
      </c>
      <c r="B13" s="2" t="s">
        <v>1311</v>
      </c>
      <c r="C13" s="3">
        <v>40</v>
      </c>
      <c r="D13" t="s">
        <v>1288</v>
      </c>
      <c r="E13" t="s">
        <v>279</v>
      </c>
      <c r="F13" t="s">
        <v>1312</v>
      </c>
      <c r="G13" t="s">
        <v>1313</v>
      </c>
      <c r="H13" t="str">
        <f>'Dependency types'!A$15</f>
        <v>p1 =&gt; p2=A</v>
      </c>
      <c r="I13" t="str">
        <f>'Dependency types'!B$15</f>
        <v>Requires</v>
      </c>
      <c r="J13" s="3">
        <v>2</v>
      </c>
      <c r="O13" t="s">
        <v>647</v>
      </c>
    </row>
    <row r="14" ht="13.95" spans="1:15">
      <c r="A14" t="s">
        <v>548</v>
      </c>
      <c r="B14" s="2" t="s">
        <v>1311</v>
      </c>
      <c r="C14" s="3">
        <v>40</v>
      </c>
      <c r="D14" t="s">
        <v>1288</v>
      </c>
      <c r="E14" t="s">
        <v>279</v>
      </c>
      <c r="F14" t="s">
        <v>1314</v>
      </c>
      <c r="G14" t="s">
        <v>1315</v>
      </c>
      <c r="H14" t="str">
        <f>'Dependency types'!A$15</f>
        <v>p1 =&gt; p2=A</v>
      </c>
      <c r="I14" t="str">
        <f>'Dependency types'!B$15</f>
        <v>Requires</v>
      </c>
      <c r="J14" s="3">
        <v>2</v>
      </c>
      <c r="O14" t="s">
        <v>647</v>
      </c>
    </row>
    <row r="15" ht="13.95" spans="1:15">
      <c r="A15" t="s">
        <v>548</v>
      </c>
      <c r="B15" s="2" t="s">
        <v>1311</v>
      </c>
      <c r="C15" s="3">
        <v>40</v>
      </c>
      <c r="D15" t="s">
        <v>1288</v>
      </c>
      <c r="E15" t="s">
        <v>279</v>
      </c>
      <c r="F15" t="s">
        <v>1316</v>
      </c>
      <c r="G15" t="s">
        <v>1317</v>
      </c>
      <c r="H15" t="str">
        <f>'Dependency types'!A$35</f>
        <v>p1 = p2</v>
      </c>
      <c r="I15" t="str">
        <f>'Dependency types'!B$35</f>
        <v>Arithmetic/ Relational</v>
      </c>
      <c r="J15" s="3">
        <v>2</v>
      </c>
      <c r="O15" t="s">
        <v>647</v>
      </c>
    </row>
    <row r="16" ht="13.95" spans="1:15">
      <c r="A16" t="s">
        <v>548</v>
      </c>
      <c r="B16" s="2" t="s">
        <v>1311</v>
      </c>
      <c r="C16" s="3">
        <v>40</v>
      </c>
      <c r="D16" t="s">
        <v>1288</v>
      </c>
      <c r="E16" t="s">
        <v>279</v>
      </c>
      <c r="F16" t="s">
        <v>1318</v>
      </c>
      <c r="G16" t="s">
        <v>1319</v>
      </c>
      <c r="H16" t="str">
        <f>'Dependency types'!A$11</f>
        <v>p1=A =&gt; p2</v>
      </c>
      <c r="I16" t="str">
        <f>'Dependency types'!B$11</f>
        <v>Requires</v>
      </c>
      <c r="J16" s="3">
        <v>2</v>
      </c>
      <c r="O16" t="s">
        <v>647</v>
      </c>
    </row>
    <row r="17" ht="13.95" spans="1:15">
      <c r="A17" t="s">
        <v>549</v>
      </c>
      <c r="B17" s="2" t="s">
        <v>1320</v>
      </c>
      <c r="C17" s="3">
        <v>10</v>
      </c>
      <c r="D17" t="s">
        <v>1288</v>
      </c>
      <c r="E17" t="s">
        <v>279</v>
      </c>
      <c r="F17" t="s">
        <v>1321</v>
      </c>
      <c r="G17" t="s">
        <v>1322</v>
      </c>
      <c r="H17" t="str">
        <f>'Dependency types'!A$6</f>
        <v>OR(p1, p2)</v>
      </c>
      <c r="I17" t="str">
        <f>'Dependency types'!B$6</f>
        <v>Or</v>
      </c>
      <c r="J17" s="3">
        <v>2</v>
      </c>
      <c r="O17" t="s">
        <v>647</v>
      </c>
    </row>
    <row r="18" ht="13.95" spans="1:15">
      <c r="A18" t="s">
        <v>549</v>
      </c>
      <c r="B18" s="2" t="s">
        <v>1320</v>
      </c>
      <c r="C18" s="3">
        <v>10</v>
      </c>
      <c r="D18" t="s">
        <v>1288</v>
      </c>
      <c r="E18" t="s">
        <v>279</v>
      </c>
      <c r="F18" t="s">
        <v>1323</v>
      </c>
      <c r="G18" t="s">
        <v>1324</v>
      </c>
      <c r="H18" t="str">
        <f>'Dependency types'!A$18</f>
        <v>p1 =&gt; p2</v>
      </c>
      <c r="I18" t="str">
        <f>'Dependency types'!B$18</f>
        <v>Requires</v>
      </c>
      <c r="J18" s="3">
        <v>2</v>
      </c>
      <c r="O18" t="s">
        <v>647</v>
      </c>
    </row>
    <row r="19" ht="13.95" spans="1:15">
      <c r="A19" t="s">
        <v>549</v>
      </c>
      <c r="B19" s="2" t="s">
        <v>1320</v>
      </c>
      <c r="C19" s="3">
        <v>10</v>
      </c>
      <c r="D19" t="s">
        <v>1288</v>
      </c>
      <c r="E19" t="s">
        <v>279</v>
      </c>
      <c r="F19" t="s">
        <v>1325</v>
      </c>
      <c r="G19" t="s">
        <v>1326</v>
      </c>
      <c r="H19" t="str">
        <f>'Dependency types'!A$20</f>
        <v>p1 &lt;=&gt; p2=A</v>
      </c>
      <c r="I19" t="str">
        <f>'Dependency types'!B$20</f>
        <v>AllOrNone</v>
      </c>
      <c r="J19" s="3">
        <v>2</v>
      </c>
      <c r="O19" t="s">
        <v>647</v>
      </c>
    </row>
    <row r="20" ht="13.95" spans="1:15">
      <c r="A20" t="s">
        <v>550</v>
      </c>
      <c r="B20" s="2" t="s">
        <v>1327</v>
      </c>
      <c r="C20" s="3">
        <v>16</v>
      </c>
      <c r="D20" t="s">
        <v>1288</v>
      </c>
      <c r="E20" t="s">
        <v>279</v>
      </c>
      <c r="F20" t="s">
        <v>1328</v>
      </c>
      <c r="G20" t="s">
        <v>1329</v>
      </c>
      <c r="H20" t="str">
        <f>'Dependency types'!A$15</f>
        <v>p1 =&gt; p2=A</v>
      </c>
      <c r="I20" t="str">
        <f>'Dependency types'!B$15</f>
        <v>Requires</v>
      </c>
      <c r="J20" s="3">
        <v>2</v>
      </c>
      <c r="O20" t="s">
        <v>647</v>
      </c>
    </row>
    <row r="21" ht="15.75" customHeight="1" spans="1:15">
      <c r="A21" t="s">
        <v>550</v>
      </c>
      <c r="B21" s="2" t="s">
        <v>1327</v>
      </c>
      <c r="C21" s="3">
        <v>16</v>
      </c>
      <c r="D21" t="s">
        <v>1288</v>
      </c>
      <c r="E21" t="s">
        <v>279</v>
      </c>
      <c r="F21" t="s">
        <v>1330</v>
      </c>
      <c r="G21" t="s">
        <v>1331</v>
      </c>
      <c r="H21" t="str">
        <f>'Dependency types'!A$15</f>
        <v>p1 =&gt; p2=A</v>
      </c>
      <c r="I21" t="str">
        <f>'Dependency types'!B$15</f>
        <v>Requires</v>
      </c>
      <c r="J21" s="3">
        <v>2</v>
      </c>
      <c r="O21" t="s">
        <v>647</v>
      </c>
    </row>
    <row r="22" ht="15.75" customHeight="1" spans="1:15">
      <c r="A22" t="s">
        <v>551</v>
      </c>
      <c r="B22" s="2" t="s">
        <v>1332</v>
      </c>
      <c r="C22" s="3">
        <v>16</v>
      </c>
      <c r="D22" t="s">
        <v>1288</v>
      </c>
      <c r="E22" t="s">
        <v>280</v>
      </c>
      <c r="F22" t="s">
        <v>1328</v>
      </c>
      <c r="G22" t="s">
        <v>1329</v>
      </c>
      <c r="H22" t="str">
        <f>'Dependency types'!A$15</f>
        <v>p1 =&gt; p2=A</v>
      </c>
      <c r="I22" t="str">
        <f>'Dependency types'!B$15</f>
        <v>Requires</v>
      </c>
      <c r="J22" s="3">
        <v>2</v>
      </c>
      <c r="O22" t="s">
        <v>647</v>
      </c>
    </row>
    <row r="23" ht="15.75" customHeight="1" spans="1:15">
      <c r="A23" t="s">
        <v>551</v>
      </c>
      <c r="B23" s="2" t="s">
        <v>1332</v>
      </c>
      <c r="C23" s="3">
        <v>16</v>
      </c>
      <c r="D23" t="s">
        <v>1288</v>
      </c>
      <c r="E23" t="s">
        <v>280</v>
      </c>
      <c r="F23" t="s">
        <v>1330</v>
      </c>
      <c r="G23" t="s">
        <v>1331</v>
      </c>
      <c r="H23" t="str">
        <f>'Dependency types'!A$15</f>
        <v>p1 =&gt; p2=A</v>
      </c>
      <c r="I23" t="str">
        <f>'Dependency types'!B$15</f>
        <v>Requires</v>
      </c>
      <c r="J23" s="3">
        <v>2</v>
      </c>
      <c r="O23" t="s">
        <v>647</v>
      </c>
    </row>
    <row r="24" ht="15.75" customHeight="1" spans="1:12">
      <c r="A24" t="s">
        <v>552</v>
      </c>
      <c r="B24" s="2" t="s">
        <v>1333</v>
      </c>
      <c r="C24" s="3">
        <v>32</v>
      </c>
      <c r="D24" t="s">
        <v>283</v>
      </c>
      <c r="E24" t="s">
        <v>278</v>
      </c>
      <c r="F24" t="s">
        <v>1334</v>
      </c>
      <c r="G24" t="s">
        <v>1335</v>
      </c>
      <c r="H24" t="str">
        <f>'Dependency types'!A$4</f>
        <v>p1 &gt;= p2</v>
      </c>
      <c r="I24" t="str">
        <f>'Dependency types'!B$4</f>
        <v>Arithmetic/ Relational</v>
      </c>
      <c r="J24" s="3">
        <v>2</v>
      </c>
      <c r="L24" t="s">
        <v>647</v>
      </c>
    </row>
    <row r="25" ht="15.75" customHeight="1" spans="1:12">
      <c r="A25" t="s">
        <v>552</v>
      </c>
      <c r="B25" s="2" t="s">
        <v>1333</v>
      </c>
      <c r="C25" s="3">
        <v>32</v>
      </c>
      <c r="D25" t="s">
        <v>283</v>
      </c>
      <c r="E25" t="s">
        <v>278</v>
      </c>
      <c r="F25" t="s">
        <v>1336</v>
      </c>
      <c r="G25" t="s">
        <v>1337</v>
      </c>
      <c r="H25" t="str">
        <f>'Dependency types'!A$43</f>
        <v>p1 =&gt; XOR(p2, p3)</v>
      </c>
      <c r="I25" t="str">
        <f>'Dependency types'!B$43</f>
        <v>Complex</v>
      </c>
      <c r="J25" s="3">
        <v>3</v>
      </c>
      <c r="L25" t="s">
        <v>647</v>
      </c>
    </row>
    <row r="26" ht="15.75" customHeight="1" spans="1:12">
      <c r="A26" t="s">
        <v>552</v>
      </c>
      <c r="B26" s="2" t="s">
        <v>1333</v>
      </c>
      <c r="C26" s="3">
        <v>32</v>
      </c>
      <c r="D26" t="s">
        <v>283</v>
      </c>
      <c r="E26" t="s">
        <v>278</v>
      </c>
      <c r="F26" t="s">
        <v>1338</v>
      </c>
      <c r="G26" t="s">
        <v>1339</v>
      </c>
      <c r="H26" t="str">
        <f>'Dependency types'!A$43</f>
        <v>p1 =&gt; XOR(p2, p3)</v>
      </c>
      <c r="I26" t="str">
        <f>'Dependency types'!B$43</f>
        <v>Complex</v>
      </c>
      <c r="J26" s="3">
        <v>3</v>
      </c>
      <c r="L26" t="s">
        <v>647</v>
      </c>
    </row>
    <row r="27" ht="15.75" customHeight="1" spans="1:12">
      <c r="A27" t="s">
        <v>552</v>
      </c>
      <c r="B27" s="2" t="s">
        <v>1333</v>
      </c>
      <c r="C27" s="3">
        <v>32</v>
      </c>
      <c r="D27" t="s">
        <v>283</v>
      </c>
      <c r="E27" t="s">
        <v>278</v>
      </c>
      <c r="F27" t="s">
        <v>1340</v>
      </c>
      <c r="G27" t="s">
        <v>1341</v>
      </c>
      <c r="H27" t="str">
        <f>'Dependency types'!A$18</f>
        <v>p1 =&gt; p2</v>
      </c>
      <c r="I27" t="str">
        <f>'Dependency types'!B$18</f>
        <v>Requires</v>
      </c>
      <c r="J27" s="3">
        <v>2</v>
      </c>
      <c r="L27" t="s">
        <v>647</v>
      </c>
    </row>
    <row r="28" ht="15.75" customHeight="1" spans="1:12">
      <c r="A28" t="s">
        <v>552</v>
      </c>
      <c r="B28" s="2" t="s">
        <v>1333</v>
      </c>
      <c r="C28" s="3">
        <v>32</v>
      </c>
      <c r="D28" t="s">
        <v>283</v>
      </c>
      <c r="E28" t="s">
        <v>278</v>
      </c>
      <c r="F28" t="s">
        <v>1342</v>
      </c>
      <c r="G28" t="s">
        <v>1343</v>
      </c>
      <c r="H28" t="str">
        <f>'Dependency types'!A$43</f>
        <v>p1 =&gt; XOR(p2, p3)</v>
      </c>
      <c r="I28" t="str">
        <f>'Dependency types'!B$43</f>
        <v>Complex</v>
      </c>
      <c r="J28" s="3">
        <v>3</v>
      </c>
      <c r="L28" t="s">
        <v>647</v>
      </c>
    </row>
    <row r="29" ht="15.75" customHeight="1" spans="1:12">
      <c r="A29" t="s">
        <v>552</v>
      </c>
      <c r="B29" s="2" t="s">
        <v>1333</v>
      </c>
      <c r="C29" s="3">
        <v>32</v>
      </c>
      <c r="D29" t="s">
        <v>283</v>
      </c>
      <c r="E29" t="s">
        <v>278</v>
      </c>
      <c r="F29" t="s">
        <v>1344</v>
      </c>
      <c r="G29" t="s">
        <v>1345</v>
      </c>
      <c r="H29" t="str">
        <f>'Dependency types'!A$43</f>
        <v>p1 =&gt; XOR(p2, p3)</v>
      </c>
      <c r="I29" t="str">
        <f>'Dependency types'!B$43</f>
        <v>Complex</v>
      </c>
      <c r="J29" s="3">
        <v>3</v>
      </c>
      <c r="L29" t="s">
        <v>647</v>
      </c>
    </row>
    <row r="30" ht="15.75" customHeight="1" spans="1:12">
      <c r="A30" t="s">
        <v>552</v>
      </c>
      <c r="B30" s="2" t="s">
        <v>1333</v>
      </c>
      <c r="C30" s="3">
        <v>32</v>
      </c>
      <c r="D30" t="s">
        <v>283</v>
      </c>
      <c r="E30" t="s">
        <v>278</v>
      </c>
      <c r="F30" t="s">
        <v>1346</v>
      </c>
      <c r="G30" t="s">
        <v>1347</v>
      </c>
      <c r="H30" t="str">
        <f>'Dependency types'!A$43</f>
        <v>p1 =&gt; XOR(p2, p3)</v>
      </c>
      <c r="I30" t="str">
        <f>'Dependency types'!B$43</f>
        <v>Complex</v>
      </c>
      <c r="J30" s="3">
        <v>3</v>
      </c>
      <c r="L30" t="s">
        <v>647</v>
      </c>
    </row>
    <row r="31" ht="15.75" customHeight="1" spans="1:12">
      <c r="A31" t="s">
        <v>552</v>
      </c>
      <c r="B31" s="2" t="s">
        <v>1333</v>
      </c>
      <c r="C31" s="3">
        <v>32</v>
      </c>
      <c r="D31" t="s">
        <v>283</v>
      </c>
      <c r="E31" t="s">
        <v>278</v>
      </c>
      <c r="F31" t="s">
        <v>1348</v>
      </c>
      <c r="G31" t="s">
        <v>1349</v>
      </c>
      <c r="H31" t="str">
        <f>'Dependency types'!A$2</f>
        <v>p1 =&gt; p2!=A</v>
      </c>
      <c r="I31" t="str">
        <f>'Dependency types'!B$2</f>
        <v>ZeroOrOne</v>
      </c>
      <c r="J31" s="3">
        <v>2</v>
      </c>
      <c r="L31" t="s">
        <v>647</v>
      </c>
    </row>
    <row r="32" ht="15.75" customHeight="1" spans="1:12">
      <c r="A32" t="s">
        <v>552</v>
      </c>
      <c r="B32" s="2" t="s">
        <v>1333</v>
      </c>
      <c r="C32" s="3">
        <v>32</v>
      </c>
      <c r="D32" t="s">
        <v>283</v>
      </c>
      <c r="E32" t="s">
        <v>278</v>
      </c>
      <c r="F32" t="s">
        <v>1346</v>
      </c>
      <c r="G32" t="s">
        <v>1347</v>
      </c>
      <c r="H32" t="str">
        <f>'Dependency types'!A$43</f>
        <v>p1 =&gt; XOR(p2, p3)</v>
      </c>
      <c r="I32" t="str">
        <f>'Dependency types'!B$43</f>
        <v>Complex</v>
      </c>
      <c r="J32" s="3">
        <v>3</v>
      </c>
      <c r="L32" t="s">
        <v>647</v>
      </c>
    </row>
    <row r="33" ht="15.75" customHeight="1" spans="1:12">
      <c r="A33" t="s">
        <v>552</v>
      </c>
      <c r="B33" s="2" t="s">
        <v>1333</v>
      </c>
      <c r="C33" s="3">
        <v>32</v>
      </c>
      <c r="D33" t="s">
        <v>283</v>
      </c>
      <c r="E33" t="s">
        <v>278</v>
      </c>
      <c r="F33" t="s">
        <v>1350</v>
      </c>
      <c r="G33" t="s">
        <v>1351</v>
      </c>
      <c r="H33" t="str">
        <f>'Dependency types'!A$2</f>
        <v>p1 =&gt; p2!=A</v>
      </c>
      <c r="I33" t="str">
        <f>'Dependency types'!B$2</f>
        <v>ZeroOrOne</v>
      </c>
      <c r="J33" s="3">
        <v>2</v>
      </c>
      <c r="L33" t="s">
        <v>647</v>
      </c>
    </row>
    <row r="34" ht="15.75" customHeight="1" spans="1:12">
      <c r="A34" t="s">
        <v>552</v>
      </c>
      <c r="B34" s="2" t="s">
        <v>1333</v>
      </c>
      <c r="C34" s="3">
        <v>32</v>
      </c>
      <c r="D34" t="s">
        <v>283</v>
      </c>
      <c r="E34" t="s">
        <v>278</v>
      </c>
      <c r="F34" t="s">
        <v>1352</v>
      </c>
      <c r="G34" t="s">
        <v>1353</v>
      </c>
      <c r="H34" t="str">
        <f>'Dependency types'!A$6</f>
        <v>OR(p1, p2)</v>
      </c>
      <c r="I34" t="str">
        <f>'Dependency types'!B$6</f>
        <v>Or</v>
      </c>
      <c r="J34" s="3">
        <v>2</v>
      </c>
      <c r="L34" t="s">
        <v>647</v>
      </c>
    </row>
    <row r="35" ht="15.75" customHeight="1" spans="1:12">
      <c r="A35" t="s">
        <v>553</v>
      </c>
      <c r="B35" s="2" t="s">
        <v>1354</v>
      </c>
      <c r="C35" s="3">
        <v>35</v>
      </c>
      <c r="D35" t="s">
        <v>283</v>
      </c>
      <c r="E35" t="s">
        <v>278</v>
      </c>
      <c r="F35" t="s">
        <v>1355</v>
      </c>
      <c r="G35" t="s">
        <v>1356</v>
      </c>
      <c r="H35" t="str">
        <f>'Dependency types'!A$4</f>
        <v>p1 &gt;= p2</v>
      </c>
      <c r="I35" t="str">
        <f>'Dependency types'!B$4</f>
        <v>Arithmetic/ Relational</v>
      </c>
      <c r="J35" s="3">
        <v>2</v>
      </c>
      <c r="L35" t="s">
        <v>647</v>
      </c>
    </row>
    <row r="36" ht="15.75" customHeight="1" spans="1:12">
      <c r="A36" t="s">
        <v>553</v>
      </c>
      <c r="B36" s="2" t="s">
        <v>1354</v>
      </c>
      <c r="C36" s="3">
        <v>35</v>
      </c>
      <c r="D36" t="s">
        <v>283</v>
      </c>
      <c r="E36" t="s">
        <v>278</v>
      </c>
      <c r="F36" t="s">
        <v>1336</v>
      </c>
      <c r="G36" t="s">
        <v>1337</v>
      </c>
      <c r="H36" t="str">
        <f>'Dependency types'!A$43</f>
        <v>p1 =&gt; XOR(p2, p3)</v>
      </c>
      <c r="I36" t="str">
        <f>'Dependency types'!B$43</f>
        <v>Complex</v>
      </c>
      <c r="J36" s="3">
        <v>3</v>
      </c>
      <c r="L36" t="s">
        <v>647</v>
      </c>
    </row>
    <row r="37" ht="15.75" customHeight="1" spans="1:12">
      <c r="A37" t="s">
        <v>553</v>
      </c>
      <c r="B37" s="2" t="s">
        <v>1354</v>
      </c>
      <c r="C37" s="3">
        <v>35</v>
      </c>
      <c r="D37" t="s">
        <v>283</v>
      </c>
      <c r="E37" t="s">
        <v>278</v>
      </c>
      <c r="F37" t="s">
        <v>1338</v>
      </c>
      <c r="G37" t="s">
        <v>1339</v>
      </c>
      <c r="H37" t="str">
        <f>'Dependency types'!A$43</f>
        <v>p1 =&gt; XOR(p2, p3)</v>
      </c>
      <c r="I37" t="str">
        <f>'Dependency types'!B$43</f>
        <v>Complex</v>
      </c>
      <c r="J37" s="3">
        <v>3</v>
      </c>
      <c r="L37" t="s">
        <v>647</v>
      </c>
    </row>
    <row r="38" ht="15.75" customHeight="1" spans="1:12">
      <c r="A38" t="s">
        <v>553</v>
      </c>
      <c r="B38" s="2" t="s">
        <v>1354</v>
      </c>
      <c r="C38" s="3">
        <v>35</v>
      </c>
      <c r="D38" t="s">
        <v>283</v>
      </c>
      <c r="E38" t="s">
        <v>278</v>
      </c>
      <c r="F38" t="s">
        <v>1340</v>
      </c>
      <c r="G38" t="s">
        <v>1341</v>
      </c>
      <c r="H38" t="str">
        <f>'Dependency types'!A$18</f>
        <v>p1 =&gt; p2</v>
      </c>
      <c r="I38" t="str">
        <f>'Dependency types'!B$18</f>
        <v>Requires</v>
      </c>
      <c r="J38" s="3">
        <v>2</v>
      </c>
      <c r="L38" t="s">
        <v>647</v>
      </c>
    </row>
    <row r="39" ht="15.75" customHeight="1" spans="1:12">
      <c r="A39" t="s">
        <v>553</v>
      </c>
      <c r="B39" s="2" t="s">
        <v>1354</v>
      </c>
      <c r="C39" s="3">
        <v>35</v>
      </c>
      <c r="D39" t="s">
        <v>283</v>
      </c>
      <c r="E39" t="s">
        <v>278</v>
      </c>
      <c r="F39" t="s">
        <v>1342</v>
      </c>
      <c r="G39" t="s">
        <v>1343</v>
      </c>
      <c r="H39" t="str">
        <f>'Dependency types'!A$43</f>
        <v>p1 =&gt; XOR(p2, p3)</v>
      </c>
      <c r="I39" t="str">
        <f>'Dependency types'!B$43</f>
        <v>Complex</v>
      </c>
      <c r="J39" s="3">
        <v>3</v>
      </c>
      <c r="L39" t="s">
        <v>647</v>
      </c>
    </row>
    <row r="40" ht="15.75" customHeight="1" spans="1:12">
      <c r="A40" t="s">
        <v>553</v>
      </c>
      <c r="B40" s="2" t="s">
        <v>1354</v>
      </c>
      <c r="C40" s="3">
        <v>35</v>
      </c>
      <c r="D40" t="s">
        <v>283</v>
      </c>
      <c r="E40" t="s">
        <v>278</v>
      </c>
      <c r="F40" t="s">
        <v>1344</v>
      </c>
      <c r="G40" t="s">
        <v>1345</v>
      </c>
      <c r="H40" t="str">
        <f>'Dependency types'!A$43</f>
        <v>p1 =&gt; XOR(p2, p3)</v>
      </c>
      <c r="I40" t="str">
        <f>'Dependency types'!B$43</f>
        <v>Complex</v>
      </c>
      <c r="J40" s="3">
        <v>3</v>
      </c>
      <c r="L40" t="s">
        <v>647</v>
      </c>
    </row>
    <row r="41" ht="15.75" customHeight="1" spans="1:12">
      <c r="A41" t="s">
        <v>553</v>
      </c>
      <c r="B41" s="2" t="s">
        <v>1354</v>
      </c>
      <c r="C41" s="3">
        <v>35</v>
      </c>
      <c r="D41" t="s">
        <v>283</v>
      </c>
      <c r="E41" t="s">
        <v>278</v>
      </c>
      <c r="F41" t="s">
        <v>1346</v>
      </c>
      <c r="G41" t="s">
        <v>1347</v>
      </c>
      <c r="H41" t="str">
        <f>'Dependency types'!A$43</f>
        <v>p1 =&gt; XOR(p2, p3)</v>
      </c>
      <c r="I41" t="str">
        <f>'Dependency types'!B$43</f>
        <v>Complex</v>
      </c>
      <c r="J41" s="3">
        <v>3</v>
      </c>
      <c r="L41" t="s">
        <v>647</v>
      </c>
    </row>
    <row r="42" ht="15.75" customHeight="1" spans="1:12">
      <c r="A42" t="s">
        <v>553</v>
      </c>
      <c r="B42" s="2" t="s">
        <v>1354</v>
      </c>
      <c r="C42" s="3">
        <v>35</v>
      </c>
      <c r="D42" t="s">
        <v>283</v>
      </c>
      <c r="E42" t="s">
        <v>278</v>
      </c>
      <c r="F42" t="s">
        <v>1348</v>
      </c>
      <c r="G42" t="s">
        <v>1349</v>
      </c>
      <c r="H42" t="str">
        <f>'Dependency types'!A$2</f>
        <v>p1 =&gt; p2!=A</v>
      </c>
      <c r="I42" t="str">
        <f>'Dependency types'!B$2</f>
        <v>ZeroOrOne</v>
      </c>
      <c r="J42" s="3">
        <v>2</v>
      </c>
      <c r="L42" t="s">
        <v>647</v>
      </c>
    </row>
    <row r="43" ht="15.75" customHeight="1" spans="1:12">
      <c r="A43" t="s">
        <v>553</v>
      </c>
      <c r="B43" s="2" t="s">
        <v>1354</v>
      </c>
      <c r="C43" s="3">
        <v>35</v>
      </c>
      <c r="D43" t="s">
        <v>283</v>
      </c>
      <c r="E43" t="s">
        <v>278</v>
      </c>
      <c r="F43" t="s">
        <v>1346</v>
      </c>
      <c r="G43" t="s">
        <v>1347</v>
      </c>
      <c r="H43" t="str">
        <f>'Dependency types'!A$43</f>
        <v>p1 =&gt; XOR(p2, p3)</v>
      </c>
      <c r="I43" t="str">
        <f>'Dependency types'!B$43</f>
        <v>Complex</v>
      </c>
      <c r="J43" s="3">
        <v>3</v>
      </c>
      <c r="L43" t="s">
        <v>647</v>
      </c>
    </row>
    <row r="44" ht="15.75" customHeight="1" spans="1:12">
      <c r="A44" t="s">
        <v>553</v>
      </c>
      <c r="B44" s="2" t="s">
        <v>1354</v>
      </c>
      <c r="C44" s="3">
        <v>35</v>
      </c>
      <c r="D44" t="s">
        <v>283</v>
      </c>
      <c r="E44" t="s">
        <v>278</v>
      </c>
      <c r="F44" t="s">
        <v>1350</v>
      </c>
      <c r="G44" t="s">
        <v>1351</v>
      </c>
      <c r="H44" t="str">
        <f>'Dependency types'!A$2</f>
        <v>p1 =&gt; p2!=A</v>
      </c>
      <c r="I44" t="str">
        <f>'Dependency types'!B$2</f>
        <v>ZeroOrOne</v>
      </c>
      <c r="J44" s="3">
        <v>2</v>
      </c>
      <c r="L44" t="s">
        <v>647</v>
      </c>
    </row>
    <row r="45" ht="15.75" customHeight="1" spans="1:12">
      <c r="A45" t="s">
        <v>553</v>
      </c>
      <c r="B45" s="2" t="s">
        <v>1354</v>
      </c>
      <c r="C45" s="3">
        <v>35</v>
      </c>
      <c r="D45" t="s">
        <v>283</v>
      </c>
      <c r="E45" t="s">
        <v>278</v>
      </c>
      <c r="F45" t="s">
        <v>1352</v>
      </c>
      <c r="G45" t="s">
        <v>1353</v>
      </c>
      <c r="H45" t="str">
        <f>'Dependency types'!A$6</f>
        <v>OR(p1, p2)</v>
      </c>
      <c r="I45" t="str">
        <f>'Dependency types'!B$6</f>
        <v>Or</v>
      </c>
      <c r="J45" s="3">
        <v>2</v>
      </c>
      <c r="L45" t="s">
        <v>647</v>
      </c>
    </row>
    <row r="46" ht="15.75" customHeight="1" spans="1:15">
      <c r="A46" t="s">
        <v>554</v>
      </c>
      <c r="B46" s="2" t="s">
        <v>1357</v>
      </c>
      <c r="C46" s="3">
        <v>13</v>
      </c>
      <c r="D46" t="s">
        <v>1288</v>
      </c>
      <c r="E46" t="s">
        <v>279</v>
      </c>
      <c r="F46" t="s">
        <v>1358</v>
      </c>
      <c r="G46" t="s">
        <v>1356</v>
      </c>
      <c r="H46" t="str">
        <f>'Dependency types'!A$4</f>
        <v>p1 &gt;= p2</v>
      </c>
      <c r="I46" t="str">
        <f>'Dependency types'!B$4</f>
        <v>Arithmetic/ Relational</v>
      </c>
      <c r="J46" s="3">
        <v>2</v>
      </c>
      <c r="O46" t="s">
        <v>647</v>
      </c>
    </row>
    <row r="47" ht="15.75" customHeight="1" spans="1:15">
      <c r="A47" t="s">
        <v>555</v>
      </c>
      <c r="B47" s="2" t="s">
        <v>1359</v>
      </c>
      <c r="C47" s="3">
        <v>27</v>
      </c>
      <c r="D47" t="s">
        <v>1288</v>
      </c>
      <c r="E47" t="s">
        <v>279</v>
      </c>
      <c r="F47" t="s">
        <v>1360</v>
      </c>
      <c r="G47" t="s">
        <v>1361</v>
      </c>
      <c r="H47" t="str">
        <f>'Dependency types'!A$15</f>
        <v>p1 =&gt; p2=A</v>
      </c>
      <c r="I47" t="str">
        <f>'Dependency types'!B$15</f>
        <v>Requires</v>
      </c>
      <c r="J47" s="3">
        <v>2</v>
      </c>
      <c r="O47" t="s">
        <v>647</v>
      </c>
    </row>
    <row r="48" ht="15.75" customHeight="1" spans="1:15">
      <c r="A48" t="s">
        <v>555</v>
      </c>
      <c r="B48" s="2" t="s">
        <v>1359</v>
      </c>
      <c r="C48" s="3">
        <v>27</v>
      </c>
      <c r="D48" t="s">
        <v>1288</v>
      </c>
      <c r="E48" t="s">
        <v>279</v>
      </c>
      <c r="F48" t="s">
        <v>1362</v>
      </c>
      <c r="G48" t="s">
        <v>1363</v>
      </c>
      <c r="H48" t="str">
        <f>'Dependency types'!A$11</f>
        <v>p1=A =&gt; p2</v>
      </c>
      <c r="I48" t="str">
        <f>'Dependency types'!B$11</f>
        <v>Requires</v>
      </c>
      <c r="J48" s="3">
        <v>2</v>
      </c>
      <c r="O48" t="s">
        <v>647</v>
      </c>
    </row>
    <row r="49" ht="15.75" customHeight="1" spans="1:15">
      <c r="A49" t="s">
        <v>555</v>
      </c>
      <c r="B49" s="2" t="s">
        <v>1359</v>
      </c>
      <c r="C49" s="3">
        <v>27</v>
      </c>
      <c r="D49" t="s">
        <v>1288</v>
      </c>
      <c r="E49" t="s">
        <v>279</v>
      </c>
      <c r="F49" t="s">
        <v>1364</v>
      </c>
      <c r="G49" t="s">
        <v>1365</v>
      </c>
      <c r="H49" t="str">
        <f>'Dependency types'!A$11</f>
        <v>p1=A =&gt; p2</v>
      </c>
      <c r="I49" t="str">
        <f>'Dependency types'!B$11</f>
        <v>Requires</v>
      </c>
      <c r="J49" s="3">
        <v>2</v>
      </c>
      <c r="O49" t="s">
        <v>647</v>
      </c>
    </row>
    <row r="50" ht="15.75" customHeight="1" spans="1:15">
      <c r="A50" t="s">
        <v>555</v>
      </c>
      <c r="B50" s="2" t="s">
        <v>1359</v>
      </c>
      <c r="C50" s="3">
        <v>27</v>
      </c>
      <c r="D50" t="s">
        <v>1288</v>
      </c>
      <c r="E50" t="s">
        <v>279</v>
      </c>
      <c r="F50" t="s">
        <v>1366</v>
      </c>
      <c r="G50" t="s">
        <v>996</v>
      </c>
      <c r="H50" t="str">
        <f>'Dependency types'!A$16</f>
        <v>NAND(p1, p2)</v>
      </c>
      <c r="I50" t="str">
        <f>'Dependency types'!B$16</f>
        <v>ZeroOrOne</v>
      </c>
      <c r="J50" s="3">
        <v>2</v>
      </c>
      <c r="O50" t="s">
        <v>647</v>
      </c>
    </row>
    <row r="51" ht="15.75" customHeight="1" spans="1:15">
      <c r="A51" t="s">
        <v>555</v>
      </c>
      <c r="B51" s="2" t="s">
        <v>1359</v>
      </c>
      <c r="C51" s="3">
        <v>27</v>
      </c>
      <c r="D51" t="s">
        <v>1288</v>
      </c>
      <c r="E51" t="s">
        <v>279</v>
      </c>
      <c r="F51" t="s">
        <v>1367</v>
      </c>
      <c r="G51" t="s">
        <v>1368</v>
      </c>
      <c r="H51" t="str">
        <f>'Dependency types'!A$11</f>
        <v>p1=A =&gt; p2</v>
      </c>
      <c r="I51" t="str">
        <f>'Dependency types'!B$11</f>
        <v>Requires</v>
      </c>
      <c r="J51" s="3">
        <v>2</v>
      </c>
      <c r="O51" t="s">
        <v>647</v>
      </c>
    </row>
    <row r="52" ht="15.75" customHeight="1" spans="1:15">
      <c r="A52" t="s">
        <v>556</v>
      </c>
      <c r="B52" s="2" t="s">
        <v>1369</v>
      </c>
      <c r="C52" s="3">
        <v>23</v>
      </c>
      <c r="D52" t="s">
        <v>1288</v>
      </c>
      <c r="E52" t="s">
        <v>279</v>
      </c>
      <c r="F52" t="s">
        <v>1328</v>
      </c>
      <c r="G52" t="s">
        <v>1329</v>
      </c>
      <c r="H52" t="str">
        <f>'Dependency types'!A$15</f>
        <v>p1 =&gt; p2=A</v>
      </c>
      <c r="I52" t="str">
        <f>'Dependency types'!B$15</f>
        <v>Requires</v>
      </c>
      <c r="J52" s="3">
        <v>2</v>
      </c>
      <c r="O52" t="s">
        <v>647</v>
      </c>
    </row>
    <row r="53" ht="15.75" customHeight="1" spans="1:15">
      <c r="A53" t="s">
        <v>556</v>
      </c>
      <c r="B53" s="2" t="s">
        <v>1369</v>
      </c>
      <c r="C53" s="3">
        <v>23</v>
      </c>
      <c r="D53" t="s">
        <v>1288</v>
      </c>
      <c r="E53" t="s">
        <v>279</v>
      </c>
      <c r="F53" t="s">
        <v>1370</v>
      </c>
      <c r="G53" t="s">
        <v>1371</v>
      </c>
      <c r="H53" t="str">
        <f>'Dependency types'!A$2</f>
        <v>p1 =&gt; p2!=A</v>
      </c>
      <c r="I53" t="str">
        <f>'Dependency types'!B$2</f>
        <v>ZeroOrOne</v>
      </c>
      <c r="J53" s="3">
        <v>2</v>
      </c>
      <c r="O53" t="s">
        <v>647</v>
      </c>
    </row>
    <row r="54" ht="15.75" customHeight="1" spans="1:15">
      <c r="A54" t="s">
        <v>557</v>
      </c>
      <c r="B54" s="2" t="s">
        <v>1372</v>
      </c>
      <c r="C54" s="3">
        <v>25</v>
      </c>
      <c r="D54" t="s">
        <v>1288</v>
      </c>
      <c r="E54" t="s">
        <v>280</v>
      </c>
      <c r="F54" t="s">
        <v>1328</v>
      </c>
      <c r="G54" t="s">
        <v>1329</v>
      </c>
      <c r="H54" t="str">
        <f>'Dependency types'!A$15</f>
        <v>p1 =&gt; p2=A</v>
      </c>
      <c r="I54" t="str">
        <f>'Dependency types'!B$15</f>
        <v>Requires</v>
      </c>
      <c r="J54" s="3">
        <v>2</v>
      </c>
      <c r="O54" t="s">
        <v>647</v>
      </c>
    </row>
    <row r="55" ht="15.75" customHeight="1" spans="1:15">
      <c r="A55" t="s">
        <v>557</v>
      </c>
      <c r="B55" s="2" t="s">
        <v>1372</v>
      </c>
      <c r="C55" s="3">
        <v>25</v>
      </c>
      <c r="D55" t="s">
        <v>1288</v>
      </c>
      <c r="E55" t="s">
        <v>280</v>
      </c>
      <c r="F55" t="s">
        <v>1370</v>
      </c>
      <c r="G55" t="s">
        <v>1371</v>
      </c>
      <c r="H55" t="str">
        <f>'Dependency types'!A$2</f>
        <v>p1 =&gt; p2!=A</v>
      </c>
      <c r="I55" t="str">
        <f>'Dependency types'!B$2</f>
        <v>ZeroOrOne</v>
      </c>
      <c r="J55" s="3">
        <v>2</v>
      </c>
      <c r="O55" t="s">
        <v>647</v>
      </c>
    </row>
    <row r="56" ht="15.75" customHeight="1" spans="1:15">
      <c r="A56" t="s">
        <v>558</v>
      </c>
      <c r="B56" s="2" t="s">
        <v>1373</v>
      </c>
      <c r="C56" s="3">
        <v>126</v>
      </c>
      <c r="D56" t="s">
        <v>1288</v>
      </c>
      <c r="E56" t="s">
        <v>279</v>
      </c>
      <c r="F56" t="s">
        <v>1374</v>
      </c>
      <c r="G56" t="s">
        <v>1375</v>
      </c>
      <c r="H56" t="str">
        <f>'Dependency types'!A$15</f>
        <v>p1 =&gt; p2=A</v>
      </c>
      <c r="I56" t="str">
        <f>'Dependency types'!B$15</f>
        <v>Requires</v>
      </c>
      <c r="J56" s="3">
        <v>2</v>
      </c>
      <c r="O56" t="s">
        <v>647</v>
      </c>
    </row>
    <row r="57" ht="15.75" customHeight="1" spans="1:15">
      <c r="A57" t="s">
        <v>558</v>
      </c>
      <c r="B57" s="2" t="s">
        <v>1373</v>
      </c>
      <c r="C57" s="3">
        <v>126</v>
      </c>
      <c r="D57" t="s">
        <v>1288</v>
      </c>
      <c r="E57" t="s">
        <v>279</v>
      </c>
      <c r="F57" t="s">
        <v>1376</v>
      </c>
      <c r="G57" t="s">
        <v>1377</v>
      </c>
      <c r="H57" t="str">
        <f>'Dependency types'!A$15</f>
        <v>p1 =&gt; p2=A</v>
      </c>
      <c r="I57" t="str">
        <f>'Dependency types'!B$15</f>
        <v>Requires</v>
      </c>
      <c r="J57" s="3">
        <v>2</v>
      </c>
      <c r="O57" t="s">
        <v>647</v>
      </c>
    </row>
    <row r="58" ht="15.75" customHeight="1" spans="1:15">
      <c r="A58" t="s">
        <v>559</v>
      </c>
      <c r="B58" s="2" t="s">
        <v>1378</v>
      </c>
      <c r="C58" s="3">
        <v>120</v>
      </c>
      <c r="D58" t="s">
        <v>1288</v>
      </c>
      <c r="E58" t="s">
        <v>280</v>
      </c>
      <c r="F58" t="s">
        <v>1374</v>
      </c>
      <c r="G58" t="s">
        <v>1375</v>
      </c>
      <c r="H58" t="str">
        <f>'Dependency types'!A$15</f>
        <v>p1 =&gt; p2=A</v>
      </c>
      <c r="I58" t="str">
        <f>'Dependency types'!B$15</f>
        <v>Requires</v>
      </c>
      <c r="J58" s="3">
        <v>2</v>
      </c>
      <c r="O58" t="s">
        <v>647</v>
      </c>
    </row>
    <row r="59" ht="15.75" customHeight="1" spans="1:15">
      <c r="A59" t="s">
        <v>559</v>
      </c>
      <c r="B59" s="2" t="s">
        <v>1378</v>
      </c>
      <c r="C59" s="3">
        <v>120</v>
      </c>
      <c r="D59" t="s">
        <v>1288</v>
      </c>
      <c r="E59" t="s">
        <v>280</v>
      </c>
      <c r="F59" t="s">
        <v>1376</v>
      </c>
      <c r="G59" t="s">
        <v>1377</v>
      </c>
      <c r="H59" t="str">
        <f>'Dependency types'!A$15</f>
        <v>p1 =&gt; p2=A</v>
      </c>
      <c r="I59" t="str">
        <f>'Dependency types'!B$15</f>
        <v>Requires</v>
      </c>
      <c r="J59" s="3">
        <v>2</v>
      </c>
      <c r="O59" t="s">
        <v>647</v>
      </c>
    </row>
    <row r="60" ht="15.75" customHeight="1" spans="1:15">
      <c r="A60" t="s">
        <v>560</v>
      </c>
      <c r="B60" s="2" t="s">
        <v>1379</v>
      </c>
      <c r="C60" s="3">
        <v>17</v>
      </c>
      <c r="D60" t="s">
        <v>1288</v>
      </c>
      <c r="E60" t="s">
        <v>279</v>
      </c>
      <c r="F60" t="s">
        <v>1380</v>
      </c>
      <c r="G60" t="s">
        <v>1381</v>
      </c>
      <c r="H60" t="str">
        <f>'Dependency types'!A$20</f>
        <v>p1 &lt;=&gt; p2=A</v>
      </c>
      <c r="I60" t="str">
        <f>'Dependency types'!B$20</f>
        <v>AllOrNone</v>
      </c>
      <c r="J60" s="3">
        <v>2</v>
      </c>
      <c r="O60" t="s">
        <v>647</v>
      </c>
    </row>
    <row r="61" ht="15.75" customHeight="1" spans="1:15">
      <c r="A61" t="s">
        <v>560</v>
      </c>
      <c r="B61" s="2" t="s">
        <v>1379</v>
      </c>
      <c r="C61" s="3">
        <v>17</v>
      </c>
      <c r="D61" t="s">
        <v>1288</v>
      </c>
      <c r="E61" t="s">
        <v>279</v>
      </c>
      <c r="F61" t="s">
        <v>1382</v>
      </c>
      <c r="G61" t="s">
        <v>1383</v>
      </c>
      <c r="H61" t="str">
        <f>'Dependency types'!A$20</f>
        <v>p1 &lt;=&gt; p2=A</v>
      </c>
      <c r="I61" t="str">
        <f>'Dependency types'!B$20</f>
        <v>AllOrNone</v>
      </c>
      <c r="J61" s="3">
        <v>2</v>
      </c>
      <c r="O61" t="s">
        <v>647</v>
      </c>
    </row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2" r:id="rId1" display="https://stripe.com/docs/api/events/list"/>
    <hyperlink ref="B3" r:id="rId2" display="https://stripe.com/docs/api/payment_intents/create"/>
    <hyperlink ref="B4" r:id="rId3" display="https://stripe.com/docs/api/products/create"/>
    <hyperlink ref="B5" r:id="rId3" display="https://stripe.com/docs/api/products/create"/>
    <hyperlink ref="B6" r:id="rId3" display="https://stripe.com/docs/api/products/create"/>
    <hyperlink ref="B7" r:id="rId3" display="https://stripe.com/docs/api/products/create"/>
    <hyperlink ref="B8" r:id="rId3" display="https://stripe.com/docs/api/products/create"/>
    <hyperlink ref="B9" r:id="rId3" display="https://stripe.com/docs/api/products/create"/>
    <hyperlink ref="B10" r:id="rId3" display="https://stripe.com/docs/api/products/create"/>
    <hyperlink ref="B11" r:id="rId4" display="https://stripe.com/docs/api/products/update"/>
    <hyperlink ref="B12" r:id="rId4" display="https://stripe.com/docs/api/products/update"/>
    <hyperlink ref="B13" r:id="rId5" display="https://stripe.com/docs/api/sources/create"/>
    <hyperlink ref="B16" r:id="rId5" display="https://stripe.com/docs/api/sources/create"/>
    <hyperlink ref="B17" r:id="rId6" display="https://stripe.com/docs/api/coupons/create"/>
    <hyperlink ref="B18" r:id="rId6" display="https://stripe.com/docs/api/coupons/create"/>
    <hyperlink ref="B19" r:id="rId6" display="https://stripe.com/docs/api/coupons/create"/>
    <hyperlink ref="B20" r:id="rId7" display="https://stripe.com/docs/api/invoices/create"/>
    <hyperlink ref="B21" r:id="rId7" display="https://stripe.com/docs/api/invoices/create"/>
    <hyperlink ref="B22" r:id="rId8" display="https://stripe.com/docs/api/invoices/update"/>
    <hyperlink ref="B24" r:id="rId9" display="https://stripe.com/docs/api/invoices/upcoming"/>
    <hyperlink ref="B25" r:id="rId9" display="https://stripe.com/docs/api/invoices/upcoming"/>
    <hyperlink ref="B26" r:id="rId9" display="https://stripe.com/docs/api/invoices/upcoming"/>
    <hyperlink ref="B27" r:id="rId9" display="https://stripe.com/docs/api/invoices/upcoming"/>
    <hyperlink ref="B28" r:id="rId9" display="https://stripe.com/docs/api/invoices/upcoming"/>
    <hyperlink ref="B29" r:id="rId9" display="https://stripe.com/docs/api/invoices/upcoming"/>
    <hyperlink ref="B30" r:id="rId9" display="https://stripe.com/docs/api/invoices/upcoming"/>
    <hyperlink ref="B31" r:id="rId9" display="https://stripe.com/docs/api/invoices/upcoming"/>
    <hyperlink ref="B32" r:id="rId9" display="https://stripe.com/docs/api/invoices/upcoming"/>
    <hyperlink ref="B33" r:id="rId9" display="https://stripe.com/docs/api/invoices/upcoming"/>
    <hyperlink ref="B34" r:id="rId9" display="https://stripe.com/docs/api/invoices/upcoming"/>
    <hyperlink ref="B38" r:id="rId10" display="https://stripe.com/docs/api/invoices/upcoming_invoice_lines"/>
    <hyperlink ref="B42" r:id="rId10" display="https://stripe.com/docs/api/invoices/upcoming_invoice_lines"/>
    <hyperlink ref="B45" r:id="rId10" display="https://stripe.com/docs/api/invoices/upcoming_invoice_lines"/>
    <hyperlink ref="B46" r:id="rId11" display="https://stripe.com/docs/api/invoiceitems/create"/>
    <hyperlink ref="B47" r:id="rId12" display="https://stripe.com/docs/api/plans/create"/>
    <hyperlink ref="B48" r:id="rId12" display="https://stripe.com/docs/api/plans/create"/>
    <hyperlink ref="B49" r:id="rId12" display="https://stripe.com/docs/api/plans/create"/>
    <hyperlink ref="B50" r:id="rId12" display="https://stripe.com/docs/api/plans/create"/>
    <hyperlink ref="B51" r:id="rId12" display="https://stripe.com/docs/api/plans/create"/>
    <hyperlink ref="B52" r:id="rId13" display="https://stripe.com/docs/api/subscriptions/create"/>
    <hyperlink ref="B53" r:id="rId13" display="https://stripe.com/docs/api/subscriptions/create"/>
    <hyperlink ref="B54" r:id="rId14" display="https://stripe.com/docs/api/subscriptions/update"/>
    <hyperlink ref="B55" r:id="rId14" display="https://stripe.com/docs/api/subscriptions/update"/>
    <hyperlink ref="B56" r:id="rId15" display="https://stripe.com/docs/api/accounts/create"/>
    <hyperlink ref="B57" r:id="rId15" display="https://stripe.com/docs/api/accounts/create"/>
    <hyperlink ref="B60" r:id="rId16" display="https://stripe.com/docs/api/skus/create"/>
    <hyperlink ref="B61" r:id="rId16" display="https://stripe.com/docs/api/skus/create"/>
  </hyperlinks>
  <pageMargins left="0.7" right="0.7" top="0.75" bottom="0.75" header="0" footer="0"/>
  <pageSetup paperSize="9" orientation="portrait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29" customWidth="1"/>
    <col min="2" max="2" width="84.2928571428571" customWidth="1"/>
    <col min="3" max="3" width="37.7071428571429" customWidth="1"/>
    <col min="4" max="4" width="34.1428571428571" customWidth="1"/>
    <col min="5" max="5" width="16.4285714285714" customWidth="1"/>
    <col min="6" max="6" width="39.2928571428571" customWidth="1"/>
    <col min="7" max="7" width="55.4285714285714" customWidth="1"/>
    <col min="8" max="8" width="28" customWidth="1"/>
    <col min="9" max="9" width="18.1428571428571" customWidth="1"/>
    <col min="10" max="10" width="6.85714285714286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2:2">
      <c r="B2" s="2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paperSize="9" orientation="portrait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33.8571428571429" customWidth="1"/>
    <col min="2" max="2" width="84.2928571428571" customWidth="1"/>
    <col min="3" max="3" width="37.7071428571429" customWidth="1"/>
    <col min="4" max="4" width="34.1428571428571" customWidth="1"/>
    <col min="5" max="5" width="16.4285714285714" customWidth="1"/>
    <col min="6" max="6" width="39.2928571428571" customWidth="1"/>
    <col min="7" max="7" width="70.1428571428571" customWidth="1"/>
    <col min="8" max="8" width="26.7071428571429" customWidth="1"/>
    <col min="9" max="9" width="17.2928571428571" customWidth="1"/>
    <col min="10" max="10" width="6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1:13">
      <c r="A2" t="s">
        <v>561</v>
      </c>
      <c r="B2" s="2" t="s">
        <v>1384</v>
      </c>
      <c r="C2" s="3">
        <v>5</v>
      </c>
      <c r="D2" t="s">
        <v>954</v>
      </c>
      <c r="E2" t="s">
        <v>279</v>
      </c>
      <c r="F2" t="s">
        <v>1385</v>
      </c>
      <c r="G2" t="s">
        <v>1386</v>
      </c>
      <c r="H2" t="str">
        <f>'Dependency types'!A$6</f>
        <v>OR(p1, p2)</v>
      </c>
      <c r="I2" t="str">
        <f>'Dependency types'!B$6</f>
        <v>Or</v>
      </c>
      <c r="J2" s="3">
        <v>2</v>
      </c>
      <c r="M2" t="s">
        <v>647</v>
      </c>
    </row>
    <row r="3" ht="13.95" spans="1:13">
      <c r="A3" t="s">
        <v>562</v>
      </c>
      <c r="B3" s="2" t="s">
        <v>1387</v>
      </c>
      <c r="C3" s="3">
        <v>9</v>
      </c>
      <c r="D3" t="s">
        <v>1388</v>
      </c>
      <c r="E3" t="s">
        <v>279</v>
      </c>
      <c r="F3" t="s">
        <v>1389</v>
      </c>
      <c r="G3" t="s">
        <v>1390</v>
      </c>
      <c r="H3" t="str">
        <f>'Dependency types'!A$34</f>
        <v>p1=A =&gt; OR(p2, p3)</v>
      </c>
      <c r="I3" t="str">
        <f>'Dependency types'!B$34</f>
        <v>Requires</v>
      </c>
      <c r="J3" s="3">
        <v>3</v>
      </c>
      <c r="M3" t="s">
        <v>647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2" r:id="rId1" display="https://www.tropo.com/docs/rest/applications/post-applications"/>
    <hyperlink ref="B3" r:id="rId2" display="https://www.tropo.com/docs/rest/addresses"/>
  </hyperlinks>
  <pageMargins left="0.7" right="0.7" top="0.75" bottom="0.75" header="0" footer="0"/>
  <pageSetup paperSize="9" orientation="portrait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29" customWidth="1"/>
    <col min="2" max="2" width="84.2928571428571" customWidth="1"/>
    <col min="3" max="3" width="37.7071428571429" customWidth="1"/>
    <col min="4" max="4" width="34.1428571428571" customWidth="1"/>
    <col min="5" max="5" width="16.4285714285714" customWidth="1"/>
    <col min="6" max="6" width="39.2928571428571" customWidth="1"/>
    <col min="7" max="7" width="55.4285714285714" customWidth="1"/>
    <col min="8" max="8" width="27.4285714285714" customWidth="1"/>
    <col min="9" max="9" width="18.4285714285714" customWidth="1"/>
    <col min="10" max="10" width="6.70714285714286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1:13">
      <c r="A2" t="s">
        <v>563</v>
      </c>
      <c r="B2" s="2" t="s">
        <v>150</v>
      </c>
      <c r="C2" s="3">
        <v>13</v>
      </c>
      <c r="D2" t="s">
        <v>1391</v>
      </c>
      <c r="E2" t="s">
        <v>279</v>
      </c>
      <c r="F2" t="s">
        <v>1392</v>
      </c>
      <c r="G2" t="s">
        <v>1322</v>
      </c>
      <c r="H2" t="str">
        <f>'Dependency types'!A$6</f>
        <v>OR(p1, p2)</v>
      </c>
      <c r="I2" t="str">
        <f>'Dependency types'!B$6</f>
        <v>Or</v>
      </c>
      <c r="J2" s="3">
        <v>2</v>
      </c>
      <c r="M2" t="s">
        <v>647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2" r:id="rId1" display="https://developer.att.com/in-app-messaging/docs"/>
  </hyperlinks>
  <pageMargins left="0.7" right="0.7" top="0.75" bottom="0.75" header="0" footer="0"/>
  <pageSetup paperSize="9" orientation="portrait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29" customWidth="1"/>
    <col min="2" max="2" width="84.2928571428571" customWidth="1"/>
    <col min="3" max="3" width="37.7071428571429" customWidth="1"/>
    <col min="4" max="4" width="40.7071428571429" customWidth="1"/>
    <col min="5" max="5" width="17.4285714285714" customWidth="1"/>
    <col min="6" max="6" width="35.1428571428571" customWidth="1"/>
    <col min="7" max="7" width="47.8571428571429" customWidth="1"/>
    <col min="8" max="8" width="27.4285714285714" customWidth="1"/>
    <col min="9" max="9" width="18.4285714285714" customWidth="1"/>
    <col min="10" max="10" width="7.42857142857143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1:12">
      <c r="A2" t="s">
        <v>564</v>
      </c>
      <c r="B2" s="2" t="s">
        <v>1393</v>
      </c>
      <c r="C2" s="3">
        <v>21</v>
      </c>
      <c r="D2" s="3" t="s">
        <v>1394</v>
      </c>
      <c r="E2" t="s">
        <v>279</v>
      </c>
      <c r="F2" t="s">
        <v>1395</v>
      </c>
      <c r="G2" t="s">
        <v>1396</v>
      </c>
      <c r="H2" t="str">
        <f>'Dependency types'!A$7</f>
        <v>XOR(p1, p2)</v>
      </c>
      <c r="I2" t="str">
        <f>'Dependency types'!B$7</f>
        <v>OnlyOne</v>
      </c>
      <c r="J2" s="3">
        <v>2</v>
      </c>
      <c r="L2" t="s">
        <v>647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2" r:id="rId1" display="https://developer.nexmo.com/api/sms#send-an-sms"/>
  </hyperlinks>
  <pageMargins left="0.7" right="0.7" top="0.75" bottom="0.75" header="0" footer="0"/>
  <pageSetup paperSize="9" orientation="portrait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29" customWidth="1"/>
    <col min="2" max="2" width="87" customWidth="1"/>
    <col min="3" max="3" width="37.7071428571429" customWidth="1"/>
    <col min="4" max="4" width="34.1428571428571" customWidth="1"/>
    <col min="5" max="5" width="16.4285714285714" customWidth="1"/>
    <col min="6" max="6" width="118" customWidth="1"/>
    <col min="7" max="7" width="95.2928571428571" customWidth="1"/>
    <col min="8" max="8" width="26.8571428571429" customWidth="1"/>
    <col min="9" max="9" width="17.8571428571429" customWidth="1"/>
    <col min="10" max="10" width="6.14285714285714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1:14">
      <c r="A2" t="s">
        <v>565</v>
      </c>
      <c r="B2" s="2" t="s">
        <v>1397</v>
      </c>
      <c r="C2" s="3">
        <v>18</v>
      </c>
      <c r="D2" t="s">
        <v>1398</v>
      </c>
      <c r="E2" t="s">
        <v>280</v>
      </c>
      <c r="F2" t="s">
        <v>1399</v>
      </c>
      <c r="G2" t="s">
        <v>1317</v>
      </c>
      <c r="H2" t="str">
        <f>'Dependency types'!A$35</f>
        <v>p1 = p2</v>
      </c>
      <c r="I2" t="str">
        <f>'Dependency types'!B$35</f>
        <v>Arithmetic/ Relational</v>
      </c>
      <c r="J2" s="3">
        <v>2</v>
      </c>
      <c r="L2" t="s">
        <v>647</v>
      </c>
      <c r="N2" t="s">
        <v>647</v>
      </c>
    </row>
    <row r="3" ht="13.95" spans="1:14">
      <c r="A3" t="s">
        <v>566</v>
      </c>
      <c r="B3" s="2" t="s">
        <v>1400</v>
      </c>
      <c r="C3" s="3">
        <v>5</v>
      </c>
      <c r="D3" t="s">
        <v>954</v>
      </c>
      <c r="E3" t="s">
        <v>280</v>
      </c>
      <c r="F3" t="s">
        <v>1401</v>
      </c>
      <c r="G3" t="s">
        <v>1402</v>
      </c>
      <c r="H3" t="str">
        <f>'Dependency types'!A$18</f>
        <v>p1 =&gt; p2</v>
      </c>
      <c r="I3" t="str">
        <f>'Dependency types'!B$18</f>
        <v>Requires</v>
      </c>
      <c r="J3" s="3">
        <v>2</v>
      </c>
      <c r="N3" t="s">
        <v>647</v>
      </c>
    </row>
    <row r="4" ht="13.95" spans="1:14">
      <c r="A4" t="s">
        <v>566</v>
      </c>
      <c r="B4" s="2" t="s">
        <v>1400</v>
      </c>
      <c r="C4" s="3">
        <v>5</v>
      </c>
      <c r="D4" t="s">
        <v>954</v>
      </c>
      <c r="E4" t="s">
        <v>280</v>
      </c>
      <c r="F4" t="s">
        <v>1403</v>
      </c>
      <c r="G4" t="s">
        <v>1404</v>
      </c>
      <c r="H4" t="str">
        <f>'Dependency types'!A$15</f>
        <v>p1 =&gt; p2=A</v>
      </c>
      <c r="I4" t="str">
        <f>'Dependency types'!B$15</f>
        <v>Requires</v>
      </c>
      <c r="J4" s="3">
        <v>2</v>
      </c>
      <c r="N4" t="s">
        <v>647</v>
      </c>
    </row>
    <row r="5" ht="13.95" spans="1:14">
      <c r="A5" t="s">
        <v>567</v>
      </c>
      <c r="B5" s="2" t="s">
        <v>1405</v>
      </c>
      <c r="C5" s="3">
        <v>21</v>
      </c>
      <c r="D5" t="s">
        <v>1406</v>
      </c>
      <c r="E5" t="s">
        <v>280</v>
      </c>
      <c r="F5" t="s">
        <v>1399</v>
      </c>
      <c r="G5" t="s">
        <v>1317</v>
      </c>
      <c r="H5" t="str">
        <f>'Dependency types'!A$35</f>
        <v>p1 = p2</v>
      </c>
      <c r="I5" t="str">
        <f>'Dependency types'!B$35</f>
        <v>Arithmetic/ Relational</v>
      </c>
      <c r="J5" s="3">
        <v>2</v>
      </c>
      <c r="L5" t="s">
        <v>647</v>
      </c>
      <c r="N5" t="s">
        <v>647</v>
      </c>
    </row>
    <row r="6" ht="13.95" spans="1:14">
      <c r="A6" t="s">
        <v>568</v>
      </c>
      <c r="B6" s="2" t="s">
        <v>1407</v>
      </c>
      <c r="C6" s="3">
        <v>22</v>
      </c>
      <c r="D6" t="s">
        <v>1408</v>
      </c>
      <c r="E6" t="s">
        <v>280</v>
      </c>
      <c r="F6" t="s">
        <v>1409</v>
      </c>
      <c r="G6" t="s">
        <v>1410</v>
      </c>
      <c r="H6" t="str">
        <f>'Dependency types'!A$39</f>
        <v>OR(p1, p2, p3)</v>
      </c>
      <c r="I6" t="str">
        <f>'Dependency types'!B$39</f>
        <v>Or</v>
      </c>
      <c r="J6" s="3">
        <v>3</v>
      </c>
      <c r="N6" t="s">
        <v>647</v>
      </c>
    </row>
    <row r="7" ht="13.95" spans="1:14">
      <c r="A7" t="s">
        <v>568</v>
      </c>
      <c r="B7" s="2" t="s">
        <v>1407</v>
      </c>
      <c r="C7" s="3">
        <v>22</v>
      </c>
      <c r="D7" t="s">
        <v>1408</v>
      </c>
      <c r="E7" t="s">
        <v>280</v>
      </c>
      <c r="F7" t="s">
        <v>1411</v>
      </c>
      <c r="G7" t="s">
        <v>1412</v>
      </c>
      <c r="H7" t="str">
        <f>'Dependency types'!A$44</f>
        <v>p1 =&gt; OR(p2, ..., p6)</v>
      </c>
      <c r="I7" t="str">
        <f>'Dependency types'!B$44</f>
        <v>Requires</v>
      </c>
      <c r="J7" s="3">
        <v>6</v>
      </c>
      <c r="N7" t="s">
        <v>647</v>
      </c>
    </row>
    <row r="8" ht="13.95" spans="1:14">
      <c r="A8" t="s">
        <v>568</v>
      </c>
      <c r="B8" s="2" t="s">
        <v>1407</v>
      </c>
      <c r="C8" s="3">
        <v>22</v>
      </c>
      <c r="D8" t="s">
        <v>1408</v>
      </c>
      <c r="E8" t="s">
        <v>280</v>
      </c>
      <c r="F8" t="s">
        <v>1413</v>
      </c>
      <c r="G8" t="s">
        <v>1414</v>
      </c>
      <c r="H8" t="str">
        <f>'Dependency types'!A$45</f>
        <v>!p1 =&gt; !OR(p2, p3)</v>
      </c>
      <c r="I8" t="str">
        <f>'Dependency types'!B$45</f>
        <v>Requires</v>
      </c>
      <c r="J8" s="3">
        <v>3</v>
      </c>
      <c r="N8" t="s">
        <v>647</v>
      </c>
    </row>
    <row r="9" ht="13.95" spans="1:14">
      <c r="A9" t="s">
        <v>568</v>
      </c>
      <c r="B9" s="2" t="s">
        <v>1407</v>
      </c>
      <c r="C9" s="3">
        <v>22</v>
      </c>
      <c r="D9" t="s">
        <v>1408</v>
      </c>
      <c r="E9" t="s">
        <v>280</v>
      </c>
      <c r="F9" t="s">
        <v>1415</v>
      </c>
      <c r="G9" t="s">
        <v>689</v>
      </c>
      <c r="H9" t="str">
        <f>'Dependency types'!A$5</f>
        <v>XNOR(p1, p2)</v>
      </c>
      <c r="I9" t="str">
        <f>'Dependency types'!B$5</f>
        <v>AllOrNone</v>
      </c>
      <c r="J9" s="3">
        <v>2</v>
      </c>
      <c r="N9" t="s">
        <v>647</v>
      </c>
    </row>
    <row r="10" ht="13.95" spans="1:14">
      <c r="A10" t="s">
        <v>568</v>
      </c>
      <c r="B10" s="2" t="s">
        <v>1407</v>
      </c>
      <c r="C10" s="3">
        <v>22</v>
      </c>
      <c r="D10" t="s">
        <v>1408</v>
      </c>
      <c r="E10" t="s">
        <v>280</v>
      </c>
      <c r="F10" t="s">
        <v>1416</v>
      </c>
      <c r="G10" t="s">
        <v>689</v>
      </c>
      <c r="H10" t="str">
        <f>'Dependency types'!A$5</f>
        <v>XNOR(p1, p2)</v>
      </c>
      <c r="I10" t="str">
        <f>'Dependency types'!B$5</f>
        <v>AllOrNone</v>
      </c>
      <c r="J10" s="3">
        <v>2</v>
      </c>
      <c r="N10" t="s">
        <v>647</v>
      </c>
    </row>
    <row r="11" ht="13.95" spans="1:14">
      <c r="A11" t="s">
        <v>569</v>
      </c>
      <c r="B11" s="2" t="s">
        <v>1417</v>
      </c>
      <c r="C11" s="3">
        <v>9</v>
      </c>
      <c r="D11" t="s">
        <v>954</v>
      </c>
      <c r="E11" t="s">
        <v>280</v>
      </c>
      <c r="F11" t="s">
        <v>1418</v>
      </c>
      <c r="G11" t="s">
        <v>689</v>
      </c>
      <c r="H11" t="str">
        <f>'Dependency types'!A$5</f>
        <v>XNOR(p1, p2)</v>
      </c>
      <c r="I11" t="str">
        <f>'Dependency types'!B$5</f>
        <v>AllOrNone</v>
      </c>
      <c r="J11" s="3">
        <v>2</v>
      </c>
      <c r="N11" t="s">
        <v>647</v>
      </c>
    </row>
    <row r="12" ht="13.95" spans="1:14">
      <c r="A12" t="s">
        <v>570</v>
      </c>
      <c r="B12" s="2" t="s">
        <v>1419</v>
      </c>
      <c r="C12" s="3">
        <v>14</v>
      </c>
      <c r="D12" t="s">
        <v>954</v>
      </c>
      <c r="E12" t="s">
        <v>280</v>
      </c>
      <c r="F12" t="s">
        <v>1420</v>
      </c>
      <c r="G12" t="s">
        <v>1421</v>
      </c>
      <c r="H12" t="str">
        <f>'Dependency types'!A$18</f>
        <v>p1 =&gt; p2</v>
      </c>
      <c r="I12" t="str">
        <f>'Dependency types'!B$18</f>
        <v>Requires</v>
      </c>
      <c r="J12" s="3">
        <v>2</v>
      </c>
      <c r="N12" t="s">
        <v>647</v>
      </c>
    </row>
    <row r="13" ht="13.95" spans="1:14">
      <c r="A13" t="s">
        <v>570</v>
      </c>
      <c r="B13" s="2" t="s">
        <v>1419</v>
      </c>
      <c r="C13" s="3">
        <v>14</v>
      </c>
      <c r="D13" t="s">
        <v>954</v>
      </c>
      <c r="E13" t="s">
        <v>280</v>
      </c>
      <c r="F13" t="s">
        <v>1422</v>
      </c>
      <c r="G13" t="s">
        <v>1423</v>
      </c>
      <c r="H13" t="str">
        <f>'Dependency types'!A$46</f>
        <v>!p1 =&gt; !OR(p2, p3, p4)</v>
      </c>
      <c r="I13" t="str">
        <f>'Dependency types'!B$46</f>
        <v>Requires</v>
      </c>
      <c r="J13" s="3">
        <v>4</v>
      </c>
      <c r="N13" t="s">
        <v>647</v>
      </c>
    </row>
    <row r="14" ht="13.95" spans="1:14">
      <c r="A14" t="s">
        <v>570</v>
      </c>
      <c r="B14" s="2" t="s">
        <v>1419</v>
      </c>
      <c r="C14" s="3">
        <v>14</v>
      </c>
      <c r="D14" t="s">
        <v>954</v>
      </c>
      <c r="E14" t="s">
        <v>280</v>
      </c>
      <c r="F14" t="s">
        <v>1424</v>
      </c>
      <c r="G14" t="s">
        <v>1425</v>
      </c>
      <c r="H14" t="str">
        <f>'Dependency types'!A$18</f>
        <v>p1 =&gt; p2</v>
      </c>
      <c r="I14" t="str">
        <f>'Dependency types'!B$18</f>
        <v>Requires</v>
      </c>
      <c r="J14" s="3">
        <v>2</v>
      </c>
      <c r="N14" t="s">
        <v>647</v>
      </c>
    </row>
    <row r="15" ht="13.95" spans="1:14">
      <c r="A15" t="s">
        <v>570</v>
      </c>
      <c r="B15" s="2" t="s">
        <v>1419</v>
      </c>
      <c r="C15" s="3">
        <v>14</v>
      </c>
      <c r="D15" t="s">
        <v>954</v>
      </c>
      <c r="E15" t="s">
        <v>280</v>
      </c>
      <c r="F15" t="s">
        <v>1426</v>
      </c>
      <c r="G15" t="s">
        <v>1427</v>
      </c>
      <c r="H15" t="str">
        <f>'Dependency types'!A$18</f>
        <v>p1 =&gt; p2</v>
      </c>
      <c r="I15" t="str">
        <f>'Dependency types'!B$18</f>
        <v>Requires</v>
      </c>
      <c r="J15" s="3">
        <v>2</v>
      </c>
      <c r="N15" t="s">
        <v>647</v>
      </c>
    </row>
    <row r="16" ht="13.95" spans="1:14">
      <c r="A16" t="s">
        <v>571</v>
      </c>
      <c r="B16" s="2" t="s">
        <v>1428</v>
      </c>
      <c r="C16" s="3">
        <v>26</v>
      </c>
      <c r="D16" t="s">
        <v>1429</v>
      </c>
      <c r="E16" t="s">
        <v>280</v>
      </c>
      <c r="F16" t="s">
        <v>1430</v>
      </c>
      <c r="G16" t="s">
        <v>1431</v>
      </c>
      <c r="H16" t="str">
        <f>'Dependency types'!A$18</f>
        <v>p1 =&gt; p2</v>
      </c>
      <c r="I16" t="str">
        <f>'Dependency types'!B$18</f>
        <v>Requires</v>
      </c>
      <c r="J16" s="3">
        <v>2</v>
      </c>
      <c r="N16" t="s">
        <v>647</v>
      </c>
    </row>
    <row r="17" ht="13.95" spans="1:14">
      <c r="A17" t="s">
        <v>571</v>
      </c>
      <c r="B17" s="2" t="s">
        <v>1428</v>
      </c>
      <c r="C17" s="3">
        <v>26</v>
      </c>
      <c r="D17" t="s">
        <v>1429</v>
      </c>
      <c r="E17" t="s">
        <v>280</v>
      </c>
      <c r="F17" t="s">
        <v>1432</v>
      </c>
      <c r="G17" t="s">
        <v>1433</v>
      </c>
      <c r="H17" t="str">
        <f>'Dependency types'!A$18</f>
        <v>p1 =&gt; p2</v>
      </c>
      <c r="I17" t="str">
        <f>'Dependency types'!B$18</f>
        <v>Requires</v>
      </c>
      <c r="J17" s="3">
        <v>2</v>
      </c>
      <c r="N17" t="s">
        <v>647</v>
      </c>
    </row>
    <row r="18" ht="13.95" spans="1:14">
      <c r="A18" t="s">
        <v>571</v>
      </c>
      <c r="B18" s="2" t="s">
        <v>1428</v>
      </c>
      <c r="C18" s="3">
        <v>26</v>
      </c>
      <c r="D18" t="s">
        <v>1429</v>
      </c>
      <c r="E18" t="s">
        <v>280</v>
      </c>
      <c r="F18" t="s">
        <v>1434</v>
      </c>
      <c r="G18" t="s">
        <v>1435</v>
      </c>
      <c r="H18" t="str">
        <f>'Dependency types'!A$18</f>
        <v>p1 =&gt; p2</v>
      </c>
      <c r="I18" t="str">
        <f>'Dependency types'!B$18</f>
        <v>Requires</v>
      </c>
      <c r="J18" s="3">
        <v>2</v>
      </c>
      <c r="N18" t="s">
        <v>647</v>
      </c>
    </row>
    <row r="19" ht="13.95" spans="1:14">
      <c r="A19" t="s">
        <v>571</v>
      </c>
      <c r="B19" s="2" t="s">
        <v>1428</v>
      </c>
      <c r="C19" s="3">
        <v>26</v>
      </c>
      <c r="D19" t="s">
        <v>1429</v>
      </c>
      <c r="E19" t="s">
        <v>280</v>
      </c>
      <c r="F19" t="s">
        <v>1436</v>
      </c>
      <c r="G19" t="s">
        <v>1437</v>
      </c>
      <c r="H19" t="str">
        <f>'Dependency types'!A$18</f>
        <v>p1 =&gt; p2</v>
      </c>
      <c r="I19" t="str">
        <f>'Dependency types'!B$18</f>
        <v>Requires</v>
      </c>
      <c r="J19" s="3">
        <v>2</v>
      </c>
      <c r="N19" t="s">
        <v>647</v>
      </c>
    </row>
    <row r="20" ht="13.95" spans="1:14">
      <c r="A20" t="s">
        <v>571</v>
      </c>
      <c r="B20" s="2" t="s">
        <v>1428</v>
      </c>
      <c r="C20" s="3">
        <v>26</v>
      </c>
      <c r="D20" t="s">
        <v>1429</v>
      </c>
      <c r="E20" t="s">
        <v>280</v>
      </c>
      <c r="F20" t="s">
        <v>1438</v>
      </c>
      <c r="G20" t="s">
        <v>1439</v>
      </c>
      <c r="H20" t="str">
        <f>'Dependency types'!A$18</f>
        <v>p1 =&gt; p2</v>
      </c>
      <c r="I20" t="str">
        <f>'Dependency types'!B$18</f>
        <v>Requires</v>
      </c>
      <c r="J20" s="3">
        <v>2</v>
      </c>
      <c r="N20" t="s">
        <v>647</v>
      </c>
    </row>
    <row r="21" ht="15.75" customHeight="1" spans="1:14">
      <c r="A21" t="s">
        <v>571</v>
      </c>
      <c r="B21" s="2" t="s">
        <v>1428</v>
      </c>
      <c r="C21" s="3">
        <v>26</v>
      </c>
      <c r="D21" t="s">
        <v>1429</v>
      </c>
      <c r="E21" t="s">
        <v>280</v>
      </c>
      <c r="F21" t="s">
        <v>1440</v>
      </c>
      <c r="G21" t="s">
        <v>689</v>
      </c>
      <c r="H21" t="str">
        <f>'Dependency types'!A$5</f>
        <v>XNOR(p1, p2)</v>
      </c>
      <c r="I21" t="str">
        <f>'Dependency types'!B$5</f>
        <v>AllOrNone</v>
      </c>
      <c r="J21" s="3">
        <v>2</v>
      </c>
      <c r="N21" t="s">
        <v>647</v>
      </c>
    </row>
    <row r="22" ht="15.75" customHeight="1" spans="1:14">
      <c r="A22" t="s">
        <v>571</v>
      </c>
      <c r="B22" s="2" t="s">
        <v>1428</v>
      </c>
      <c r="C22" s="3">
        <v>26</v>
      </c>
      <c r="D22" t="s">
        <v>1429</v>
      </c>
      <c r="E22" t="s">
        <v>280</v>
      </c>
      <c r="F22" t="s">
        <v>1441</v>
      </c>
      <c r="G22" t="s">
        <v>689</v>
      </c>
      <c r="H22" t="str">
        <f>'Dependency types'!A$5</f>
        <v>XNOR(p1, p2)</v>
      </c>
      <c r="I22" t="str">
        <f>'Dependency types'!B$5</f>
        <v>AllOrNone</v>
      </c>
      <c r="J22" s="3">
        <v>2</v>
      </c>
      <c r="N22" t="s">
        <v>647</v>
      </c>
    </row>
    <row r="23" ht="15.75" customHeight="1" spans="1:14">
      <c r="A23" t="s">
        <v>571</v>
      </c>
      <c r="B23" s="2" t="s">
        <v>1428</v>
      </c>
      <c r="C23" s="3">
        <v>26</v>
      </c>
      <c r="D23" t="s">
        <v>1429</v>
      </c>
      <c r="E23" t="s">
        <v>280</v>
      </c>
      <c r="F23" t="s">
        <v>1442</v>
      </c>
      <c r="G23" t="s">
        <v>1443</v>
      </c>
      <c r="H23" t="str">
        <f>'Dependency types'!A$18</f>
        <v>p1 =&gt; p2</v>
      </c>
      <c r="I23" t="str">
        <f>'Dependency types'!B$18</f>
        <v>Requires</v>
      </c>
      <c r="J23" s="3">
        <v>2</v>
      </c>
      <c r="N23" t="s">
        <v>647</v>
      </c>
    </row>
    <row r="24" ht="15.75" customHeight="1" spans="1:14">
      <c r="A24" t="s">
        <v>571</v>
      </c>
      <c r="B24" s="2" t="s">
        <v>1428</v>
      </c>
      <c r="C24" s="3">
        <v>26</v>
      </c>
      <c r="D24" t="s">
        <v>1429</v>
      </c>
      <c r="E24" t="s">
        <v>280</v>
      </c>
      <c r="F24" t="s">
        <v>1444</v>
      </c>
      <c r="G24" t="s">
        <v>689</v>
      </c>
      <c r="H24" t="str">
        <f>'Dependency types'!A$5</f>
        <v>XNOR(p1, p2)</v>
      </c>
      <c r="I24" t="str">
        <f>'Dependency types'!B$5</f>
        <v>AllOrNone</v>
      </c>
      <c r="J24" s="3">
        <v>2</v>
      </c>
      <c r="N24" t="s">
        <v>647</v>
      </c>
    </row>
    <row r="25" ht="15.75" customHeight="1" spans="1:17">
      <c r="A25" t="s">
        <v>572</v>
      </c>
      <c r="B25" s="2" t="s">
        <v>1445</v>
      </c>
      <c r="C25" s="3">
        <v>4</v>
      </c>
      <c r="D25" t="s">
        <v>1446</v>
      </c>
      <c r="E25" t="s">
        <v>280</v>
      </c>
      <c r="F25" t="s">
        <v>1447</v>
      </c>
      <c r="G25" t="s">
        <v>1448</v>
      </c>
      <c r="H25" t="str">
        <f>'Dependency types'!A$18</f>
        <v>p1 =&gt; p2</v>
      </c>
      <c r="I25" t="str">
        <f>'Dependency types'!B$18</f>
        <v>Requires</v>
      </c>
      <c r="J25" s="3">
        <v>2</v>
      </c>
      <c r="N25" t="s">
        <v>647</v>
      </c>
      <c r="Q25" t="s">
        <v>647</v>
      </c>
    </row>
    <row r="26" ht="15.75" customHeight="1" spans="1:14">
      <c r="A26" t="s">
        <v>572</v>
      </c>
      <c r="B26" s="2" t="s">
        <v>1445</v>
      </c>
      <c r="C26" s="3">
        <v>4</v>
      </c>
      <c r="D26" t="s">
        <v>1446</v>
      </c>
      <c r="E26" t="s">
        <v>280</v>
      </c>
      <c r="F26" t="s">
        <v>1449</v>
      </c>
      <c r="G26" t="s">
        <v>1450</v>
      </c>
      <c r="H26" t="str">
        <f>'Dependency types'!A$18</f>
        <v>p1 =&gt; p2</v>
      </c>
      <c r="I26" t="str">
        <f>'Dependency types'!B$18</f>
        <v>Requires</v>
      </c>
      <c r="J26" s="3">
        <v>2</v>
      </c>
      <c r="N26" t="s">
        <v>647</v>
      </c>
    </row>
    <row r="27" ht="15.75" customHeight="1" spans="1:14">
      <c r="A27" t="s">
        <v>573</v>
      </c>
      <c r="B27" s="2" t="s">
        <v>1451</v>
      </c>
      <c r="C27" s="3">
        <v>20</v>
      </c>
      <c r="D27" t="s">
        <v>954</v>
      </c>
      <c r="E27" t="s">
        <v>280</v>
      </c>
      <c r="F27" t="s">
        <v>1452</v>
      </c>
      <c r="G27" t="s">
        <v>689</v>
      </c>
      <c r="H27" t="str">
        <f>'Dependency types'!A$5</f>
        <v>XNOR(p1, p2)</v>
      </c>
      <c r="I27" t="str">
        <f>'Dependency types'!B$5</f>
        <v>AllOrNone</v>
      </c>
      <c r="J27" s="3">
        <v>2</v>
      </c>
      <c r="N27" t="s">
        <v>647</v>
      </c>
    </row>
    <row r="28" ht="15.75" customHeight="1" spans="1:14">
      <c r="A28" t="s">
        <v>573</v>
      </c>
      <c r="B28" s="2" t="s">
        <v>1451</v>
      </c>
      <c r="C28" s="3">
        <v>20</v>
      </c>
      <c r="D28" t="s">
        <v>954</v>
      </c>
      <c r="E28" t="s">
        <v>280</v>
      </c>
      <c r="F28" t="s">
        <v>1453</v>
      </c>
      <c r="G28" t="s">
        <v>1454</v>
      </c>
      <c r="H28" t="str">
        <f>'Dependency types'!A$47</f>
        <v>p1 &lt;=&gt; OR(p2, p3)</v>
      </c>
      <c r="I28" t="str">
        <f>'Dependency types'!B$47</f>
        <v>AllOrNone</v>
      </c>
      <c r="J28" s="3">
        <v>3</v>
      </c>
      <c r="N28" t="s">
        <v>647</v>
      </c>
    </row>
    <row r="29" ht="15.75" customHeight="1" spans="1:14">
      <c r="A29" t="s">
        <v>573</v>
      </c>
      <c r="B29" s="2" t="s">
        <v>1451</v>
      </c>
      <c r="C29" s="3">
        <v>20</v>
      </c>
      <c r="D29" t="s">
        <v>954</v>
      </c>
      <c r="E29" t="s">
        <v>280</v>
      </c>
      <c r="F29" t="s">
        <v>1453</v>
      </c>
      <c r="G29" t="s">
        <v>1455</v>
      </c>
      <c r="H29" t="str">
        <f>'Dependency types'!A$47</f>
        <v>p1 &lt;=&gt; OR(p2, p3)</v>
      </c>
      <c r="I29" t="str">
        <f>'Dependency types'!B$47</f>
        <v>AllOrNone</v>
      </c>
      <c r="J29" s="3">
        <v>3</v>
      </c>
      <c r="N29" t="s">
        <v>647</v>
      </c>
    </row>
    <row r="30" ht="15.75" customHeight="1" spans="1:14">
      <c r="A30" t="s">
        <v>573</v>
      </c>
      <c r="B30" s="2" t="s">
        <v>1451</v>
      </c>
      <c r="C30" s="3">
        <v>20</v>
      </c>
      <c r="D30" t="s">
        <v>954</v>
      </c>
      <c r="E30" t="s">
        <v>280</v>
      </c>
      <c r="F30" t="s">
        <v>1456</v>
      </c>
      <c r="G30" t="s">
        <v>996</v>
      </c>
      <c r="H30" t="str">
        <f>'Dependency types'!A$16</f>
        <v>NAND(p1, p2)</v>
      </c>
      <c r="I30" t="str">
        <f>'Dependency types'!B$16</f>
        <v>ZeroOrOne</v>
      </c>
      <c r="J30" s="3">
        <v>2</v>
      </c>
      <c r="N30" t="s">
        <v>647</v>
      </c>
    </row>
    <row r="31" ht="15.75" customHeight="1" spans="1:15">
      <c r="A31" t="s">
        <v>574</v>
      </c>
      <c r="B31" s="2" t="s">
        <v>1457</v>
      </c>
      <c r="C31" s="3">
        <v>23</v>
      </c>
      <c r="D31" t="s">
        <v>1458</v>
      </c>
      <c r="E31" t="s">
        <v>279</v>
      </c>
      <c r="F31" t="s">
        <v>1459</v>
      </c>
      <c r="G31" t="s">
        <v>1460</v>
      </c>
      <c r="H31" t="str">
        <f>'Dependency types'!A$18</f>
        <v>p1 =&gt; p2</v>
      </c>
      <c r="I31" t="str">
        <f>'Dependency types'!B$18</f>
        <v>Requires</v>
      </c>
      <c r="J31" s="3">
        <v>2</v>
      </c>
      <c r="O31" t="s">
        <v>647</v>
      </c>
    </row>
    <row r="32" ht="15.75" customHeight="1" spans="1:15">
      <c r="A32" t="s">
        <v>574</v>
      </c>
      <c r="B32" s="2" t="s">
        <v>1457</v>
      </c>
      <c r="C32" s="3">
        <v>23</v>
      </c>
      <c r="D32" t="s">
        <v>1458</v>
      </c>
      <c r="E32" t="s">
        <v>279</v>
      </c>
      <c r="F32" t="s">
        <v>1461</v>
      </c>
      <c r="G32" t="s">
        <v>1462</v>
      </c>
      <c r="H32" t="str">
        <f>'Dependency types'!A$11</f>
        <v>p1=A =&gt; p2</v>
      </c>
      <c r="I32" t="str">
        <f>'Dependency types'!B$11</f>
        <v>Requires</v>
      </c>
      <c r="J32" s="3">
        <v>2</v>
      </c>
      <c r="O32" t="s">
        <v>647</v>
      </c>
    </row>
    <row r="33" ht="15.75" customHeight="1" spans="1:17">
      <c r="A33" t="s">
        <v>575</v>
      </c>
      <c r="B33" s="2" t="s">
        <v>1463</v>
      </c>
      <c r="C33" s="3">
        <v>27</v>
      </c>
      <c r="D33" t="s">
        <v>286</v>
      </c>
      <c r="E33" t="s">
        <v>280</v>
      </c>
      <c r="F33" t="s">
        <v>1464</v>
      </c>
      <c r="G33" t="s">
        <v>1465</v>
      </c>
      <c r="H33" t="str">
        <f>'Dependency types'!A$18</f>
        <v>p1 =&gt; p2</v>
      </c>
      <c r="I33" t="str">
        <f>'Dependency types'!B$18</f>
        <v>Requires</v>
      </c>
      <c r="J33" s="3">
        <v>2</v>
      </c>
      <c r="Q33" t="s">
        <v>647</v>
      </c>
    </row>
    <row r="34" ht="15.75" customHeight="1" spans="1:17">
      <c r="A34" t="s">
        <v>575</v>
      </c>
      <c r="B34" s="2" t="s">
        <v>1463</v>
      </c>
      <c r="C34" s="3">
        <v>27</v>
      </c>
      <c r="D34" t="s">
        <v>286</v>
      </c>
      <c r="E34" t="s">
        <v>280</v>
      </c>
      <c r="F34" t="s">
        <v>1466</v>
      </c>
      <c r="G34" t="s">
        <v>1462</v>
      </c>
      <c r="H34" t="str">
        <f>'Dependency types'!A$11</f>
        <v>p1=A =&gt; p2</v>
      </c>
      <c r="I34" t="str">
        <f>'Dependency types'!B$11</f>
        <v>Requires</v>
      </c>
      <c r="J34" s="3">
        <v>2</v>
      </c>
      <c r="Q34" t="s">
        <v>647</v>
      </c>
    </row>
    <row r="35" ht="15.75" customHeight="1" spans="1:17">
      <c r="A35" t="s">
        <v>576</v>
      </c>
      <c r="B35" s="2" t="s">
        <v>1467</v>
      </c>
      <c r="C35" s="3">
        <v>24</v>
      </c>
      <c r="D35" t="s">
        <v>286</v>
      </c>
      <c r="E35" t="s">
        <v>280</v>
      </c>
      <c r="F35" t="s">
        <v>1468</v>
      </c>
      <c r="G35" t="s">
        <v>996</v>
      </c>
      <c r="H35" t="str">
        <f>'Dependency types'!A$16</f>
        <v>NAND(p1, p2)</v>
      </c>
      <c r="I35" t="str">
        <f>'Dependency types'!B$16</f>
        <v>ZeroOrOne</v>
      </c>
      <c r="J35" s="3">
        <v>2</v>
      </c>
      <c r="Q35" t="s">
        <v>647</v>
      </c>
    </row>
    <row r="36" ht="15.75" customHeight="1" spans="1:17">
      <c r="A36" t="s">
        <v>576</v>
      </c>
      <c r="B36" s="2" t="s">
        <v>1467</v>
      </c>
      <c r="C36" s="3">
        <v>24</v>
      </c>
      <c r="D36" t="s">
        <v>286</v>
      </c>
      <c r="E36" t="s">
        <v>280</v>
      </c>
      <c r="F36" t="s">
        <v>1469</v>
      </c>
      <c r="G36" t="s">
        <v>996</v>
      </c>
      <c r="H36" t="str">
        <f>'Dependency types'!A$16</f>
        <v>NAND(p1, p2)</v>
      </c>
      <c r="I36" t="str">
        <f>'Dependency types'!B$16</f>
        <v>ZeroOrOne</v>
      </c>
      <c r="J36" s="3">
        <v>2</v>
      </c>
      <c r="Q36" t="s">
        <v>647</v>
      </c>
    </row>
    <row r="37" ht="15.75" customHeight="1" spans="1:17">
      <c r="A37" t="s">
        <v>576</v>
      </c>
      <c r="B37" s="2" t="s">
        <v>1467</v>
      </c>
      <c r="C37" s="3">
        <v>24</v>
      </c>
      <c r="D37" t="s">
        <v>286</v>
      </c>
      <c r="E37" t="s">
        <v>280</v>
      </c>
      <c r="F37" t="s">
        <v>1470</v>
      </c>
      <c r="G37" t="s">
        <v>996</v>
      </c>
      <c r="H37" t="str">
        <f>'Dependency types'!A$16</f>
        <v>NAND(p1, p2)</v>
      </c>
      <c r="I37" t="str">
        <f>'Dependency types'!B$16</f>
        <v>ZeroOrOne</v>
      </c>
      <c r="J37" s="3">
        <v>2</v>
      </c>
      <c r="Q37" t="s">
        <v>647</v>
      </c>
    </row>
    <row r="38" ht="15.75" customHeight="1" spans="1:17">
      <c r="A38" t="s">
        <v>576</v>
      </c>
      <c r="B38" s="2" t="s">
        <v>1467</v>
      </c>
      <c r="C38" s="3">
        <v>24</v>
      </c>
      <c r="D38" t="s">
        <v>286</v>
      </c>
      <c r="E38" t="s">
        <v>280</v>
      </c>
      <c r="F38" t="s">
        <v>1466</v>
      </c>
      <c r="G38" t="s">
        <v>1462</v>
      </c>
      <c r="H38" t="str">
        <f>'Dependency types'!A$11</f>
        <v>p1=A =&gt; p2</v>
      </c>
      <c r="I38" t="str">
        <f>'Dependency types'!B$11</f>
        <v>Requires</v>
      </c>
      <c r="J38" s="3">
        <v>2</v>
      </c>
      <c r="Q38" t="s">
        <v>647</v>
      </c>
    </row>
    <row r="39" ht="15.75" customHeight="1" spans="1:14">
      <c r="A39" t="s">
        <v>577</v>
      </c>
      <c r="B39" s="2" t="s">
        <v>1471</v>
      </c>
      <c r="C39" s="3">
        <v>5</v>
      </c>
      <c r="D39" t="s">
        <v>954</v>
      </c>
      <c r="E39" t="s">
        <v>280</v>
      </c>
      <c r="F39" t="s">
        <v>1415</v>
      </c>
      <c r="G39" t="s">
        <v>689</v>
      </c>
      <c r="H39" t="str">
        <f>'Dependency types'!A$5</f>
        <v>XNOR(p1, p2)</v>
      </c>
      <c r="I39" t="str">
        <f>'Dependency types'!B$5</f>
        <v>AllOrNone</v>
      </c>
      <c r="J39" s="3">
        <v>2</v>
      </c>
      <c r="N39" t="s">
        <v>647</v>
      </c>
    </row>
    <row r="40" ht="15.75" customHeight="1" spans="1:14">
      <c r="A40" t="s">
        <v>577</v>
      </c>
      <c r="B40" s="2" t="s">
        <v>1471</v>
      </c>
      <c r="C40" s="3">
        <v>5</v>
      </c>
      <c r="D40" t="s">
        <v>954</v>
      </c>
      <c r="E40" t="s">
        <v>280</v>
      </c>
      <c r="F40" t="s">
        <v>1416</v>
      </c>
      <c r="G40" t="s">
        <v>689</v>
      </c>
      <c r="H40" t="str">
        <f>'Dependency types'!A$5</f>
        <v>XNOR(p1, p2)</v>
      </c>
      <c r="I40" t="str">
        <f>'Dependency types'!B$5</f>
        <v>AllOrNone</v>
      </c>
      <c r="J40" s="3">
        <v>2</v>
      </c>
      <c r="N40" t="s">
        <v>647</v>
      </c>
    </row>
    <row r="41" ht="15.75" customHeight="1" spans="1:14">
      <c r="A41" t="s">
        <v>578</v>
      </c>
      <c r="B41" s="2" t="s">
        <v>1472</v>
      </c>
      <c r="C41" s="3">
        <v>23</v>
      </c>
      <c r="D41" t="s">
        <v>954</v>
      </c>
      <c r="E41" t="s">
        <v>279</v>
      </c>
      <c r="F41" t="s">
        <v>1473</v>
      </c>
      <c r="G41" t="s">
        <v>1474</v>
      </c>
      <c r="H41" t="str">
        <f>'Dependency types'!A$48</f>
        <v>p1!=A =&gt; NAND(p2, p3)</v>
      </c>
      <c r="I41" t="str">
        <f>'Dependency types'!B$48</f>
        <v>Requires</v>
      </c>
      <c r="J41" s="3">
        <v>3</v>
      </c>
      <c r="N41" t="s">
        <v>647</v>
      </c>
    </row>
    <row r="42" ht="15.75" customHeight="1" spans="1:17">
      <c r="A42" t="s">
        <v>579</v>
      </c>
      <c r="B42" s="2" t="s">
        <v>1475</v>
      </c>
      <c r="C42" s="3">
        <v>21</v>
      </c>
      <c r="D42" t="s">
        <v>286</v>
      </c>
      <c r="E42" t="s">
        <v>279</v>
      </c>
      <c r="F42" t="s">
        <v>1466</v>
      </c>
      <c r="G42" t="s">
        <v>1462</v>
      </c>
      <c r="H42" t="str">
        <f>'Dependency types'!A$11</f>
        <v>p1=A =&gt; p2</v>
      </c>
      <c r="I42" t="str">
        <f>'Dependency types'!B$11</f>
        <v>Requires</v>
      </c>
      <c r="J42" s="3">
        <v>2</v>
      </c>
      <c r="Q42" t="s">
        <v>647</v>
      </c>
    </row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2" r:id="rId1" display="https://docs.aws.amazon.com/es_es/AmazonS3/latest/API/RESTBucketPUTAnalyticsConfig.html"/>
    <hyperlink ref="B3" r:id="rId2" display="https://docs.aws.amazon.com/es_es/AmazonS3/latest/API/RESTBucketPUTencryption.html"/>
    <hyperlink ref="B4" r:id="rId2" display="https://docs.aws.amazon.com/es_es/AmazonS3/latest/API/RESTBucketPUTencryption.html"/>
    <hyperlink ref="B5" r:id="rId3" display="https://docs.aws.amazon.com/es_es/AmazonS3/latest/API/RESTBucketPUTInventoryConfig.html"/>
    <hyperlink ref="B6" r:id="rId4" display="https://docs.aws.amazon.com/es_es/AmazonS3/latest/API/RESTBucketPUTlifecycle.html"/>
    <hyperlink ref="B7" r:id="rId4" display="https://docs.aws.amazon.com/es_es/AmazonS3/latest/API/RESTBucketPUTlifecycle.html"/>
    <hyperlink ref="B8" r:id="rId4" display="https://docs.aws.amazon.com/es_es/AmazonS3/latest/API/RESTBucketPUTlifecycle.html"/>
    <hyperlink ref="B9" r:id="rId4" display="https://docs.aws.amazon.com/es_es/AmazonS3/latest/API/RESTBucketPUTlifecycle.html"/>
    <hyperlink ref="B10" r:id="rId4" display="https://docs.aws.amazon.com/es_es/AmazonS3/latest/API/RESTBucketPUTlifecycle.html"/>
    <hyperlink ref="B11" r:id="rId5" display="https://docs.aws.amazon.com/es_es/AmazonS3/latest/API/RESTBucketPUTlogging.html"/>
    <hyperlink ref="B12" r:id="rId6" display="https://docs.aws.amazon.com/es_es/AmazonS3/latest/API/RESTBucketPUTnotification.html"/>
    <hyperlink ref="B13" r:id="rId6" display="https://docs.aws.amazon.com/es_es/AmazonS3/latest/API/RESTBucketPUTnotification.html"/>
    <hyperlink ref="B14" r:id="rId6" display="https://docs.aws.amazon.com/es_es/AmazonS3/latest/API/RESTBucketPUTnotification.html"/>
    <hyperlink ref="B15" r:id="rId6" display="https://docs.aws.amazon.com/es_es/AmazonS3/latest/API/RESTBucketPUTnotification.html"/>
    <hyperlink ref="B16" r:id="rId7" display="https://docs.aws.amazon.com/es_es/AmazonS3/latest/API/RESTBucketPUTreplication.html"/>
    <hyperlink ref="B25" r:id="rId8" display="https://docs.aws.amazon.com/es_es/AmazonS3/latest/API/RESTBucketPUTVersioningStatus.html"/>
    <hyperlink ref="B26" r:id="rId8" display="https://docs.aws.amazon.com/es_es/AmazonS3/latest/API/RESTBucketPUTVersioningStatus.html"/>
    <hyperlink ref="B27" r:id="rId9" display="https://docs.aws.amazon.com/es_es/AmazonS3/latest/API/RESTBucketPUTwebsite.html"/>
    <hyperlink ref="B28" r:id="rId9" display="https://docs.aws.amazon.com/es_es/AmazonS3/latest/API/RESTBucketPUTwebsite.html"/>
    <hyperlink ref="B29" r:id="rId9" display="https://docs.aws.amazon.com/es_es/AmazonS3/latest/API/RESTBucketPUTwebsite.html"/>
    <hyperlink ref="B30" r:id="rId9" display="https://docs.aws.amazon.com/es_es/AmazonS3/latest/API/RESTBucketPUTwebsite.html"/>
    <hyperlink ref="B31" r:id="rId10" display="https://docs.aws.amazon.com/es_es/AmazonS3/latest/API/RESTObjectPOST.html"/>
    <hyperlink ref="B32" r:id="rId10" display="https://docs.aws.amazon.com/es_es/AmazonS3/latest/API/RESTObjectPOST.html"/>
    <hyperlink ref="B33" r:id="rId11" display="https://docs.aws.amazon.com/es_es/AmazonS3/latest/API/RESTObjectPUT.html"/>
    <hyperlink ref="B34" r:id="rId11" display="https://docs.aws.amazon.com/es_es/AmazonS3/latest/API/RESTObjectPUT.html"/>
    <hyperlink ref="B35" r:id="rId12" display="https://docs.aws.amazon.com/es_es/AmazonS3/latest/API/RESTObjectCOPY.html"/>
    <hyperlink ref="B36" r:id="rId12" display="https://docs.aws.amazon.com/es_es/AmazonS3/latest/API/RESTObjectCOPY.html"/>
    <hyperlink ref="B37" r:id="rId12" display="https://docs.aws.amazon.com/es_es/AmazonS3/latest/API/RESTObjectCOPY.html"/>
    <hyperlink ref="B38" r:id="rId12" display="https://docs.aws.amazon.com/es_es/AmazonS3/latest/API/RESTObjectCOPY.html"/>
    <hyperlink ref="B39" r:id="rId13" display="https://docs.aws.amazon.com/es_es/AmazonS3/latest/API/RESTObjectPUTtagging.html"/>
    <hyperlink ref="B40" r:id="rId13" display="https://docs.aws.amazon.com/es_es/AmazonS3/latest/API/RESTObjectPUTtagging.html"/>
    <hyperlink ref="B41" r:id="rId14" display="https://docs.aws.amazon.com/es_es/AmazonS3/latest/API/RESTObjectSELECTContent.html"/>
    <hyperlink ref="B42" r:id="rId15" display="https://docs.aws.amazon.com/es_es/AmazonS3/latest/API/mpUploadInitiate.html"/>
  </hyperlinks>
  <pageMargins left="0.7" right="0.7" top="0.75" bottom="0.75" header="0" footer="0"/>
  <pageSetup paperSize="9" orientation="portrait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29" customWidth="1"/>
    <col min="2" max="2" width="84.2928571428571" customWidth="1"/>
    <col min="3" max="3" width="37.7071428571429" customWidth="1"/>
    <col min="4" max="4" width="34.1428571428571" customWidth="1"/>
    <col min="5" max="5" width="16.4285714285714" customWidth="1"/>
    <col min="6" max="6" width="39.2928571428571" customWidth="1"/>
    <col min="7" max="7" width="55.4285714285714" customWidth="1"/>
    <col min="8" max="8" width="27" customWidth="1"/>
    <col min="9" max="9" width="18.4285714285714" customWidth="1"/>
    <col min="10" max="10" width="6.42857142857143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2:2">
      <c r="B2" s="2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paperSize="9" orientation="portrait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33.2928571428571" customWidth="1"/>
    <col min="2" max="2" width="84.2928571428571" customWidth="1"/>
    <col min="3" max="3" width="37.7071428571429" customWidth="1"/>
    <col min="4" max="4" width="40.4285714285714" customWidth="1"/>
    <col min="5" max="5" width="16.1428571428571" customWidth="1"/>
    <col min="6" max="6" width="48.8571428571429" customWidth="1"/>
    <col min="7" max="7" width="75.4285714285714" customWidth="1"/>
    <col min="8" max="8" width="26.4285714285714" customWidth="1"/>
    <col min="9" max="9" width="17.7071428571429" customWidth="1"/>
    <col min="10" max="10" width="6.29285714285714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1:12">
      <c r="A2" t="s">
        <v>580</v>
      </c>
      <c r="B2" s="2" t="s">
        <v>1476</v>
      </c>
      <c r="C2" s="3">
        <v>11</v>
      </c>
      <c r="D2" t="s">
        <v>283</v>
      </c>
      <c r="E2" t="s">
        <v>278</v>
      </c>
      <c r="F2" t="s">
        <v>1477</v>
      </c>
      <c r="G2" t="s">
        <v>1478</v>
      </c>
      <c r="H2" t="str">
        <f>'Dependency types'!A$18</f>
        <v>p1 =&gt; p2</v>
      </c>
      <c r="I2" t="str">
        <f>'Dependency types'!B$18</f>
        <v>Requires</v>
      </c>
      <c r="J2" s="3">
        <v>2</v>
      </c>
      <c r="L2" t="s">
        <v>647</v>
      </c>
    </row>
    <row r="3" ht="13.95" spans="1:12">
      <c r="A3" t="s">
        <v>580</v>
      </c>
      <c r="B3" s="2" t="s">
        <v>1476</v>
      </c>
      <c r="C3" s="3">
        <v>11</v>
      </c>
      <c r="D3" t="s">
        <v>283</v>
      </c>
      <c r="E3" t="s">
        <v>278</v>
      </c>
      <c r="F3" t="s">
        <v>1479</v>
      </c>
      <c r="G3" t="s">
        <v>1480</v>
      </c>
      <c r="H3" t="str">
        <f>'Dependency types'!A$49</f>
        <v>p1 =&gt; !OR(p2, p3, p4)</v>
      </c>
      <c r="I3" t="str">
        <f>'Dependency types'!B$49</f>
        <v>ZeroOrOne</v>
      </c>
      <c r="J3" s="3">
        <v>4</v>
      </c>
      <c r="L3" t="s">
        <v>647</v>
      </c>
    </row>
    <row r="4" ht="13.95" spans="1:12">
      <c r="A4" t="s">
        <v>580</v>
      </c>
      <c r="B4" s="2" t="s">
        <v>1476</v>
      </c>
      <c r="C4" s="3">
        <v>11</v>
      </c>
      <c r="D4" t="s">
        <v>283</v>
      </c>
      <c r="E4" t="s">
        <v>278</v>
      </c>
      <c r="F4" t="s">
        <v>1479</v>
      </c>
      <c r="G4" t="s">
        <v>1481</v>
      </c>
      <c r="H4" t="str">
        <f>'Dependency types'!A$49</f>
        <v>p1 =&gt; !OR(p2, p3, p4)</v>
      </c>
      <c r="I4" t="str">
        <f>'Dependency types'!B$49</f>
        <v>ZeroOrOne</v>
      </c>
      <c r="J4" s="3">
        <v>4</v>
      </c>
      <c r="L4" t="s">
        <v>647</v>
      </c>
    </row>
    <row r="5" ht="13.95" spans="1:12">
      <c r="A5" t="s">
        <v>580</v>
      </c>
      <c r="B5" s="2" t="s">
        <v>1476</v>
      </c>
      <c r="C5" s="3">
        <v>11</v>
      </c>
      <c r="D5" t="s">
        <v>283</v>
      </c>
      <c r="E5" t="s">
        <v>278</v>
      </c>
      <c r="F5" t="s">
        <v>1482</v>
      </c>
      <c r="G5" t="s">
        <v>1483</v>
      </c>
      <c r="H5" t="str">
        <f>'Dependency types'!A$12</f>
        <v>p1=A =&gt; p2=B</v>
      </c>
      <c r="I5" t="str">
        <f>'Dependency types'!B$12</f>
        <v>Requires</v>
      </c>
      <c r="J5" s="3">
        <v>2</v>
      </c>
      <c r="L5" t="s">
        <v>647</v>
      </c>
    </row>
    <row r="6" ht="13.95" spans="1:12">
      <c r="A6" t="s">
        <v>580</v>
      </c>
      <c r="B6" s="2" t="s">
        <v>1476</v>
      </c>
      <c r="C6" s="3">
        <v>11</v>
      </c>
      <c r="D6" t="s">
        <v>283</v>
      </c>
      <c r="E6" t="s">
        <v>278</v>
      </c>
      <c r="F6" t="s">
        <v>1484</v>
      </c>
      <c r="G6" t="s">
        <v>1485</v>
      </c>
      <c r="H6" t="str">
        <f>'Dependency types'!A$12</f>
        <v>p1=A =&gt; p2=B</v>
      </c>
      <c r="I6" t="str">
        <f>'Dependency types'!B$12</f>
        <v>Requires</v>
      </c>
      <c r="J6" s="3">
        <v>2</v>
      </c>
      <c r="L6" t="s">
        <v>647</v>
      </c>
    </row>
    <row r="7" ht="13.95" spans="1:12">
      <c r="A7" t="s">
        <v>580</v>
      </c>
      <c r="B7" s="2" t="s">
        <v>1476</v>
      </c>
      <c r="C7" s="3">
        <v>11</v>
      </c>
      <c r="D7" t="s">
        <v>283</v>
      </c>
      <c r="E7" t="s">
        <v>278</v>
      </c>
      <c r="F7" t="s">
        <v>1486</v>
      </c>
      <c r="G7" t="s">
        <v>1487</v>
      </c>
      <c r="H7" t="str">
        <f>'Dependency types'!A$11</f>
        <v>p1=A =&gt; p2</v>
      </c>
      <c r="I7" t="str">
        <f>'Dependency types'!B$11</f>
        <v>Requires</v>
      </c>
      <c r="J7" s="3">
        <v>2</v>
      </c>
      <c r="L7" t="s">
        <v>647</v>
      </c>
    </row>
    <row r="8" ht="13.95" spans="1:12">
      <c r="A8" t="s">
        <v>580</v>
      </c>
      <c r="B8" s="2" t="s">
        <v>1476</v>
      </c>
      <c r="C8" s="3">
        <v>11</v>
      </c>
      <c r="D8" t="s">
        <v>283</v>
      </c>
      <c r="E8" t="s">
        <v>278</v>
      </c>
      <c r="F8" t="s">
        <v>1482</v>
      </c>
      <c r="G8" t="s">
        <v>1488</v>
      </c>
      <c r="H8" t="str">
        <f>'Dependency types'!A$12</f>
        <v>p1=A =&gt; p2=B</v>
      </c>
      <c r="I8" t="str">
        <f>'Dependency types'!B$12</f>
        <v>Requires</v>
      </c>
      <c r="J8" s="3">
        <v>2</v>
      </c>
      <c r="L8" t="s">
        <v>647</v>
      </c>
    </row>
    <row r="9" ht="13.95" spans="1:12">
      <c r="A9" t="s">
        <v>580</v>
      </c>
      <c r="B9" s="2" t="s">
        <v>1476</v>
      </c>
      <c r="C9" s="3">
        <v>11</v>
      </c>
      <c r="D9" t="s">
        <v>283</v>
      </c>
      <c r="E9" t="s">
        <v>278</v>
      </c>
      <c r="F9" t="s">
        <v>1484</v>
      </c>
      <c r="G9" t="s">
        <v>1489</v>
      </c>
      <c r="H9" t="str">
        <f>'Dependency types'!A$12</f>
        <v>p1=A =&gt; p2=B</v>
      </c>
      <c r="I9" t="str">
        <f>'Dependency types'!B$12</f>
        <v>Requires</v>
      </c>
      <c r="J9" s="3">
        <v>2</v>
      </c>
      <c r="L9" t="s">
        <v>647</v>
      </c>
    </row>
    <row r="10" ht="13.95" spans="1:13">
      <c r="A10" t="s">
        <v>581</v>
      </c>
      <c r="B10" s="2" t="s">
        <v>1490</v>
      </c>
      <c r="C10" s="3">
        <v>12</v>
      </c>
      <c r="D10" t="s">
        <v>1491</v>
      </c>
      <c r="E10" t="s">
        <v>279</v>
      </c>
      <c r="F10" t="s">
        <v>1492</v>
      </c>
      <c r="G10" t="s">
        <v>1493</v>
      </c>
      <c r="H10" t="str">
        <f>'Dependency types'!A$2</f>
        <v>p1 =&gt; p2!=A</v>
      </c>
      <c r="I10" t="str">
        <f>'Dependency types'!B$2</f>
        <v>ZeroOrOne</v>
      </c>
      <c r="J10" s="3">
        <v>2</v>
      </c>
      <c r="M10" t="s">
        <v>647</v>
      </c>
    </row>
    <row r="11" ht="13.95" spans="1:13">
      <c r="A11" t="s">
        <v>581</v>
      </c>
      <c r="B11" s="2" t="s">
        <v>1490</v>
      </c>
      <c r="C11" s="3">
        <v>12</v>
      </c>
      <c r="D11" t="s">
        <v>1491</v>
      </c>
      <c r="E11" t="s">
        <v>279</v>
      </c>
      <c r="F11" t="s">
        <v>1494</v>
      </c>
      <c r="G11" t="s">
        <v>1495</v>
      </c>
      <c r="H11" t="str">
        <f>'Dependency types'!A$36</f>
        <v>p1=A &lt;=&gt; p2=B</v>
      </c>
      <c r="I11" t="str">
        <f>'Dependency types'!B$36</f>
        <v>AllOrNone</v>
      </c>
      <c r="J11" s="3">
        <v>2</v>
      </c>
      <c r="L11" t="s">
        <v>647</v>
      </c>
      <c r="M11" t="s">
        <v>647</v>
      </c>
    </row>
    <row r="12" ht="13.95" spans="1:13">
      <c r="A12" t="s">
        <v>581</v>
      </c>
      <c r="B12" s="2" t="s">
        <v>1490</v>
      </c>
      <c r="C12" s="3">
        <v>12</v>
      </c>
      <c r="D12" t="s">
        <v>1491</v>
      </c>
      <c r="E12" t="s">
        <v>279</v>
      </c>
      <c r="F12" t="s">
        <v>1496</v>
      </c>
      <c r="G12" t="s">
        <v>1497</v>
      </c>
      <c r="H12" t="str">
        <f>'Dependency types'!A$20</f>
        <v>p1 &lt;=&gt; p2=A</v>
      </c>
      <c r="I12" t="str">
        <f>'Dependency types'!B$20</f>
        <v>AllOrNone</v>
      </c>
      <c r="J12" s="3">
        <v>2</v>
      </c>
      <c r="M12" t="s">
        <v>647</v>
      </c>
    </row>
    <row r="13" ht="13.95" spans="1:13">
      <c r="A13" t="s">
        <v>581</v>
      </c>
      <c r="B13" s="2" t="s">
        <v>1490</v>
      </c>
      <c r="C13" s="3">
        <v>12</v>
      </c>
      <c r="D13" t="s">
        <v>1491</v>
      </c>
      <c r="E13" t="s">
        <v>279</v>
      </c>
      <c r="F13" t="s">
        <v>1498</v>
      </c>
      <c r="G13" t="s">
        <v>1499</v>
      </c>
      <c r="H13" t="str">
        <f>'Dependency types'!A$20</f>
        <v>p1 &lt;=&gt; p2=A</v>
      </c>
      <c r="I13" t="str">
        <f>'Dependency types'!B$20</f>
        <v>AllOrNone</v>
      </c>
      <c r="J13" s="3">
        <v>2</v>
      </c>
      <c r="M13" t="s">
        <v>647</v>
      </c>
    </row>
    <row r="14" ht="13.95" spans="1:13">
      <c r="A14" t="s">
        <v>582</v>
      </c>
      <c r="B14" s="2" t="s">
        <v>1500</v>
      </c>
      <c r="C14" s="3">
        <v>9</v>
      </c>
      <c r="D14" t="s">
        <v>1501</v>
      </c>
      <c r="E14" t="s">
        <v>280</v>
      </c>
      <c r="F14" t="s">
        <v>1494</v>
      </c>
      <c r="G14" t="s">
        <v>1495</v>
      </c>
      <c r="H14" t="str">
        <f>'Dependency types'!A$36</f>
        <v>p1=A &lt;=&gt; p2=B</v>
      </c>
      <c r="I14" t="str">
        <f>'Dependency types'!B$36</f>
        <v>AllOrNone</v>
      </c>
      <c r="J14" s="3">
        <v>2</v>
      </c>
      <c r="L14" t="s">
        <v>647</v>
      </c>
      <c r="M14" t="s">
        <v>647</v>
      </c>
    </row>
    <row r="15" ht="13.95" spans="1:13">
      <c r="A15" t="s">
        <v>583</v>
      </c>
      <c r="B15" s="2" t="s">
        <v>1502</v>
      </c>
      <c r="C15" s="3">
        <v>8</v>
      </c>
      <c r="D15" t="s">
        <v>1503</v>
      </c>
      <c r="E15" t="s">
        <v>280</v>
      </c>
      <c r="F15" t="s">
        <v>1504</v>
      </c>
      <c r="G15" t="s">
        <v>1505</v>
      </c>
      <c r="H15" t="str">
        <f>'Dependency types'!A$28</f>
        <v>p1 =&gt; !OR(p2, p3)</v>
      </c>
      <c r="I15" t="str">
        <f>'Dependency types'!B$28</f>
        <v>ZeroOrOne</v>
      </c>
      <c r="J15" s="3">
        <v>3</v>
      </c>
      <c r="M15" t="s">
        <v>647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2" r:id="rId1" display="https://developers.google.com/drive/api/v3/reference/files/list"/>
    <hyperlink ref="B3" r:id="rId1" display="https://developers.google.com/drive/api/v3/reference/files/list"/>
    <hyperlink ref="B4" r:id="rId1" display="https://developers.google.com/drive/api/v3/reference/files/list"/>
    <hyperlink ref="B10" r:id="rId2" display="https://developers.google.com/drive/api/v3/reference/permissions/create"/>
    <hyperlink ref="B11" r:id="rId2" display="https://developers.google.com/drive/api/v3/reference/permissions/create"/>
    <hyperlink ref="B12" r:id="rId2" display="https://developers.google.com/drive/api/v3/reference/permissions/create"/>
    <hyperlink ref="B13" r:id="rId2" display="https://developers.google.com/drive/api/v3/reference/permissions/create"/>
    <hyperlink ref="B14" r:id="rId3" display="https://developers.google.com/drive/api/v3/reference/permissions/update"/>
    <hyperlink ref="B15" r:id="rId4" display="https://developers.google.com/drive/api/v3/reference/teamdrives/update"/>
  </hyperlinks>
  <pageMargins left="0.7" right="0.7" top="0.75" bottom="0.75" header="0" footer="0"/>
  <pageSetup paperSize="9" orientation="portrait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45.4285714285714" customWidth="1"/>
    <col min="2" max="2" width="84.2928571428571" customWidth="1"/>
    <col min="3" max="3" width="37.7071428571429" customWidth="1"/>
    <col min="4" max="4" width="34.1428571428571" customWidth="1"/>
    <col min="5" max="5" width="16.4285714285714" customWidth="1"/>
    <col min="6" max="6" width="39.2928571428571" customWidth="1"/>
    <col min="7" max="7" width="55.4285714285714" customWidth="1"/>
    <col min="8" max="8" width="26.8571428571429" customWidth="1"/>
    <col min="9" max="9" width="18.4285714285714" customWidth="1"/>
    <col min="10" max="10" width="5.85714285714286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1:13">
      <c r="A2" t="s">
        <v>584</v>
      </c>
      <c r="B2" s="2" t="s">
        <v>1506</v>
      </c>
      <c r="C2" s="3">
        <v>4</v>
      </c>
      <c r="D2" t="s">
        <v>1507</v>
      </c>
      <c r="E2" t="s">
        <v>279</v>
      </c>
      <c r="F2" t="s">
        <v>1508</v>
      </c>
      <c r="G2" t="s">
        <v>1509</v>
      </c>
      <c r="H2" t="str">
        <f>'Dependency types'!A$7</f>
        <v>XOR(p1, p2)</v>
      </c>
      <c r="I2" t="str">
        <f>'Dependency types'!B$7</f>
        <v>OnlyOne</v>
      </c>
      <c r="J2" s="3">
        <v>2</v>
      </c>
      <c r="M2" t="s">
        <v>647</v>
      </c>
    </row>
    <row r="3" ht="13.95" spans="1:13">
      <c r="A3" t="s">
        <v>585</v>
      </c>
      <c r="B3" s="2" t="s">
        <v>1510</v>
      </c>
      <c r="C3" s="3">
        <v>7</v>
      </c>
      <c r="D3" t="s">
        <v>1511</v>
      </c>
      <c r="E3" t="s">
        <v>280</v>
      </c>
      <c r="F3" t="s">
        <v>1508</v>
      </c>
      <c r="G3" t="s">
        <v>1509</v>
      </c>
      <c r="H3" t="str">
        <f>'Dependency types'!A$7</f>
        <v>XOR(p1, p2)</v>
      </c>
      <c r="I3" t="str">
        <f>'Dependency types'!B$7</f>
        <v>OnlyOne</v>
      </c>
      <c r="J3" s="3">
        <v>2</v>
      </c>
      <c r="M3" t="s">
        <v>647</v>
      </c>
    </row>
    <row r="4" ht="13.95" spans="1:13">
      <c r="A4" t="s">
        <v>586</v>
      </c>
      <c r="B4" s="2" t="s">
        <v>1512</v>
      </c>
      <c r="C4" s="3">
        <v>5</v>
      </c>
      <c r="D4" t="s">
        <v>1078</v>
      </c>
      <c r="E4" t="s">
        <v>280</v>
      </c>
      <c r="F4" t="s">
        <v>1508</v>
      </c>
      <c r="G4" t="s">
        <v>1509</v>
      </c>
      <c r="H4" t="str">
        <f>'Dependency types'!A$7</f>
        <v>XOR(p1, p2)</v>
      </c>
      <c r="I4" t="str">
        <f>'Dependency types'!B$7</f>
        <v>OnlyOne</v>
      </c>
      <c r="J4" s="3">
        <v>2</v>
      </c>
      <c r="M4" t="s">
        <v>647</v>
      </c>
    </row>
    <row r="5" ht="13.95" spans="1:1">
      <c r="A5" s="1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2" r:id="rId1" display="https://developers.google.com/fusiontables/docs/v2/reference/template/insert"/>
    <hyperlink ref="B3" r:id="rId2" display="https://developers.google.com/fusiontables/docs/v2/reference/template/patch"/>
    <hyperlink ref="B4" r:id="rId3" display="https://developers.google.com/fusiontables/docs/v2/reference/template/update"/>
  </hyperlinks>
  <pageMargins left="0.7" right="0.7" top="0.75" bottom="0.75" header="0" footer="0"/>
  <pageSetup paperSize="9" orientation="portrait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35.4285714285714" customWidth="1"/>
    <col min="2" max="2" width="84.2928571428571" customWidth="1"/>
    <col min="3" max="3" width="37.7071428571429" customWidth="1"/>
    <col min="4" max="4" width="34.1428571428571" customWidth="1"/>
    <col min="5" max="5" width="16.4285714285714" customWidth="1"/>
    <col min="6" max="6" width="39.2928571428571" customWidth="1"/>
    <col min="7" max="7" width="66" customWidth="1"/>
    <col min="8" max="8" width="27.1428571428571" customWidth="1"/>
    <col min="9" max="9" width="17.4285714285714" customWidth="1"/>
    <col min="10" max="10" width="6.42857142857143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1:12">
      <c r="A2" t="s">
        <v>524</v>
      </c>
      <c r="B2" s="2" t="s">
        <v>1513</v>
      </c>
      <c r="C2" s="3">
        <v>12</v>
      </c>
      <c r="D2" t="s">
        <v>283</v>
      </c>
      <c r="E2" t="s">
        <v>278</v>
      </c>
      <c r="F2" t="s">
        <v>1514</v>
      </c>
      <c r="G2" t="s">
        <v>1515</v>
      </c>
      <c r="H2" t="str">
        <f>'Dependency types'!A$18</f>
        <v>p1 =&gt; p2</v>
      </c>
      <c r="I2" t="str">
        <f>'Dependency types'!B$18</f>
        <v>Requires</v>
      </c>
      <c r="J2" s="3">
        <v>2</v>
      </c>
      <c r="L2" t="s">
        <v>647</v>
      </c>
    </row>
    <row r="3" ht="13.95" spans="1:12">
      <c r="A3" t="s">
        <v>524</v>
      </c>
      <c r="B3" s="2" t="s">
        <v>1513</v>
      </c>
      <c r="C3" s="3">
        <v>12</v>
      </c>
      <c r="D3" t="s">
        <v>283</v>
      </c>
      <c r="E3" t="s">
        <v>278</v>
      </c>
      <c r="F3" t="s">
        <v>1516</v>
      </c>
      <c r="G3" t="s">
        <v>1517</v>
      </c>
      <c r="H3" t="str">
        <f>'Dependency types'!A$4</f>
        <v>p1 &gt;= p2</v>
      </c>
      <c r="I3" t="str">
        <f>'Dependency types'!B$4</f>
        <v>Arithmetic/ Relational</v>
      </c>
      <c r="J3" s="3">
        <v>2</v>
      </c>
      <c r="L3" t="s">
        <v>647</v>
      </c>
    </row>
    <row r="4" ht="13.95" spans="1:13">
      <c r="A4" t="s">
        <v>587</v>
      </c>
      <c r="B4" s="2" t="s">
        <v>1518</v>
      </c>
      <c r="C4" s="3">
        <v>4</v>
      </c>
      <c r="D4" t="s">
        <v>954</v>
      </c>
      <c r="E4" t="s">
        <v>279</v>
      </c>
      <c r="F4" t="s">
        <v>1519</v>
      </c>
      <c r="G4" t="s">
        <v>1520</v>
      </c>
      <c r="H4" t="str">
        <f>'Dependency types'!A$7</f>
        <v>XOR(p1, p2)</v>
      </c>
      <c r="I4" t="str">
        <f>'Dependency types'!B$7</f>
        <v>OnlyOne</v>
      </c>
      <c r="J4" s="3">
        <v>2</v>
      </c>
      <c r="M4" t="s">
        <v>647</v>
      </c>
    </row>
    <row r="5" ht="13.95" spans="1:13">
      <c r="A5" t="s">
        <v>587</v>
      </c>
      <c r="B5" s="2" t="s">
        <v>1518</v>
      </c>
      <c r="C5" s="3">
        <v>4</v>
      </c>
      <c r="D5" t="s">
        <v>954</v>
      </c>
      <c r="E5" t="s">
        <v>279</v>
      </c>
      <c r="F5" t="s">
        <v>1521</v>
      </c>
      <c r="G5" t="s">
        <v>1522</v>
      </c>
      <c r="H5" t="str">
        <f>'Dependency types'!A$18</f>
        <v>p1 =&gt; p2</v>
      </c>
      <c r="I5" t="str">
        <f>'Dependency types'!B$18</f>
        <v>Requires</v>
      </c>
      <c r="J5" s="3">
        <v>2</v>
      </c>
      <c r="M5" t="s">
        <v>647</v>
      </c>
    </row>
    <row r="6" ht="13.95" spans="1:17">
      <c r="A6" t="s">
        <v>588</v>
      </c>
      <c r="B6" s="2" t="s">
        <v>1523</v>
      </c>
      <c r="C6" s="3">
        <v>4</v>
      </c>
      <c r="D6" t="s">
        <v>1524</v>
      </c>
      <c r="E6" t="s">
        <v>278</v>
      </c>
      <c r="F6" t="s">
        <v>1525</v>
      </c>
      <c r="G6" t="s">
        <v>1526</v>
      </c>
      <c r="H6" t="str">
        <f>'Dependency types'!A$7</f>
        <v>XOR(p1, p2)</v>
      </c>
      <c r="I6" t="str">
        <f>'Dependency types'!B$7</f>
        <v>OnlyOne</v>
      </c>
      <c r="J6" s="3">
        <v>2</v>
      </c>
      <c r="L6" t="s">
        <v>647</v>
      </c>
      <c r="Q6" t="s">
        <v>647</v>
      </c>
    </row>
    <row r="7" ht="13.95" spans="1:17">
      <c r="A7" t="s">
        <v>589</v>
      </c>
      <c r="B7" s="2" t="s">
        <v>1523</v>
      </c>
      <c r="C7" s="3">
        <v>5</v>
      </c>
      <c r="D7" t="s">
        <v>1527</v>
      </c>
      <c r="E7" t="s">
        <v>278</v>
      </c>
      <c r="F7" t="s">
        <v>1525</v>
      </c>
      <c r="G7" t="s">
        <v>1526</v>
      </c>
      <c r="H7" t="str">
        <f>'Dependency types'!A$7</f>
        <v>XOR(p1, p2)</v>
      </c>
      <c r="I7" t="str">
        <f>'Dependency types'!B$7</f>
        <v>OnlyOne</v>
      </c>
      <c r="J7" s="3">
        <v>2</v>
      </c>
      <c r="L7" t="s">
        <v>647</v>
      </c>
      <c r="Q7" t="s">
        <v>647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2" r:id="rId1" display="http://pryv.github.io/reference/#get-events"/>
    <hyperlink ref="B3" r:id="rId1" display="http://pryv.github.io/reference/#get-events"/>
    <hyperlink ref="B4" r:id="rId2" display="http://api.pryv.com/reference/#stop-period"/>
    <hyperlink ref="B5" r:id="rId2" display="http://api.pryv.com/reference/#stop-period"/>
    <hyperlink ref="B6" r:id="rId1" display="http://pryv.github.io/reference/#get-attachment"/>
    <hyperlink ref="B7" r:id="rId1" display="http://pryv.github.io/reference/#get-attachment"/>
  </hyperlinks>
  <pageMargins left="0.7" right="0.7" top="0.75" bottom="0.75" header="0" footer="0"/>
  <pageSetup paperSize="9" orientation="portrait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65.7071428571429" customWidth="1"/>
    <col min="2" max="2" width="86.4285714285714" customWidth="1"/>
    <col min="3" max="3" width="37.7071428571429" customWidth="1"/>
    <col min="4" max="4" width="34.1428571428571" customWidth="1"/>
    <col min="5" max="5" width="16.4285714285714" customWidth="1"/>
    <col min="6" max="6" width="42.1428571428571" customWidth="1"/>
    <col min="7" max="7" width="71.1428571428571" customWidth="1"/>
    <col min="8" max="8" width="26.4285714285714" customWidth="1"/>
    <col min="9" max="9" width="17.7071428571429" customWidth="1"/>
    <col min="10" max="10" width="6.14285714285714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1:12">
      <c r="A2" t="s">
        <v>590</v>
      </c>
      <c r="B2" s="2" t="s">
        <v>1528</v>
      </c>
      <c r="C2" s="3">
        <v>4</v>
      </c>
      <c r="D2" t="s">
        <v>283</v>
      </c>
      <c r="E2" t="s">
        <v>278</v>
      </c>
      <c r="F2" t="s">
        <v>1529</v>
      </c>
      <c r="G2" t="s">
        <v>1530</v>
      </c>
      <c r="H2" t="str">
        <f>'Dependency types'!A$4</f>
        <v>p1 &gt;= p2</v>
      </c>
      <c r="I2" t="str">
        <f>'Dependency types'!B$4</f>
        <v>Arithmetic/ Relational</v>
      </c>
      <c r="J2" s="3">
        <v>2</v>
      </c>
      <c r="L2" t="s">
        <v>647</v>
      </c>
    </row>
    <row r="3" ht="13.95" spans="1:12">
      <c r="A3" t="s">
        <v>591</v>
      </c>
      <c r="B3" s="2" t="s">
        <v>1531</v>
      </c>
      <c r="C3" s="3">
        <v>6</v>
      </c>
      <c r="D3" t="s">
        <v>1532</v>
      </c>
      <c r="E3" t="s">
        <v>278</v>
      </c>
      <c r="F3" t="s">
        <v>1529</v>
      </c>
      <c r="G3" t="s">
        <v>1530</v>
      </c>
      <c r="H3" t="str">
        <f>'Dependency types'!A$4</f>
        <v>p1 &gt;= p2</v>
      </c>
      <c r="I3" t="str">
        <f>'Dependency types'!B$4</f>
        <v>Arithmetic/ Relational</v>
      </c>
      <c r="J3" s="3">
        <v>2</v>
      </c>
      <c r="L3" t="s">
        <v>647</v>
      </c>
    </row>
    <row r="4" ht="13.95" spans="1:13">
      <c r="A4" t="s">
        <v>592</v>
      </c>
      <c r="B4" s="2" t="s">
        <v>1533</v>
      </c>
      <c r="C4" s="3">
        <v>12</v>
      </c>
      <c r="D4" t="s">
        <v>1534</v>
      </c>
      <c r="E4" t="s">
        <v>279</v>
      </c>
      <c r="F4" t="s">
        <v>1535</v>
      </c>
      <c r="G4" t="s">
        <v>1536</v>
      </c>
      <c r="H4" t="str">
        <f>'Dependency types'!A$37</f>
        <v>p1 =&gt; OR(p2=A, p3)</v>
      </c>
      <c r="I4" t="str">
        <f>'Dependency types'!B$37</f>
        <v>Requires</v>
      </c>
      <c r="J4" s="3">
        <v>3</v>
      </c>
      <c r="M4" t="s">
        <v>647</v>
      </c>
    </row>
    <row r="5" ht="13.95" spans="1:13">
      <c r="A5" t="s">
        <v>592</v>
      </c>
      <c r="B5" s="2" t="s">
        <v>1533</v>
      </c>
      <c r="C5" s="3">
        <v>12</v>
      </c>
      <c r="D5" t="s">
        <v>1534</v>
      </c>
      <c r="E5" t="s">
        <v>279</v>
      </c>
      <c r="F5" t="s">
        <v>1537</v>
      </c>
      <c r="G5" t="s">
        <v>1538</v>
      </c>
      <c r="H5" t="str">
        <f>'Dependency types'!A$18</f>
        <v>p1 =&gt; p2</v>
      </c>
      <c r="I5" t="str">
        <f>'Dependency types'!B$18</f>
        <v>Requires</v>
      </c>
      <c r="J5" s="3">
        <v>2</v>
      </c>
      <c r="M5" t="s">
        <v>647</v>
      </c>
    </row>
    <row r="6" ht="13.95" spans="1:13">
      <c r="A6" t="s">
        <v>593</v>
      </c>
      <c r="B6" s="2" t="s">
        <v>1539</v>
      </c>
      <c r="C6" s="3">
        <v>12</v>
      </c>
      <c r="D6" t="s">
        <v>1540</v>
      </c>
      <c r="E6" t="s">
        <v>280</v>
      </c>
      <c r="F6" t="s">
        <v>1535</v>
      </c>
      <c r="G6" t="s">
        <v>1536</v>
      </c>
      <c r="H6" t="str">
        <f>'Dependency types'!A$37</f>
        <v>p1 =&gt; OR(p2=A, p3)</v>
      </c>
      <c r="I6" t="str">
        <f>'Dependency types'!B$37</f>
        <v>Requires</v>
      </c>
      <c r="J6" s="3">
        <v>3</v>
      </c>
      <c r="M6" t="s">
        <v>647</v>
      </c>
    </row>
    <row r="7" ht="13.95" spans="1:13">
      <c r="A7" t="s">
        <v>593</v>
      </c>
      <c r="B7" s="2" t="s">
        <v>1539</v>
      </c>
      <c r="C7" s="3">
        <v>12</v>
      </c>
      <c r="D7" t="s">
        <v>1540</v>
      </c>
      <c r="E7" t="s">
        <v>280</v>
      </c>
      <c r="F7" t="s">
        <v>1537</v>
      </c>
      <c r="G7" t="s">
        <v>1538</v>
      </c>
      <c r="H7" t="str">
        <f>'Dependency types'!A$18</f>
        <v>p1 =&gt; p2</v>
      </c>
      <c r="I7" t="str">
        <f>'Dependency types'!B$18</f>
        <v>Requires</v>
      </c>
      <c r="J7" s="3">
        <v>2</v>
      </c>
      <c r="M7" t="s">
        <v>647</v>
      </c>
    </row>
    <row r="8" ht="13.95" spans="1:13">
      <c r="A8" t="s">
        <v>594</v>
      </c>
      <c r="B8" s="2" t="s">
        <v>1541</v>
      </c>
      <c r="C8" s="3">
        <v>9</v>
      </c>
      <c r="D8" t="s">
        <v>1074</v>
      </c>
      <c r="E8" t="s">
        <v>279</v>
      </c>
      <c r="F8" t="s">
        <v>1542</v>
      </c>
      <c r="G8" t="s">
        <v>692</v>
      </c>
      <c r="H8" t="str">
        <f>'Dependency types'!A$7</f>
        <v>XOR(p1, p2)</v>
      </c>
      <c r="I8" t="str">
        <f>'Dependency types'!B$7</f>
        <v>OnlyOne</v>
      </c>
      <c r="J8" s="3">
        <v>2</v>
      </c>
      <c r="M8" t="s">
        <v>647</v>
      </c>
    </row>
    <row r="9" ht="13.95" spans="1:13">
      <c r="A9" t="s">
        <v>595</v>
      </c>
      <c r="B9" s="2" t="s">
        <v>1543</v>
      </c>
      <c r="C9" s="3">
        <v>3</v>
      </c>
      <c r="D9" t="s">
        <v>954</v>
      </c>
      <c r="E9" t="s">
        <v>279</v>
      </c>
      <c r="F9" t="s">
        <v>1544</v>
      </c>
      <c r="G9" t="s">
        <v>1545</v>
      </c>
      <c r="H9" t="str">
        <f>'Dependency types'!A$2</f>
        <v>p1 =&gt; p2!=A</v>
      </c>
      <c r="I9" t="str">
        <f>'Dependency types'!B$2</f>
        <v>ZeroOrOne</v>
      </c>
      <c r="J9" s="3">
        <v>2</v>
      </c>
      <c r="M9" t="s">
        <v>647</v>
      </c>
    </row>
    <row r="10" ht="13.95" spans="1:13">
      <c r="A10" t="s">
        <v>596</v>
      </c>
      <c r="B10" s="2" t="s">
        <v>1546</v>
      </c>
      <c r="C10" s="3">
        <v>5</v>
      </c>
      <c r="D10" t="s">
        <v>1080</v>
      </c>
      <c r="E10" t="s">
        <v>279</v>
      </c>
      <c r="F10" t="s">
        <v>1547</v>
      </c>
      <c r="G10" t="s">
        <v>692</v>
      </c>
      <c r="H10" t="str">
        <f>'Dependency types'!A$7</f>
        <v>XOR(p1, p2)</v>
      </c>
      <c r="I10" t="str">
        <f>'Dependency types'!B$7</f>
        <v>OnlyOne</v>
      </c>
      <c r="J10" s="3">
        <v>2</v>
      </c>
      <c r="M10" t="s">
        <v>647</v>
      </c>
    </row>
    <row r="11" ht="13.95" spans="1:13">
      <c r="A11" t="s">
        <v>597</v>
      </c>
      <c r="B11" s="2" t="s">
        <v>1548</v>
      </c>
      <c r="C11" s="3">
        <v>4</v>
      </c>
      <c r="D11" t="s">
        <v>1507</v>
      </c>
      <c r="E11" t="s">
        <v>279</v>
      </c>
      <c r="F11" t="s">
        <v>1549</v>
      </c>
      <c r="G11" t="s">
        <v>1550</v>
      </c>
      <c r="H11" t="str">
        <f>'Dependency types'!A$25</f>
        <v>XOR(p1, AND(p2, p3))</v>
      </c>
      <c r="I11" t="str">
        <f>'Dependency types'!B$25</f>
        <v>OnlyOne</v>
      </c>
      <c r="J11" s="3">
        <v>3</v>
      </c>
      <c r="M11" t="s">
        <v>647</v>
      </c>
    </row>
    <row r="12" ht="13.95" spans="1:13">
      <c r="A12" t="s">
        <v>597</v>
      </c>
      <c r="B12" s="2" t="s">
        <v>1548</v>
      </c>
      <c r="C12" s="3">
        <v>4</v>
      </c>
      <c r="D12" t="s">
        <v>1507</v>
      </c>
      <c r="E12" t="s">
        <v>279</v>
      </c>
      <c r="F12" t="s">
        <v>1551</v>
      </c>
      <c r="G12" t="s">
        <v>1552</v>
      </c>
      <c r="H12" t="str">
        <f>'Dependency types'!A$18</f>
        <v>p1 =&gt; p2</v>
      </c>
      <c r="I12" t="str">
        <f>'Dependency types'!B$18</f>
        <v>Requires</v>
      </c>
      <c r="J12" s="3">
        <v>2</v>
      </c>
      <c r="M12" t="s">
        <v>647</v>
      </c>
    </row>
    <row r="13" ht="13.95" spans="1:13">
      <c r="A13" t="s">
        <v>598</v>
      </c>
      <c r="B13" s="2" t="s">
        <v>1553</v>
      </c>
      <c r="C13" s="3">
        <v>8</v>
      </c>
      <c r="D13" t="s">
        <v>1554</v>
      </c>
      <c r="E13" t="s">
        <v>279</v>
      </c>
      <c r="F13" t="s">
        <v>1555</v>
      </c>
      <c r="G13" t="s">
        <v>1556</v>
      </c>
      <c r="H13" t="str">
        <f>'Dependency types'!A$25</f>
        <v>XOR(p1, AND(p2, p3))</v>
      </c>
      <c r="I13" t="str">
        <f>'Dependency types'!B$25</f>
        <v>OnlyOne</v>
      </c>
      <c r="J13" s="3">
        <v>3</v>
      </c>
      <c r="M13" t="s">
        <v>647</v>
      </c>
    </row>
    <row r="14" ht="13.95" spans="1:13">
      <c r="A14" t="s">
        <v>599</v>
      </c>
      <c r="B14" s="2" t="s">
        <v>1557</v>
      </c>
      <c r="C14" s="3">
        <v>10</v>
      </c>
      <c r="D14" t="s">
        <v>1558</v>
      </c>
      <c r="E14" t="s">
        <v>279</v>
      </c>
      <c r="F14" t="s">
        <v>1559</v>
      </c>
      <c r="G14" t="s">
        <v>1560</v>
      </c>
      <c r="H14" t="str">
        <f>'Dependency types'!A$11</f>
        <v>p1=A =&gt; p2</v>
      </c>
      <c r="I14" t="str">
        <f>'Dependency types'!B$11</f>
        <v>Requires</v>
      </c>
      <c r="J14" s="3">
        <v>2</v>
      </c>
      <c r="M14" t="s">
        <v>647</v>
      </c>
    </row>
    <row r="15" ht="13.95" spans="1:12">
      <c r="A15" t="s">
        <v>600</v>
      </c>
      <c r="B15" s="2" t="s">
        <v>1561</v>
      </c>
      <c r="C15" s="3">
        <v>5</v>
      </c>
      <c r="D15" t="s">
        <v>283</v>
      </c>
      <c r="E15" t="s">
        <v>278</v>
      </c>
      <c r="F15" t="s">
        <v>1562</v>
      </c>
      <c r="G15" t="s">
        <v>996</v>
      </c>
      <c r="H15" t="str">
        <f>'Dependency types'!A$16</f>
        <v>NAND(p1, p2)</v>
      </c>
      <c r="I15" t="str">
        <f>'Dependency types'!B$16</f>
        <v>ZeroOrOne</v>
      </c>
      <c r="J15" s="3">
        <v>2</v>
      </c>
      <c r="L15" t="s">
        <v>647</v>
      </c>
    </row>
    <row r="16" ht="13.95" spans="1:12">
      <c r="A16" t="s">
        <v>600</v>
      </c>
      <c r="B16" s="2" t="s">
        <v>1561</v>
      </c>
      <c r="C16" s="3">
        <v>5</v>
      </c>
      <c r="D16" t="s">
        <v>283</v>
      </c>
      <c r="E16" t="s">
        <v>278</v>
      </c>
      <c r="F16" t="s">
        <v>1563</v>
      </c>
      <c r="G16" t="s">
        <v>996</v>
      </c>
      <c r="H16" t="str">
        <f>'Dependency types'!A$16</f>
        <v>NAND(p1, p2)</v>
      </c>
      <c r="I16" t="str">
        <f>'Dependency types'!B$16</f>
        <v>ZeroOrOne</v>
      </c>
      <c r="J16" s="3">
        <v>2</v>
      </c>
      <c r="L16" t="s">
        <v>647</v>
      </c>
    </row>
    <row r="17" ht="13.95" spans="1:17">
      <c r="A17" t="s">
        <v>601</v>
      </c>
      <c r="B17" s="2" t="s">
        <v>1564</v>
      </c>
      <c r="C17" s="3">
        <v>11</v>
      </c>
      <c r="D17" t="s">
        <v>1565</v>
      </c>
      <c r="E17" t="s">
        <v>279</v>
      </c>
      <c r="F17" t="s">
        <v>1566</v>
      </c>
      <c r="G17" t="s">
        <v>1567</v>
      </c>
      <c r="H17" t="str">
        <f>'Dependency types'!A$15</f>
        <v>p1 =&gt; p2=A</v>
      </c>
      <c r="I17" t="str">
        <f>'Dependency types'!B$15</f>
        <v>Requires</v>
      </c>
      <c r="J17" s="3">
        <v>2</v>
      </c>
      <c r="M17" t="s">
        <v>647</v>
      </c>
      <c r="Q17" t="s">
        <v>647</v>
      </c>
    </row>
    <row r="18" ht="13.95" spans="1:17">
      <c r="A18" t="s">
        <v>601</v>
      </c>
      <c r="B18" s="2" t="s">
        <v>1564</v>
      </c>
      <c r="C18" s="3">
        <v>11</v>
      </c>
      <c r="D18" t="s">
        <v>1565</v>
      </c>
      <c r="E18" t="s">
        <v>279</v>
      </c>
      <c r="F18" t="s">
        <v>1568</v>
      </c>
      <c r="G18" t="s">
        <v>1569</v>
      </c>
      <c r="H18" t="str">
        <f>'Dependency types'!A$15</f>
        <v>p1 =&gt; p2=A</v>
      </c>
      <c r="I18" t="str">
        <f>'Dependency types'!B$15</f>
        <v>Requires</v>
      </c>
      <c r="J18" s="3">
        <v>2</v>
      </c>
      <c r="M18" t="s">
        <v>647</v>
      </c>
      <c r="Q18" t="s">
        <v>647</v>
      </c>
    </row>
    <row r="19" ht="13.95" spans="1:17">
      <c r="A19" t="s">
        <v>602</v>
      </c>
      <c r="B19" s="2" t="s">
        <v>1570</v>
      </c>
      <c r="C19" s="3">
        <v>10</v>
      </c>
      <c r="D19" t="s">
        <v>1558</v>
      </c>
      <c r="E19" t="s">
        <v>279</v>
      </c>
      <c r="F19" t="s">
        <v>1571</v>
      </c>
      <c r="G19" t="s">
        <v>1572</v>
      </c>
      <c r="H19" t="str">
        <f>'Dependency types'!A$12</f>
        <v>p1=A =&gt; p2=B</v>
      </c>
      <c r="I19" t="str">
        <f>'Dependency types'!B$12</f>
        <v>Requires</v>
      </c>
      <c r="J19" s="3">
        <v>2</v>
      </c>
      <c r="M19" t="s">
        <v>647</v>
      </c>
      <c r="Q19" t="s">
        <v>647</v>
      </c>
    </row>
    <row r="20" ht="13.95" spans="1:17">
      <c r="A20" t="s">
        <v>602</v>
      </c>
      <c r="B20" s="2" t="s">
        <v>1570</v>
      </c>
      <c r="C20" s="3">
        <v>10</v>
      </c>
      <c r="D20" t="s">
        <v>1558</v>
      </c>
      <c r="E20" t="s">
        <v>279</v>
      </c>
      <c r="F20" t="s">
        <v>1571</v>
      </c>
      <c r="G20" t="s">
        <v>1573</v>
      </c>
      <c r="H20" t="str">
        <f>'Dependency types'!A$12</f>
        <v>p1=A =&gt; p2=B</v>
      </c>
      <c r="I20" t="str">
        <f>'Dependency types'!B$12</f>
        <v>Requires</v>
      </c>
      <c r="J20" s="3">
        <v>2</v>
      </c>
      <c r="M20" t="s">
        <v>647</v>
      </c>
      <c r="Q20" t="s">
        <v>647</v>
      </c>
    </row>
    <row r="21" ht="15.75" customHeight="1" spans="1:17">
      <c r="A21" t="s">
        <v>602</v>
      </c>
      <c r="B21" s="2" t="s">
        <v>1570</v>
      </c>
      <c r="C21" s="3">
        <v>10</v>
      </c>
      <c r="D21" t="s">
        <v>1558</v>
      </c>
      <c r="E21" t="s">
        <v>279</v>
      </c>
      <c r="F21" t="s">
        <v>1574</v>
      </c>
      <c r="G21" t="s">
        <v>1575</v>
      </c>
      <c r="H21" t="str">
        <f>'Dependency types'!A$15</f>
        <v>p1 =&gt; p2=A</v>
      </c>
      <c r="I21" t="str">
        <f>'Dependency types'!B$15</f>
        <v>Requires</v>
      </c>
      <c r="J21" s="3">
        <v>2</v>
      </c>
      <c r="M21" t="s">
        <v>647</v>
      </c>
      <c r="Q21" t="s">
        <v>647</v>
      </c>
    </row>
    <row r="22" ht="15.75" customHeight="1" spans="1:17">
      <c r="A22" t="s">
        <v>602</v>
      </c>
      <c r="B22" s="2" t="s">
        <v>1570</v>
      </c>
      <c r="C22" s="3">
        <v>10</v>
      </c>
      <c r="D22" t="s">
        <v>1558</v>
      </c>
      <c r="E22" t="s">
        <v>279</v>
      </c>
      <c r="F22" t="s">
        <v>1576</v>
      </c>
      <c r="G22" t="s">
        <v>1577</v>
      </c>
      <c r="H22" t="str">
        <f>'Dependency types'!A$15</f>
        <v>p1 =&gt; p2=A</v>
      </c>
      <c r="I22" t="str">
        <f>'Dependency types'!B$15</f>
        <v>Requires</v>
      </c>
      <c r="J22" s="3">
        <v>2</v>
      </c>
      <c r="M22" t="s">
        <v>647</v>
      </c>
      <c r="Q22" t="s">
        <v>647</v>
      </c>
    </row>
    <row r="23" ht="15.75" customHeight="1" spans="1:17">
      <c r="A23" t="s">
        <v>602</v>
      </c>
      <c r="B23" s="2" t="s">
        <v>1570</v>
      </c>
      <c r="C23" s="3">
        <v>10</v>
      </c>
      <c r="D23" t="s">
        <v>1558</v>
      </c>
      <c r="E23" t="s">
        <v>279</v>
      </c>
      <c r="F23" t="s">
        <v>1578</v>
      </c>
      <c r="G23" t="s">
        <v>1579</v>
      </c>
      <c r="H23" t="str">
        <f>'Dependency types'!A$15</f>
        <v>p1 =&gt; p2=A</v>
      </c>
      <c r="I23" t="str">
        <f>'Dependency types'!B$15</f>
        <v>Requires</v>
      </c>
      <c r="J23" s="3">
        <v>2</v>
      </c>
      <c r="M23" t="s">
        <v>647</v>
      </c>
      <c r="Q23" t="s">
        <v>647</v>
      </c>
    </row>
    <row r="24" ht="15.75" customHeight="1" spans="1:17">
      <c r="A24" t="s">
        <v>602</v>
      </c>
      <c r="B24" s="2" t="s">
        <v>1570</v>
      </c>
      <c r="C24" s="3">
        <v>10</v>
      </c>
      <c r="D24" t="s">
        <v>1558</v>
      </c>
      <c r="E24" t="s">
        <v>279</v>
      </c>
      <c r="F24" t="s">
        <v>1580</v>
      </c>
      <c r="G24" t="s">
        <v>1581</v>
      </c>
      <c r="H24" t="str">
        <f>'Dependency types'!A$15</f>
        <v>p1 =&gt; p2=A</v>
      </c>
      <c r="I24" t="str">
        <f>'Dependency types'!B$15</f>
        <v>Requires</v>
      </c>
      <c r="J24" s="3">
        <v>2</v>
      </c>
      <c r="M24" t="s">
        <v>647</v>
      </c>
      <c r="Q24" t="s">
        <v>647</v>
      </c>
    </row>
    <row r="25" ht="15.75" customHeight="1" spans="1:12">
      <c r="A25" t="s">
        <v>603</v>
      </c>
      <c r="B25" s="2" t="s">
        <v>1582</v>
      </c>
      <c r="C25" s="3">
        <v>3</v>
      </c>
      <c r="D25" t="s">
        <v>1057</v>
      </c>
      <c r="E25" t="s">
        <v>278</v>
      </c>
      <c r="F25" t="s">
        <v>1583</v>
      </c>
      <c r="G25" t="s">
        <v>1213</v>
      </c>
      <c r="H25" t="str">
        <f>'Dependency types'!A$5</f>
        <v>XNOR(p1, p2)</v>
      </c>
      <c r="I25" t="str">
        <f>'Dependency types'!B$5</f>
        <v>AllOrNone</v>
      </c>
      <c r="J25" s="3">
        <v>2</v>
      </c>
      <c r="L25" t="s">
        <v>647</v>
      </c>
    </row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2" r:id="rId1" display="https://developer.github.com/v3/activity/notifications/#list-your-notifications"/>
    <hyperlink ref="B3" r:id="rId1" display="https://developer.github.com/v3/activity/notifications/#list-your-notifications-in-a-repository"/>
    <hyperlink ref="B4" r:id="rId2" display="https://developer.github.com/v3/checks/runs/#create-a-check-run"/>
    <hyperlink ref="B5" r:id="rId2" display="https://developer.github.com/v3/checks/runs/#create-a-check-run"/>
    <hyperlink ref="B6" r:id="rId2" display="https://developer.github.com/v3/checks/runs/#update-a-check-run"/>
    <hyperlink ref="B7" r:id="rId2" display="https://developer.github.com/v3/checks/runs/#update-a-check-run"/>
    <hyperlink ref="B8" r:id="rId3" display="https://developer.github.com/v3/git/trees/#create-a-tree"/>
    <hyperlink ref="B9" r:id="rId4" display="https://developer.github.com/v3/markdown/"/>
    <hyperlink ref="B10" r:id="rId5" display="https://developer.github.com/v3/orgs/members/#create-organization-invitation"/>
    <hyperlink ref="B11" r:id="rId6" display="https://developer.github.com/v3/projects/cards/#create-a-project-card"/>
    <hyperlink ref="B12" r:id="rId6" display="https://developer.github.com/v3/projects/cards/#create-a-project-card"/>
    <hyperlink ref="B13" r:id="rId7" display="https://developer.github.com/v3/pulls/#create-a-pull-request"/>
    <hyperlink ref="B14" r:id="rId8" display="https://developer.github.com/v3/pulls/reviews/#create-a-pull-request-review"/>
    <hyperlink ref="B15" r:id="rId9" display="https://developer.github.com/v3/repos/#list-your-repositories"/>
    <hyperlink ref="B16" r:id="rId9" display="https://developer.github.com/v3/repos/#list-your-repositories"/>
    <hyperlink ref="B17" r:id="rId10" display="https://developer.github.com/v3/repos/deployments/#create-a-deployment"/>
    <hyperlink ref="B18" r:id="rId10" display="https://developer.github.com/v3/repos/deployments/#create-a-deployment"/>
    <hyperlink ref="B19" r:id="rId10" display="https://developer.github.com/v3/repos/deployments/#create-a-deployment-status"/>
    <hyperlink ref="B20" r:id="rId10" display="https://developer.github.com/v3/repos/deployments/#create-a-deployment-status"/>
    <hyperlink ref="B21" r:id="rId10" display="https://developer.github.com/v3/repos/deployments/#create-a-deployment-status"/>
    <hyperlink ref="B22" r:id="rId10" display="https://developer.github.com/v3/repos/deployments/#create-a-deployment-status"/>
    <hyperlink ref="B23" r:id="rId10" display="https://developer.github.com/v3/repos/deployments/#create-a-deployment-status"/>
    <hyperlink ref="B24" r:id="rId10" display="https://developer.github.com/v3/repos/deployments/#create-a-deployment-status"/>
    <hyperlink ref="B25" r:id="rId11" display="https://developer.github.com/v3/users/#get-contextual-information-about-a-user"/>
  </hyperlinks>
  <pageMargins left="0.7" right="0.7" top="0.75" bottom="0.75" header="0" footer="0"/>
  <pageSetup paperSize="9" orientation="portrait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29" customWidth="1"/>
    <col min="2" max="2" width="84.2928571428571" customWidth="1"/>
    <col min="3" max="3" width="37.7071428571429" customWidth="1"/>
    <col min="4" max="4" width="34" customWidth="1"/>
    <col min="5" max="5" width="34.4285714285714" customWidth="1"/>
    <col min="6" max="6" width="61" customWidth="1"/>
    <col min="7" max="7" width="67.2928571428571" customWidth="1"/>
    <col min="8" max="8" width="26.7071428571429" customWidth="1"/>
    <col min="9" max="9" width="17.2928571428571" customWidth="1"/>
    <col min="10" max="10" width="6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1:17">
      <c r="A2" t="s">
        <v>401</v>
      </c>
      <c r="B2" s="2" t="s">
        <v>181</v>
      </c>
      <c r="C2" s="3">
        <v>24</v>
      </c>
      <c r="D2" t="s">
        <v>1584</v>
      </c>
      <c r="E2" t="s">
        <v>278</v>
      </c>
      <c r="F2" t="s">
        <v>1585</v>
      </c>
      <c r="G2" t="s">
        <v>996</v>
      </c>
      <c r="H2" t="str">
        <f>'Dependency types'!A$16</f>
        <v>NAND(p1, p2)</v>
      </c>
      <c r="I2" t="str">
        <f>'Dependency types'!B$16</f>
        <v>ZeroOrOne</v>
      </c>
      <c r="J2" s="3">
        <v>2</v>
      </c>
      <c r="L2" t="s">
        <v>647</v>
      </c>
      <c r="Q2" t="s">
        <v>647</v>
      </c>
    </row>
    <row r="3" ht="13.95" spans="1:17">
      <c r="A3" t="s">
        <v>401</v>
      </c>
      <c r="B3" s="2" t="s">
        <v>181</v>
      </c>
      <c r="C3" s="3">
        <v>24</v>
      </c>
      <c r="D3" t="s">
        <v>1584</v>
      </c>
      <c r="E3" t="s">
        <v>278</v>
      </c>
      <c r="F3" t="s">
        <v>1586</v>
      </c>
      <c r="G3" t="s">
        <v>1213</v>
      </c>
      <c r="H3" t="str">
        <f>'Dependency types'!A$5</f>
        <v>XNOR(p1, p2)</v>
      </c>
      <c r="I3" t="str">
        <f>'Dependency types'!B$5</f>
        <v>AllOrNone</v>
      </c>
      <c r="J3" s="3">
        <v>2</v>
      </c>
      <c r="L3" t="s">
        <v>647</v>
      </c>
      <c r="Q3" t="s">
        <v>647</v>
      </c>
    </row>
    <row r="4" ht="13.95" spans="1:17">
      <c r="A4" t="s">
        <v>401</v>
      </c>
      <c r="B4" s="2" t="s">
        <v>181</v>
      </c>
      <c r="C4" s="3">
        <v>24</v>
      </c>
      <c r="D4" t="s">
        <v>1584</v>
      </c>
      <c r="E4" t="s">
        <v>278</v>
      </c>
      <c r="F4" t="s">
        <v>1587</v>
      </c>
      <c r="G4" t="s">
        <v>1588</v>
      </c>
      <c r="H4" t="str">
        <f>'Dependency types'!A$2</f>
        <v>p1 =&gt; p2!=A</v>
      </c>
      <c r="I4" t="str">
        <f>'Dependency types'!B$2</f>
        <v>ZeroOrOne</v>
      </c>
      <c r="J4" s="3">
        <v>2</v>
      </c>
      <c r="Q4" t="s">
        <v>647</v>
      </c>
    </row>
    <row r="5" ht="13.95" spans="1:17">
      <c r="A5" t="s">
        <v>401</v>
      </c>
      <c r="B5" s="2" t="s">
        <v>181</v>
      </c>
      <c r="C5" s="3">
        <v>24</v>
      </c>
      <c r="D5" t="s">
        <v>1584</v>
      </c>
      <c r="E5" t="s">
        <v>278</v>
      </c>
      <c r="F5" t="s">
        <v>1589</v>
      </c>
      <c r="G5" t="s">
        <v>1590</v>
      </c>
      <c r="H5" t="str">
        <f>'Dependency types'!A$18</f>
        <v>p1 =&gt; p2</v>
      </c>
      <c r="I5" t="str">
        <f>'Dependency types'!B$18</f>
        <v>Requires</v>
      </c>
      <c r="J5" s="3">
        <v>2</v>
      </c>
      <c r="Q5" t="s">
        <v>647</v>
      </c>
    </row>
    <row r="6" ht="13.95" spans="1:12">
      <c r="A6" t="s">
        <v>401</v>
      </c>
      <c r="B6" s="2" t="s">
        <v>181</v>
      </c>
      <c r="C6" s="3">
        <v>24</v>
      </c>
      <c r="D6" t="s">
        <v>1584</v>
      </c>
      <c r="E6" t="s">
        <v>278</v>
      </c>
      <c r="F6" t="s">
        <v>1591</v>
      </c>
      <c r="G6" t="s">
        <v>996</v>
      </c>
      <c r="H6" t="str">
        <f>'Dependency types'!A$16</f>
        <v>NAND(p1, p2)</v>
      </c>
      <c r="I6" t="str">
        <f>'Dependency types'!B$16</f>
        <v>ZeroOrOne</v>
      </c>
      <c r="J6" s="3">
        <v>2</v>
      </c>
      <c r="L6" t="s">
        <v>647</v>
      </c>
    </row>
    <row r="7" ht="13.95" spans="1:12">
      <c r="A7" t="s">
        <v>401</v>
      </c>
      <c r="B7" s="2" t="s">
        <v>181</v>
      </c>
      <c r="C7" s="3">
        <v>24</v>
      </c>
      <c r="D7" t="s">
        <v>1584</v>
      </c>
      <c r="E7" t="s">
        <v>278</v>
      </c>
      <c r="F7" t="s">
        <v>1592</v>
      </c>
      <c r="G7" t="s">
        <v>1593</v>
      </c>
      <c r="H7" t="str">
        <f>'Dependency types'!A$18</f>
        <v>p1 =&gt; p2</v>
      </c>
      <c r="I7" t="str">
        <f>'Dependency types'!B$18</f>
        <v>Requires</v>
      </c>
      <c r="J7" s="3">
        <v>2</v>
      </c>
      <c r="L7" t="s">
        <v>647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2" r:id="rId1" display="https://docs.microsoft.com/en-us/rest/api/cognitiveservices/bing-web-api-v7-reference"/>
    <hyperlink ref="B3" r:id="rId1" display="https://docs.microsoft.com/en-us/rest/api/cognitiveservices/bing-web-api-v7-reference"/>
    <hyperlink ref="B5" r:id="rId1" display="https://docs.microsoft.com/en-us/rest/api/cognitiveservices/bing-web-api-v7-reference"/>
    <hyperlink ref="B6" r:id="rId1" display="https://docs.microsoft.com/en-us/rest/api/cognitiveservices/bing-web-api-v7-reference"/>
    <hyperlink ref="B7" r:id="rId1" display="https://docs.microsoft.com/en-us/rest/api/cognitiveservices/bing-web-api-v7-reference"/>
  </hyperlinks>
  <pageMargins left="0.7" right="0.7" top="0.75" bottom="0.75" header="0" footer="0"/>
  <pageSetup paperSize="9" orientation="portrait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29" customWidth="1"/>
    <col min="2" max="2" width="84.2928571428571" customWidth="1"/>
    <col min="3" max="3" width="37.7071428571429" customWidth="1"/>
    <col min="4" max="4" width="34.1428571428571" customWidth="1"/>
    <col min="5" max="5" width="16.4285714285714" customWidth="1"/>
    <col min="6" max="6" width="42.4285714285714" customWidth="1"/>
    <col min="7" max="7" width="48.4285714285714" customWidth="1"/>
    <col min="8" max="8" width="26.7071428571429" customWidth="1"/>
    <col min="9" max="9" width="16.8571428571429" customWidth="1"/>
    <col min="10" max="10" width="6.42857142857143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2:2">
      <c r="B2" s="2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paperSize="9" orientation="portrait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29" customWidth="1"/>
    <col min="2" max="2" width="84.2928571428571" customWidth="1"/>
    <col min="3" max="3" width="37.7071428571429" customWidth="1"/>
    <col min="4" max="4" width="34.2928571428571" customWidth="1"/>
    <col min="5" max="5" width="15.8571428571429" customWidth="1"/>
    <col min="6" max="6" width="37.1428571428571" customWidth="1"/>
    <col min="7" max="7" width="46.2928571428571" customWidth="1"/>
    <col min="8" max="8" width="26.8571428571429" customWidth="1"/>
    <col min="9" max="9" width="17.8571428571429" customWidth="1"/>
    <col min="10" max="10" width="6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2:2">
      <c r="B2" s="2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paperSize="9" orientation="portrait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39.7071428571429" customWidth="1"/>
    <col min="2" max="2" width="84.2928571428571" customWidth="1"/>
    <col min="3" max="3" width="37.7071428571429" customWidth="1"/>
    <col min="4" max="4" width="34.2928571428571" customWidth="1"/>
    <col min="5" max="5" width="15.8571428571429" customWidth="1"/>
    <col min="6" max="6" width="60.4285714285714" customWidth="1"/>
    <col min="7" max="7" width="106.707142857143" customWidth="1"/>
    <col min="8" max="8" width="26.4285714285714" customWidth="1"/>
    <col min="9" max="9" width="17.4285714285714" customWidth="1"/>
    <col min="10" max="10" width="6.29285714285714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1:13">
      <c r="A2" t="s">
        <v>604</v>
      </c>
      <c r="B2" s="2" t="s">
        <v>1594</v>
      </c>
      <c r="C2" s="3">
        <v>11</v>
      </c>
      <c r="D2" t="s">
        <v>1595</v>
      </c>
      <c r="E2" t="s">
        <v>279</v>
      </c>
      <c r="F2" t="s">
        <v>1596</v>
      </c>
      <c r="G2" t="s">
        <v>1597</v>
      </c>
      <c r="H2" t="str">
        <f>'Dependency types'!A$38</f>
        <v>p1 =&gt; AND(p2=A, p3&gt;B, p4=C)</v>
      </c>
      <c r="I2" t="str">
        <f>'Dependency types'!B$38</f>
        <v>Requires</v>
      </c>
      <c r="J2" s="3">
        <v>4</v>
      </c>
      <c r="M2" t="s">
        <v>647</v>
      </c>
    </row>
    <row r="3" ht="13.95" spans="1:13">
      <c r="A3" t="s">
        <v>604</v>
      </c>
      <c r="B3" s="2" t="s">
        <v>1594</v>
      </c>
      <c r="C3" s="3">
        <v>11</v>
      </c>
      <c r="D3" t="s">
        <v>1595</v>
      </c>
      <c r="E3" t="s">
        <v>279</v>
      </c>
      <c r="F3" t="s">
        <v>1598</v>
      </c>
      <c r="G3" t="s">
        <v>1599</v>
      </c>
      <c r="H3" t="str">
        <f>'Dependency types'!A$20</f>
        <v>p1 &lt;=&gt; p2=A</v>
      </c>
      <c r="I3" t="str">
        <f>'Dependency types'!B$20</f>
        <v>AllOrNone</v>
      </c>
      <c r="J3" s="3">
        <v>2</v>
      </c>
      <c r="M3" t="s">
        <v>647</v>
      </c>
    </row>
    <row r="4" ht="13.95" spans="1:13">
      <c r="A4" t="s">
        <v>604</v>
      </c>
      <c r="B4" s="2" t="s">
        <v>1600</v>
      </c>
      <c r="C4" s="3">
        <v>11</v>
      </c>
      <c r="D4" t="s">
        <v>1595</v>
      </c>
      <c r="E4" t="s">
        <v>279</v>
      </c>
      <c r="F4" t="s">
        <v>1601</v>
      </c>
      <c r="G4" t="s">
        <v>1602</v>
      </c>
      <c r="H4" t="str">
        <f>'Dependency types'!A$12</f>
        <v>p1=A =&gt; p2=B</v>
      </c>
      <c r="I4" t="str">
        <f>'Dependency types'!B$12</f>
        <v>Requires</v>
      </c>
      <c r="J4" s="3">
        <v>2</v>
      </c>
      <c r="M4" t="s">
        <v>647</v>
      </c>
    </row>
    <row r="5" ht="13.95" spans="1:13">
      <c r="A5" t="s">
        <v>604</v>
      </c>
      <c r="B5" s="2" t="s">
        <v>1600</v>
      </c>
      <c r="C5" s="3">
        <v>11</v>
      </c>
      <c r="D5" t="s">
        <v>1595</v>
      </c>
      <c r="E5" t="s">
        <v>279</v>
      </c>
      <c r="F5" t="s">
        <v>1601</v>
      </c>
      <c r="G5" t="s">
        <v>1603</v>
      </c>
      <c r="H5" t="str">
        <f>'Dependency types'!A$12</f>
        <v>p1=A =&gt; p2=B</v>
      </c>
      <c r="I5" t="str">
        <f>'Dependency types'!B$12</f>
        <v>Requires</v>
      </c>
      <c r="J5" s="3">
        <v>2</v>
      </c>
      <c r="M5" t="s">
        <v>647</v>
      </c>
    </row>
    <row r="6" ht="13.95" spans="1:13">
      <c r="A6" t="s">
        <v>604</v>
      </c>
      <c r="B6" s="2" t="s">
        <v>1600</v>
      </c>
      <c r="C6" s="3">
        <v>11</v>
      </c>
      <c r="D6" t="s">
        <v>1595</v>
      </c>
      <c r="E6" t="s">
        <v>279</v>
      </c>
      <c r="F6" t="s">
        <v>1604</v>
      </c>
      <c r="G6" t="s">
        <v>1605</v>
      </c>
      <c r="H6" t="str">
        <f>'Dependency types'!A$2</f>
        <v>p1 =&gt; p2!=A</v>
      </c>
      <c r="I6" t="str">
        <f>'Dependency types'!B$2</f>
        <v>ZeroOrOne</v>
      </c>
      <c r="J6" s="3">
        <v>2</v>
      </c>
      <c r="M6" t="s">
        <v>647</v>
      </c>
    </row>
    <row r="7" ht="13.95" spans="1:13">
      <c r="A7" t="s">
        <v>604</v>
      </c>
      <c r="B7" s="2" t="s">
        <v>1600</v>
      </c>
      <c r="C7" s="3">
        <v>11</v>
      </c>
      <c r="D7" t="s">
        <v>1595</v>
      </c>
      <c r="E7" t="s">
        <v>279</v>
      </c>
      <c r="F7" t="s">
        <v>1606</v>
      </c>
      <c r="G7" t="s">
        <v>1607</v>
      </c>
      <c r="H7" t="str">
        <f>'Dependency types'!A$2</f>
        <v>p1 =&gt; p2!=A</v>
      </c>
      <c r="I7" t="str">
        <f>'Dependency types'!B$2</f>
        <v>ZeroOrOne</v>
      </c>
      <c r="J7" s="3">
        <v>2</v>
      </c>
      <c r="M7" t="s">
        <v>647</v>
      </c>
    </row>
    <row r="8" ht="13.95" spans="1:13">
      <c r="A8" t="s">
        <v>604</v>
      </c>
      <c r="B8" s="2" t="s">
        <v>1600</v>
      </c>
      <c r="C8" s="3">
        <v>11</v>
      </c>
      <c r="D8" t="s">
        <v>1595</v>
      </c>
      <c r="E8" t="s">
        <v>279</v>
      </c>
      <c r="F8" t="s">
        <v>1608</v>
      </c>
      <c r="G8" t="s">
        <v>1609</v>
      </c>
      <c r="H8" t="str">
        <f>'Dependency types'!A$2</f>
        <v>p1 =&gt; p2!=A</v>
      </c>
      <c r="I8" t="str">
        <f>'Dependency types'!B$2</f>
        <v>ZeroOrOne</v>
      </c>
      <c r="J8" s="3">
        <v>2</v>
      </c>
      <c r="M8" t="s">
        <v>647</v>
      </c>
    </row>
    <row r="9" ht="13.95" spans="1:13">
      <c r="A9" t="s">
        <v>604</v>
      </c>
      <c r="B9" s="2" t="s">
        <v>1600</v>
      </c>
      <c r="C9" s="3">
        <v>11</v>
      </c>
      <c r="D9" t="s">
        <v>1595</v>
      </c>
      <c r="E9" t="s">
        <v>279</v>
      </c>
      <c r="F9" t="s">
        <v>1610</v>
      </c>
      <c r="G9" t="s">
        <v>1611</v>
      </c>
      <c r="H9" t="str">
        <f>'Dependency types'!A$2</f>
        <v>p1 =&gt; p2!=A</v>
      </c>
      <c r="I9" t="str">
        <f>'Dependency types'!B$2</f>
        <v>ZeroOrOne</v>
      </c>
      <c r="J9" s="3">
        <v>2</v>
      </c>
      <c r="M9" t="s">
        <v>647</v>
      </c>
    </row>
    <row r="10" ht="13.95" spans="1:13">
      <c r="A10" t="s">
        <v>604</v>
      </c>
      <c r="B10" s="2" t="s">
        <v>1600</v>
      </c>
      <c r="C10" s="3">
        <v>11</v>
      </c>
      <c r="D10" t="s">
        <v>1595</v>
      </c>
      <c r="E10" t="s">
        <v>279</v>
      </c>
      <c r="F10" t="s">
        <v>1612</v>
      </c>
      <c r="G10" t="s">
        <v>1613</v>
      </c>
      <c r="H10" t="str">
        <f>'Dependency types'!A$2</f>
        <v>p1 =&gt; p2!=A</v>
      </c>
      <c r="I10" t="str">
        <f>'Dependency types'!B$2</f>
        <v>ZeroOrOne</v>
      </c>
      <c r="J10" s="3">
        <v>2</v>
      </c>
      <c r="M10" t="s">
        <v>647</v>
      </c>
    </row>
    <row r="11" ht="13.95" spans="1:13">
      <c r="A11" t="s">
        <v>604</v>
      </c>
      <c r="B11" s="2" t="s">
        <v>1600</v>
      </c>
      <c r="C11" s="3">
        <v>11</v>
      </c>
      <c r="D11" t="s">
        <v>1595</v>
      </c>
      <c r="E11" t="s">
        <v>279</v>
      </c>
      <c r="F11" t="s">
        <v>1601</v>
      </c>
      <c r="G11" t="s">
        <v>1614</v>
      </c>
      <c r="H11" t="str">
        <f>'Dependency types'!A$12</f>
        <v>p1=A =&gt; p2=B</v>
      </c>
      <c r="I11" t="str">
        <f>'Dependency types'!B$12</f>
        <v>Requires</v>
      </c>
      <c r="J11" s="3">
        <v>2</v>
      </c>
      <c r="M11" t="s">
        <v>647</v>
      </c>
    </row>
    <row r="12" ht="13.95" spans="1:13">
      <c r="A12" t="s">
        <v>605</v>
      </c>
      <c r="B12" s="2" t="s">
        <v>1615</v>
      </c>
      <c r="C12" s="3">
        <v>8</v>
      </c>
      <c r="D12" t="s">
        <v>1616</v>
      </c>
      <c r="E12" t="s">
        <v>279</v>
      </c>
      <c r="F12" t="s">
        <v>1617</v>
      </c>
      <c r="G12" t="s">
        <v>1618</v>
      </c>
      <c r="H12" t="str">
        <f>'Dependency types'!A$7</f>
        <v>XOR(p1, p2)</v>
      </c>
      <c r="I12" t="str">
        <f>'Dependency types'!B$7</f>
        <v>OnlyOne</v>
      </c>
      <c r="J12" s="3">
        <v>2</v>
      </c>
      <c r="M12" t="s">
        <v>647</v>
      </c>
    </row>
    <row r="13" ht="13.95" spans="1:13">
      <c r="A13" t="s">
        <v>606</v>
      </c>
      <c r="B13" s="2" t="s">
        <v>1619</v>
      </c>
      <c r="C13" s="3">
        <v>8</v>
      </c>
      <c r="D13" t="s">
        <v>1616</v>
      </c>
      <c r="E13" t="s">
        <v>279</v>
      </c>
      <c r="F13" t="s">
        <v>1617</v>
      </c>
      <c r="G13" t="s">
        <v>1618</v>
      </c>
      <c r="H13" t="str">
        <f>'Dependency types'!A$7</f>
        <v>XOR(p1, p2)</v>
      </c>
      <c r="I13" t="str">
        <f>'Dependency types'!B$7</f>
        <v>OnlyOne</v>
      </c>
      <c r="J13" s="3">
        <v>2</v>
      </c>
      <c r="M13" t="s">
        <v>647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2" r:id="rId1" display="https://developers.coinbase.com/api/v2#send-money"/>
    <hyperlink ref="B3" r:id="rId1" display="https://developers.coinbase.com/api/v2#send-money"/>
    <hyperlink ref="B4" r:id="rId1" display="https://developers.coinbase.com/api/v2#transfer-money-between-accounts"/>
    <hyperlink ref="B5" r:id="rId1" display="https://developers.coinbase.com/api/v2#transfer-money-between-accounts"/>
    <hyperlink ref="B6" r:id="rId1" display="https://developers.coinbase.com/api/v2#transfer-money-between-accounts"/>
    <hyperlink ref="B7" r:id="rId1" display="https://developers.coinbase.com/api/v2#transfer-money-between-accounts"/>
    <hyperlink ref="B8" r:id="rId1" display="https://developers.coinbase.com/api/v2#transfer-money-between-accounts"/>
    <hyperlink ref="B9" r:id="rId1" display="https://developers.coinbase.com/api/v2#transfer-money-between-accounts"/>
    <hyperlink ref="B10" r:id="rId1" display="https://developers.coinbase.com/api/v2#transfer-money-between-accounts"/>
    <hyperlink ref="B11" r:id="rId1" display="https://developers.coinbase.com/api/v2#transfer-money-between-accounts"/>
    <hyperlink ref="B12" r:id="rId1" display="https://developers.coinbase.com/api/v2#place-buy-order"/>
    <hyperlink ref="B13" r:id="rId1" display="https://developers.coinbase.com/api/v2#place-sell-order"/>
  </hyperlinks>
  <pageMargins left="0.7" right="0.7" top="0.75" bottom="0.75" header="0" footer="0"/>
  <pageSetup paperSize="9" orientation="portrait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29" customWidth="1"/>
    <col min="2" max="2" width="95.7071428571429" customWidth="1"/>
    <col min="3" max="3" width="37.7071428571429" customWidth="1"/>
    <col min="4" max="4" width="43.2928571428571" customWidth="1"/>
    <col min="5" max="5" width="15.4285714285714" customWidth="1"/>
    <col min="6" max="6" width="48.4285714285714" customWidth="1"/>
    <col min="7" max="7" width="61.1428571428571" customWidth="1"/>
    <col min="8" max="8" width="27.1428571428571" customWidth="1"/>
    <col min="9" max="9" width="17.4285714285714" customWidth="1"/>
    <col min="10" max="10" width="5.70714285714286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1:13">
      <c r="A2" t="s">
        <v>607</v>
      </c>
      <c r="B2" s="2" t="s">
        <v>1620</v>
      </c>
      <c r="C2" s="3">
        <v>17</v>
      </c>
      <c r="D2" s="3" t="s">
        <v>1621</v>
      </c>
      <c r="E2" t="s">
        <v>279</v>
      </c>
      <c r="F2" t="s">
        <v>1622</v>
      </c>
      <c r="G2" t="s">
        <v>1623</v>
      </c>
      <c r="H2" t="str">
        <f>'Dependency types'!A$7</f>
        <v>XOR(p1, p2)</v>
      </c>
      <c r="I2" t="str">
        <f>'Dependency types'!B$7</f>
        <v>OnlyOne</v>
      </c>
      <c r="J2" s="3">
        <v>2</v>
      </c>
      <c r="M2" t="s">
        <v>647</v>
      </c>
    </row>
    <row r="3" ht="13.95" spans="1:13">
      <c r="A3" t="s">
        <v>608</v>
      </c>
      <c r="B3" s="2" t="s">
        <v>1624</v>
      </c>
      <c r="C3" s="3">
        <v>36</v>
      </c>
      <c r="D3" s="3" t="s">
        <v>1625</v>
      </c>
      <c r="E3" t="s">
        <v>279</v>
      </c>
      <c r="F3" t="s">
        <v>1626</v>
      </c>
      <c r="G3" t="s">
        <v>1112</v>
      </c>
      <c r="H3" t="str">
        <f>'Dependency types'!A$9</f>
        <v>XOR(p1, p2, p3)</v>
      </c>
      <c r="I3" t="str">
        <f>'Dependency types'!B$9</f>
        <v>OnlyOne</v>
      </c>
      <c r="J3" s="3">
        <v>3</v>
      </c>
      <c r="M3" t="s">
        <v>647</v>
      </c>
    </row>
    <row r="4" ht="13.95" spans="1:13">
      <c r="A4" t="s">
        <v>609</v>
      </c>
      <c r="B4" s="2" t="s">
        <v>1627</v>
      </c>
      <c r="C4" s="3">
        <v>18</v>
      </c>
      <c r="D4" s="3" t="s">
        <v>1628</v>
      </c>
      <c r="E4" t="s">
        <v>279</v>
      </c>
      <c r="F4" t="s">
        <v>1629</v>
      </c>
      <c r="G4" t="s">
        <v>1112</v>
      </c>
      <c r="H4" t="str">
        <f>'Dependency types'!A$9</f>
        <v>XOR(p1, p2, p3)</v>
      </c>
      <c r="I4" t="str">
        <f>'Dependency types'!B$9</f>
        <v>OnlyOne</v>
      </c>
      <c r="J4" s="3">
        <v>3</v>
      </c>
      <c r="M4" t="s">
        <v>647</v>
      </c>
    </row>
    <row r="5" ht="13.95" spans="1:13">
      <c r="A5" t="s">
        <v>610</v>
      </c>
      <c r="B5" s="2" t="s">
        <v>1630</v>
      </c>
      <c r="C5" s="3">
        <v>31</v>
      </c>
      <c r="D5" s="3" t="s">
        <v>1631</v>
      </c>
      <c r="E5" t="s">
        <v>279</v>
      </c>
      <c r="F5" t="s">
        <v>1632</v>
      </c>
      <c r="G5" t="s">
        <v>1633</v>
      </c>
      <c r="H5" t="str">
        <f>'Dependency types'!A$7</f>
        <v>XOR(p1, p2)</v>
      </c>
      <c r="I5" t="str">
        <f>'Dependency types'!B$7</f>
        <v>OnlyOne</v>
      </c>
      <c r="J5" s="3">
        <v>2</v>
      </c>
      <c r="M5" t="s">
        <v>647</v>
      </c>
    </row>
    <row r="6" ht="13.95" spans="1:13">
      <c r="A6" t="s">
        <v>610</v>
      </c>
      <c r="B6" s="2" t="s">
        <v>1630</v>
      </c>
      <c r="C6" s="3">
        <v>31</v>
      </c>
      <c r="D6" s="3" t="s">
        <v>1631</v>
      </c>
      <c r="E6" t="s">
        <v>279</v>
      </c>
      <c r="F6" t="s">
        <v>1622</v>
      </c>
      <c r="G6" t="s">
        <v>1623</v>
      </c>
      <c r="H6" t="str">
        <f>'Dependency types'!A$7</f>
        <v>XOR(p1, p2)</v>
      </c>
      <c r="I6" t="str">
        <f>'Dependency types'!B$7</f>
        <v>OnlyOne</v>
      </c>
      <c r="J6" s="3">
        <v>2</v>
      </c>
      <c r="M6" t="s">
        <v>647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2" r:id="rId1" display="https://developer.intuit.com/app/developer/qbpayments/docs/api/resources/all-entities/cards#create-a-card"/>
    <hyperlink ref="B3" r:id="rId2" display="https://developer.intuit.com/app/developer/qbpayments/docs/api/resources/all-entities/charges#create-a-charge"/>
    <hyperlink ref="B4" r:id="rId3" display="https://developer.intuit.com/app/developer/qbpayments/docs/api/resources/all-entities/echecks#create-a-debit"/>
    <hyperlink ref="B5" r:id="rId4" display="https://developer.intuit.com/app/developer/qbpayments/docs/api/resources/all-entities/tokens#create-a-token"/>
    <hyperlink ref="B6" r:id="rId4" display="https://developer.intuit.com/app/developer/qbpayments/docs/api/resources/all-entities/tokens#create-a-token"/>
  </hyperlinks>
  <pageMargins left="0.7" right="0.7" top="0.75" bottom="0.75" header="0" footer="0"/>
  <pageSetup paperSize="9" orientation="portrait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workbookViewId="0">
      <selection activeCell="A1" sqref="A1"/>
    </sheetView>
  </sheetViews>
  <sheetFormatPr defaultColWidth="14.4285714285714" defaultRowHeight="15" customHeight="1"/>
  <cols>
    <col min="1" max="1" width="101.857142857143" customWidth="1"/>
    <col min="2" max="2" width="64.4285714285714" customWidth="1"/>
    <col min="3" max="3" width="41.8571428571429" customWidth="1"/>
    <col min="4" max="4" width="34.2928571428571" customWidth="1"/>
    <col min="5" max="5" width="17.8571428571429" customWidth="1"/>
    <col min="6" max="6" width="78.4285714285714" customWidth="1"/>
    <col min="7" max="7" width="131" customWidth="1"/>
    <col min="8" max="8" width="26.4285714285714" customWidth="1"/>
    <col min="9" max="9" width="17" customWidth="1"/>
    <col min="10" max="10" width="6.42857142857143" customWidth="1"/>
    <col min="11" max="26" width="10.7071428571429" customWidth="1"/>
  </cols>
  <sheetData>
    <row r="1" ht="13.95" spans="1:17">
      <c r="A1" s="1" t="s">
        <v>380</v>
      </c>
      <c r="B1" s="1" t="s">
        <v>637</v>
      </c>
      <c r="C1" s="1" t="s">
        <v>632</v>
      </c>
      <c r="D1" s="1" t="s">
        <v>638</v>
      </c>
      <c r="E1" s="1" t="s">
        <v>276</v>
      </c>
      <c r="F1" s="1" t="s">
        <v>639</v>
      </c>
      <c r="G1" s="1" t="s">
        <v>640</v>
      </c>
      <c r="H1" s="1" t="s">
        <v>641</v>
      </c>
      <c r="I1" s="1" t="s">
        <v>361</v>
      </c>
      <c r="J1" s="1" t="s">
        <v>357</v>
      </c>
      <c r="L1" s="1" t="s">
        <v>283</v>
      </c>
      <c r="M1" s="1" t="s">
        <v>285</v>
      </c>
      <c r="N1" s="1" t="s">
        <v>642</v>
      </c>
      <c r="O1" s="1" t="s">
        <v>284</v>
      </c>
      <c r="P1" s="1" t="s">
        <v>287</v>
      </c>
      <c r="Q1" s="1" t="s">
        <v>286</v>
      </c>
    </row>
    <row r="2" ht="13.95" spans="1:13">
      <c r="A2" t="s">
        <v>611</v>
      </c>
      <c r="B2" s="2" t="s">
        <v>1634</v>
      </c>
      <c r="C2">
        <v>11</v>
      </c>
      <c r="D2" t="s">
        <v>954</v>
      </c>
      <c r="E2" t="s">
        <v>279</v>
      </c>
      <c r="F2" t="s">
        <v>1635</v>
      </c>
      <c r="G2" t="s">
        <v>1636</v>
      </c>
      <c r="H2" t="str">
        <f>'Dependency types'!A$39</f>
        <v>OR(p1, p2, p3)</v>
      </c>
      <c r="I2" t="str">
        <f>'Dependency types'!B$39</f>
        <v>Or</v>
      </c>
      <c r="J2" s="3">
        <v>3</v>
      </c>
      <c r="M2" t="s">
        <v>647</v>
      </c>
    </row>
    <row r="3" ht="13.95" spans="1:13">
      <c r="A3" t="s">
        <v>612</v>
      </c>
      <c r="B3" s="2" t="s">
        <v>1637</v>
      </c>
      <c r="C3">
        <v>91</v>
      </c>
      <c r="D3" t="s">
        <v>954</v>
      </c>
      <c r="E3" t="s">
        <v>279</v>
      </c>
      <c r="F3" t="s">
        <v>1638</v>
      </c>
      <c r="G3" t="s">
        <v>1639</v>
      </c>
      <c r="H3" t="str">
        <f>'Dependency types'!A$40</f>
        <v>XNOR(p1, p2, p3)</v>
      </c>
      <c r="I3" t="str">
        <f>'Dependency types'!B$40</f>
        <v>AllOrNone</v>
      </c>
      <c r="J3" s="3">
        <v>3</v>
      </c>
      <c r="M3" t="s">
        <v>647</v>
      </c>
    </row>
    <row r="4" ht="13.95" spans="1:13">
      <c r="A4" t="s">
        <v>612</v>
      </c>
      <c r="B4" s="2" t="s">
        <v>1637</v>
      </c>
      <c r="C4">
        <v>91</v>
      </c>
      <c r="D4" t="s">
        <v>954</v>
      </c>
      <c r="E4" t="s">
        <v>279</v>
      </c>
      <c r="F4" t="s">
        <v>1640</v>
      </c>
      <c r="G4" t="s">
        <v>1641</v>
      </c>
      <c r="H4" t="str">
        <f>'Dependency types'!A$41</f>
        <v>SUM(p1, p2, p3, p4)=A</v>
      </c>
      <c r="I4" t="str">
        <f>'Dependency types'!B$41</f>
        <v>Arithmetic/ Relational</v>
      </c>
      <c r="J4" s="3">
        <v>4</v>
      </c>
      <c r="M4" t="s">
        <v>647</v>
      </c>
    </row>
    <row r="5" ht="13.95" spans="1:13">
      <c r="A5" t="s">
        <v>612</v>
      </c>
      <c r="B5" s="2" t="s">
        <v>1637</v>
      </c>
      <c r="C5">
        <v>91</v>
      </c>
      <c r="D5" t="s">
        <v>954</v>
      </c>
      <c r="E5" t="s">
        <v>279</v>
      </c>
      <c r="F5" t="s">
        <v>1642</v>
      </c>
      <c r="G5" t="s">
        <v>1643</v>
      </c>
      <c r="H5" t="str">
        <f>'Dependency types'!A$42</f>
        <v>!p1 =&gt; p2=A</v>
      </c>
      <c r="I5" t="str">
        <f>'Dependency types'!B$42</f>
        <v>Or</v>
      </c>
      <c r="J5" s="3">
        <v>2</v>
      </c>
      <c r="M5" t="s">
        <v>647</v>
      </c>
    </row>
    <row r="6" ht="13.95" spans="1:13">
      <c r="A6" t="s">
        <v>612</v>
      </c>
      <c r="B6" s="2" t="s">
        <v>1637</v>
      </c>
      <c r="C6">
        <v>91</v>
      </c>
      <c r="D6" t="s">
        <v>954</v>
      </c>
      <c r="E6" t="s">
        <v>279</v>
      </c>
      <c r="F6" t="s">
        <v>1644</v>
      </c>
      <c r="G6" t="s">
        <v>1645</v>
      </c>
      <c r="H6" t="str">
        <f>'Dependency types'!A$42</f>
        <v>!p1 =&gt; p2=A</v>
      </c>
      <c r="I6" t="str">
        <f>'Dependency types'!B$42</f>
        <v>Or</v>
      </c>
      <c r="J6" s="3">
        <v>2</v>
      </c>
      <c r="M6" t="s">
        <v>647</v>
      </c>
    </row>
    <row r="7" ht="13.95" spans="1:13">
      <c r="A7" t="s">
        <v>612</v>
      </c>
      <c r="B7" s="2" t="s">
        <v>1637</v>
      </c>
      <c r="C7">
        <v>91</v>
      </c>
      <c r="D7" t="s">
        <v>954</v>
      </c>
      <c r="E7" t="s">
        <v>279</v>
      </c>
      <c r="F7" t="s">
        <v>1646</v>
      </c>
      <c r="G7" t="s">
        <v>1647</v>
      </c>
      <c r="H7" t="str">
        <f>'Dependency types'!A$42</f>
        <v>!p1 =&gt; p2=A</v>
      </c>
      <c r="I7" t="str">
        <f>'Dependency types'!B$42</f>
        <v>Or</v>
      </c>
      <c r="J7" s="3">
        <v>2</v>
      </c>
      <c r="M7" t="s">
        <v>647</v>
      </c>
    </row>
    <row r="8" ht="13.95" spans="1:13">
      <c r="A8" t="s">
        <v>612</v>
      </c>
      <c r="B8" s="2" t="s">
        <v>1637</v>
      </c>
      <c r="C8">
        <v>91</v>
      </c>
      <c r="D8" t="s">
        <v>954</v>
      </c>
      <c r="E8" t="s">
        <v>279</v>
      </c>
      <c r="F8" t="s">
        <v>1648</v>
      </c>
      <c r="G8" t="s">
        <v>1649</v>
      </c>
      <c r="H8" t="str">
        <f>'Dependency types'!A$42</f>
        <v>!p1 =&gt; p2=A</v>
      </c>
      <c r="I8" t="str">
        <f>'Dependency types'!B$42</f>
        <v>Or</v>
      </c>
      <c r="J8" s="3">
        <v>2</v>
      </c>
      <c r="M8" t="s">
        <v>647</v>
      </c>
    </row>
    <row r="9" ht="13.95" spans="1:13">
      <c r="A9" t="s">
        <v>612</v>
      </c>
      <c r="B9" s="2" t="s">
        <v>1637</v>
      </c>
      <c r="C9">
        <v>91</v>
      </c>
      <c r="D9" t="s">
        <v>954</v>
      </c>
      <c r="E9" t="s">
        <v>279</v>
      </c>
      <c r="F9" t="s">
        <v>1650</v>
      </c>
      <c r="G9" t="s">
        <v>1651</v>
      </c>
      <c r="H9" t="str">
        <f>'Dependency types'!A$42</f>
        <v>!p1 =&gt; p2=A</v>
      </c>
      <c r="I9" t="str">
        <f>'Dependency types'!B$42</f>
        <v>Or</v>
      </c>
      <c r="J9" s="3">
        <v>2</v>
      </c>
      <c r="M9" t="s">
        <v>647</v>
      </c>
    </row>
    <row r="10" ht="13.95" spans="1:13">
      <c r="A10" t="s">
        <v>612</v>
      </c>
      <c r="B10" s="2" t="s">
        <v>1637</v>
      </c>
      <c r="C10">
        <v>91</v>
      </c>
      <c r="D10" t="s">
        <v>954</v>
      </c>
      <c r="E10" t="s">
        <v>279</v>
      </c>
      <c r="F10" t="s">
        <v>1652</v>
      </c>
      <c r="G10" t="s">
        <v>1653</v>
      </c>
      <c r="H10" t="str">
        <f>'Dependency types'!A$42</f>
        <v>!p1 =&gt; p2=A</v>
      </c>
      <c r="I10" t="str">
        <f>'Dependency types'!B$42</f>
        <v>Or</v>
      </c>
      <c r="J10" s="3">
        <v>2</v>
      </c>
      <c r="M10" t="s">
        <v>647</v>
      </c>
    </row>
    <row r="11" ht="13.95" spans="1:13">
      <c r="A11" t="s">
        <v>612</v>
      </c>
      <c r="B11" s="2" t="s">
        <v>1637</v>
      </c>
      <c r="C11">
        <v>91</v>
      </c>
      <c r="D11" t="s">
        <v>954</v>
      </c>
      <c r="E11" t="s">
        <v>279</v>
      </c>
      <c r="F11" t="s">
        <v>1654</v>
      </c>
      <c r="G11" t="s">
        <v>1655</v>
      </c>
      <c r="H11" t="str">
        <f>'Dependency types'!A$2</f>
        <v>p1 =&gt; p2!=A</v>
      </c>
      <c r="I11" t="str">
        <f>'Dependency types'!B$2</f>
        <v>ZeroOrOne</v>
      </c>
      <c r="J11" s="3">
        <v>2</v>
      </c>
      <c r="M11" t="s">
        <v>647</v>
      </c>
    </row>
    <row r="12" ht="13.95" spans="1:13">
      <c r="A12" t="s">
        <v>612</v>
      </c>
      <c r="B12" s="2" t="s">
        <v>1637</v>
      </c>
      <c r="C12">
        <v>91</v>
      </c>
      <c r="D12" t="s">
        <v>954</v>
      </c>
      <c r="E12" t="s">
        <v>279</v>
      </c>
      <c r="F12" t="s">
        <v>1656</v>
      </c>
      <c r="G12" t="s">
        <v>1657</v>
      </c>
      <c r="H12" t="str">
        <f>'Dependency types'!A$2</f>
        <v>p1 =&gt; p2!=A</v>
      </c>
      <c r="I12" t="str">
        <f>'Dependency types'!B$2</f>
        <v>ZeroOrOne</v>
      </c>
      <c r="J12" s="3">
        <v>2</v>
      </c>
      <c r="M12" t="s">
        <v>647</v>
      </c>
    </row>
    <row r="13" ht="13.95" spans="1:13">
      <c r="A13" t="s">
        <v>612</v>
      </c>
      <c r="B13" s="2" t="s">
        <v>1637</v>
      </c>
      <c r="C13">
        <v>91</v>
      </c>
      <c r="D13" t="s">
        <v>954</v>
      </c>
      <c r="E13" t="s">
        <v>279</v>
      </c>
      <c r="F13" t="s">
        <v>1658</v>
      </c>
      <c r="G13" t="s">
        <v>1659</v>
      </c>
      <c r="H13" t="str">
        <f>'Dependency types'!A$2</f>
        <v>p1 =&gt; p2!=A</v>
      </c>
      <c r="I13" t="str">
        <f>'Dependency types'!B$2</f>
        <v>ZeroOrOne</v>
      </c>
      <c r="J13" s="3">
        <v>2</v>
      </c>
      <c r="M13" t="s">
        <v>647</v>
      </c>
    </row>
    <row r="14" ht="13.95" spans="1:12">
      <c r="A14" t="s">
        <v>613</v>
      </c>
      <c r="B14" s="2" t="s">
        <v>1660</v>
      </c>
      <c r="C14">
        <v>5</v>
      </c>
      <c r="D14" t="s">
        <v>283</v>
      </c>
      <c r="E14" t="s">
        <v>278</v>
      </c>
      <c r="F14" t="s">
        <v>1661</v>
      </c>
      <c r="G14" t="s">
        <v>1662</v>
      </c>
      <c r="H14" t="str">
        <f>'Dependency types'!A$4</f>
        <v>p1 &gt;= p2</v>
      </c>
      <c r="I14" t="str">
        <f>'Dependency types'!B$4</f>
        <v>Arithmetic/ Relational</v>
      </c>
      <c r="J14" s="3">
        <v>2</v>
      </c>
      <c r="L14" t="s">
        <v>647</v>
      </c>
    </row>
    <row r="15" ht="13.95" spans="1:12">
      <c r="A15" t="s">
        <v>613</v>
      </c>
      <c r="B15" s="2" t="s">
        <v>1660</v>
      </c>
      <c r="C15">
        <v>5</v>
      </c>
      <c r="D15" t="s">
        <v>283</v>
      </c>
      <c r="E15" t="s">
        <v>278</v>
      </c>
      <c r="F15" t="s">
        <v>1663</v>
      </c>
      <c r="G15" t="s">
        <v>1664</v>
      </c>
      <c r="H15" t="str">
        <f>'Dependency types'!A$4</f>
        <v>p1 &gt;= p2</v>
      </c>
      <c r="I15" t="str">
        <f>'Dependency types'!B$4</f>
        <v>Arithmetic/ Relational</v>
      </c>
      <c r="J15" s="3">
        <v>2</v>
      </c>
      <c r="L15" t="s">
        <v>647</v>
      </c>
    </row>
    <row r="16" ht="13.95" spans="1:12">
      <c r="A16" t="s">
        <v>614</v>
      </c>
      <c r="B16" s="2" t="s">
        <v>1665</v>
      </c>
      <c r="C16">
        <v>14</v>
      </c>
      <c r="D16" t="s">
        <v>283</v>
      </c>
      <c r="E16" t="s">
        <v>278</v>
      </c>
      <c r="F16" t="s">
        <v>1666</v>
      </c>
      <c r="G16" t="s">
        <v>1667</v>
      </c>
      <c r="H16" t="str">
        <f>'Dependency types'!A$4</f>
        <v>p1 &gt;= p2</v>
      </c>
      <c r="I16" t="str">
        <f>'Dependency types'!B$4</f>
        <v>Arithmetic/ Relational</v>
      </c>
      <c r="J16" s="3">
        <v>2</v>
      </c>
      <c r="L16" t="s">
        <v>647</v>
      </c>
    </row>
    <row r="17" ht="13.95" spans="1:12">
      <c r="A17" t="s">
        <v>614</v>
      </c>
      <c r="B17" s="2" t="s">
        <v>1665</v>
      </c>
      <c r="C17">
        <v>14</v>
      </c>
      <c r="D17" t="s">
        <v>283</v>
      </c>
      <c r="E17" t="s">
        <v>278</v>
      </c>
      <c r="F17" t="s">
        <v>1668</v>
      </c>
      <c r="G17" t="s">
        <v>1669</v>
      </c>
      <c r="H17" t="str">
        <f>'Dependency types'!A$4</f>
        <v>p1 &gt;= p2</v>
      </c>
      <c r="I17" t="str">
        <f>'Dependency types'!B$4</f>
        <v>Arithmetic/ Relational</v>
      </c>
      <c r="J17" s="3">
        <v>2</v>
      </c>
      <c r="L17" t="s">
        <v>647</v>
      </c>
    </row>
    <row r="18" ht="13.95" spans="1:12">
      <c r="A18" t="s">
        <v>614</v>
      </c>
      <c r="B18" s="2" t="s">
        <v>1665</v>
      </c>
      <c r="C18">
        <v>14</v>
      </c>
      <c r="D18" t="s">
        <v>283</v>
      </c>
      <c r="E18" t="s">
        <v>278</v>
      </c>
      <c r="F18" t="s">
        <v>1663</v>
      </c>
      <c r="G18" t="s">
        <v>1664</v>
      </c>
      <c r="H18" t="str">
        <f>'Dependency types'!A$4</f>
        <v>p1 &gt;= p2</v>
      </c>
      <c r="I18" t="str">
        <f>'Dependency types'!B$4</f>
        <v>Arithmetic/ Relational</v>
      </c>
      <c r="J18" s="3">
        <v>2</v>
      </c>
      <c r="L18" t="s">
        <v>647</v>
      </c>
    </row>
    <row r="19" ht="13.95" spans="1:12">
      <c r="A19" t="s">
        <v>615</v>
      </c>
      <c r="B19" s="2" t="s">
        <v>1670</v>
      </c>
      <c r="C19">
        <v>4</v>
      </c>
      <c r="D19" t="s">
        <v>283</v>
      </c>
      <c r="E19" t="s">
        <v>278</v>
      </c>
      <c r="F19" t="s">
        <v>1663</v>
      </c>
      <c r="G19" t="s">
        <v>1664</v>
      </c>
      <c r="H19" t="str">
        <f>'Dependency types'!A$4</f>
        <v>p1 &gt;= p2</v>
      </c>
      <c r="I19" t="str">
        <f>'Dependency types'!B$4</f>
        <v>Arithmetic/ Relational</v>
      </c>
      <c r="J19" s="3">
        <v>2</v>
      </c>
      <c r="L19" t="s">
        <v>647</v>
      </c>
    </row>
    <row r="20" ht="13.95" spans="1:12">
      <c r="A20" t="s">
        <v>616</v>
      </c>
      <c r="B20" s="2" t="s">
        <v>1671</v>
      </c>
      <c r="C20">
        <v>10</v>
      </c>
      <c r="D20" t="s">
        <v>283</v>
      </c>
      <c r="E20" t="s">
        <v>278</v>
      </c>
      <c r="F20" t="s">
        <v>1672</v>
      </c>
      <c r="G20" t="s">
        <v>1673</v>
      </c>
      <c r="H20" t="str">
        <f>'Dependency types'!A$4</f>
        <v>p1 &gt;= p2</v>
      </c>
      <c r="I20" t="str">
        <f>'Dependency types'!B$4</f>
        <v>Arithmetic/ Relational</v>
      </c>
      <c r="J20" s="3">
        <v>2</v>
      </c>
      <c r="L20" t="s">
        <v>647</v>
      </c>
    </row>
    <row r="21" ht="15.75" customHeight="1" spans="1:12">
      <c r="A21" t="s">
        <v>616</v>
      </c>
      <c r="B21" s="2" t="s">
        <v>1671</v>
      </c>
      <c r="C21">
        <v>10</v>
      </c>
      <c r="D21" t="s">
        <v>283</v>
      </c>
      <c r="E21" t="s">
        <v>278</v>
      </c>
      <c r="F21" t="s">
        <v>1674</v>
      </c>
      <c r="G21" t="s">
        <v>1675</v>
      </c>
      <c r="H21" t="str">
        <f>'Dependency types'!A$4</f>
        <v>p1 &gt;= p2</v>
      </c>
      <c r="I21" t="str">
        <f>'Dependency types'!B$4</f>
        <v>Arithmetic/ Relational</v>
      </c>
      <c r="J21" s="3">
        <v>2</v>
      </c>
      <c r="L21" t="s">
        <v>647</v>
      </c>
    </row>
    <row r="22" ht="15.75" customHeight="1" spans="1:12">
      <c r="A22" t="s">
        <v>617</v>
      </c>
      <c r="B22" s="2" t="s">
        <v>1676</v>
      </c>
      <c r="C22">
        <v>7</v>
      </c>
      <c r="D22" t="s">
        <v>283</v>
      </c>
      <c r="E22" t="s">
        <v>278</v>
      </c>
      <c r="F22" t="s">
        <v>1677</v>
      </c>
      <c r="G22" t="s">
        <v>1678</v>
      </c>
      <c r="H22" t="str">
        <f>'Dependency types'!A$4</f>
        <v>p1 &gt;= p2</v>
      </c>
      <c r="I22" t="str">
        <f>'Dependency types'!B$4</f>
        <v>Arithmetic/ Relational</v>
      </c>
      <c r="J22" s="3">
        <v>2</v>
      </c>
      <c r="L22" t="s">
        <v>647</v>
      </c>
    </row>
    <row r="23" ht="15.75" customHeight="1" spans="1:12">
      <c r="A23" t="s">
        <v>618</v>
      </c>
      <c r="B23" s="2" t="s">
        <v>1679</v>
      </c>
      <c r="C23">
        <v>5</v>
      </c>
      <c r="D23" t="s">
        <v>283</v>
      </c>
      <c r="E23" t="s">
        <v>278</v>
      </c>
      <c r="F23" t="s">
        <v>1680</v>
      </c>
      <c r="G23" t="s">
        <v>1681</v>
      </c>
      <c r="H23" t="str">
        <f>'Dependency types'!A$4</f>
        <v>p1 &gt;= p2</v>
      </c>
      <c r="I23" t="str">
        <f>'Dependency types'!B$4</f>
        <v>Arithmetic/ Relational</v>
      </c>
      <c r="J23" s="3">
        <v>2</v>
      </c>
      <c r="L23" t="s">
        <v>647</v>
      </c>
    </row>
    <row r="24" ht="15.75" customHeight="1" spans="1:12">
      <c r="A24" t="s">
        <v>619</v>
      </c>
      <c r="B24" s="2" t="s">
        <v>1682</v>
      </c>
      <c r="C24">
        <v>12</v>
      </c>
      <c r="D24" t="s">
        <v>283</v>
      </c>
      <c r="E24" t="s">
        <v>278</v>
      </c>
      <c r="F24" t="s">
        <v>1683</v>
      </c>
      <c r="G24" t="s">
        <v>1684</v>
      </c>
      <c r="H24" t="str">
        <f>'Dependency types'!A$4</f>
        <v>p1 &gt;= p2</v>
      </c>
      <c r="I24" t="str">
        <f>'Dependency types'!B$4</f>
        <v>Arithmetic/ Relational</v>
      </c>
      <c r="J24" s="3">
        <v>2</v>
      </c>
      <c r="L24" t="s">
        <v>647</v>
      </c>
    </row>
    <row r="25" ht="15.75" customHeight="1" spans="1:12">
      <c r="A25" t="s">
        <v>619</v>
      </c>
      <c r="B25" s="2" t="s">
        <v>1682</v>
      </c>
      <c r="C25">
        <v>12</v>
      </c>
      <c r="D25" t="s">
        <v>283</v>
      </c>
      <c r="E25" t="s">
        <v>278</v>
      </c>
      <c r="F25" t="s">
        <v>1685</v>
      </c>
      <c r="G25" t="s">
        <v>1686</v>
      </c>
      <c r="H25" t="str">
        <f>'Dependency types'!A$4</f>
        <v>p1 &gt;= p2</v>
      </c>
      <c r="I25" t="str">
        <f>'Dependency types'!B$4</f>
        <v>Arithmetic/ Relational</v>
      </c>
      <c r="J25" s="3">
        <v>2</v>
      </c>
      <c r="L25" t="s">
        <v>647</v>
      </c>
    </row>
    <row r="26" ht="15.75" customHeight="1" spans="1:12">
      <c r="A26" t="s">
        <v>619</v>
      </c>
      <c r="B26" s="2" t="s">
        <v>1682</v>
      </c>
      <c r="C26">
        <v>12</v>
      </c>
      <c r="D26" t="s">
        <v>283</v>
      </c>
      <c r="E26" t="s">
        <v>278</v>
      </c>
      <c r="F26" t="s">
        <v>1687</v>
      </c>
      <c r="G26" t="s">
        <v>1688</v>
      </c>
      <c r="H26" t="str">
        <f>'Dependency types'!A$4</f>
        <v>p1 &gt;= p2</v>
      </c>
      <c r="I26" t="str">
        <f>'Dependency types'!B$4</f>
        <v>Arithmetic/ Relational</v>
      </c>
      <c r="J26" s="3">
        <v>2</v>
      </c>
      <c r="L26" t="s">
        <v>647</v>
      </c>
    </row>
    <row r="27" ht="15.75" customHeight="1" spans="1:12">
      <c r="A27" t="s">
        <v>620</v>
      </c>
      <c r="B27" s="2" t="s">
        <v>1689</v>
      </c>
      <c r="C27">
        <v>11</v>
      </c>
      <c r="D27" t="s">
        <v>283</v>
      </c>
      <c r="E27" t="s">
        <v>278</v>
      </c>
      <c r="F27" t="s">
        <v>1683</v>
      </c>
      <c r="G27" t="s">
        <v>1684</v>
      </c>
      <c r="H27" t="str">
        <f>'Dependency types'!A$4</f>
        <v>p1 &gt;= p2</v>
      </c>
      <c r="I27" t="str">
        <f>'Dependency types'!B$4</f>
        <v>Arithmetic/ Relational</v>
      </c>
      <c r="J27" s="3">
        <v>2</v>
      </c>
      <c r="L27" t="s">
        <v>647</v>
      </c>
    </row>
    <row r="28" ht="15.75" customHeight="1" spans="1:12">
      <c r="A28" t="s">
        <v>620</v>
      </c>
      <c r="B28" s="2" t="s">
        <v>1689</v>
      </c>
      <c r="C28">
        <v>11</v>
      </c>
      <c r="D28" t="s">
        <v>283</v>
      </c>
      <c r="E28" t="s">
        <v>278</v>
      </c>
      <c r="F28" t="s">
        <v>1685</v>
      </c>
      <c r="G28" t="s">
        <v>1686</v>
      </c>
      <c r="H28" t="str">
        <f>'Dependency types'!A$4</f>
        <v>p1 &gt;= p2</v>
      </c>
      <c r="I28" t="str">
        <f>'Dependency types'!B$4</f>
        <v>Arithmetic/ Relational</v>
      </c>
      <c r="J28" s="3">
        <v>2</v>
      </c>
      <c r="L28" t="s">
        <v>647</v>
      </c>
    </row>
    <row r="29" ht="15.75" customHeight="1" spans="1:12">
      <c r="A29" t="s">
        <v>620</v>
      </c>
      <c r="B29" s="2" t="s">
        <v>1689</v>
      </c>
      <c r="C29">
        <v>11</v>
      </c>
      <c r="D29" t="s">
        <v>283</v>
      </c>
      <c r="E29" t="s">
        <v>278</v>
      </c>
      <c r="F29" t="s">
        <v>1687</v>
      </c>
      <c r="G29" t="s">
        <v>1688</v>
      </c>
      <c r="H29" t="str">
        <f>'Dependency types'!A$4</f>
        <v>p1 &gt;= p2</v>
      </c>
      <c r="I29" t="str">
        <f>'Dependency types'!B$4</f>
        <v>Arithmetic/ Relational</v>
      </c>
      <c r="J29" s="3">
        <v>2</v>
      </c>
      <c r="L29" t="s">
        <v>647</v>
      </c>
    </row>
    <row r="30" ht="15.75" customHeight="1" spans="1:12">
      <c r="A30" t="s">
        <v>621</v>
      </c>
      <c r="B30" s="2" t="s">
        <v>1690</v>
      </c>
      <c r="C30">
        <v>12</v>
      </c>
      <c r="D30" t="s">
        <v>283</v>
      </c>
      <c r="E30" t="s">
        <v>278</v>
      </c>
      <c r="F30" t="s">
        <v>1691</v>
      </c>
      <c r="G30" t="s">
        <v>1692</v>
      </c>
      <c r="H30" t="str">
        <f>'Dependency types'!A$4</f>
        <v>p1 &gt;= p2</v>
      </c>
      <c r="I30" t="str">
        <f>'Dependency types'!B$4</f>
        <v>Arithmetic/ Relational</v>
      </c>
      <c r="J30" s="3">
        <v>2</v>
      </c>
      <c r="L30" t="s">
        <v>647</v>
      </c>
    </row>
    <row r="31" ht="15.75" customHeight="1" spans="1:12">
      <c r="A31" t="s">
        <v>621</v>
      </c>
      <c r="B31" s="2" t="s">
        <v>1690</v>
      </c>
      <c r="C31">
        <v>12</v>
      </c>
      <c r="D31" t="s">
        <v>283</v>
      </c>
      <c r="E31" t="s">
        <v>278</v>
      </c>
      <c r="F31" t="s">
        <v>1693</v>
      </c>
      <c r="G31" t="s">
        <v>1694</v>
      </c>
      <c r="H31" t="str">
        <f>'Dependency types'!A$4</f>
        <v>p1 &gt;= p2</v>
      </c>
      <c r="I31" t="str">
        <f>'Dependency types'!B$4</f>
        <v>Arithmetic/ Relational</v>
      </c>
      <c r="J31" s="3">
        <v>2</v>
      </c>
      <c r="L31" t="s">
        <v>647</v>
      </c>
    </row>
    <row r="32" ht="15.75" customHeight="1" spans="1:12">
      <c r="A32" t="s">
        <v>622</v>
      </c>
      <c r="B32" s="2" t="s">
        <v>1695</v>
      </c>
      <c r="C32">
        <v>9</v>
      </c>
      <c r="D32" t="s">
        <v>283</v>
      </c>
      <c r="E32" t="s">
        <v>278</v>
      </c>
      <c r="F32" t="s">
        <v>1696</v>
      </c>
      <c r="G32" t="s">
        <v>1697</v>
      </c>
      <c r="H32" t="str">
        <f>'Dependency types'!A$4</f>
        <v>p1 &gt;= p2</v>
      </c>
      <c r="I32" t="str">
        <f>'Dependency types'!B$4</f>
        <v>Arithmetic/ Relational</v>
      </c>
      <c r="J32" s="3">
        <v>2</v>
      </c>
      <c r="L32" t="s">
        <v>647</v>
      </c>
    </row>
    <row r="33" ht="15.75" customHeight="1" spans="1:12">
      <c r="A33" t="s">
        <v>623</v>
      </c>
      <c r="B33" s="2" t="s">
        <v>1698</v>
      </c>
      <c r="C33">
        <v>10</v>
      </c>
      <c r="D33" t="s">
        <v>283</v>
      </c>
      <c r="E33" t="s">
        <v>278</v>
      </c>
      <c r="F33" t="s">
        <v>1696</v>
      </c>
      <c r="G33" t="s">
        <v>1697</v>
      </c>
      <c r="H33" t="str">
        <f>'Dependency types'!A$4</f>
        <v>p1 &gt;= p2</v>
      </c>
      <c r="I33" t="str">
        <f>'Dependency types'!B$4</f>
        <v>Arithmetic/ Relational</v>
      </c>
      <c r="J33" s="3">
        <v>2</v>
      </c>
      <c r="L33" t="s">
        <v>647</v>
      </c>
    </row>
    <row r="34" ht="15.75" customHeight="1" spans="1:13">
      <c r="A34" t="s">
        <v>624</v>
      </c>
      <c r="B34" s="2" t="s">
        <v>1699</v>
      </c>
      <c r="C34">
        <v>87</v>
      </c>
      <c r="D34" t="s">
        <v>954</v>
      </c>
      <c r="E34" t="s">
        <v>279</v>
      </c>
      <c r="F34" t="s">
        <v>1700</v>
      </c>
      <c r="G34" t="s">
        <v>1701</v>
      </c>
      <c r="H34" t="str">
        <f>'Dependency types'!A$11</f>
        <v>p1=A =&gt; p2</v>
      </c>
      <c r="I34" t="str">
        <f>'Dependency types'!B$11</f>
        <v>Requires</v>
      </c>
      <c r="J34" s="3">
        <v>2</v>
      </c>
      <c r="M34" t="s">
        <v>647</v>
      </c>
    </row>
    <row r="35" ht="15.75" customHeight="1" spans="1:13">
      <c r="A35" t="s">
        <v>624</v>
      </c>
      <c r="B35" s="2" t="s">
        <v>1699</v>
      </c>
      <c r="C35">
        <v>87</v>
      </c>
      <c r="D35" t="s">
        <v>954</v>
      </c>
      <c r="E35" t="s">
        <v>279</v>
      </c>
      <c r="F35" t="s">
        <v>1702</v>
      </c>
      <c r="G35" t="s">
        <v>1703</v>
      </c>
      <c r="H35" t="str">
        <f>'Dependency types'!A$11</f>
        <v>p1=A =&gt; p2</v>
      </c>
      <c r="I35" t="str">
        <f>'Dependency types'!B$11</f>
        <v>Requires</v>
      </c>
      <c r="J35" s="3">
        <v>2</v>
      </c>
      <c r="M35" t="s">
        <v>647</v>
      </c>
    </row>
    <row r="36" ht="15.75" customHeight="1" spans="1:12">
      <c r="A36" t="s">
        <v>625</v>
      </c>
      <c r="B36" s="2" t="s">
        <v>1704</v>
      </c>
      <c r="C36">
        <v>21</v>
      </c>
      <c r="D36" t="s">
        <v>283</v>
      </c>
      <c r="E36" t="s">
        <v>278</v>
      </c>
      <c r="F36" t="s">
        <v>1663</v>
      </c>
      <c r="G36" t="s">
        <v>1664</v>
      </c>
      <c r="H36" t="str">
        <f>'Dependency types'!A$4</f>
        <v>p1 &gt;= p2</v>
      </c>
      <c r="I36" t="str">
        <f>'Dependency types'!B$4</f>
        <v>Arithmetic/ Relational</v>
      </c>
      <c r="J36" s="3">
        <v>2</v>
      </c>
      <c r="L36" t="s">
        <v>647</v>
      </c>
    </row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2" r:id="rId1" display="https://restdocs.forte.net/#2fadcc48-a77c-4aed-9f82-d390b8d5e50f"/>
    <hyperlink ref="B3" r:id="rId1" display="https://restdocs.forte.net/#9de86ab2-15c1-4531-9657-51bfa797436b"/>
    <hyperlink ref="B4" r:id="rId1" display="https://restdocs.forte.net/#9de86ab2-15c1-4531-9657-51bfa797436b"/>
    <hyperlink ref="B5" r:id="rId1" display="https://restdocs.forte.net/#9de86ab2-15c1-4531-9657-51bfa797436b"/>
    <hyperlink ref="B6" r:id="rId1" display="https://restdocs.forte.net/#9de86ab2-15c1-4531-9657-51bfa797436b"/>
    <hyperlink ref="B7" r:id="rId1" display="https://restdocs.forte.net/#9de86ab2-15c1-4531-9657-51bfa797436b"/>
    <hyperlink ref="B8" r:id="rId1" display="https://restdocs.forte.net/#9de86ab2-15c1-4531-9657-51bfa797436b"/>
    <hyperlink ref="B9" r:id="rId1" display="https://restdocs.forte.net/#9de86ab2-15c1-4531-9657-51bfa797436b"/>
    <hyperlink ref="B10" r:id="rId1" display="https://restdocs.forte.net/#9de86ab2-15c1-4531-9657-51bfa797436b"/>
    <hyperlink ref="B11" r:id="rId1" display="https://restdocs.forte.net/#9de86ab2-15c1-4531-9657-51bfa797436b"/>
    <hyperlink ref="B12" r:id="rId1" display="https://restdocs.forte.net/#9de86ab2-15c1-4531-9657-51bfa797436b"/>
    <hyperlink ref="B13" r:id="rId1" display="https://restdocs.forte.net/#9de86ab2-15c1-4531-9657-51bfa797436b"/>
    <hyperlink ref="B14" r:id="rId1" display="https://restdocs.forte.net/#fab95d59-ea51-4204-adee-ee2dd88cb1a2"/>
    <hyperlink ref="B15" r:id="rId1" display="https://restdocs.forte.net/#fab95d59-ea51-4204-adee-ee2dd88cb1a2"/>
    <hyperlink ref="B16" r:id="rId1" display="https://restdocs.forte.net/#271486bd-be90-457f-a0a6-bd125025ecb2"/>
    <hyperlink ref="B17" r:id="rId1" display="https://restdocs.forte.net/#271486bd-be90-457f-a0a6-bd125025ecb2"/>
    <hyperlink ref="B18" r:id="rId1" display="https://restdocs.forte.net/#271486bd-be90-457f-a0a6-bd125025ecb2"/>
    <hyperlink ref="B19" r:id="rId1" display="https://restdocs.forte.net/#6d6be7a4-b40f-4735-a166-8ae6fa5a29d2"/>
    <hyperlink ref="B20" r:id="rId1" display="https://restdocs.forte.net/#a23a7ffd-456f-4f55-9b36-5644d8ae56e8"/>
    <hyperlink ref="B21" r:id="rId1" display="https://restdocs.forte.net/#a23a7ffd-456f-4f55-9b36-5644d8ae56e8"/>
    <hyperlink ref="B23" r:id="rId1" display="https://restdocs.forte.net/#786a95e6-4c58-4260-9570-826191733761"/>
    <hyperlink ref="B24" r:id="rId1" display="https://restdocs.forte.net/#cdeb6bfb-c262-4cf0-aa9d-874fd82799bd"/>
    <hyperlink ref="B25" r:id="rId1" display="https://restdocs.forte.net/#cdeb6bfb-c262-4cf0-aa9d-874fd82799bd"/>
    <hyperlink ref="B26" r:id="rId1" display="https://restdocs.forte.net/#cdeb6bfb-c262-4cf0-aa9d-874fd82799bd"/>
    <hyperlink ref="B27" r:id="rId1" display="https://restdocs.forte.net/#1db26bf8-1e18-4281-b17d-eefa769d56e7"/>
    <hyperlink ref="B28" r:id="rId1" display="https://restdocs.forte.net/#1db26bf8-1e18-4281-b17d-eefa769d56e7"/>
    <hyperlink ref="B29" r:id="rId1" display="https://restdocs.forte.net/#1db26bf8-1e18-4281-b17d-eefa769d56e7"/>
    <hyperlink ref="B30" r:id="rId1" display="https://restdocs.forte.net/#d0376619-1038-430c-91a0-b10102014b32"/>
    <hyperlink ref="B31" r:id="rId1" display="https://restdocs.forte.net/#d0376619-1038-430c-91a0-b10102014b32"/>
    <hyperlink ref="B32" r:id="rId1" display="https://restdocs.forte.net/#2b67900a-31c7-48d6-900a-e757d1b3a840"/>
    <hyperlink ref="B33" r:id="rId1" display="https://restdocs.forte.net/#c4743b11-e6d0-4329-b4d7-6b9ab377d76c"/>
    <hyperlink ref="B34" r:id="rId1" display="https://restdocs.forte.net/#cc0708ad-bd90-4821-a601-d31365f4a249"/>
    <hyperlink ref="B35" r:id="rId1" display="https://restdocs.forte.net/#cc0708ad-bd90-4821-a601-d31365f4a249"/>
    <hyperlink ref="B36" r:id="rId1" display="https://restdocs.forte.net/#72970e21-ebea-436d-ae93-b894c3a5ba4a"/>
  </hyperlinks>
  <pageMargins left="0.7" right="0.7" top="0.75" bottom="0.75" header="0" footer="0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66</vt:i4>
      </vt:variant>
    </vt:vector>
  </HeadingPairs>
  <TitlesOfParts>
    <vt:vector size="66" baseType="lpstr">
      <vt:lpstr>Subject APIs full analysis</vt:lpstr>
      <vt:lpstr>Selection process</vt:lpstr>
      <vt:lpstr>APIs # operations</vt:lpstr>
      <vt:lpstr>APIs categories</vt:lpstr>
      <vt:lpstr># operations per API category</vt:lpstr>
      <vt:lpstr>Ops with dep per CRUD operation</vt:lpstr>
      <vt:lpstr>Ops with dep per param type</vt:lpstr>
      <vt:lpstr>APIs w dependencies p category</vt:lpstr>
      <vt:lpstr>APIs w dependencies p size</vt:lpstr>
      <vt:lpstr>% op with dep per category</vt:lpstr>
      <vt:lpstr>% op with dep per size</vt:lpstr>
      <vt:lpstr>Dependency types</vt:lpstr>
      <vt:lpstr>Dependencies occurrences</vt:lpstr>
      <vt:lpstr>Dep in APIs occurrences</vt:lpstr>
      <vt:lpstr>Dependency types occurrences</vt:lpstr>
      <vt:lpstr>Dep types occurrences per arity</vt:lpstr>
      <vt:lpstr>Dep types in APIs occurrences</vt:lpstr>
      <vt:lpstr>Dependencies per CRUD operation</vt:lpstr>
      <vt:lpstr>Dependencies per param types</vt:lpstr>
      <vt:lpstr>Deps w +2 param types</vt:lpstr>
      <vt:lpstr>Dependencies per arity</vt:lpstr>
      <vt:lpstr>Dependencies per #params in op</vt:lpstr>
      <vt:lpstr>Deps and params per op</vt:lpstr>
      <vt:lpstr>Deps and params per op no JSON</vt:lpstr>
      <vt:lpstr>#params in op with deps (H &amp; L)</vt:lpstr>
      <vt:lpstr>statistics params in op, arity</vt:lpstr>
      <vt:lpstr>Google Maps Places</vt:lpstr>
      <vt:lpstr>Twitter Search Tweets</vt:lpstr>
      <vt:lpstr>Youtube</vt:lpstr>
      <vt:lpstr>Flickr</vt:lpstr>
      <vt:lpstr>Twilio SMS</vt:lpstr>
      <vt:lpstr>Last.fm</vt:lpstr>
      <vt:lpstr>Microsoft Bing Maps</vt:lpstr>
      <vt:lpstr>Google App Engine Admin</vt:lpstr>
      <vt:lpstr>Foursquare</vt:lpstr>
      <vt:lpstr>DocuSign eSignature</vt:lpstr>
      <vt:lpstr>GeoNames</vt:lpstr>
      <vt:lpstr>Google Geocoding</vt:lpstr>
      <vt:lpstr>OpenStreetMap</vt:lpstr>
      <vt:lpstr>SoundCloud</vt:lpstr>
      <vt:lpstr>NationBuilder</vt:lpstr>
      <vt:lpstr>Tumblr</vt:lpstr>
      <vt:lpstr>Yelp Fusion</vt:lpstr>
      <vt:lpstr>Paypal Invoicing</vt:lpstr>
      <vt:lpstr>Oodle</vt:lpstr>
      <vt:lpstr>iTunes</vt:lpstr>
      <vt:lpstr>MapLarge</vt:lpstr>
      <vt:lpstr>PicPlz</vt:lpstr>
      <vt:lpstr>CrunchBase</vt:lpstr>
      <vt:lpstr>Stripe</vt:lpstr>
      <vt:lpstr>Kiva</vt:lpstr>
      <vt:lpstr>Tropo</vt:lpstr>
      <vt:lpstr>AT&amp;T In-App Messaging</vt:lpstr>
      <vt:lpstr>Nexmo SMS</vt:lpstr>
      <vt:lpstr>Amazon S3</vt:lpstr>
      <vt:lpstr>Heroku</vt:lpstr>
      <vt:lpstr>Google Drive</vt:lpstr>
      <vt:lpstr>Google Fusion Tables</vt:lpstr>
      <vt:lpstr>Pryv</vt:lpstr>
      <vt:lpstr>Github</vt:lpstr>
      <vt:lpstr>Bing Web Search</vt:lpstr>
      <vt:lpstr>Indeed</vt:lpstr>
      <vt:lpstr>Google Custom Search</vt:lpstr>
      <vt:lpstr>Coinbase</vt:lpstr>
      <vt:lpstr>QuickBooks Payments</vt:lpstr>
      <vt:lpstr>Forte (Payments Gateway)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isa-tecnico-05-aml</dc:creator>
  <cp:lastModifiedBy>liyuxin</cp:lastModifiedBy>
  <dcterms:created xsi:type="dcterms:W3CDTF">2019-03-08T15:27:00Z</dcterms:created>
  <dcterms:modified xsi:type="dcterms:W3CDTF">2025-02-21T11:03:35Z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1033-11.1.0.11719</vt:lpwstr>
  </property>
</Properties>
</file>