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rion959/Jupyter/codes/exp2_work7/"/>
    </mc:Choice>
  </mc:AlternateContent>
  <xr:revisionPtr revIDLastSave="0" documentId="8_{EB61EDBC-B1AA-D94A-A10F-8FEFBACD20A2}" xr6:coauthVersionLast="31" xr6:coauthVersionMax="31" xr10:uidLastSave="{00000000-0000-0000-0000-000000000000}"/>
  <bookViews>
    <workbookView xWindow="0" yWindow="460" windowWidth="22420" windowHeight="16460" xr2:uid="{00000000-000D-0000-FFFF-FFFF00000000}"/>
  </bookViews>
  <sheets>
    <sheet name="Data" sheetId="1" r:id="rId1"/>
    <sheet name="Cs13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F28" i="2" l="1"/>
  <c r="E33" i="2"/>
  <c r="E34" i="2" s="1"/>
  <c r="E35" i="2" s="1"/>
  <c r="E36" i="2" s="1"/>
  <c r="F36" i="2" s="1"/>
  <c r="E28" i="2"/>
  <c r="B15" i="2"/>
  <c r="C16" i="2"/>
  <c r="B16" i="2" s="1"/>
  <c r="C17" i="2"/>
  <c r="B17" i="2" s="1"/>
  <c r="C18" i="2"/>
  <c r="B18" i="2" s="1"/>
  <c r="C19" i="2"/>
  <c r="B19" i="2" s="1"/>
  <c r="C20" i="2"/>
  <c r="B20" i="2" s="1"/>
  <c r="C21" i="2"/>
  <c r="B21" i="2" s="1"/>
  <c r="C22" i="2"/>
  <c r="B22" i="2" s="1"/>
  <c r="C23" i="2"/>
  <c r="B23" i="2" s="1"/>
  <c r="C24" i="2"/>
  <c r="B24" i="2" s="1"/>
  <c r="C15" i="2"/>
  <c r="F33" i="2" l="1"/>
  <c r="F35" i="2"/>
  <c r="E29" i="2"/>
  <c r="F34" i="2"/>
  <c r="A16" i="2"/>
  <c r="A17" i="2" s="1"/>
  <c r="A18" i="2" s="1"/>
  <c r="A19" i="2" s="1"/>
  <c r="A20" i="2" s="1"/>
  <c r="A21" i="2" s="1"/>
  <c r="A22" i="2" s="1"/>
  <c r="A23" i="2" s="1"/>
  <c r="A3" i="2"/>
  <c r="A4" i="2" s="1"/>
  <c r="A5" i="2" s="1"/>
  <c r="A6" i="2" s="1"/>
  <c r="A7" i="2" s="1"/>
  <c r="A8" i="2" s="1"/>
  <c r="A9" i="2" s="1"/>
  <c r="A10" i="2" s="1"/>
  <c r="A11" i="2" s="1"/>
  <c r="F29" i="2" l="1"/>
  <c r="E30" i="2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C54" i="1"/>
  <c r="C55" i="1"/>
  <c r="C56" i="1"/>
  <c r="C57" i="1"/>
  <c r="C58" i="1"/>
  <c r="C59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A23" i="1"/>
  <c r="A25" i="1" s="1"/>
  <c r="A27" i="1" s="1"/>
  <c r="A29" i="1" s="1"/>
  <c r="A31" i="1" s="1"/>
  <c r="A33" i="1" s="1"/>
  <c r="A35" i="1" s="1"/>
  <c r="A37" i="1" s="1"/>
  <c r="A39" i="1" s="1"/>
  <c r="A41" i="1" s="1"/>
  <c r="A43" i="1" s="1"/>
  <c r="A45" i="1" s="1"/>
  <c r="A47" i="1" s="1"/>
  <c r="A49" i="1" s="1"/>
  <c r="A51" i="1" s="1"/>
  <c r="A53" i="1" s="1"/>
  <c r="A55" i="1" s="1"/>
  <c r="A57" i="1" s="1"/>
  <c r="A59" i="1" s="1"/>
  <c r="A24" i="1"/>
  <c r="A26" i="1" s="1"/>
  <c r="A28" i="1" s="1"/>
  <c r="A30" i="1" s="1"/>
  <c r="A32" i="1" s="1"/>
  <c r="A34" i="1" s="1"/>
  <c r="A36" i="1" s="1"/>
  <c r="A38" i="1" s="1"/>
  <c r="A40" i="1" s="1"/>
  <c r="A42" i="1" s="1"/>
  <c r="A44" i="1" s="1"/>
  <c r="A46" i="1" s="1"/>
  <c r="A48" i="1" s="1"/>
  <c r="A50" i="1" s="1"/>
  <c r="A52" i="1" s="1"/>
  <c r="A54" i="1" s="1"/>
  <c r="A56" i="1" s="1"/>
  <c r="A58" i="1" s="1"/>
  <c r="E5" i="1"/>
  <c r="F5" i="1"/>
  <c r="H28" i="1"/>
  <c r="H29" i="1"/>
  <c r="H30" i="1"/>
  <c r="H32" i="1" s="1"/>
  <c r="H34" i="1" s="1"/>
  <c r="H36" i="1" s="1"/>
  <c r="H38" i="1" s="1"/>
  <c r="H40" i="1" s="1"/>
  <c r="H42" i="1" s="1"/>
  <c r="H44" i="1" s="1"/>
  <c r="H46" i="1" s="1"/>
  <c r="H48" i="1" s="1"/>
  <c r="H50" i="1" s="1"/>
  <c r="H52" i="1" s="1"/>
  <c r="H54" i="1" s="1"/>
  <c r="H56" i="1" s="1"/>
  <c r="H58" i="1" s="1"/>
  <c r="H31" i="1"/>
  <c r="H33" i="1" s="1"/>
  <c r="H35" i="1" s="1"/>
  <c r="H37" i="1" s="1"/>
  <c r="H39" i="1" s="1"/>
  <c r="H41" i="1" s="1"/>
  <c r="H43" i="1" s="1"/>
  <c r="H45" i="1" s="1"/>
  <c r="H47" i="1" s="1"/>
  <c r="H49" i="1" s="1"/>
  <c r="H51" i="1" s="1"/>
  <c r="H53" i="1" s="1"/>
  <c r="H55" i="1" s="1"/>
  <c r="H57" i="1" s="1"/>
  <c r="H59" i="1" s="1"/>
  <c r="E31" i="2" l="1"/>
  <c r="F31" i="2" s="1"/>
  <c r="F30" i="2"/>
  <c r="E3" i="1"/>
  <c r="F3" i="1" s="1"/>
  <c r="E4" i="1"/>
  <c r="F4" i="1" s="1"/>
  <c r="E2" i="1"/>
  <c r="F2" i="1" s="1"/>
  <c r="H1" i="1"/>
  <c r="C4" i="1"/>
  <c r="C5" i="1"/>
  <c r="H5" i="1"/>
  <c r="H7" i="1" s="1"/>
  <c r="H9" i="1" s="1"/>
  <c r="H11" i="1" s="1"/>
  <c r="H13" i="1" s="1"/>
  <c r="H15" i="1" s="1"/>
  <c r="H17" i="1" s="1"/>
  <c r="H19" i="1" s="1"/>
  <c r="H21" i="1" s="1"/>
  <c r="H23" i="1" s="1"/>
  <c r="H25" i="1" s="1"/>
  <c r="H27" i="1" s="1"/>
  <c r="H4" i="1"/>
  <c r="H6" i="1" s="1"/>
  <c r="H8" i="1" s="1"/>
  <c r="H10" i="1" s="1"/>
  <c r="H12" i="1" s="1"/>
  <c r="H14" i="1" s="1"/>
  <c r="H16" i="1" s="1"/>
  <c r="H18" i="1" s="1"/>
  <c r="H20" i="1" s="1"/>
  <c r="H22" i="1" s="1"/>
  <c r="H24" i="1" s="1"/>
  <c r="H26" i="1" s="1"/>
  <c r="A5" i="1"/>
  <c r="A7" i="1" s="1"/>
  <c r="A9" i="1" s="1"/>
  <c r="A11" i="1" s="1"/>
  <c r="A13" i="1" s="1"/>
  <c r="A15" i="1" s="1"/>
  <c r="A17" i="1" s="1"/>
  <c r="A19" i="1" s="1"/>
  <c r="A21" i="1" s="1"/>
  <c r="A4" i="1"/>
  <c r="A6" i="1" s="1"/>
  <c r="A8" i="1" s="1"/>
  <c r="A10" i="1" s="1"/>
  <c r="A12" i="1" s="1"/>
  <c r="A14" i="1" s="1"/>
  <c r="A16" i="1" s="1"/>
  <c r="A18" i="1" s="1"/>
  <c r="A20" i="1" s="1"/>
  <c r="A22" i="1" s="1"/>
  <c r="C3" i="1"/>
  <c r="B3" i="1"/>
  <c r="C2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" i="1"/>
</calcChain>
</file>

<file path=xl/sharedStrings.xml><?xml version="1.0" encoding="utf-8"?>
<sst xmlns="http://schemas.openxmlformats.org/spreadsheetml/2006/main" count="42" uniqueCount="35">
  <si>
    <t>channel</t>
    <phoneticPr fontId="1"/>
  </si>
  <si>
    <t>count</t>
    <phoneticPr fontId="1"/>
  </si>
  <si>
    <t>sigma</t>
    <phoneticPr fontId="1"/>
  </si>
  <si>
    <t>const</t>
    <phoneticPr fontId="1"/>
  </si>
  <si>
    <t>count(F)</t>
    <phoneticPr fontId="1"/>
  </si>
  <si>
    <t>c1</t>
    <phoneticPr fontId="1"/>
  </si>
  <si>
    <t>c0</t>
    <phoneticPr fontId="1"/>
  </si>
  <si>
    <t>R</t>
    <phoneticPr fontId="1"/>
  </si>
  <si>
    <t>energy</t>
    <phoneticPr fontId="1"/>
  </si>
  <si>
    <t>delta_E(MeV)</t>
    <phoneticPr fontId="1"/>
  </si>
  <si>
    <t>delta_E(Ch)</t>
    <phoneticPr fontId="1"/>
  </si>
  <si>
    <t>S</t>
    <phoneticPr fontId="1"/>
  </si>
  <si>
    <t>a</t>
    <phoneticPr fontId="1"/>
  </si>
  <si>
    <t>c</t>
    <phoneticPr fontId="1"/>
  </si>
  <si>
    <t>run</t>
    <phoneticPr fontId="1"/>
  </si>
  <si>
    <t>S_yerr</t>
    <phoneticPr fontId="1"/>
  </si>
  <si>
    <t>a_err</t>
    <phoneticPr fontId="1"/>
  </si>
  <si>
    <t>c_err</t>
    <phoneticPr fontId="1"/>
  </si>
  <si>
    <t>b_err</t>
    <phoneticPr fontId="1"/>
  </si>
  <si>
    <t>cov(a,c)</t>
    <phoneticPr fontId="1"/>
  </si>
  <si>
    <t>crr(a,c)</t>
    <phoneticPr fontId="1"/>
  </si>
  <si>
    <t>thickness</t>
  </si>
  <si>
    <t>厚さ</t>
    <rPh sb="0" eb="1">
      <t>アツs</t>
    </rPh>
    <phoneticPr fontId="1"/>
  </si>
  <si>
    <t>ら</t>
    <phoneticPr fontId="1"/>
  </si>
  <si>
    <t>り</t>
    <phoneticPr fontId="1"/>
  </si>
  <si>
    <t>ゑ</t>
    <rPh sb="0" eb="1">
      <t>ウェ</t>
    </rPh>
    <phoneticPr fontId="1"/>
  </si>
  <si>
    <t>か</t>
    <phoneticPr fontId="1"/>
  </si>
  <si>
    <t>ム</t>
    <rPh sb="0" eb="1">
      <t>ム</t>
    </rPh>
    <phoneticPr fontId="1"/>
  </si>
  <si>
    <t>チ</t>
    <rPh sb="0" eb="1">
      <t>チ</t>
    </rPh>
    <phoneticPr fontId="1"/>
  </si>
  <si>
    <t>ソ</t>
    <phoneticPr fontId="1"/>
  </si>
  <si>
    <t>ウ</t>
    <phoneticPr fontId="1"/>
  </si>
  <si>
    <t>Al</t>
    <phoneticPr fontId="1"/>
  </si>
  <si>
    <t>Pb</t>
    <phoneticPr fontId="1"/>
  </si>
  <si>
    <t>密度(Al)</t>
    <rPh sb="0" eb="2">
      <t>ミツd</t>
    </rPh>
    <phoneticPr fontId="1"/>
  </si>
  <si>
    <t>密度(Pb)</t>
    <rPh sb="0" eb="2">
      <t>ミツd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</si>
</sst>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000000"/>
      <name val="Hiragino Kaku Gothic ProN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9"/>
  <sheetViews>
    <sheetView tabSelected="1" topLeftCell="D1" workbookViewId="0">
      <selection activeCell="I37" sqref="I37"/>
    </sheetView>
  </sheetViews>
  <sheetFormatPr baseColWidth="10" defaultColWidth="8.83203125" defaultRowHeight="14"/>
  <cols>
    <col min="4" max="4" width="12" customWidth="1"/>
    <col min="5" max="5" width="10.5" customWidth="1"/>
    <col min="11" max="11" width="9" customWidth="1"/>
  </cols>
  <sheetData>
    <row r="1" spans="1:20">
      <c r="B1" t="s">
        <v>1</v>
      </c>
      <c r="C1" t="s">
        <v>8</v>
      </c>
      <c r="D1" t="s">
        <v>9</v>
      </c>
      <c r="E1" t="s">
        <v>10</v>
      </c>
      <c r="F1" t="s">
        <v>7</v>
      </c>
      <c r="H1" t="e">
        <f>+E24D1E1E1:H27</f>
        <v>#NAME?</v>
      </c>
      <c r="I1" t="s">
        <v>4</v>
      </c>
      <c r="J1" t="s">
        <v>0</v>
      </c>
      <c r="K1" t="s">
        <v>2</v>
      </c>
      <c r="L1" t="s">
        <v>3</v>
      </c>
      <c r="N1" t="s">
        <v>4</v>
      </c>
      <c r="O1" t="s">
        <v>0</v>
      </c>
      <c r="P1" t="s">
        <v>2</v>
      </c>
      <c r="Q1" t="s">
        <v>3</v>
      </c>
      <c r="S1" t="s">
        <v>5</v>
      </c>
      <c r="T1">
        <v>1.74193E-3</v>
      </c>
    </row>
    <row r="2" spans="1:20">
      <c r="A2">
        <v>2.1</v>
      </c>
      <c r="B2">
        <f t="shared" ref="B2:B59" si="0">I2-L2</f>
        <v>1583.5460000000003</v>
      </c>
      <c r="C2">
        <f>$T$1*J2+$T$2</f>
        <v>2.7469411949999994E-2</v>
      </c>
      <c r="E2">
        <f>2.355*K2</f>
        <v>5.0155377000000003</v>
      </c>
      <c r="F2">
        <f>E2/J2*100</f>
        <v>21.698194678780016</v>
      </c>
      <c r="H2">
        <v>2.1</v>
      </c>
      <c r="I2">
        <v>2048.7800000000002</v>
      </c>
      <c r="J2">
        <v>23.114999999999998</v>
      </c>
      <c r="K2">
        <v>2.12974</v>
      </c>
      <c r="L2">
        <v>465.23399999999998</v>
      </c>
      <c r="S2" t="s">
        <v>6</v>
      </c>
      <c r="T2">
        <v>-1.2795300000000001E-2</v>
      </c>
    </row>
    <row r="3" spans="1:20">
      <c r="A3">
        <v>2.2000000000000002</v>
      </c>
      <c r="B3">
        <f t="shared" si="0"/>
        <v>40535.300000000003</v>
      </c>
      <c r="C3">
        <f>$T$1*J3+$T$2</f>
        <v>0.67493434137000008</v>
      </c>
      <c r="E3">
        <f t="shared" ref="E3:E4" si="1">2.355*K3</f>
        <v>33.080920499999998</v>
      </c>
      <c r="F3">
        <f>E3/J3*100</f>
        <v>8.3789681846158501</v>
      </c>
      <c r="H3">
        <v>2.2000000000000002</v>
      </c>
      <c r="I3">
        <v>40535.300000000003</v>
      </c>
      <c r="J3">
        <v>394.80900000000003</v>
      </c>
      <c r="K3">
        <v>14.0471</v>
      </c>
      <c r="L3">
        <v>0</v>
      </c>
    </row>
    <row r="4" spans="1:20">
      <c r="A4">
        <f>A2+1</f>
        <v>3.1</v>
      </c>
      <c r="B4">
        <f t="shared" si="0"/>
        <v>456.39400000000001</v>
      </c>
      <c r="C4">
        <f>$T$1*J4+$T$2</f>
        <v>1.1712485208299999</v>
      </c>
      <c r="E4">
        <f t="shared" si="1"/>
        <v>42.811780499999998</v>
      </c>
      <c r="F4">
        <f>E4/J4*100</f>
        <v>6.2983416233774836</v>
      </c>
      <c r="H4">
        <f>H2+1</f>
        <v>3.1</v>
      </c>
      <c r="I4">
        <v>456.39400000000001</v>
      </c>
      <c r="J4">
        <v>679.73099999999999</v>
      </c>
      <c r="K4">
        <v>18.179099999999998</v>
      </c>
    </row>
    <row r="5" spans="1:20">
      <c r="A5">
        <f t="shared" ref="A5:A59" si="2">A3+1</f>
        <v>3.2</v>
      </c>
      <c r="B5">
        <f t="shared" si="0"/>
        <v>391.673</v>
      </c>
      <c r="C5">
        <f>$T$1*J5+$T$2</f>
        <v>1.32558351883</v>
      </c>
      <c r="E5">
        <f>2.355*K5</f>
        <v>45.260038499999993</v>
      </c>
      <c r="F5">
        <f>E5/J5*100</f>
        <v>5.890695351352476</v>
      </c>
      <c r="H5">
        <f t="shared" ref="H5:H59" si="3">H3+1</f>
        <v>3.2</v>
      </c>
      <c r="I5">
        <v>391.673</v>
      </c>
      <c r="J5">
        <v>768.33100000000002</v>
      </c>
      <c r="K5">
        <v>19.218699999999998</v>
      </c>
    </row>
    <row r="6" spans="1:20">
      <c r="A6">
        <f t="shared" si="2"/>
        <v>4.0999999999999996</v>
      </c>
      <c r="B6">
        <f t="shared" si="0"/>
        <v>0</v>
      </c>
      <c r="C6">
        <f t="shared" ref="C6:C59" si="4">$T$1*J6+$T$2</f>
        <v>-1.2795300000000001E-2</v>
      </c>
      <c r="E6">
        <f t="shared" ref="E6:E59" si="5">2.355*K6</f>
        <v>0</v>
      </c>
      <c r="H6">
        <f t="shared" si="3"/>
        <v>4.0999999999999996</v>
      </c>
    </row>
    <row r="7" spans="1:20">
      <c r="A7">
        <f t="shared" si="2"/>
        <v>4.2</v>
      </c>
      <c r="B7">
        <f t="shared" si="0"/>
        <v>0</v>
      </c>
      <c r="C7">
        <f t="shared" si="4"/>
        <v>-1.2795300000000001E-2</v>
      </c>
      <c r="E7">
        <f t="shared" si="5"/>
        <v>0</v>
      </c>
      <c r="H7">
        <f t="shared" si="3"/>
        <v>4.2</v>
      </c>
    </row>
    <row r="8" spans="1:20">
      <c r="A8">
        <f t="shared" si="2"/>
        <v>5.0999999999999996</v>
      </c>
      <c r="B8">
        <f t="shared" si="0"/>
        <v>0</v>
      </c>
      <c r="C8">
        <f t="shared" si="4"/>
        <v>-1.2795300000000001E-2</v>
      </c>
      <c r="E8">
        <f t="shared" si="5"/>
        <v>0</v>
      </c>
      <c r="H8">
        <f>H6+1</f>
        <v>5.0999999999999996</v>
      </c>
    </row>
    <row r="9" spans="1:20">
      <c r="A9">
        <f t="shared" si="2"/>
        <v>5.2</v>
      </c>
      <c r="B9">
        <f t="shared" si="0"/>
        <v>0</v>
      </c>
      <c r="C9">
        <f t="shared" si="4"/>
        <v>-1.2795300000000001E-2</v>
      </c>
      <c r="E9">
        <f t="shared" si="5"/>
        <v>0</v>
      </c>
      <c r="H9">
        <f>H7+1</f>
        <v>5.2</v>
      </c>
    </row>
    <row r="10" spans="1:20">
      <c r="A10">
        <f t="shared" si="2"/>
        <v>6.1</v>
      </c>
      <c r="B10">
        <f t="shared" si="0"/>
        <v>0</v>
      </c>
      <c r="C10">
        <f t="shared" si="4"/>
        <v>-1.2795300000000001E-2</v>
      </c>
      <c r="E10">
        <f t="shared" si="5"/>
        <v>0</v>
      </c>
      <c r="H10">
        <f t="shared" si="3"/>
        <v>6.1</v>
      </c>
    </row>
    <row r="11" spans="1:20">
      <c r="A11">
        <f t="shared" si="2"/>
        <v>6.2</v>
      </c>
      <c r="B11">
        <f t="shared" si="0"/>
        <v>0</v>
      </c>
      <c r="C11">
        <f t="shared" si="4"/>
        <v>-1.2795300000000001E-2</v>
      </c>
      <c r="E11">
        <f t="shared" si="5"/>
        <v>0</v>
      </c>
      <c r="H11">
        <f t="shared" si="3"/>
        <v>6.2</v>
      </c>
    </row>
    <row r="12" spans="1:20">
      <c r="A12">
        <f t="shared" si="2"/>
        <v>7.1</v>
      </c>
      <c r="B12">
        <f t="shared" si="0"/>
        <v>0</v>
      </c>
      <c r="C12">
        <f t="shared" si="4"/>
        <v>-1.2795300000000001E-2</v>
      </c>
      <c r="E12">
        <f t="shared" si="5"/>
        <v>0</v>
      </c>
      <c r="H12">
        <f t="shared" si="3"/>
        <v>7.1</v>
      </c>
    </row>
    <row r="13" spans="1:20">
      <c r="A13">
        <f t="shared" si="2"/>
        <v>7.2</v>
      </c>
      <c r="B13">
        <f t="shared" si="0"/>
        <v>0</v>
      </c>
      <c r="C13">
        <f t="shared" si="4"/>
        <v>-1.2795300000000001E-2</v>
      </c>
      <c r="E13">
        <f t="shared" si="5"/>
        <v>0</v>
      </c>
      <c r="H13">
        <f t="shared" si="3"/>
        <v>7.2</v>
      </c>
    </row>
    <row r="14" spans="1:20">
      <c r="A14">
        <f t="shared" si="2"/>
        <v>8.1</v>
      </c>
      <c r="B14">
        <f t="shared" si="0"/>
        <v>0</v>
      </c>
      <c r="C14">
        <f t="shared" si="4"/>
        <v>-1.2795300000000001E-2</v>
      </c>
      <c r="E14">
        <f t="shared" si="5"/>
        <v>0</v>
      </c>
      <c r="H14">
        <f t="shared" si="3"/>
        <v>8.1</v>
      </c>
    </row>
    <row r="15" spans="1:20">
      <c r="A15">
        <f t="shared" si="2"/>
        <v>8.1999999999999993</v>
      </c>
      <c r="B15">
        <f t="shared" si="0"/>
        <v>0</v>
      </c>
      <c r="C15">
        <f t="shared" si="4"/>
        <v>-1.2795300000000001E-2</v>
      </c>
      <c r="E15">
        <f t="shared" si="5"/>
        <v>0</v>
      </c>
      <c r="H15">
        <f t="shared" si="3"/>
        <v>8.1999999999999993</v>
      </c>
    </row>
    <row r="16" spans="1:20">
      <c r="A16">
        <f t="shared" si="2"/>
        <v>9.1</v>
      </c>
      <c r="B16">
        <f t="shared" si="0"/>
        <v>0</v>
      </c>
      <c r="C16">
        <f t="shared" si="4"/>
        <v>-1.2795300000000001E-2</v>
      </c>
      <c r="E16">
        <f t="shared" si="5"/>
        <v>0</v>
      </c>
      <c r="H16">
        <f t="shared" si="3"/>
        <v>9.1</v>
      </c>
    </row>
    <row r="17" spans="1:17">
      <c r="A17">
        <f t="shared" si="2"/>
        <v>9.1999999999999993</v>
      </c>
      <c r="B17">
        <f t="shared" si="0"/>
        <v>0</v>
      </c>
      <c r="C17">
        <f t="shared" si="4"/>
        <v>-1.2795300000000001E-2</v>
      </c>
      <c r="E17">
        <f t="shared" si="5"/>
        <v>0</v>
      </c>
      <c r="H17">
        <f t="shared" si="3"/>
        <v>9.1999999999999993</v>
      </c>
    </row>
    <row r="18" spans="1:17">
      <c r="A18">
        <f t="shared" si="2"/>
        <v>10.1</v>
      </c>
      <c r="B18">
        <f t="shared" si="0"/>
        <v>0</v>
      </c>
      <c r="C18">
        <f t="shared" si="4"/>
        <v>-1.2795300000000001E-2</v>
      </c>
      <c r="E18">
        <f t="shared" si="5"/>
        <v>0</v>
      </c>
      <c r="H18">
        <f t="shared" si="3"/>
        <v>10.1</v>
      </c>
    </row>
    <row r="19" spans="1:17">
      <c r="A19">
        <f t="shared" si="2"/>
        <v>10.199999999999999</v>
      </c>
      <c r="B19">
        <f t="shared" si="0"/>
        <v>0</v>
      </c>
      <c r="C19">
        <f t="shared" si="4"/>
        <v>-1.2795300000000001E-2</v>
      </c>
      <c r="E19">
        <f t="shared" si="5"/>
        <v>0</v>
      </c>
      <c r="H19">
        <f t="shared" si="3"/>
        <v>10.199999999999999</v>
      </c>
    </row>
    <row r="20" spans="1:17">
      <c r="A20">
        <f t="shared" si="2"/>
        <v>11.1</v>
      </c>
      <c r="B20">
        <f t="shared" si="0"/>
        <v>0</v>
      </c>
      <c r="C20">
        <f t="shared" si="4"/>
        <v>-1.2795300000000001E-2</v>
      </c>
      <c r="E20">
        <f t="shared" si="5"/>
        <v>0</v>
      </c>
      <c r="H20">
        <f t="shared" si="3"/>
        <v>11.1</v>
      </c>
    </row>
    <row r="21" spans="1:17">
      <c r="A21">
        <f t="shared" si="2"/>
        <v>11.2</v>
      </c>
      <c r="B21">
        <f t="shared" si="0"/>
        <v>0</v>
      </c>
      <c r="C21">
        <f t="shared" si="4"/>
        <v>-1.2795300000000001E-2</v>
      </c>
      <c r="E21">
        <f t="shared" si="5"/>
        <v>0</v>
      </c>
      <c r="H21">
        <f t="shared" si="3"/>
        <v>11.2</v>
      </c>
    </row>
    <row r="22" spans="1:17">
      <c r="A22">
        <f t="shared" si="2"/>
        <v>12.1</v>
      </c>
      <c r="B22">
        <f t="shared" si="0"/>
        <v>0</v>
      </c>
      <c r="C22">
        <f t="shared" si="4"/>
        <v>-1.2795300000000001E-2</v>
      </c>
      <c r="E22">
        <f t="shared" si="5"/>
        <v>0</v>
      </c>
      <c r="H22">
        <f t="shared" si="3"/>
        <v>12.1</v>
      </c>
    </row>
    <row r="23" spans="1:17">
      <c r="A23">
        <f t="shared" si="2"/>
        <v>12.2</v>
      </c>
      <c r="B23">
        <f t="shared" si="0"/>
        <v>0</v>
      </c>
      <c r="C23">
        <f t="shared" si="4"/>
        <v>-1.2795300000000001E-2</v>
      </c>
      <c r="E23">
        <f t="shared" si="5"/>
        <v>0</v>
      </c>
      <c r="H23">
        <f t="shared" si="3"/>
        <v>12.2</v>
      </c>
    </row>
    <row r="24" spans="1:17">
      <c r="A24">
        <f t="shared" si="2"/>
        <v>13.1</v>
      </c>
      <c r="B24">
        <f t="shared" si="0"/>
        <v>0</v>
      </c>
      <c r="C24">
        <f t="shared" si="4"/>
        <v>-1.2795300000000001E-2</v>
      </c>
      <c r="E24">
        <f t="shared" si="5"/>
        <v>0</v>
      </c>
      <c r="H24">
        <f t="shared" si="3"/>
        <v>13.1</v>
      </c>
    </row>
    <row r="25" spans="1:17">
      <c r="A25">
        <f t="shared" si="2"/>
        <v>13.2</v>
      </c>
      <c r="B25">
        <f t="shared" si="0"/>
        <v>0</v>
      </c>
      <c r="C25">
        <f t="shared" si="4"/>
        <v>-1.2795300000000001E-2</v>
      </c>
      <c r="E25">
        <f t="shared" si="5"/>
        <v>0</v>
      </c>
      <c r="H25">
        <f t="shared" si="3"/>
        <v>13.2</v>
      </c>
    </row>
    <row r="26" spans="1:17">
      <c r="A26">
        <f t="shared" si="2"/>
        <v>14.1</v>
      </c>
      <c r="B26">
        <f t="shared" si="0"/>
        <v>0</v>
      </c>
      <c r="C26">
        <f t="shared" si="4"/>
        <v>-1.2795300000000001E-2</v>
      </c>
      <c r="E26">
        <f t="shared" si="5"/>
        <v>0</v>
      </c>
      <c r="H26">
        <f t="shared" si="3"/>
        <v>14.1</v>
      </c>
    </row>
    <row r="27" spans="1:17">
      <c r="A27">
        <f t="shared" si="2"/>
        <v>14.2</v>
      </c>
      <c r="B27">
        <f t="shared" si="0"/>
        <v>0</v>
      </c>
      <c r="C27">
        <f t="shared" si="4"/>
        <v>-1.2795300000000001E-2</v>
      </c>
      <c r="E27">
        <f t="shared" si="5"/>
        <v>0</v>
      </c>
      <c r="H27">
        <f t="shared" si="3"/>
        <v>14.2</v>
      </c>
    </row>
    <row r="28" spans="1:17">
      <c r="A28">
        <f t="shared" si="2"/>
        <v>15.1</v>
      </c>
      <c r="B28">
        <f t="shared" si="0"/>
        <v>0</v>
      </c>
      <c r="C28">
        <f t="shared" si="4"/>
        <v>-1.2795300000000001E-2</v>
      </c>
      <c r="E28">
        <f t="shared" si="5"/>
        <v>0</v>
      </c>
      <c r="H28">
        <f t="shared" si="3"/>
        <v>15.1</v>
      </c>
    </row>
    <row r="29" spans="1:17">
      <c r="A29">
        <f t="shared" si="2"/>
        <v>15.2</v>
      </c>
      <c r="B29">
        <f t="shared" si="0"/>
        <v>0</v>
      </c>
      <c r="C29">
        <f t="shared" si="4"/>
        <v>-1.2795300000000001E-2</v>
      </c>
      <c r="E29">
        <f t="shared" si="5"/>
        <v>0</v>
      </c>
      <c r="H29">
        <f t="shared" si="3"/>
        <v>15.2</v>
      </c>
    </row>
    <row r="30" spans="1:17">
      <c r="A30">
        <f t="shared" si="2"/>
        <v>16.100000000000001</v>
      </c>
      <c r="B30">
        <f t="shared" si="0"/>
        <v>0</v>
      </c>
      <c r="C30">
        <f t="shared" si="4"/>
        <v>-1.2795300000000001E-2</v>
      </c>
      <c r="E30">
        <f t="shared" si="5"/>
        <v>0</v>
      </c>
      <c r="H30">
        <f t="shared" si="3"/>
        <v>16.100000000000001</v>
      </c>
    </row>
    <row r="31" spans="1:17">
      <c r="A31">
        <f t="shared" si="2"/>
        <v>16.2</v>
      </c>
      <c r="B31">
        <f t="shared" si="0"/>
        <v>173.87899999999999</v>
      </c>
      <c r="C31">
        <f>$T$1*J31+$T$2</f>
        <v>0.66988274437000006</v>
      </c>
      <c r="E31">
        <f t="shared" si="5"/>
        <v>33.0583125</v>
      </c>
      <c r="H31">
        <f t="shared" si="3"/>
        <v>16.2</v>
      </c>
      <c r="I31">
        <v>173.87899999999999</v>
      </c>
      <c r="J31">
        <v>391.90899999999999</v>
      </c>
      <c r="K31">
        <v>14.0375</v>
      </c>
      <c r="L31">
        <v>0</v>
      </c>
      <c r="N31">
        <v>3.524</v>
      </c>
      <c r="O31">
        <v>0.2329</v>
      </c>
      <c r="P31">
        <v>0.28470000000000001</v>
      </c>
      <c r="Q31">
        <v>0</v>
      </c>
    </row>
    <row r="32" spans="1:17">
      <c r="A32">
        <f t="shared" si="2"/>
        <v>17.100000000000001</v>
      </c>
      <c r="B32">
        <f t="shared" si="0"/>
        <v>0</v>
      </c>
      <c r="C32">
        <f t="shared" si="4"/>
        <v>-1.2795300000000001E-2</v>
      </c>
      <c r="E32">
        <f t="shared" si="5"/>
        <v>0</v>
      </c>
      <c r="H32">
        <f t="shared" si="3"/>
        <v>17.100000000000001</v>
      </c>
    </row>
    <row r="33" spans="1:17">
      <c r="A33">
        <f t="shared" si="2"/>
        <v>17.2</v>
      </c>
      <c r="B33">
        <f t="shared" si="0"/>
        <v>220.11600000000001</v>
      </c>
      <c r="C33">
        <f t="shared" si="4"/>
        <v>0.66985138963000013</v>
      </c>
      <c r="E33">
        <f t="shared" si="5"/>
        <v>33.0583125</v>
      </c>
      <c r="H33">
        <f t="shared" si="3"/>
        <v>17.2</v>
      </c>
      <c r="I33">
        <v>220.11600000000001</v>
      </c>
      <c r="J33">
        <v>391.89100000000002</v>
      </c>
      <c r="K33">
        <v>14.0375</v>
      </c>
      <c r="L33">
        <v>0</v>
      </c>
      <c r="N33">
        <v>4.452</v>
      </c>
      <c r="O33">
        <v>0.2306</v>
      </c>
      <c r="P33">
        <v>0.1797</v>
      </c>
      <c r="Q33">
        <v>0</v>
      </c>
    </row>
    <row r="34" spans="1:17">
      <c r="A34">
        <f t="shared" si="2"/>
        <v>18.100000000000001</v>
      </c>
      <c r="B34">
        <f t="shared" si="0"/>
        <v>0</v>
      </c>
      <c r="C34">
        <f t="shared" si="4"/>
        <v>-1.2795300000000001E-2</v>
      </c>
      <c r="E34">
        <f t="shared" si="5"/>
        <v>0</v>
      </c>
      <c r="H34">
        <f t="shared" si="3"/>
        <v>18.100000000000001</v>
      </c>
    </row>
    <row r="35" spans="1:17">
      <c r="A35">
        <f t="shared" si="2"/>
        <v>18.2</v>
      </c>
      <c r="B35">
        <f t="shared" si="0"/>
        <v>269.66000000000003</v>
      </c>
      <c r="C35">
        <f t="shared" si="4"/>
        <v>0.66992803455000005</v>
      </c>
      <c r="E35">
        <f t="shared" si="5"/>
        <v>32.8355295</v>
      </c>
      <c r="H35">
        <f t="shared" si="3"/>
        <v>18.2</v>
      </c>
      <c r="I35">
        <v>269.66000000000003</v>
      </c>
      <c r="J35">
        <v>391.935</v>
      </c>
      <c r="K35">
        <v>13.9429</v>
      </c>
      <c r="L35">
        <v>0</v>
      </c>
      <c r="N35">
        <v>4.9649999999999999</v>
      </c>
      <c r="O35">
        <v>0.2084</v>
      </c>
      <c r="P35">
        <v>0.16209999999999999</v>
      </c>
      <c r="Q35">
        <v>0</v>
      </c>
    </row>
    <row r="36" spans="1:17">
      <c r="A36">
        <f t="shared" si="2"/>
        <v>19.100000000000001</v>
      </c>
      <c r="B36">
        <f t="shared" si="0"/>
        <v>0</v>
      </c>
      <c r="C36">
        <f t="shared" si="4"/>
        <v>-1.2795300000000001E-2</v>
      </c>
      <c r="E36">
        <f t="shared" si="5"/>
        <v>0</v>
      </c>
      <c r="H36">
        <f t="shared" si="3"/>
        <v>19.100000000000001</v>
      </c>
    </row>
    <row r="37" spans="1:17">
      <c r="A37">
        <f t="shared" si="2"/>
        <v>19.2</v>
      </c>
      <c r="B37">
        <f t="shared" si="0"/>
        <v>338.42700000000002</v>
      </c>
      <c r="C37">
        <f t="shared" si="4"/>
        <v>0.66983222840000001</v>
      </c>
      <c r="E37">
        <f t="shared" si="5"/>
        <v>32.977300499999998</v>
      </c>
      <c r="H37">
        <f t="shared" si="3"/>
        <v>19.2</v>
      </c>
      <c r="I37">
        <v>338.42700000000002</v>
      </c>
      <c r="J37">
        <v>391.88</v>
      </c>
      <c r="K37">
        <v>14.0031</v>
      </c>
      <c r="L37">
        <v>0</v>
      </c>
      <c r="N37">
        <v>6.1859999999999999</v>
      </c>
      <c r="O37">
        <v>0.20910000000000001</v>
      </c>
      <c r="P37">
        <v>0.16020000000000001</v>
      </c>
      <c r="Q37">
        <v>0</v>
      </c>
    </row>
    <row r="38" spans="1:17">
      <c r="A38">
        <f t="shared" si="2"/>
        <v>20.100000000000001</v>
      </c>
      <c r="B38">
        <f t="shared" si="0"/>
        <v>202.012</v>
      </c>
      <c r="C38">
        <f t="shared" si="4"/>
        <v>2.6966690952000001E-2</v>
      </c>
      <c r="E38">
        <f>2.355*K38</f>
        <v>4.8725656500000003</v>
      </c>
      <c r="H38">
        <f t="shared" si="3"/>
        <v>20.100000000000001</v>
      </c>
      <c r="I38">
        <v>256.10300000000001</v>
      </c>
      <c r="J38">
        <v>22.8264</v>
      </c>
      <c r="K38">
        <v>2.0690300000000001</v>
      </c>
      <c r="L38">
        <v>54.091000000000001</v>
      </c>
      <c r="N38">
        <v>17.97</v>
      </c>
      <c r="O38">
        <v>0.13339999999999999</v>
      </c>
      <c r="P38">
        <v>0.12470000000000001</v>
      </c>
      <c r="Q38">
        <v>2.3370000000000002</v>
      </c>
    </row>
    <row r="39" spans="1:17">
      <c r="A39">
        <f t="shared" si="2"/>
        <v>20.2</v>
      </c>
      <c r="B39">
        <f t="shared" si="0"/>
        <v>430.64800000000002</v>
      </c>
      <c r="C39">
        <f t="shared" si="4"/>
        <v>0.66968590628000002</v>
      </c>
      <c r="E39">
        <f t="shared" si="5"/>
        <v>31.916373</v>
      </c>
      <c r="H39">
        <f t="shared" si="3"/>
        <v>20.2</v>
      </c>
      <c r="I39">
        <v>430.64800000000002</v>
      </c>
      <c r="J39">
        <v>391.79599999999999</v>
      </c>
      <c r="K39">
        <v>13.5526</v>
      </c>
      <c r="L39">
        <v>0</v>
      </c>
      <c r="N39">
        <v>7.4909999999999997</v>
      </c>
      <c r="O39">
        <v>0.192</v>
      </c>
      <c r="P39">
        <v>0.1459</v>
      </c>
      <c r="Q39">
        <v>0</v>
      </c>
    </row>
    <row r="40" spans="1:17">
      <c r="A40">
        <f t="shared" si="2"/>
        <v>21.1</v>
      </c>
      <c r="B40">
        <f t="shared" si="0"/>
        <v>0</v>
      </c>
      <c r="C40">
        <f t="shared" si="4"/>
        <v>-1.2795300000000001E-2</v>
      </c>
      <c r="E40">
        <f t="shared" si="5"/>
        <v>0</v>
      </c>
      <c r="H40">
        <f t="shared" si="3"/>
        <v>21.1</v>
      </c>
    </row>
    <row r="41" spans="1:17">
      <c r="A41">
        <f t="shared" si="2"/>
        <v>21.2</v>
      </c>
      <c r="B41">
        <f t="shared" si="0"/>
        <v>309.22300000000001</v>
      </c>
      <c r="C41">
        <f t="shared" si="4"/>
        <v>0.66956745504000004</v>
      </c>
      <c r="E41">
        <f t="shared" si="5"/>
        <v>32.521372499999998</v>
      </c>
      <c r="H41">
        <f t="shared" si="3"/>
        <v>21.2</v>
      </c>
      <c r="I41">
        <v>309.22300000000001</v>
      </c>
      <c r="J41">
        <v>391.72800000000001</v>
      </c>
      <c r="K41">
        <v>13.8095</v>
      </c>
      <c r="L41">
        <v>0</v>
      </c>
      <c r="N41">
        <v>6.1989999999999998</v>
      </c>
      <c r="O41">
        <v>0.22450000000000001</v>
      </c>
      <c r="P41">
        <v>0.17419999999999999</v>
      </c>
      <c r="Q41">
        <v>0</v>
      </c>
    </row>
    <row r="42" spans="1:17">
      <c r="A42">
        <f t="shared" si="2"/>
        <v>22.1</v>
      </c>
      <c r="B42">
        <f t="shared" si="0"/>
        <v>-31.016869999999997</v>
      </c>
      <c r="C42">
        <f t="shared" si="4"/>
        <v>3.0112964918000001E-2</v>
      </c>
      <c r="E42">
        <f t="shared" si="5"/>
        <v>7.3869049500000008</v>
      </c>
      <c r="H42">
        <f t="shared" si="3"/>
        <v>22.1</v>
      </c>
      <c r="I42">
        <v>9.3501300000000001</v>
      </c>
      <c r="J42">
        <v>24.6326</v>
      </c>
      <c r="K42">
        <v>3.1366900000000002</v>
      </c>
      <c r="L42">
        <v>40.366999999999997</v>
      </c>
      <c r="N42">
        <v>5.1689999999999996</v>
      </c>
      <c r="O42">
        <v>1.905</v>
      </c>
      <c r="P42">
        <v>2.04</v>
      </c>
      <c r="Q42">
        <v>1.8049999999999999</v>
      </c>
    </row>
    <row r="43" spans="1:17">
      <c r="A43">
        <f t="shared" si="2"/>
        <v>22.2</v>
      </c>
      <c r="B43">
        <f t="shared" si="0"/>
        <v>329.464</v>
      </c>
      <c r="C43">
        <f t="shared" si="4"/>
        <v>0.66948384240000003</v>
      </c>
      <c r="E43">
        <f t="shared" si="5"/>
        <v>33.341854499999997</v>
      </c>
      <c r="H43">
        <f t="shared" si="3"/>
        <v>22.2</v>
      </c>
      <c r="I43">
        <v>329.464</v>
      </c>
      <c r="J43">
        <v>391.68</v>
      </c>
      <c r="K43">
        <v>14.1579</v>
      </c>
      <c r="L43">
        <v>0</v>
      </c>
      <c r="N43">
        <v>5.8170000000000002</v>
      </c>
      <c r="O43">
        <v>0.2026</v>
      </c>
      <c r="P43">
        <v>0.159</v>
      </c>
      <c r="Q43">
        <v>0</v>
      </c>
    </row>
    <row r="44" spans="1:17">
      <c r="A44">
        <f t="shared" si="2"/>
        <v>23.1</v>
      </c>
      <c r="B44">
        <f t="shared" si="0"/>
        <v>-5.8092000000000041</v>
      </c>
      <c r="C44">
        <f t="shared" si="4"/>
        <v>2.9344077015999996E-2</v>
      </c>
      <c r="E44">
        <f t="shared" si="5"/>
        <v>7.9572152999999997</v>
      </c>
      <c r="H44">
        <f t="shared" si="3"/>
        <v>23.1</v>
      </c>
      <c r="I44">
        <v>34.951999999999998</v>
      </c>
      <c r="J44">
        <v>24.191199999999998</v>
      </c>
      <c r="K44">
        <v>3.37886</v>
      </c>
      <c r="L44">
        <v>40.761200000000002</v>
      </c>
      <c r="N44">
        <v>7.931</v>
      </c>
      <c r="O44">
        <v>0.78169999999999995</v>
      </c>
      <c r="P44">
        <v>0.83350000000000002</v>
      </c>
      <c r="Q44">
        <v>2.4569999999999999</v>
      </c>
    </row>
    <row r="45" spans="1:17">
      <c r="A45">
        <f t="shared" si="2"/>
        <v>23.2</v>
      </c>
      <c r="B45">
        <f t="shared" si="0"/>
        <v>350.21300000000002</v>
      </c>
      <c r="C45">
        <f t="shared" si="4"/>
        <v>0.66931139133000006</v>
      </c>
      <c r="E45">
        <f t="shared" si="5"/>
        <v>32.196382499999999</v>
      </c>
      <c r="H45">
        <f t="shared" si="3"/>
        <v>23.2</v>
      </c>
      <c r="I45">
        <v>350.21300000000002</v>
      </c>
      <c r="J45">
        <v>391.58100000000002</v>
      </c>
      <c r="K45">
        <v>13.6715</v>
      </c>
      <c r="L45">
        <v>0</v>
      </c>
      <c r="N45">
        <v>6.2370000000000001</v>
      </c>
      <c r="O45">
        <v>0.19989999999999999</v>
      </c>
      <c r="P45">
        <v>0.14929999999999999</v>
      </c>
      <c r="Q45">
        <v>0</v>
      </c>
    </row>
    <row r="46" spans="1:17">
      <c r="A46">
        <f t="shared" si="2"/>
        <v>24.1</v>
      </c>
      <c r="B46">
        <f t="shared" si="0"/>
        <v>41.008000000000003</v>
      </c>
      <c r="C46">
        <f t="shared" si="4"/>
        <v>2.7726520817999999E-2</v>
      </c>
      <c r="E46">
        <f t="shared" si="5"/>
        <v>5.2825005000000003</v>
      </c>
      <c r="H46">
        <f t="shared" si="3"/>
        <v>24.1</v>
      </c>
      <c r="I46">
        <v>85.897000000000006</v>
      </c>
      <c r="J46">
        <v>23.262599999999999</v>
      </c>
      <c r="K46">
        <v>2.2431000000000001</v>
      </c>
      <c r="L46">
        <v>44.889000000000003</v>
      </c>
      <c r="N46">
        <v>13.08</v>
      </c>
      <c r="O46">
        <v>0.34489999999999998</v>
      </c>
      <c r="P46">
        <v>0.3327</v>
      </c>
      <c r="Q46">
        <v>2.4900000000000002</v>
      </c>
    </row>
    <row r="47" spans="1:17">
      <c r="A47">
        <f t="shared" si="2"/>
        <v>24.2</v>
      </c>
      <c r="B47">
        <f t="shared" si="0"/>
        <v>366.577</v>
      </c>
      <c r="C47">
        <f t="shared" si="4"/>
        <v>0.6696005517100001</v>
      </c>
      <c r="E47">
        <f t="shared" si="5"/>
        <v>33.277091999999996</v>
      </c>
      <c r="H47">
        <f t="shared" si="3"/>
        <v>24.2</v>
      </c>
      <c r="I47">
        <v>366.577</v>
      </c>
      <c r="J47">
        <v>391.74700000000001</v>
      </c>
      <c r="K47">
        <v>14.1304</v>
      </c>
      <c r="L47">
        <v>0</v>
      </c>
      <c r="N47">
        <v>6.2640000000000002</v>
      </c>
      <c r="O47">
        <v>0.19439999999999999</v>
      </c>
      <c r="P47">
        <v>0.15479999999999999</v>
      </c>
      <c r="Q47">
        <v>0</v>
      </c>
    </row>
    <row r="48" spans="1:17">
      <c r="A48">
        <f t="shared" si="2"/>
        <v>25.1</v>
      </c>
      <c r="B48">
        <f t="shared" si="0"/>
        <v>200.0419</v>
      </c>
      <c r="C48">
        <f t="shared" si="4"/>
        <v>2.6943349089999999E-2</v>
      </c>
      <c r="E48">
        <f t="shared" si="5"/>
        <v>5.1483125999999997</v>
      </c>
      <c r="H48">
        <f t="shared" si="3"/>
        <v>25.1</v>
      </c>
      <c r="I48">
        <v>244.28700000000001</v>
      </c>
      <c r="J48">
        <v>22.812999999999999</v>
      </c>
      <c r="K48">
        <v>2.1861199999999998</v>
      </c>
      <c r="L48">
        <v>44.245100000000001</v>
      </c>
      <c r="N48">
        <v>27.64</v>
      </c>
      <c r="O48">
        <v>0.22700000000000001</v>
      </c>
      <c r="P48">
        <v>0.20830000000000001</v>
      </c>
      <c r="Q48">
        <v>3.5470000000000002</v>
      </c>
    </row>
    <row r="49" spans="1:17">
      <c r="A49">
        <f t="shared" si="2"/>
        <v>25.2</v>
      </c>
      <c r="B49">
        <f t="shared" si="0"/>
        <v>398.60300000000001</v>
      </c>
      <c r="C49">
        <f t="shared" si="4"/>
        <v>0.66867384495000004</v>
      </c>
      <c r="E49">
        <f t="shared" si="5"/>
        <v>32.402445</v>
      </c>
      <c r="H49">
        <f t="shared" si="3"/>
        <v>25.2</v>
      </c>
      <c r="I49">
        <v>398.60300000000001</v>
      </c>
      <c r="J49">
        <v>391.21499999999997</v>
      </c>
      <c r="K49">
        <v>13.759</v>
      </c>
      <c r="L49">
        <v>0</v>
      </c>
      <c r="N49">
        <v>7.1680000000000001</v>
      </c>
      <c r="O49">
        <v>0.20130000000000001</v>
      </c>
      <c r="P49">
        <v>0.1547</v>
      </c>
      <c r="Q49">
        <v>0</v>
      </c>
    </row>
    <row r="50" spans="1:17">
      <c r="A50">
        <f t="shared" si="2"/>
        <v>26.1</v>
      </c>
      <c r="B50">
        <f t="shared" si="0"/>
        <v>0</v>
      </c>
      <c r="C50">
        <f t="shared" si="4"/>
        <v>-1.2795300000000001E-2</v>
      </c>
      <c r="E50">
        <f t="shared" si="5"/>
        <v>0</v>
      </c>
      <c r="H50">
        <f t="shared" si="3"/>
        <v>26.1</v>
      </c>
    </row>
    <row r="51" spans="1:17">
      <c r="A51">
        <f t="shared" si="2"/>
        <v>26.2</v>
      </c>
      <c r="B51">
        <f t="shared" si="0"/>
        <v>0</v>
      </c>
      <c r="C51">
        <f t="shared" si="4"/>
        <v>-1.2795300000000001E-2</v>
      </c>
      <c r="E51">
        <f t="shared" si="5"/>
        <v>0</v>
      </c>
      <c r="H51">
        <f t="shared" si="3"/>
        <v>26.2</v>
      </c>
    </row>
    <row r="52" spans="1:17">
      <c r="A52">
        <f t="shared" si="2"/>
        <v>27.1</v>
      </c>
      <c r="B52">
        <f t="shared" si="0"/>
        <v>0</v>
      </c>
      <c r="C52">
        <f t="shared" si="4"/>
        <v>-1.2795300000000001E-2</v>
      </c>
      <c r="E52">
        <f t="shared" si="5"/>
        <v>0</v>
      </c>
      <c r="H52">
        <f t="shared" si="3"/>
        <v>27.1</v>
      </c>
    </row>
    <row r="53" spans="1:17">
      <c r="A53">
        <f t="shared" si="2"/>
        <v>27.2</v>
      </c>
      <c r="B53">
        <f t="shared" si="0"/>
        <v>0</v>
      </c>
      <c r="C53">
        <f t="shared" si="4"/>
        <v>-1.2795300000000001E-2</v>
      </c>
      <c r="E53">
        <f t="shared" si="5"/>
        <v>0</v>
      </c>
      <c r="H53">
        <f t="shared" si="3"/>
        <v>27.2</v>
      </c>
    </row>
    <row r="54" spans="1:17">
      <c r="A54">
        <f t="shared" si="2"/>
        <v>28.1</v>
      </c>
      <c r="B54">
        <f t="shared" si="0"/>
        <v>0</v>
      </c>
      <c r="C54">
        <f>$T$1*J54+$T$2</f>
        <v>-1.2795300000000001E-2</v>
      </c>
      <c r="E54">
        <f t="shared" si="5"/>
        <v>0</v>
      </c>
      <c r="H54">
        <f t="shared" si="3"/>
        <v>28.1</v>
      </c>
    </row>
    <row r="55" spans="1:17">
      <c r="A55">
        <f t="shared" si="2"/>
        <v>28.2</v>
      </c>
      <c r="B55">
        <f t="shared" si="0"/>
        <v>0</v>
      </c>
      <c r="C55">
        <f t="shared" si="4"/>
        <v>-1.2795300000000001E-2</v>
      </c>
      <c r="E55">
        <f t="shared" si="5"/>
        <v>0</v>
      </c>
      <c r="H55">
        <f t="shared" si="3"/>
        <v>28.2</v>
      </c>
    </row>
    <row r="56" spans="1:17">
      <c r="A56">
        <f t="shared" si="2"/>
        <v>29.1</v>
      </c>
      <c r="B56">
        <f t="shared" si="0"/>
        <v>0</v>
      </c>
      <c r="C56">
        <f t="shared" si="4"/>
        <v>-1.2795300000000001E-2</v>
      </c>
      <c r="E56">
        <f t="shared" si="5"/>
        <v>0</v>
      </c>
      <c r="H56">
        <f t="shared" si="3"/>
        <v>29.1</v>
      </c>
    </row>
    <row r="57" spans="1:17">
      <c r="A57">
        <f t="shared" si="2"/>
        <v>29.2</v>
      </c>
      <c r="B57">
        <f t="shared" si="0"/>
        <v>0</v>
      </c>
      <c r="C57">
        <f t="shared" si="4"/>
        <v>-1.2795300000000001E-2</v>
      </c>
      <c r="E57">
        <f t="shared" si="5"/>
        <v>0</v>
      </c>
      <c r="H57">
        <f t="shared" si="3"/>
        <v>29.2</v>
      </c>
    </row>
    <row r="58" spans="1:17">
      <c r="A58">
        <f t="shared" si="2"/>
        <v>30.1</v>
      </c>
      <c r="B58">
        <f t="shared" si="0"/>
        <v>0</v>
      </c>
      <c r="C58">
        <f t="shared" si="4"/>
        <v>-1.2795300000000001E-2</v>
      </c>
      <c r="E58">
        <f t="shared" si="5"/>
        <v>0</v>
      </c>
      <c r="H58">
        <f t="shared" si="3"/>
        <v>30.1</v>
      </c>
    </row>
    <row r="59" spans="1:17">
      <c r="A59">
        <f t="shared" si="2"/>
        <v>30.2</v>
      </c>
      <c r="B59">
        <f t="shared" si="0"/>
        <v>0</v>
      </c>
      <c r="C59">
        <f t="shared" si="4"/>
        <v>-1.2795300000000001E-2</v>
      </c>
      <c r="E59">
        <f t="shared" si="5"/>
        <v>0</v>
      </c>
      <c r="H59">
        <f t="shared" si="3"/>
        <v>30.2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7199-1ACA-F44B-B704-915230627261}">
  <dimension ref="A1:K38"/>
  <sheetViews>
    <sheetView workbookViewId="0">
      <selection activeCell="B15" sqref="B15:B24"/>
    </sheetView>
  </sheetViews>
  <sheetFormatPr baseColWidth="10" defaultRowHeight="14"/>
  <sheetData>
    <row r="1" spans="1:9" ht="16">
      <c r="A1" t="s">
        <v>14</v>
      </c>
      <c r="B1" t="s">
        <v>11</v>
      </c>
      <c r="C1" t="s">
        <v>12</v>
      </c>
      <c r="D1" t="s">
        <v>13</v>
      </c>
      <c r="H1" s="1"/>
      <c r="I1" s="1"/>
    </row>
    <row r="2" spans="1:9">
      <c r="A2">
        <v>16</v>
      </c>
      <c r="B2">
        <f>SQRT(2*PI())*C2*D2</f>
        <v>6118.2446243700624</v>
      </c>
      <c r="C2">
        <v>173.87899999999999</v>
      </c>
      <c r="D2">
        <v>14.0375</v>
      </c>
      <c r="F2">
        <v>6118.2446243700597</v>
      </c>
    </row>
    <row r="3" spans="1:9">
      <c r="A3">
        <f>A2+1</f>
        <v>17</v>
      </c>
      <c r="B3">
        <f t="shared" ref="B3:B11" si="0">SQRT(2*PI())*C3*D3</f>
        <v>7745.1764372801827</v>
      </c>
      <c r="C3">
        <v>220.11600000000001</v>
      </c>
      <c r="D3">
        <v>14.0375</v>
      </c>
      <c r="F3">
        <v>7745.1764372801827</v>
      </c>
    </row>
    <row r="4" spans="1:9">
      <c r="A4">
        <f t="shared" ref="A4:A11" si="1">A3+1</f>
        <v>18</v>
      </c>
      <c r="B4">
        <f t="shared" si="0"/>
        <v>9424.5273030892749</v>
      </c>
      <c r="C4">
        <v>269.66000000000003</v>
      </c>
      <c r="D4">
        <v>13.9429</v>
      </c>
      <c r="F4">
        <v>9424.5273030892749</v>
      </c>
    </row>
    <row r="5" spans="1:9">
      <c r="A5">
        <f t="shared" si="1"/>
        <v>19</v>
      </c>
      <c r="B5">
        <f t="shared" si="0"/>
        <v>11878.979382509644</v>
      </c>
      <c r="C5">
        <v>338.42700000000002</v>
      </c>
      <c r="D5">
        <v>14.0031</v>
      </c>
      <c r="F5">
        <v>11878.979382509644</v>
      </c>
    </row>
    <row r="6" spans="1:9">
      <c r="A6">
        <f t="shared" si="1"/>
        <v>20</v>
      </c>
      <c r="B6">
        <f t="shared" si="0"/>
        <v>14629.685474618449</v>
      </c>
      <c r="C6">
        <v>430.64800000000002</v>
      </c>
      <c r="D6">
        <v>13.5526</v>
      </c>
      <c r="F6">
        <v>14629.685474618449</v>
      </c>
    </row>
    <row r="7" spans="1:9">
      <c r="A7">
        <f t="shared" si="1"/>
        <v>21</v>
      </c>
      <c r="B7">
        <f t="shared" si="0"/>
        <v>10703.84170412604</v>
      </c>
      <c r="C7">
        <v>309.22300000000001</v>
      </c>
      <c r="D7">
        <v>13.8095</v>
      </c>
      <c r="F7">
        <v>10703.84170412604</v>
      </c>
    </row>
    <row r="8" spans="1:9">
      <c r="A8">
        <f t="shared" si="1"/>
        <v>22</v>
      </c>
      <c r="B8">
        <f t="shared" si="0"/>
        <v>11692.213622748541</v>
      </c>
      <c r="C8">
        <v>329.464</v>
      </c>
      <c r="D8">
        <v>14.1579</v>
      </c>
      <c r="F8">
        <v>11692.213622748541</v>
      </c>
    </row>
    <row r="9" spans="1:9">
      <c r="A9">
        <f t="shared" si="1"/>
        <v>23</v>
      </c>
      <c r="B9">
        <f t="shared" si="0"/>
        <v>12001.578335297461</v>
      </c>
      <c r="C9">
        <v>350.21300000000002</v>
      </c>
      <c r="D9">
        <v>13.6715</v>
      </c>
      <c r="F9">
        <v>12001.578335297461</v>
      </c>
    </row>
    <row r="10" spans="1:9">
      <c r="A10">
        <f t="shared" si="1"/>
        <v>24</v>
      </c>
      <c r="B10">
        <f t="shared" si="0"/>
        <v>12984.032766814749</v>
      </c>
      <c r="C10">
        <v>366.577</v>
      </c>
      <c r="D10">
        <v>14.1304</v>
      </c>
      <c r="F10">
        <v>12984.032766814749</v>
      </c>
    </row>
    <row r="11" spans="1:9">
      <c r="A11">
        <f t="shared" si="1"/>
        <v>25</v>
      </c>
      <c r="B11">
        <f t="shared" si="0"/>
        <v>13747.298660551558</v>
      </c>
      <c r="C11">
        <v>398.60300000000001</v>
      </c>
      <c r="D11">
        <v>13.759</v>
      </c>
      <c r="F11">
        <v>13747.298660551558</v>
      </c>
    </row>
    <row r="14" spans="1:9">
      <c r="B14" t="s">
        <v>15</v>
      </c>
      <c r="C14" t="s">
        <v>19</v>
      </c>
      <c r="D14" t="s">
        <v>16</v>
      </c>
      <c r="E14" t="s">
        <v>18</v>
      </c>
      <c r="F14" t="s">
        <v>17</v>
      </c>
      <c r="G14" t="s">
        <v>20</v>
      </c>
    </row>
    <row r="15" spans="1:9">
      <c r="A15">
        <v>16</v>
      </c>
      <c r="B15">
        <f>SQRT(2*PI())*SQRT(D2*D2*D15*D15 + C2*C2*F15*F15 + 2*F15*D15*C15)</f>
        <v>175.33630427075431</v>
      </c>
      <c r="C15">
        <f>G15/(SQRT(E15)*SQRT(F15))</f>
        <v>-2.3961096388322507</v>
      </c>
      <c r="D15">
        <v>3.524</v>
      </c>
      <c r="E15">
        <v>0.2329</v>
      </c>
      <c r="F15">
        <v>0.28470000000000001</v>
      </c>
      <c r="G15">
        <v>-0.61699999999999999</v>
      </c>
    </row>
    <row r="16" spans="1:9">
      <c r="A16">
        <f>A15+1</f>
        <v>17</v>
      </c>
      <c r="B16">
        <f t="shared" ref="B16:B24" si="2">SQRT(2*PI())*SQRT(D3*D3*D16*D16 + C3*C3*F16*F16 + 2*F16*D16*C16)</f>
        <v>185.31104402469808</v>
      </c>
      <c r="C16">
        <f t="shared" ref="C16:C24" si="3">G16/(SQRT(E16)*SQRT(F16))</f>
        <v>-2.9965818518309222</v>
      </c>
      <c r="D16">
        <v>4.452</v>
      </c>
      <c r="E16">
        <v>0.2306</v>
      </c>
      <c r="F16">
        <v>0.1797</v>
      </c>
      <c r="G16">
        <v>-0.61</v>
      </c>
    </row>
    <row r="17" spans="1:11">
      <c r="A17">
        <f t="shared" ref="A17:A23" si="4">A16+1</f>
        <v>18</v>
      </c>
      <c r="B17">
        <f t="shared" si="2"/>
        <v>205.14120238710035</v>
      </c>
      <c r="C17">
        <f t="shared" si="3"/>
        <v>-3.3134233458916809</v>
      </c>
      <c r="D17">
        <v>4.9649999999999999</v>
      </c>
      <c r="E17">
        <v>0.2084</v>
      </c>
      <c r="F17">
        <v>0.16209999999999999</v>
      </c>
      <c r="G17">
        <v>-0.60899999999999999</v>
      </c>
    </row>
    <row r="18" spans="1:11">
      <c r="A18">
        <f t="shared" si="4"/>
        <v>19</v>
      </c>
      <c r="B18">
        <f>SQRT(2*PI())*SQRT(D5*D5*D18*D18 + C5*C5*F18*F18 + 2*F18*D18*C18)</f>
        <v>256.07413135858673</v>
      </c>
      <c r="C18">
        <f t="shared" si="3"/>
        <v>-3.2946481399333827</v>
      </c>
      <c r="D18">
        <v>6.1859999999999999</v>
      </c>
      <c r="E18">
        <v>0.20910000000000001</v>
      </c>
      <c r="F18">
        <v>0.16020000000000001</v>
      </c>
      <c r="G18">
        <v>-0.60299999999999998</v>
      </c>
    </row>
    <row r="19" spans="1:11">
      <c r="A19">
        <f t="shared" si="4"/>
        <v>20</v>
      </c>
      <c r="B19">
        <f t="shared" si="2"/>
        <v>299.19080962378905</v>
      </c>
      <c r="C19">
        <f t="shared" si="3"/>
        <v>-3.5908413011040201</v>
      </c>
      <c r="D19">
        <v>7.4909999999999997</v>
      </c>
      <c r="E19">
        <v>0.192</v>
      </c>
      <c r="F19">
        <v>0.1459</v>
      </c>
      <c r="G19">
        <v>-0.60099999999999998</v>
      </c>
    </row>
    <row r="20" spans="1:11">
      <c r="A20">
        <f t="shared" si="4"/>
        <v>21</v>
      </c>
      <c r="B20">
        <f>SQRT(2*PI())*SQRT(D7*D7*D20*D20 + C7*C7*F20*F20 + 2*F20*D20*C20)</f>
        <v>253.4447394495914</v>
      </c>
      <c r="C20">
        <f t="shared" si="3"/>
        <v>-3.0795342927779634</v>
      </c>
      <c r="D20">
        <v>6.1989999999999998</v>
      </c>
      <c r="E20">
        <v>0.22450000000000001</v>
      </c>
      <c r="F20">
        <v>0.17419999999999999</v>
      </c>
      <c r="G20">
        <v>-0.60899999999999999</v>
      </c>
    </row>
    <row r="21" spans="1:11">
      <c r="A21">
        <f t="shared" si="4"/>
        <v>22</v>
      </c>
      <c r="B21">
        <f>SQRT(2*PI())*SQRT(D8*D8*D21*D21 + C8*C8*F21*F21 + 2*F21*D21*C21)</f>
        <v>244.5788681967575</v>
      </c>
      <c r="C21">
        <f t="shared" si="3"/>
        <v>-3.4042616123646923</v>
      </c>
      <c r="D21">
        <v>5.8170000000000002</v>
      </c>
      <c r="E21">
        <v>0.2026</v>
      </c>
      <c r="F21">
        <v>0.159</v>
      </c>
      <c r="G21">
        <v>-0.61099999999999999</v>
      </c>
    </row>
    <row r="22" spans="1:11">
      <c r="A22">
        <f t="shared" si="4"/>
        <v>23</v>
      </c>
      <c r="B22">
        <f t="shared" si="2"/>
        <v>250.64180183295778</v>
      </c>
      <c r="C22">
        <f t="shared" si="3"/>
        <v>-3.4441389542700418</v>
      </c>
      <c r="D22">
        <v>6.2370000000000001</v>
      </c>
      <c r="E22">
        <v>0.19989999999999999</v>
      </c>
      <c r="F22">
        <v>0.14929999999999999</v>
      </c>
      <c r="G22">
        <v>-0.59499999999999997</v>
      </c>
    </row>
    <row r="23" spans="1:11">
      <c r="A23">
        <f t="shared" si="4"/>
        <v>24</v>
      </c>
      <c r="B23">
        <f>SQRT(2*PI())*SQRT(D10*D10*D23*D23 + C10*C10*F23*F23 + 2*F23*D23*C23)</f>
        <v>263.46745023119803</v>
      </c>
      <c r="C23">
        <f t="shared" si="3"/>
        <v>-3.5509708214874931</v>
      </c>
      <c r="D23">
        <v>6.2640000000000002</v>
      </c>
      <c r="E23">
        <v>0.19439999999999999</v>
      </c>
      <c r="F23">
        <v>0.15479999999999999</v>
      </c>
      <c r="G23">
        <v>-0.61599999999999999</v>
      </c>
    </row>
    <row r="24" spans="1:11">
      <c r="A24">
        <v>25</v>
      </c>
      <c r="B24">
        <f t="shared" si="2"/>
        <v>291.47692923380129</v>
      </c>
      <c r="C24">
        <f t="shared" si="3"/>
        <v>-3.4340418211606356</v>
      </c>
      <c r="D24">
        <v>7.1680000000000001</v>
      </c>
      <c r="E24">
        <v>0.20130000000000001</v>
      </c>
      <c r="F24">
        <v>0.1547</v>
      </c>
      <c r="G24">
        <v>-0.60599999999999998</v>
      </c>
    </row>
    <row r="27" spans="1:11" ht="16">
      <c r="C27" s="1" t="s">
        <v>22</v>
      </c>
      <c r="D27" s="1"/>
      <c r="E27" s="1"/>
      <c r="F27" s="1" t="s">
        <v>21</v>
      </c>
      <c r="H27" t="s">
        <v>33</v>
      </c>
      <c r="J27" t="s">
        <v>31</v>
      </c>
      <c r="K27" s="1" t="s">
        <v>21</v>
      </c>
    </row>
    <row r="28" spans="1:11">
      <c r="A28" s="2" t="s">
        <v>31</v>
      </c>
      <c r="B28" t="s">
        <v>23</v>
      </c>
      <c r="C28">
        <v>0.40500000000000003</v>
      </c>
      <c r="E28">
        <f>C28</f>
        <v>0.40500000000000003</v>
      </c>
      <c r="F28">
        <f>E28*$H$28</f>
        <v>1.0935000000000001</v>
      </c>
      <c r="H28">
        <v>2.7</v>
      </c>
      <c r="J28">
        <v>4</v>
      </c>
      <c r="K28">
        <v>4.3942500000000004</v>
      </c>
    </row>
    <row r="29" spans="1:11">
      <c r="A29" s="2"/>
      <c r="B29" t="s">
        <v>24</v>
      </c>
      <c r="C29">
        <v>0.40749999999999997</v>
      </c>
      <c r="E29">
        <f>E28+C29</f>
        <v>0.8125</v>
      </c>
      <c r="F29">
        <f t="shared" ref="F29:F31" si="5">E29*$H$28</f>
        <v>2.1937500000000001</v>
      </c>
      <c r="H29" t="s">
        <v>34</v>
      </c>
      <c r="J29">
        <v>3</v>
      </c>
      <c r="K29">
        <v>3.294</v>
      </c>
    </row>
    <row r="30" spans="1:11">
      <c r="A30" s="2"/>
      <c r="B30" t="s">
        <v>25</v>
      </c>
      <c r="C30">
        <v>0.40749999999999997</v>
      </c>
      <c r="E30">
        <f>E29+C30</f>
        <v>1.22</v>
      </c>
      <c r="F30">
        <f t="shared" si="5"/>
        <v>3.294</v>
      </c>
      <c r="H30">
        <v>11.35</v>
      </c>
      <c r="J30">
        <v>2</v>
      </c>
      <c r="K30">
        <v>2.1937500000000001</v>
      </c>
    </row>
    <row r="31" spans="1:11">
      <c r="A31" s="2"/>
      <c r="B31" t="s">
        <v>26</v>
      </c>
      <c r="C31">
        <v>0.40749999999999997</v>
      </c>
      <c r="E31">
        <f>E30+C31</f>
        <v>1.6274999999999999</v>
      </c>
      <c r="F31">
        <f t="shared" si="5"/>
        <v>4.3942500000000004</v>
      </c>
      <c r="J31">
        <v>1</v>
      </c>
      <c r="K31">
        <v>1.0935000000000001</v>
      </c>
    </row>
    <row r="32" spans="1:11">
      <c r="J32">
        <v>0</v>
      </c>
      <c r="K32">
        <v>0</v>
      </c>
    </row>
    <row r="33" spans="1:11">
      <c r="A33" s="2" t="s">
        <v>32</v>
      </c>
      <c r="B33" t="s">
        <v>27</v>
      </c>
      <c r="C33">
        <v>2.0249999999999999</v>
      </c>
      <c r="E33">
        <f>C33</f>
        <v>2.0249999999999999</v>
      </c>
      <c r="F33">
        <f>E33*$H$30</f>
        <v>22.983749999999997</v>
      </c>
      <c r="J33" t="s">
        <v>32</v>
      </c>
    </row>
    <row r="34" spans="1:11">
      <c r="A34" s="2"/>
      <c r="B34" t="s">
        <v>28</v>
      </c>
      <c r="C34">
        <v>1.925</v>
      </c>
      <c r="E34">
        <f>E33+C34</f>
        <v>3.95</v>
      </c>
      <c r="F34">
        <f t="shared" ref="F34:F36" si="6">E34*$H$30</f>
        <v>44.832500000000003</v>
      </c>
      <c r="J34">
        <v>4</v>
      </c>
      <c r="K34">
        <v>91.367500000000007</v>
      </c>
    </row>
    <row r="35" spans="1:11">
      <c r="A35" s="2"/>
      <c r="B35" t="s">
        <v>29</v>
      </c>
      <c r="C35">
        <v>2</v>
      </c>
      <c r="E35">
        <f>E34+C35</f>
        <v>5.95</v>
      </c>
      <c r="F35">
        <f t="shared" si="6"/>
        <v>67.532499999999999</v>
      </c>
      <c r="J35">
        <v>3</v>
      </c>
      <c r="K35">
        <v>67.532499999999999</v>
      </c>
    </row>
    <row r="36" spans="1:11">
      <c r="A36" s="2"/>
      <c r="B36" t="s">
        <v>30</v>
      </c>
      <c r="C36">
        <v>2.1</v>
      </c>
      <c r="E36">
        <f>E35+C36</f>
        <v>8.0500000000000007</v>
      </c>
      <c r="F36">
        <f t="shared" si="6"/>
        <v>91.367500000000007</v>
      </c>
      <c r="J36">
        <v>2</v>
      </c>
      <c r="K36">
        <v>44.832500000000003</v>
      </c>
    </row>
    <row r="37" spans="1:11">
      <c r="J37">
        <v>1</v>
      </c>
      <c r="K37">
        <v>22.983749999999997</v>
      </c>
    </row>
    <row r="38" spans="1:11">
      <c r="J38">
        <v>0</v>
      </c>
      <c r="K38">
        <v>0</v>
      </c>
    </row>
  </sheetData>
  <mergeCells count="2">
    <mergeCell ref="A28:A31"/>
    <mergeCell ref="A33:A36"/>
  </mergeCells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Cs137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</dc:creator>
  <cp:lastModifiedBy>石川祐也</cp:lastModifiedBy>
  <dcterms:created xsi:type="dcterms:W3CDTF">2018-06-07T05:15:55Z</dcterms:created>
  <dcterms:modified xsi:type="dcterms:W3CDTF">2018-06-13T06:59:48Z</dcterms:modified>
</cp:coreProperties>
</file>