
<file path=[Content_Types].xml><?xml version="1.0" encoding="utf-8"?>
<Types xmlns="http://schemas.openxmlformats.org/package/2006/content-types"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<sst xmlns="http://schemas.openxmlformats.org/spreadsheetml/2006/main" count="28" uniqueCount="25">
  <si>
    <t>电感电流绘制辅助工具</t>
  </si>
  <si>
    <t>开关周期计算</t>
  </si>
  <si>
    <t>频率f（kHz）</t>
  </si>
  <si>
    <t>单周期T（ms）</t>
  </si>
  <si>
    <t>1/2周期T（ms）</t>
  </si>
  <si>
    <t>1/4单周期T（ms）</t>
  </si>
  <si>
    <t>电感续流电流计算</t>
  </si>
  <si>
    <t>续流电阻R（Ω）</t>
  </si>
  <si>
    <t>电感值L（uH）</t>
  </si>
  <si>
    <t>电感初始电流I0（A）</t>
  </si>
  <si>
    <t>电感续流时间T（us）</t>
  </si>
  <si>
    <t>电感放电至T时刻的电流It（A）</t>
  </si>
  <si>
    <t>τ值(us)</t>
  </si>
  <si>
    <t>电感充电电流计算</t>
  </si>
  <si>
    <t>充电电阻R（Ω）</t>
  </si>
  <si>
    <t>充电电压Vcc（V）</t>
  </si>
  <si>
    <t>充电时间T（us）</t>
  </si>
  <si>
    <t>电感最大电流Imax（A）</t>
  </si>
  <si>
    <t>电感充电至T时刻的电流It（A）</t>
  </si>
  <si>
    <t xml:space="preserve">注：
1、本工具只适用于计算“电感—电阻”的充放电回路，不适用于计算“电感—电容”回路
</t>
  </si>
  <si>
    <t>充电时间</t>
  </si>
  <si>
    <t>放电时间</t>
  </si>
  <si>
    <t>波形绘制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</si>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</sst>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0" fontId="20" fillId="17" borderId="9" applyNumberFormat="0" applyAlignment="0" applyProtection="0">
      <alignment vertical="center"/>
    </xf>
    <xf numFmtId="0" fontId="21" fillId="18" borderId="1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4" borderId="3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hidden="1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top" wrapText="1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 wrapText="1"/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left" vertical="top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Sheet1!$A$33:$A$133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Sheet1!$B$33:$B$133</c:f>
              <c:numCache>
                <c:formatCode>General</c:formatCode>
                <c:ptCount val="101"/>
                <c:pt idx="0">
                  <c:v>0</c:v>
                </c:pt>
                <c:pt idx="1">
                  <c:v>0.0316060279414279</c:v>
                </c:pt>
                <c:pt idx="2">
                  <c:v>0.0432332358381694</c:v>
                </c:pt>
                <c:pt idx="3">
                  <c:v>0.0475106465816068</c:v>
                </c:pt>
                <c:pt idx="4">
                  <c:v>0.0490842180555633</c:v>
                </c:pt>
                <c:pt idx="5">
                  <c:v>0.0496631026500457</c:v>
                </c:pt>
                <c:pt idx="6">
                  <c:v>0.0498760623911667</c:v>
                </c:pt>
                <c:pt idx="7">
                  <c:v>0.0499544059017223</c:v>
                </c:pt>
                <c:pt idx="8">
                  <c:v>0.0499832268686049</c:v>
                </c:pt>
                <c:pt idx="9">
                  <c:v>0.0499938295097957</c:v>
                </c:pt>
                <c:pt idx="10">
                  <c:v>0.0499977300035119</c:v>
                </c:pt>
                <c:pt idx="11">
                  <c:v>0.0183931369735326</c:v>
                </c:pt>
                <c:pt idx="12">
                  <c:v>0.00676645695121297</c:v>
                </c:pt>
                <c:pt idx="13">
                  <c:v>0.00248924040192285</c:v>
                </c:pt>
                <c:pt idx="14">
                  <c:v>0.000915740368000754</c:v>
                </c:pt>
                <c:pt idx="15">
                  <c:v>0.000336882054838248</c:v>
                </c:pt>
                <c:pt idx="16">
                  <c:v>0.000123931982074582</c:v>
                </c:pt>
                <c:pt idx="17">
                  <c:v>4.55920283088664e-5</c:v>
                </c:pt>
                <c:pt idx="18">
                  <c:v>1.67723698961384e-5</c:v>
                </c:pt>
                <c:pt idx="19">
                  <c:v>6.1702100645121e-6</c:v>
                </c:pt>
                <c:pt idx="20">
                  <c:v>2.26989343044312e-6</c:v>
                </c:pt>
                <c:pt idx="21">
                  <c:v>0.0316068629885546</c:v>
                </c:pt>
                <c:pt idx="22">
                  <c:v>0.0432335430348397</c:v>
                </c:pt>
                <c:pt idx="23">
                  <c:v>0.0475107595929462</c:v>
                </c:pt>
                <c:pt idx="24">
                  <c:v>0.0490842596301117</c:v>
                </c:pt>
                <c:pt idx="25">
                  <c:v>0.0496631179444674</c:v>
                </c:pt>
                <c:pt idx="26">
                  <c:v>0.04987606801767</c:v>
                </c:pt>
                <c:pt idx="27">
                  <c:v>0.0499544079715972</c:v>
                </c:pt>
                <c:pt idx="28">
                  <c:v>0.0499832276300693</c:v>
                </c:pt>
                <c:pt idx="29">
                  <c:v>0.0499938297899228</c:v>
                </c:pt>
                <c:pt idx="30">
                  <c:v>0.0499977301065649</c:v>
                </c:pt>
                <c:pt idx="31">
                  <c:v>0.0183931370114437</c:v>
                </c:pt>
                <c:pt idx="32">
                  <c:v>0.00676645696515968</c:v>
                </c:pt>
                <c:pt idx="33">
                  <c:v>0.00248924040705356</c:v>
                </c:pt>
                <c:pt idx="34">
                  <c:v>0.000915740369888236</c:v>
                </c:pt>
                <c:pt idx="35">
                  <c:v>0.000336882055532614</c:v>
                </c:pt>
                <c:pt idx="36">
                  <c:v>0.000123931982330025</c:v>
                </c:pt>
                <c:pt idx="37">
                  <c:v>4.55920284028386e-5</c:v>
                </c:pt>
                <c:pt idx="38">
                  <c:v>1.67723699307088e-5</c:v>
                </c:pt>
                <c:pt idx="39">
                  <c:v>6.17021007722985e-6</c:v>
                </c:pt>
                <c:pt idx="40">
                  <c:v>2.26989343512172e-6</c:v>
                </c:pt>
                <c:pt idx="41">
                  <c:v>0.0316068629885563</c:v>
                </c:pt>
                <c:pt idx="42">
                  <c:v>0.0432335430348403</c:v>
                </c:pt>
                <c:pt idx="43">
                  <c:v>0.0475107595929464</c:v>
                </c:pt>
                <c:pt idx="44">
                  <c:v>0.0490842596301118</c:v>
                </c:pt>
                <c:pt idx="45">
                  <c:v>0.0496631179444674</c:v>
                </c:pt>
                <c:pt idx="46">
                  <c:v>0.04987606801767</c:v>
                </c:pt>
                <c:pt idx="47">
                  <c:v>0.0499544079715972</c:v>
                </c:pt>
                <c:pt idx="48">
                  <c:v>0.0499832276300693</c:v>
                </c:pt>
                <c:pt idx="49">
                  <c:v>0.0499938297899228</c:v>
                </c:pt>
                <c:pt idx="50">
                  <c:v>0.0499977301065649</c:v>
                </c:pt>
                <c:pt idx="51">
                  <c:v>0.0183931370114437</c:v>
                </c:pt>
                <c:pt idx="52">
                  <c:v>0.00676645696515968</c:v>
                </c:pt>
                <c:pt idx="53">
                  <c:v>0.00248924040705356</c:v>
                </c:pt>
                <c:pt idx="54">
                  <c:v>0.000915740369888236</c:v>
                </c:pt>
                <c:pt idx="55">
                  <c:v>0.000336882055532614</c:v>
                </c:pt>
                <c:pt idx="56">
                  <c:v>0.000123931982330025</c:v>
                </c:pt>
                <c:pt idx="57">
                  <c:v>4.55920284028386e-5</c:v>
                </c:pt>
                <c:pt idx="58">
                  <c:v>1.67723699307088e-5</c:v>
                </c:pt>
                <c:pt idx="59">
                  <c:v>6.17021007722985e-6</c:v>
                </c:pt>
                <c:pt idx="60">
                  <c:v>2.26989343512172e-6</c:v>
                </c:pt>
                <c:pt idx="61">
                  <c:v>0.0316068629885563</c:v>
                </c:pt>
                <c:pt idx="62">
                  <c:v>0.0432335430348403</c:v>
                </c:pt>
                <c:pt idx="63">
                  <c:v>0.0475107595929464</c:v>
                </c:pt>
                <c:pt idx="64">
                  <c:v>0.0490842596301118</c:v>
                </c:pt>
                <c:pt idx="65">
                  <c:v>0.0496631179444674</c:v>
                </c:pt>
                <c:pt idx="66">
                  <c:v>0.04987606801767</c:v>
                </c:pt>
                <c:pt idx="67">
                  <c:v>0.0499544079715972</c:v>
                </c:pt>
                <c:pt idx="68">
                  <c:v>0.0499832276300693</c:v>
                </c:pt>
                <c:pt idx="69">
                  <c:v>0.0499938297899228</c:v>
                </c:pt>
                <c:pt idx="70">
                  <c:v>0.0499977301065649</c:v>
                </c:pt>
                <c:pt idx="71">
                  <c:v>0.0183931370114437</c:v>
                </c:pt>
                <c:pt idx="72">
                  <c:v>0.00676645696515968</c:v>
                </c:pt>
                <c:pt idx="73">
                  <c:v>0.00248924040705356</c:v>
                </c:pt>
                <c:pt idx="74">
                  <c:v>0.000915740369888236</c:v>
                </c:pt>
                <c:pt idx="75">
                  <c:v>0.000336882055532614</c:v>
                </c:pt>
                <c:pt idx="76">
                  <c:v>0.000123931982330025</c:v>
                </c:pt>
                <c:pt idx="77">
                  <c:v>4.55920284028386e-5</c:v>
                </c:pt>
                <c:pt idx="78">
                  <c:v>1.67723699307088e-5</c:v>
                </c:pt>
                <c:pt idx="79">
                  <c:v>6.17021007722985e-6</c:v>
                </c:pt>
                <c:pt idx="80">
                  <c:v>2.26989343512172e-6</c:v>
                </c:pt>
                <c:pt idx="81">
                  <c:v>0.0316068629885563</c:v>
                </c:pt>
                <c:pt idx="82">
                  <c:v>0.0432335430348403</c:v>
                </c:pt>
                <c:pt idx="83">
                  <c:v>0.0475107595929464</c:v>
                </c:pt>
                <c:pt idx="84">
                  <c:v>0.0490842596301118</c:v>
                </c:pt>
                <c:pt idx="85">
                  <c:v>0.0496631179444674</c:v>
                </c:pt>
                <c:pt idx="86">
                  <c:v>0.04987606801767</c:v>
                </c:pt>
                <c:pt idx="87">
                  <c:v>0.0499544079715972</c:v>
                </c:pt>
                <c:pt idx="88">
                  <c:v>0.0499832276300693</c:v>
                </c:pt>
                <c:pt idx="89">
                  <c:v>0.0499938297899228</c:v>
                </c:pt>
                <c:pt idx="90">
                  <c:v>0.0499977301065649</c:v>
                </c:pt>
                <c:pt idx="91">
                  <c:v>0.0183931370114437</c:v>
                </c:pt>
                <c:pt idx="92">
                  <c:v>0.00676645696515968</c:v>
                </c:pt>
                <c:pt idx="93">
                  <c:v>0.00248924040705356</c:v>
                </c:pt>
                <c:pt idx="94">
                  <c:v>0.000915740369888236</c:v>
                </c:pt>
                <c:pt idx="95">
                  <c:v>0.000336882055532614</c:v>
                </c:pt>
                <c:pt idx="96">
                  <c:v>0.000123931982330025</c:v>
                </c:pt>
                <c:pt idx="97">
                  <c:v>4.55920284028386e-5</c:v>
                </c:pt>
                <c:pt idx="98">
                  <c:v>1.67723699307088e-5</c:v>
                </c:pt>
                <c:pt idx="99">
                  <c:v>6.17021007722985e-6</c:v>
                </c:pt>
                <c:pt idx="100">
                  <c:v>2.26989343512172e-6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12385"/>
        <c:axId val="618424648"/>
      </c:scatterChart>
      <c:valAx>
        <c:axId val="4672123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424648"/>
        <c:crosses val="autoZero"/>
        <c:crossBetween val="midCat"/>
      </c:valAx>
      <c:valAx>
        <c:axId val="6184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21238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581025</xdr:colOff>
      <xdr:row>18</xdr:row>
      <xdr:rowOff>142875</xdr:rowOff>
    </xdr:from>
    <xdr:ext cx="309880" cy="273685"/>
    <xdr:sp>
      <xdr:nvSpPr>
        <xdr:cNvPr id="4" name="文本框 3"/>
        <xdr:cNvSpPr txBox="1"/>
      </xdr:nvSpPr>
      <xdr:spPr>
        <a:xfrm>
          <a:off x="15461615" y="45339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9</xdr:col>
      <xdr:colOff>181610</xdr:colOff>
      <xdr:row>7</xdr:row>
      <xdr:rowOff>170815</xdr:rowOff>
    </xdr:from>
    <xdr:to>
      <xdr:col>14</xdr:col>
      <xdr:colOff>410210</xdr:colOff>
      <xdr:row>17</xdr:row>
      <xdr:rowOff>27940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624300" y="2190115"/>
          <a:ext cx="3657600" cy="205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1250950</xdr:colOff>
      <xdr:row>32</xdr:row>
      <xdr:rowOff>6350</xdr:rowOff>
    </xdr:from>
    <xdr:to>
      <xdr:col>6</xdr:col>
      <xdr:colOff>697865</xdr:colOff>
      <xdr:row>58</xdr:row>
      <xdr:rowOff>168275</xdr:rowOff>
    </xdr:to>
    <xdr:graphicFrame>
      <xdr:nvGraphicFramePr>
        <xdr:cNvPr id="5" name="图表 4"/>
        <xdr:cNvGraphicFramePr/>
      </xdr:nvGraphicFramePr>
      <xdr:xfrm>
        <a:off x="4204970" y="6797675"/>
        <a:ext cx="8486775" cy="461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1416685</xdr:colOff>
      <xdr:row>21</xdr:row>
      <xdr:rowOff>26035</xdr:rowOff>
    </xdr:from>
    <xdr:to>
      <xdr:col>7</xdr:col>
      <xdr:colOff>588010</xdr:colOff>
      <xdr:row>28</xdr:row>
      <xdr:rowOff>135255</xdr:rowOff>
    </xdr:to>
    <xdr:pic>
      <xdr:nvPicPr>
        <xdr:cNvPr id="6" name="图片 5" descr="资源 1@4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33105" y="4931410"/>
          <a:ext cx="7135495" cy="1309370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327660</xdr:colOff>
      <xdr:row>27</xdr:row>
      <xdr:rowOff>83820</xdr:rowOff>
    </xdr:from>
    <xdr:to>
      <xdr:col>3</xdr:col>
      <xdr:colOff>112395</xdr:colOff>
      <xdr:row>46</xdr:row>
      <xdr:rowOff>41910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99920" y="6017895"/>
          <a:ext cx="3147695" cy="3215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3"/>
  <sheetViews>
    <sheetView tabSelected="1" zoomScale="85" zoomScaleNormal="85" workbookViewId="0">
      <selection activeCell="E14" sqref="E14"/>
    </sheetView>
  </sheetViews>
  <sheetFormatPr defaultColWidth="9" defaultRowHeight="13.5"/>
  <cols>
    <col min="1" max="1" width="20.6333333333333" style="1" customWidth="1"/>
    <col min="2" max="2" width="18.1333333333333" style="1" customWidth="1"/>
    <col min="3" max="4" width="26" style="1" customWidth="1"/>
    <col min="5" max="5" width="37.8833333333333" style="1" customWidth="1"/>
    <col min="6" max="6" width="28.75" style="1" customWidth="1"/>
    <col min="7" max="7" width="37.8833333333333" style="1" customWidth="1"/>
    <col min="8" max="8" width="11.5" style="1" customWidth="1"/>
    <col min="9" max="16384" width="9" style="1"/>
  </cols>
  <sheetData>
    <row r="1" ht="54" customHeight="1" spans="1:15">
      <c r="A1" s="7" t="s">
        <v>0</v>
      </c>
      <c r="B1" s="8"/>
      <c r="C1" s="8"/>
      <c r="D1" s="8"/>
      <c r="E1" s="8"/>
      <c r="F1" s="8"/>
      <c r="G1" s="8"/>
      <c r="H1" s="8"/>
      <c r="I1" s="26"/>
      <c r="J1" s="26"/>
      <c r="K1" s="26"/>
      <c r="L1" s="26"/>
      <c r="M1" s="26"/>
      <c r="N1" s="26"/>
      <c r="O1" s="26"/>
    </row>
    <row r="2" spans="9:15">
      <c r="I2" s="26"/>
      <c r="J2" s="26"/>
      <c r="K2" s="26"/>
      <c r="L2" s="26"/>
      <c r="M2" s="26"/>
      <c r="N2" s="26"/>
      <c r="O2" s="26"/>
    </row>
    <row r="3" ht="20.25" spans="1:15">
      <c r="A3" s="9" t="s">
        <v>1</v>
      </c>
      <c r="B3" s="9"/>
      <c r="C3" s="9"/>
      <c r="D3" s="9"/>
      <c r="I3" s="26"/>
      <c r="J3" s="26"/>
      <c r="K3" s="26"/>
      <c r="L3" s="26"/>
      <c r="M3" s="26"/>
      <c r="N3" s="26"/>
      <c r="O3" s="26"/>
    </row>
    <row r="4" ht="18.75" spans="1:15">
      <c r="A4" s="10" t="s">
        <v>2</v>
      </c>
      <c r="B4" s="10" t="s">
        <v>3</v>
      </c>
      <c r="C4" s="10" t="s">
        <v>4</v>
      </c>
      <c r="D4" s="10" t="s">
        <v>5</v>
      </c>
      <c r="I4" s="26"/>
      <c r="J4" s="26"/>
      <c r="K4" s="26"/>
      <c r="L4" s="26"/>
      <c r="M4" s="26"/>
      <c r="N4" s="26"/>
      <c r="O4" s="26"/>
    </row>
    <row r="5" ht="18.75" spans="1:15">
      <c r="A5" s="11">
        <v>1</v>
      </c>
      <c r="B5" s="12">
        <f>1/A5</f>
        <v>1</v>
      </c>
      <c r="C5" s="12">
        <f>B5/2</f>
        <v>0.5</v>
      </c>
      <c r="D5" s="12">
        <f>B5/4</f>
        <v>0.25</v>
      </c>
      <c r="I5" s="26"/>
      <c r="J5" s="26"/>
      <c r="K5" s="26"/>
      <c r="L5" s="26"/>
      <c r="M5" s="26"/>
      <c r="N5" s="26"/>
      <c r="O5" s="26"/>
    </row>
    <row r="6" spans="9:15">
      <c r="I6" s="26"/>
      <c r="J6" s="26"/>
      <c r="K6" s="26"/>
      <c r="L6" s="26"/>
      <c r="M6" s="26"/>
      <c r="N6" s="26"/>
      <c r="O6" s="26"/>
    </row>
    <row r="7" ht="20.25" spans="1:15">
      <c r="A7" s="9" t="s">
        <v>6</v>
      </c>
      <c r="B7" s="9"/>
      <c r="C7" s="9"/>
      <c r="D7" s="9"/>
      <c r="E7" s="9"/>
      <c r="F7" s="9"/>
      <c r="I7" s="26"/>
      <c r="J7" s="26"/>
      <c r="K7" s="26"/>
      <c r="L7" s="26"/>
      <c r="M7" s="26"/>
      <c r="N7" s="26"/>
      <c r="O7" s="26"/>
    </row>
    <row r="8" ht="18.75" spans="1:15">
      <c r="A8" s="10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0" t="s">
        <v>12</v>
      </c>
      <c r="I8" s="26"/>
      <c r="J8" s="26"/>
      <c r="K8" s="26"/>
      <c r="L8" s="26"/>
      <c r="M8" s="26"/>
      <c r="N8" s="26"/>
      <c r="O8" s="26"/>
    </row>
    <row r="9" ht="18.75" spans="1:15">
      <c r="A9" s="11">
        <v>100</v>
      </c>
      <c r="B9" s="11">
        <v>100</v>
      </c>
      <c r="C9" s="13">
        <v>0.005</v>
      </c>
      <c r="D9" s="11">
        <v>10</v>
      </c>
      <c r="E9" s="12">
        <f>C9*EXP(-1*A9*D9/B9)</f>
        <v>2.26999648812424e-7</v>
      </c>
      <c r="F9" s="12">
        <f>B9/A9</f>
        <v>1</v>
      </c>
      <c r="I9" s="26"/>
      <c r="J9" s="26"/>
      <c r="K9" s="26"/>
      <c r="L9" s="26"/>
      <c r="M9" s="26"/>
      <c r="N9" s="26"/>
      <c r="O9" s="26"/>
    </row>
    <row r="10" ht="18.75" spans="1:15">
      <c r="A10" s="14"/>
      <c r="B10" s="15"/>
      <c r="C10" s="15"/>
      <c r="D10" s="15"/>
      <c r="E10" s="15"/>
      <c r="I10" s="26"/>
      <c r="J10" s="26"/>
      <c r="K10" s="26"/>
      <c r="L10" s="26"/>
      <c r="M10" s="26"/>
      <c r="N10" s="26"/>
      <c r="O10" s="26"/>
    </row>
    <row r="11" ht="18.75" spans="1:15">
      <c r="A11" s="16"/>
      <c r="B11" s="17"/>
      <c r="C11" s="17"/>
      <c r="D11" s="17"/>
      <c r="E11" s="17"/>
      <c r="F11" s="18"/>
      <c r="G11" s="19"/>
      <c r="I11" s="26"/>
      <c r="J11" s="26"/>
      <c r="K11" s="26"/>
      <c r="L11" s="26"/>
      <c r="M11" s="26"/>
      <c r="N11" s="26"/>
      <c r="O11" s="26"/>
    </row>
    <row r="12" ht="20.25" spans="1:15">
      <c r="A12" s="9" t="s">
        <v>13</v>
      </c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</row>
    <row r="13" ht="18.75" spans="1:15">
      <c r="A13" s="10" t="s">
        <v>14</v>
      </c>
      <c r="B13" s="10" t="s">
        <v>8</v>
      </c>
      <c r="C13" s="10" t="s">
        <v>9</v>
      </c>
      <c r="D13" s="10" t="s">
        <v>15</v>
      </c>
      <c r="E13" s="10" t="s">
        <v>16</v>
      </c>
      <c r="F13" s="10" t="s">
        <v>17</v>
      </c>
      <c r="G13" s="10" t="s">
        <v>18</v>
      </c>
      <c r="H13" s="10" t="s">
        <v>12</v>
      </c>
      <c r="I13" s="26"/>
      <c r="J13" s="26"/>
      <c r="K13" s="26"/>
      <c r="L13" s="26"/>
      <c r="M13" s="26"/>
      <c r="N13" s="26"/>
      <c r="O13" s="26"/>
    </row>
    <row r="14" ht="18.75" spans="1:15">
      <c r="A14" s="11">
        <v>100</v>
      </c>
      <c r="B14" s="11">
        <v>100</v>
      </c>
      <c r="C14" s="20">
        <v>0</v>
      </c>
      <c r="D14" s="11">
        <v>5</v>
      </c>
      <c r="E14" s="11">
        <v>10</v>
      </c>
      <c r="F14" s="12">
        <f>D14/A14</f>
        <v>0.05</v>
      </c>
      <c r="G14" s="12">
        <f>C14+(F14-C14)*(1-EXP(-1*E14*A14/B14))</f>
        <v>0.0499977300035119</v>
      </c>
      <c r="H14" s="12">
        <f>B14/A14</f>
        <v>1</v>
      </c>
      <c r="I14" s="26"/>
      <c r="J14" s="26"/>
      <c r="K14" s="26"/>
      <c r="L14" s="26"/>
      <c r="M14" s="26"/>
      <c r="N14" s="26"/>
      <c r="O14" s="26"/>
    </row>
    <row r="15" spans="9:15">
      <c r="I15" s="26"/>
      <c r="J15" s="26"/>
      <c r="K15" s="26"/>
      <c r="L15" s="26"/>
      <c r="M15" s="26"/>
      <c r="N15" s="26"/>
      <c r="O15" s="26"/>
    </row>
    <row r="16" spans="1:15">
      <c r="A16" s="21" t="s">
        <v>19</v>
      </c>
      <c r="B16" s="21"/>
      <c r="C16" s="21"/>
      <c r="D16" s="21"/>
      <c r="E16" s="21"/>
      <c r="F16" s="21"/>
      <c r="G16" s="21"/>
      <c r="H16" s="21"/>
      <c r="I16" s="26"/>
      <c r="J16" s="26"/>
      <c r="K16" s="26"/>
      <c r="L16" s="26"/>
      <c r="M16" s="26"/>
      <c r="N16" s="26"/>
      <c r="O16" s="26"/>
    </row>
    <row r="17" spans="1:15">
      <c r="A17" s="21"/>
      <c r="B17" s="21"/>
      <c r="C17" s="21"/>
      <c r="D17" s="21"/>
      <c r="E17" s="21"/>
      <c r="F17" s="21"/>
      <c r="G17" s="21"/>
      <c r="H17" s="21"/>
      <c r="I17" s="26"/>
      <c r="J17" s="26"/>
      <c r="K17" s="26"/>
      <c r="L17" s="26"/>
      <c r="M17" s="26"/>
      <c r="N17" s="26"/>
      <c r="O17" s="26"/>
    </row>
    <row r="18" spans="1:15">
      <c r="A18" s="21"/>
      <c r="B18" s="21"/>
      <c r="C18" s="21"/>
      <c r="D18" s="21"/>
      <c r="E18" s="21"/>
      <c r="F18" s="21"/>
      <c r="G18" s="21"/>
      <c r="H18" s="21"/>
      <c r="I18" s="26"/>
      <c r="J18" s="26"/>
      <c r="K18" s="26"/>
      <c r="L18" s="26"/>
      <c r="M18" s="26"/>
      <c r="N18" s="26"/>
      <c r="O18" s="26"/>
    </row>
    <row r="19" spans="1:15">
      <c r="A19" s="21"/>
      <c r="B19" s="21"/>
      <c r="C19" s="21"/>
      <c r="D19" s="21"/>
      <c r="E19" s="21"/>
      <c r="F19" s="21"/>
      <c r="G19" s="21"/>
      <c r="H19" s="21"/>
      <c r="I19" s="26"/>
      <c r="J19" s="26"/>
      <c r="K19" s="26"/>
      <c r="L19" s="26"/>
      <c r="M19" s="26"/>
      <c r="N19" s="26"/>
      <c r="O19" s="26"/>
    </row>
    <row r="20" spans="1:15">
      <c r="A20" s="21"/>
      <c r="B20" s="21"/>
      <c r="C20" s="21"/>
      <c r="D20" s="21"/>
      <c r="E20" s="21"/>
      <c r="F20" s="21"/>
      <c r="G20" s="21"/>
      <c r="H20" s="21"/>
      <c r="I20" s="26"/>
      <c r="J20" s="26"/>
      <c r="K20" s="26"/>
      <c r="L20" s="26"/>
      <c r="M20" s="26"/>
      <c r="N20" s="26"/>
      <c r="O20" s="26"/>
    </row>
    <row r="21" spans="1:15">
      <c r="A21" s="21"/>
      <c r="B21" s="21"/>
      <c r="C21" s="21"/>
      <c r="D21" s="21"/>
      <c r="E21" s="21"/>
      <c r="F21" s="21"/>
      <c r="G21" s="21"/>
      <c r="H21" s="21"/>
      <c r="I21" s="26"/>
      <c r="J21" s="26"/>
      <c r="K21" s="26"/>
      <c r="L21" s="26"/>
      <c r="M21" s="26"/>
      <c r="N21" s="26"/>
      <c r="O21" s="26"/>
    </row>
    <row r="22" spans="1:15">
      <c r="A22" s="21"/>
      <c r="B22" s="21"/>
      <c r="C22" s="21"/>
      <c r="D22" s="21"/>
      <c r="E22" s="21"/>
      <c r="F22" s="21"/>
      <c r="G22" s="21"/>
      <c r="H22" s="21"/>
      <c r="I22" s="26"/>
      <c r="J22" s="26"/>
      <c r="K22" s="26"/>
      <c r="L22" s="26"/>
      <c r="M22" s="26"/>
      <c r="N22" s="26"/>
      <c r="O22" s="26"/>
    </row>
    <row r="23" spans="1:8">
      <c r="A23" s="21"/>
      <c r="B23" s="21"/>
      <c r="C23" s="21"/>
      <c r="D23" s="21"/>
      <c r="E23" s="21"/>
      <c r="F23" s="21"/>
      <c r="G23" s="21"/>
      <c r="H23" s="21"/>
    </row>
    <row r="24" spans="1:8">
      <c r="A24" s="21"/>
      <c r="B24" s="21"/>
      <c r="C24" s="21"/>
      <c r="D24" s="21"/>
      <c r="E24" s="21"/>
      <c r="F24" s="21"/>
      <c r="G24" s="21"/>
      <c r="H24" s="21"/>
    </row>
    <row r="25" spans="1:8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21"/>
      <c r="C26" s="21"/>
      <c r="D26" s="21"/>
      <c r="E26" s="21"/>
      <c r="F26" s="21"/>
      <c r="G26" s="21"/>
      <c r="H26" s="21"/>
    </row>
    <row r="27" spans="1:8">
      <c r="A27" s="21"/>
      <c r="B27" s="21"/>
      <c r="C27" s="21"/>
      <c r="D27" s="21"/>
      <c r="E27" s="21"/>
      <c r="F27" s="21"/>
      <c r="G27" s="21"/>
      <c r="H27" s="21"/>
    </row>
    <row r="28" spans="1:8">
      <c r="A28" s="21"/>
      <c r="B28" s="21"/>
      <c r="C28" s="21"/>
      <c r="D28" s="21"/>
      <c r="E28" s="21"/>
      <c r="F28" s="21"/>
      <c r="G28" s="21"/>
      <c r="H28" s="21"/>
    </row>
    <row r="29" spans="1:8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21"/>
      <c r="C30" s="21"/>
      <c r="D30" s="21"/>
      <c r="E30" s="21"/>
      <c r="F30" s="21"/>
      <c r="G30" s="21"/>
      <c r="H30" s="21"/>
    </row>
    <row r="31" spans="1:4">
      <c r="A31" s="2" t="s">
        <v>20</v>
      </c>
      <c r="B31" s="1">
        <f>E14/10</f>
        <v>1</v>
      </c>
      <c r="C31" s="2" t="s">
        <v>21</v>
      </c>
      <c r="D31" s="1">
        <f>D9/10</f>
        <v>1</v>
      </c>
    </row>
    <row r="32" spans="1:2">
      <c r="A32" s="2" t="s">
        <v>22</v>
      </c>
      <c r="B32" s="2"/>
    </row>
    <row r="33" spans="1:2">
      <c r="A33" s="22">
        <v>0</v>
      </c>
      <c r="B33" s="23">
        <v>0</v>
      </c>
    </row>
    <row r="34" spans="1:2">
      <c r="A34" s="24">
        <f>A33+$B$31</f>
        <v>1</v>
      </c>
      <c r="B34" s="23">
        <f>B33+($F$14-B33)*(1-EXP(-1*(A34-A33)*$A$14/$B$14))</f>
        <v>0.0316060279414279</v>
      </c>
    </row>
    <row r="35" spans="1:2">
      <c r="A35" s="24">
        <f t="shared" ref="A35:A43" si="0">A34+$B$31</f>
        <v>2</v>
      </c>
      <c r="B35" s="23">
        <f t="shared" ref="B35:B43" si="1">B34+($F$14-B34)*(1-EXP(-1*(A35-A34)*$A$14/$B$14))</f>
        <v>0.0432332358381694</v>
      </c>
    </row>
    <row r="36" spans="1:2">
      <c r="A36" s="24">
        <f t="shared" si="0"/>
        <v>3</v>
      </c>
      <c r="B36" s="23">
        <f t="shared" si="1"/>
        <v>0.0475106465816068</v>
      </c>
    </row>
    <row r="37" spans="1:2">
      <c r="A37" s="24">
        <f t="shared" si="0"/>
        <v>4</v>
      </c>
      <c r="B37" s="23">
        <f t="shared" si="1"/>
        <v>0.0490842180555633</v>
      </c>
    </row>
    <row r="38" spans="1:2">
      <c r="A38" s="24">
        <f t="shared" si="0"/>
        <v>5</v>
      </c>
      <c r="B38" s="23">
        <f t="shared" si="1"/>
        <v>0.0496631026500457</v>
      </c>
    </row>
    <row r="39" spans="1:2">
      <c r="A39" s="24">
        <f t="shared" si="0"/>
        <v>6</v>
      </c>
      <c r="B39" s="23">
        <f t="shared" si="1"/>
        <v>0.0498760623911667</v>
      </c>
    </row>
    <row r="40" spans="1:2">
      <c r="A40" s="24">
        <f t="shared" si="0"/>
        <v>7</v>
      </c>
      <c r="B40" s="23">
        <f t="shared" si="1"/>
        <v>0.0499544059017223</v>
      </c>
    </row>
    <row r="41" spans="1:2">
      <c r="A41" s="24">
        <f t="shared" si="0"/>
        <v>8</v>
      </c>
      <c r="B41" s="23">
        <f t="shared" si="1"/>
        <v>0.0499832268686049</v>
      </c>
    </row>
    <row r="42" spans="1:2">
      <c r="A42" s="24">
        <f t="shared" si="0"/>
        <v>9</v>
      </c>
      <c r="B42" s="23">
        <f t="shared" si="1"/>
        <v>0.0499938295097957</v>
      </c>
    </row>
    <row r="43" spans="1:2">
      <c r="A43" s="24">
        <f t="shared" si="0"/>
        <v>10</v>
      </c>
      <c r="B43" s="23">
        <f t="shared" si="1"/>
        <v>0.0499977300035119</v>
      </c>
    </row>
    <row r="44" spans="1:2">
      <c r="A44" s="25">
        <f>A43+$D$31</f>
        <v>11</v>
      </c>
      <c r="B44" s="23">
        <f>B43*EXP(-1*$A$9*(A44-A43)/$B$9)</f>
        <v>0.0183931369735326</v>
      </c>
    </row>
    <row r="45" spans="1:2">
      <c r="A45" s="25">
        <f t="shared" ref="A45:A53" si="2">A44+$D$31</f>
        <v>12</v>
      </c>
      <c r="B45" s="23">
        <f t="shared" ref="B45:B53" si="3">B44*EXP(-1*$A$9*(A45-A44)/$B$9)</f>
        <v>0.00676645695121297</v>
      </c>
    </row>
    <row r="46" spans="1:2">
      <c r="A46" s="25">
        <f t="shared" si="2"/>
        <v>13</v>
      </c>
      <c r="B46" s="23">
        <f t="shared" si="3"/>
        <v>0.00248924040192285</v>
      </c>
    </row>
    <row r="47" spans="1:2">
      <c r="A47" s="25">
        <f t="shared" si="2"/>
        <v>14</v>
      </c>
      <c r="B47" s="23">
        <f t="shared" si="3"/>
        <v>0.000915740368000754</v>
      </c>
    </row>
    <row r="48" spans="1:2">
      <c r="A48" s="25">
        <f t="shared" si="2"/>
        <v>15</v>
      </c>
      <c r="B48" s="23">
        <f t="shared" si="3"/>
        <v>0.000336882054838248</v>
      </c>
    </row>
    <row r="49" spans="1:2">
      <c r="A49" s="25">
        <f t="shared" si="2"/>
        <v>16</v>
      </c>
      <c r="B49" s="23">
        <f t="shared" si="3"/>
        <v>0.000123931982074582</v>
      </c>
    </row>
    <row r="50" spans="1:2">
      <c r="A50" s="25">
        <f t="shared" si="2"/>
        <v>17</v>
      </c>
      <c r="B50" s="23">
        <f t="shared" si="3"/>
        <v>4.55920283088664e-5</v>
      </c>
    </row>
    <row r="51" spans="1:2">
      <c r="A51" s="25">
        <f t="shared" si="2"/>
        <v>18</v>
      </c>
      <c r="B51" s="23">
        <f t="shared" si="3"/>
        <v>1.67723698961384e-5</v>
      </c>
    </row>
    <row r="52" spans="1:2">
      <c r="A52" s="25">
        <f t="shared" si="2"/>
        <v>19</v>
      </c>
      <c r="B52" s="23">
        <f t="shared" si="3"/>
        <v>6.1702100645121e-6</v>
      </c>
    </row>
    <row r="53" spans="1:2">
      <c r="A53" s="25">
        <f t="shared" si="2"/>
        <v>20</v>
      </c>
      <c r="B53" s="23">
        <f t="shared" si="3"/>
        <v>2.26989343044312e-6</v>
      </c>
    </row>
    <row r="54" spans="1:2">
      <c r="A54" s="22">
        <f>A53+$B$31</f>
        <v>21</v>
      </c>
      <c r="B54" s="23">
        <f>B53+($F$14-B53)*(1-EXP(-1*(A54-A53)*$A$14/$B$14))</f>
        <v>0.0316068629885546</v>
      </c>
    </row>
    <row r="55" spans="1:2">
      <c r="A55" s="22">
        <f t="shared" ref="A55:A63" si="4">A54+$B$31</f>
        <v>22</v>
      </c>
      <c r="B55" s="23">
        <f t="shared" ref="B55:B63" si="5">B54+($F$14-B54)*(1-EXP(-1*(A55-A54)*$A$14/$B$14))</f>
        <v>0.0432335430348397</v>
      </c>
    </row>
    <row r="56" spans="1:2">
      <c r="A56" s="22">
        <f t="shared" si="4"/>
        <v>23</v>
      </c>
      <c r="B56" s="23">
        <f t="shared" si="5"/>
        <v>0.0475107595929462</v>
      </c>
    </row>
    <row r="57" spans="1:2">
      <c r="A57" s="22">
        <f t="shared" si="4"/>
        <v>24</v>
      </c>
      <c r="B57" s="23">
        <f t="shared" si="5"/>
        <v>0.0490842596301117</v>
      </c>
    </row>
    <row r="58" spans="1:2">
      <c r="A58" s="22">
        <f t="shared" si="4"/>
        <v>25</v>
      </c>
      <c r="B58" s="23">
        <f t="shared" si="5"/>
        <v>0.0496631179444674</v>
      </c>
    </row>
    <row r="59" spans="1:2">
      <c r="A59" s="22">
        <f t="shared" si="4"/>
        <v>26</v>
      </c>
      <c r="B59" s="23">
        <f t="shared" si="5"/>
        <v>0.04987606801767</v>
      </c>
    </row>
    <row r="60" spans="1:2">
      <c r="A60" s="22">
        <f t="shared" si="4"/>
        <v>27</v>
      </c>
      <c r="B60" s="23">
        <f t="shared" si="5"/>
        <v>0.0499544079715972</v>
      </c>
    </row>
    <row r="61" spans="1:2">
      <c r="A61" s="22">
        <f t="shared" si="4"/>
        <v>28</v>
      </c>
      <c r="B61" s="23">
        <f t="shared" si="5"/>
        <v>0.0499832276300693</v>
      </c>
    </row>
    <row r="62" spans="1:2">
      <c r="A62" s="22">
        <f t="shared" si="4"/>
        <v>29</v>
      </c>
      <c r="B62" s="23">
        <f t="shared" si="5"/>
        <v>0.0499938297899228</v>
      </c>
    </row>
    <row r="63" spans="1:2">
      <c r="A63" s="22">
        <f t="shared" si="4"/>
        <v>30</v>
      </c>
      <c r="B63" s="23">
        <f t="shared" si="5"/>
        <v>0.0499977301065649</v>
      </c>
    </row>
    <row r="64" spans="1:2">
      <c r="A64" s="25">
        <f>A63+$D$31</f>
        <v>31</v>
      </c>
      <c r="B64" s="23">
        <f t="shared" ref="B64:B73" si="6">B63*EXP(-1*$A$9*(A64-A63)/$B$9)</f>
        <v>0.0183931370114437</v>
      </c>
    </row>
    <row r="65" spans="1:2">
      <c r="A65" s="25">
        <f t="shared" ref="A65:A73" si="7">A64+$D$31</f>
        <v>32</v>
      </c>
      <c r="B65" s="23">
        <f t="shared" si="6"/>
        <v>0.00676645696515968</v>
      </c>
    </row>
    <row r="66" spans="1:2">
      <c r="A66" s="25">
        <f t="shared" si="7"/>
        <v>33</v>
      </c>
      <c r="B66" s="23">
        <f t="shared" si="6"/>
        <v>0.00248924040705356</v>
      </c>
    </row>
    <row r="67" spans="1:2">
      <c r="A67" s="25">
        <f t="shared" si="7"/>
        <v>34</v>
      </c>
      <c r="B67" s="23">
        <f t="shared" si="6"/>
        <v>0.000915740369888236</v>
      </c>
    </row>
    <row r="68" spans="1:2">
      <c r="A68" s="25">
        <f t="shared" si="7"/>
        <v>35</v>
      </c>
      <c r="B68" s="23">
        <f t="shared" si="6"/>
        <v>0.000336882055532614</v>
      </c>
    </row>
    <row r="69" spans="1:2">
      <c r="A69" s="25">
        <f t="shared" si="7"/>
        <v>36</v>
      </c>
      <c r="B69" s="23">
        <f t="shared" si="6"/>
        <v>0.000123931982330025</v>
      </c>
    </row>
    <row r="70" spans="1:2">
      <c r="A70" s="25">
        <f t="shared" si="7"/>
        <v>37</v>
      </c>
      <c r="B70" s="23">
        <f t="shared" si="6"/>
        <v>4.55920284028386e-5</v>
      </c>
    </row>
    <row r="71" spans="1:2">
      <c r="A71" s="25">
        <f t="shared" si="7"/>
        <v>38</v>
      </c>
      <c r="B71" s="23">
        <f t="shared" si="6"/>
        <v>1.67723699307088e-5</v>
      </c>
    </row>
    <row r="72" spans="1:2">
      <c r="A72" s="25">
        <f t="shared" si="7"/>
        <v>39</v>
      </c>
      <c r="B72" s="23">
        <f t="shared" si="6"/>
        <v>6.17021007722985e-6</v>
      </c>
    </row>
    <row r="73" spans="1:2">
      <c r="A73" s="25">
        <f t="shared" si="7"/>
        <v>40</v>
      </c>
      <c r="B73" s="23">
        <f t="shared" si="6"/>
        <v>2.26989343512172e-6</v>
      </c>
    </row>
    <row r="74" spans="1:2">
      <c r="A74" s="22">
        <f>A73+$B$31</f>
        <v>41</v>
      </c>
      <c r="B74" s="23">
        <f>B73+($F$14-B73)*(1-EXP(-1*(A74-A73)*$A$14/$B$14))</f>
        <v>0.0316068629885563</v>
      </c>
    </row>
    <row r="75" spans="1:2">
      <c r="A75" s="22">
        <f t="shared" ref="A75:A83" si="8">A74+$B$31</f>
        <v>42</v>
      </c>
      <c r="B75" s="23">
        <f t="shared" ref="B75:B83" si="9">B74+($F$14-B74)*(1-EXP(-1*(A75-A74)*$A$14/$B$14))</f>
        <v>0.0432335430348403</v>
      </c>
    </row>
    <row r="76" spans="1:2">
      <c r="A76" s="22">
        <f t="shared" si="8"/>
        <v>43</v>
      </c>
      <c r="B76" s="23">
        <f t="shared" si="9"/>
        <v>0.0475107595929464</v>
      </c>
    </row>
    <row r="77" spans="1:2">
      <c r="A77" s="22">
        <f t="shared" si="8"/>
        <v>44</v>
      </c>
      <c r="B77" s="23">
        <f t="shared" si="9"/>
        <v>0.0490842596301118</v>
      </c>
    </row>
    <row r="78" spans="1:2">
      <c r="A78" s="22">
        <f t="shared" si="8"/>
        <v>45</v>
      </c>
      <c r="B78" s="23">
        <f t="shared" si="9"/>
        <v>0.0496631179444674</v>
      </c>
    </row>
    <row r="79" spans="1:2">
      <c r="A79" s="22">
        <f t="shared" si="8"/>
        <v>46</v>
      </c>
      <c r="B79" s="23">
        <f t="shared" si="9"/>
        <v>0.04987606801767</v>
      </c>
    </row>
    <row r="80" spans="1:2">
      <c r="A80" s="22">
        <f t="shared" si="8"/>
        <v>47</v>
      </c>
      <c r="B80" s="23">
        <f t="shared" si="9"/>
        <v>0.0499544079715972</v>
      </c>
    </row>
    <row r="81" spans="1:2">
      <c r="A81" s="22">
        <f t="shared" si="8"/>
        <v>48</v>
      </c>
      <c r="B81" s="23">
        <f t="shared" si="9"/>
        <v>0.0499832276300693</v>
      </c>
    </row>
    <row r="82" spans="1:2">
      <c r="A82" s="22">
        <f t="shared" si="8"/>
        <v>49</v>
      </c>
      <c r="B82" s="23">
        <f t="shared" si="9"/>
        <v>0.0499938297899228</v>
      </c>
    </row>
    <row r="83" spans="1:2">
      <c r="A83" s="22">
        <f t="shared" si="8"/>
        <v>50</v>
      </c>
      <c r="B83" s="23">
        <f t="shared" si="9"/>
        <v>0.0499977301065649</v>
      </c>
    </row>
    <row r="84" spans="1:2">
      <c r="A84" s="25">
        <f>A83+$D$31</f>
        <v>51</v>
      </c>
      <c r="B84" s="23">
        <f t="shared" ref="B84:B93" si="10">B83*EXP(-1*$A$9*(A84-A83)/$B$9)</f>
        <v>0.0183931370114437</v>
      </c>
    </row>
    <row r="85" spans="1:2">
      <c r="A85" s="25">
        <f t="shared" ref="A85:A93" si="11">A84+$D$31</f>
        <v>52</v>
      </c>
      <c r="B85" s="23">
        <f t="shared" si="10"/>
        <v>0.00676645696515968</v>
      </c>
    </row>
    <row r="86" spans="1:2">
      <c r="A86" s="25">
        <f t="shared" si="11"/>
        <v>53</v>
      </c>
      <c r="B86" s="23">
        <f t="shared" si="10"/>
        <v>0.00248924040705356</v>
      </c>
    </row>
    <row r="87" spans="1:2">
      <c r="A87" s="25">
        <f t="shared" si="11"/>
        <v>54</v>
      </c>
      <c r="B87" s="23">
        <f t="shared" si="10"/>
        <v>0.000915740369888236</v>
      </c>
    </row>
    <row r="88" spans="1:2">
      <c r="A88" s="25">
        <f t="shared" si="11"/>
        <v>55</v>
      </c>
      <c r="B88" s="23">
        <f t="shared" si="10"/>
        <v>0.000336882055532614</v>
      </c>
    </row>
    <row r="89" spans="1:2">
      <c r="A89" s="25">
        <f t="shared" si="11"/>
        <v>56</v>
      </c>
      <c r="B89" s="23">
        <f t="shared" si="10"/>
        <v>0.000123931982330025</v>
      </c>
    </row>
    <row r="90" spans="1:2">
      <c r="A90" s="25">
        <f t="shared" si="11"/>
        <v>57</v>
      </c>
      <c r="B90" s="23">
        <f t="shared" si="10"/>
        <v>4.55920284028386e-5</v>
      </c>
    </row>
    <row r="91" spans="1:2">
      <c r="A91" s="25">
        <f t="shared" si="11"/>
        <v>58</v>
      </c>
      <c r="B91" s="23">
        <f t="shared" si="10"/>
        <v>1.67723699307088e-5</v>
      </c>
    </row>
    <row r="92" spans="1:2">
      <c r="A92" s="25">
        <f t="shared" si="11"/>
        <v>59</v>
      </c>
      <c r="B92" s="23">
        <f t="shared" si="10"/>
        <v>6.17021007722985e-6</v>
      </c>
    </row>
    <row r="93" spans="1:2">
      <c r="A93" s="25">
        <f t="shared" si="11"/>
        <v>60</v>
      </c>
      <c r="B93" s="23">
        <f t="shared" si="10"/>
        <v>2.26989343512172e-6</v>
      </c>
    </row>
    <row r="94" spans="1:2">
      <c r="A94" s="22">
        <f>A93+$B$31</f>
        <v>61</v>
      </c>
      <c r="B94" s="23">
        <f>B93+($F$14-B93)*(1-EXP(-1*(A94-A93)*$A$14/$B$14))</f>
        <v>0.0316068629885563</v>
      </c>
    </row>
    <row r="95" spans="1:2">
      <c r="A95" s="22">
        <f t="shared" ref="A95:A103" si="12">A94+$B$31</f>
        <v>62</v>
      </c>
      <c r="B95" s="23">
        <f t="shared" ref="B95:B103" si="13">B94+($F$14-B94)*(1-EXP(-1*(A95-A94)*$A$14/$B$14))</f>
        <v>0.0432335430348403</v>
      </c>
    </row>
    <row r="96" spans="1:2">
      <c r="A96" s="22">
        <f t="shared" si="12"/>
        <v>63</v>
      </c>
      <c r="B96" s="23">
        <f t="shared" si="13"/>
        <v>0.0475107595929464</v>
      </c>
    </row>
    <row r="97" spans="1:2">
      <c r="A97" s="22">
        <f t="shared" si="12"/>
        <v>64</v>
      </c>
      <c r="B97" s="23">
        <f t="shared" si="13"/>
        <v>0.0490842596301118</v>
      </c>
    </row>
    <row r="98" spans="1:2">
      <c r="A98" s="22">
        <f t="shared" si="12"/>
        <v>65</v>
      </c>
      <c r="B98" s="23">
        <f t="shared" si="13"/>
        <v>0.0496631179444674</v>
      </c>
    </row>
    <row r="99" spans="1:2">
      <c r="A99" s="22">
        <f t="shared" si="12"/>
        <v>66</v>
      </c>
      <c r="B99" s="23">
        <f t="shared" si="13"/>
        <v>0.04987606801767</v>
      </c>
    </row>
    <row r="100" spans="1:2">
      <c r="A100" s="22">
        <f t="shared" si="12"/>
        <v>67</v>
      </c>
      <c r="B100" s="23">
        <f t="shared" si="13"/>
        <v>0.0499544079715972</v>
      </c>
    </row>
    <row r="101" spans="1:2">
      <c r="A101" s="22">
        <f t="shared" si="12"/>
        <v>68</v>
      </c>
      <c r="B101" s="23">
        <f t="shared" si="13"/>
        <v>0.0499832276300693</v>
      </c>
    </row>
    <row r="102" spans="1:2">
      <c r="A102" s="22">
        <f t="shared" si="12"/>
        <v>69</v>
      </c>
      <c r="B102" s="23">
        <f t="shared" si="13"/>
        <v>0.0499938297899228</v>
      </c>
    </row>
    <row r="103" spans="1:2">
      <c r="A103" s="22">
        <f t="shared" si="12"/>
        <v>70</v>
      </c>
      <c r="B103" s="23">
        <f t="shared" si="13"/>
        <v>0.0499977301065649</v>
      </c>
    </row>
    <row r="104" spans="1:2">
      <c r="A104" s="25">
        <f>A103+$D$31</f>
        <v>71</v>
      </c>
      <c r="B104" s="23">
        <f t="shared" ref="B104:B113" si="14">B103*EXP(-1*$A$9*(A104-A103)/$B$9)</f>
        <v>0.0183931370114437</v>
      </c>
    </row>
    <row r="105" spans="1:2">
      <c r="A105" s="25">
        <f t="shared" ref="A105:A113" si="15">A104+$D$31</f>
        <v>72</v>
      </c>
      <c r="B105" s="23">
        <f t="shared" si="14"/>
        <v>0.00676645696515968</v>
      </c>
    </row>
    <row r="106" spans="1:2">
      <c r="A106" s="25">
        <f t="shared" si="15"/>
        <v>73</v>
      </c>
      <c r="B106" s="23">
        <f t="shared" si="14"/>
        <v>0.00248924040705356</v>
      </c>
    </row>
    <row r="107" spans="1:2">
      <c r="A107" s="25">
        <f t="shared" si="15"/>
        <v>74</v>
      </c>
      <c r="B107" s="23">
        <f t="shared" si="14"/>
        <v>0.000915740369888236</v>
      </c>
    </row>
    <row r="108" spans="1:2">
      <c r="A108" s="25">
        <f t="shared" si="15"/>
        <v>75</v>
      </c>
      <c r="B108" s="23">
        <f t="shared" si="14"/>
        <v>0.000336882055532614</v>
      </c>
    </row>
    <row r="109" spans="1:2">
      <c r="A109" s="25">
        <f t="shared" si="15"/>
        <v>76</v>
      </c>
      <c r="B109" s="23">
        <f t="shared" si="14"/>
        <v>0.000123931982330025</v>
      </c>
    </row>
    <row r="110" spans="1:2">
      <c r="A110" s="25">
        <f t="shared" si="15"/>
        <v>77</v>
      </c>
      <c r="B110" s="23">
        <f t="shared" si="14"/>
        <v>4.55920284028386e-5</v>
      </c>
    </row>
    <row r="111" spans="1:2">
      <c r="A111" s="25">
        <f t="shared" si="15"/>
        <v>78</v>
      </c>
      <c r="B111" s="23">
        <f t="shared" si="14"/>
        <v>1.67723699307088e-5</v>
      </c>
    </row>
    <row r="112" spans="1:2">
      <c r="A112" s="25">
        <f t="shared" si="15"/>
        <v>79</v>
      </c>
      <c r="B112" s="23">
        <f t="shared" si="14"/>
        <v>6.17021007722985e-6</v>
      </c>
    </row>
    <row r="113" spans="1:2">
      <c r="A113" s="25">
        <f t="shared" si="15"/>
        <v>80</v>
      </c>
      <c r="B113" s="23">
        <f t="shared" si="14"/>
        <v>2.26989343512172e-6</v>
      </c>
    </row>
    <row r="114" spans="1:2">
      <c r="A114" s="22">
        <f>A113+$B$31</f>
        <v>81</v>
      </c>
      <c r="B114" s="23">
        <f>B113+($F$14-B113)*(1-EXP(-1*(A114-A113)*$A$14/$B$14))</f>
        <v>0.0316068629885563</v>
      </c>
    </row>
    <row r="115" spans="1:2">
      <c r="A115" s="22">
        <f t="shared" ref="A115:A123" si="16">A114+$B$31</f>
        <v>82</v>
      </c>
      <c r="B115" s="23">
        <f t="shared" ref="B115:B123" si="17">B114+($F$14-B114)*(1-EXP(-1*(A115-A114)*$A$14/$B$14))</f>
        <v>0.0432335430348403</v>
      </c>
    </row>
    <row r="116" spans="1:2">
      <c r="A116" s="22">
        <f t="shared" si="16"/>
        <v>83</v>
      </c>
      <c r="B116" s="23">
        <f t="shared" si="17"/>
        <v>0.0475107595929464</v>
      </c>
    </row>
    <row r="117" spans="1:2">
      <c r="A117" s="22">
        <f t="shared" si="16"/>
        <v>84</v>
      </c>
      <c r="B117" s="23">
        <f t="shared" si="17"/>
        <v>0.0490842596301118</v>
      </c>
    </row>
    <row r="118" spans="1:2">
      <c r="A118" s="22">
        <f t="shared" si="16"/>
        <v>85</v>
      </c>
      <c r="B118" s="23">
        <f t="shared" si="17"/>
        <v>0.0496631179444674</v>
      </c>
    </row>
    <row r="119" spans="1:2">
      <c r="A119" s="22">
        <f t="shared" si="16"/>
        <v>86</v>
      </c>
      <c r="B119" s="23">
        <f t="shared" si="17"/>
        <v>0.04987606801767</v>
      </c>
    </row>
    <row r="120" spans="1:2">
      <c r="A120" s="22">
        <f t="shared" si="16"/>
        <v>87</v>
      </c>
      <c r="B120" s="23">
        <f t="shared" si="17"/>
        <v>0.0499544079715972</v>
      </c>
    </row>
    <row r="121" spans="1:2">
      <c r="A121" s="22">
        <f t="shared" si="16"/>
        <v>88</v>
      </c>
      <c r="B121" s="23">
        <f t="shared" si="17"/>
        <v>0.0499832276300693</v>
      </c>
    </row>
    <row r="122" spans="1:2">
      <c r="A122" s="22">
        <f t="shared" si="16"/>
        <v>89</v>
      </c>
      <c r="B122" s="23">
        <f t="shared" si="17"/>
        <v>0.0499938297899228</v>
      </c>
    </row>
    <row r="123" spans="1:2">
      <c r="A123" s="22">
        <f t="shared" si="16"/>
        <v>90</v>
      </c>
      <c r="B123" s="23">
        <f t="shared" si="17"/>
        <v>0.0499977301065649</v>
      </c>
    </row>
    <row r="124" spans="1:2">
      <c r="A124" s="25">
        <f>A123+$D$31</f>
        <v>91</v>
      </c>
      <c r="B124" s="23">
        <f t="shared" ref="B124:B133" si="18">B123*EXP(-1*$A$9*(A124-A123)/$B$9)</f>
        <v>0.0183931370114437</v>
      </c>
    </row>
    <row r="125" spans="1:2">
      <c r="A125" s="25">
        <f t="shared" ref="A125:A133" si="19">A124+$D$31</f>
        <v>92</v>
      </c>
      <c r="B125" s="23">
        <f t="shared" si="18"/>
        <v>0.00676645696515968</v>
      </c>
    </row>
    <row r="126" spans="1:2">
      <c r="A126" s="25">
        <f t="shared" si="19"/>
        <v>93</v>
      </c>
      <c r="B126" s="23">
        <f t="shared" si="18"/>
        <v>0.00248924040705356</v>
      </c>
    </row>
    <row r="127" spans="1:2">
      <c r="A127" s="25">
        <f t="shared" si="19"/>
        <v>94</v>
      </c>
      <c r="B127" s="23">
        <f t="shared" si="18"/>
        <v>0.000915740369888236</v>
      </c>
    </row>
    <row r="128" spans="1:2">
      <c r="A128" s="25">
        <f t="shared" si="19"/>
        <v>95</v>
      </c>
      <c r="B128" s="23">
        <f t="shared" si="18"/>
        <v>0.000336882055532614</v>
      </c>
    </row>
    <row r="129" spans="1:2">
      <c r="A129" s="25">
        <f t="shared" si="19"/>
        <v>96</v>
      </c>
      <c r="B129" s="23">
        <f t="shared" si="18"/>
        <v>0.000123931982330025</v>
      </c>
    </row>
    <row r="130" spans="1:2">
      <c r="A130" s="25">
        <f t="shared" si="19"/>
        <v>97</v>
      </c>
      <c r="B130" s="23">
        <f t="shared" si="18"/>
        <v>4.55920284028386e-5</v>
      </c>
    </row>
    <row r="131" spans="1:2">
      <c r="A131" s="25">
        <f t="shared" si="19"/>
        <v>98</v>
      </c>
      <c r="B131" s="23">
        <f t="shared" si="18"/>
        <v>1.67723699307088e-5</v>
      </c>
    </row>
    <row r="132" spans="1:2">
      <c r="A132" s="25">
        <f t="shared" si="19"/>
        <v>99</v>
      </c>
      <c r="B132" s="23">
        <f t="shared" si="18"/>
        <v>6.17021007722985e-6</v>
      </c>
    </row>
    <row r="133" spans="1:2">
      <c r="A133" s="25">
        <f t="shared" si="19"/>
        <v>100</v>
      </c>
      <c r="B133" s="23">
        <f t="shared" si="18"/>
        <v>2.26989343512172e-6</v>
      </c>
    </row>
  </sheetData>
  <sheetProtection password="841A" sheet="1" selectLockedCells="1" objects="1"/>
  <mergeCells count="9">
    <mergeCell ref="A1:H1"/>
    <mergeCell ref="A3:D3"/>
    <mergeCell ref="A7:F7"/>
    <mergeCell ref="A10:E10"/>
    <mergeCell ref="A11:F11"/>
    <mergeCell ref="A12:H12"/>
    <mergeCell ref="A32:B32"/>
    <mergeCell ref="I1:O22"/>
    <mergeCell ref="A16:H3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 t="s">
        <v>23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5" t="s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2020-11-11T14:36:00Z</dcterms:created>
  <dcterms:modified xsi:type="dcterms:W3CDTF">2022-08-11T06:10:28Z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BE03D5D49758495485419D01C0348DEA</vt:lpwstr>
  </property>
</Properties>
</file>