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X\Desktop\"/>
    </mc:Choice>
  </mc:AlternateContent>
  <xr:revisionPtr revIDLastSave="0" documentId="13_ncr:1_{59CE4666-8A27-44B8-97EA-F6DBBF37E403}" xr6:coauthVersionLast="36" xr6:coauthVersionMax="36" xr10:uidLastSave="{00000000-0000-0000-0000-000000000000}"/>
  <bookViews>
    <workbookView xWindow="-108" yWindow="-108" windowWidth="23256" windowHeight="12696" activeTab="1" xr2:uid="{00000000-000D-0000-FFFF-FFFF00000000}"/>
  </bookViews>
  <sheets>
    <sheet name="飞机优选" sheetId="1" r:id="rId1"/>
    <sheet name="helicopter" sheetId="2" r:id="rId2"/>
    <sheet name="city" sheetId="4" r:id="rId3"/>
    <sheet name="resource" sheetId="5" r:id="rId4"/>
    <sheet name="功能-需求-资源对应表" sheetId="6" r:id="rId5"/>
  </sheets>
  <calcPr calcId="191029"/>
</workbook>
</file>

<file path=xl/calcChain.xml><?xml version="1.0" encoding="utf-8"?>
<calcChain xmlns="http://schemas.openxmlformats.org/spreadsheetml/2006/main">
  <c r="C24" i="4" l="1"/>
  <c r="C23" i="4"/>
  <c r="C22" i="4"/>
  <c r="C21" i="4"/>
  <c r="C20" i="4"/>
  <c r="C19" i="4"/>
  <c r="C18" i="4"/>
  <c r="C17" i="4"/>
  <c r="C16" i="4"/>
  <c r="J19" i="2"/>
  <c r="K19" i="2" s="1"/>
  <c r="I19" i="2"/>
  <c r="M42" i="1"/>
  <c r="I41" i="1"/>
  <c r="J41" i="1" s="1"/>
  <c r="G41" i="1"/>
  <c r="G40" i="1"/>
  <c r="I40" i="1" s="1"/>
  <c r="J40" i="1" s="1"/>
  <c r="I39" i="1"/>
  <c r="J39" i="1" s="1"/>
  <c r="G39" i="1"/>
  <c r="G38" i="1"/>
  <c r="I38" i="1" s="1"/>
  <c r="J38" i="1" s="1"/>
  <c r="I37" i="1"/>
  <c r="J37" i="1" s="1"/>
  <c r="G37" i="1"/>
  <c r="G36" i="1"/>
  <c r="I36" i="1" s="1"/>
  <c r="J36" i="1" s="1"/>
  <c r="I35" i="1"/>
  <c r="J35" i="1" s="1"/>
  <c r="G35" i="1"/>
  <c r="G34" i="1"/>
  <c r="I34" i="1" s="1"/>
  <c r="J34" i="1" s="1"/>
  <c r="I33" i="1"/>
  <c r="J33" i="1" s="1"/>
  <c r="G33" i="1"/>
  <c r="G32" i="1"/>
  <c r="I32" i="1" s="1"/>
  <c r="J32" i="1" s="1"/>
  <c r="I31" i="1"/>
  <c r="J31" i="1" s="1"/>
  <c r="G31" i="1"/>
  <c r="G30" i="1"/>
  <c r="I30" i="1" s="1"/>
  <c r="J30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K30" i="2" l="1"/>
  <c r="K26" i="2"/>
  <c r="K22" i="2"/>
  <c r="K20" i="2"/>
  <c r="K29" i="2"/>
  <c r="K25" i="2"/>
  <c r="K21" i="2"/>
  <c r="K28" i="2"/>
  <c r="K24" i="2"/>
  <c r="K27" i="2"/>
  <c r="K23" i="2"/>
</calcChain>
</file>

<file path=xl/sharedStrings.xml><?xml version="1.0" encoding="utf-8"?>
<sst xmlns="http://schemas.openxmlformats.org/spreadsheetml/2006/main" count="226" uniqueCount="99">
  <si>
    <t>飞机名称</t>
  </si>
  <si>
    <t>carryPeople</t>
  </si>
  <si>
    <t>货物装载</t>
  </si>
  <si>
    <t>侦察</t>
  </si>
  <si>
    <t>重伤员</t>
  </si>
  <si>
    <t>调运大型装备</t>
  </si>
  <si>
    <t>相对能力评价</t>
  </si>
  <si>
    <t>价格(万元)</t>
  </si>
  <si>
    <t>性价比</t>
  </si>
  <si>
    <t>Mi-26</t>
  </si>
  <si>
    <t>AC313医疗型</t>
  </si>
  <si>
    <t>S-76</t>
  </si>
  <si>
    <t>AC313基本型</t>
  </si>
  <si>
    <t>H155</t>
  </si>
  <si>
    <t>Mi-171</t>
  </si>
  <si>
    <t>H225</t>
  </si>
  <si>
    <t>AC312</t>
  </si>
  <si>
    <t>Bell429</t>
  </si>
  <si>
    <t>AC311</t>
  </si>
  <si>
    <t>H135医疗型</t>
  </si>
  <si>
    <t>长鹰5E</t>
  </si>
  <si>
    <t>综合能力&amp;性价比</t>
  </si>
  <si>
    <t>方案一</t>
  </si>
  <si>
    <t>方案二</t>
  </si>
  <si>
    <t>方案三</t>
  </si>
  <si>
    <t>价格</t>
  </si>
  <si>
    <t>时间</t>
  </si>
  <si>
    <t>name</t>
  </si>
  <si>
    <t>lon</t>
  </si>
  <si>
    <t>lat</t>
  </si>
  <si>
    <t>price</t>
  </si>
  <si>
    <t>speed</t>
  </si>
  <si>
    <t>oilMass</t>
  </si>
  <si>
    <t>oilConsumeSpeed</t>
  </si>
  <si>
    <t>peopleUpDownTime</t>
  </si>
  <si>
    <t>load</t>
  </si>
  <si>
    <t>loadUpDownTime</t>
  </si>
  <si>
    <t>scoutSpeed</t>
  </si>
  <si>
    <t>carryWounded</t>
  </si>
  <si>
    <t>woundedUpDownTime</t>
  </si>
  <si>
    <t>equipUpDown</t>
  </si>
  <si>
    <t>equipUpDownTime</t>
  </si>
  <si>
    <t>经度</t>
  </si>
  <si>
    <t>纬度</t>
  </si>
  <si>
    <t>航速(KM/H)</t>
  </si>
  <si>
    <t>最大油量</t>
  </si>
  <si>
    <t>油量消耗速度</t>
  </si>
  <si>
    <t>最大承载人数</t>
  </si>
  <si>
    <t>普通灾民和救援人员登机下机速度（秒/人）</t>
  </si>
  <si>
    <t>内载荷上限（KG）</t>
  </si>
  <si>
    <t>物资装卸速度（秒/kg)</t>
  </si>
  <si>
    <t>侦察某处速度（秒/平方千米）</t>
  </si>
  <si>
    <t>急重灾民可承载人数</t>
  </si>
  <si>
    <t>急重灾民登机时间（秒）</t>
  </si>
  <si>
    <t>外载荷上限（KG）</t>
  </si>
  <si>
    <t>吊挂装备时间（秒）</t>
  </si>
  <si>
    <t>待处理</t>
  </si>
  <si>
    <t>min</t>
  </si>
  <si>
    <t>max</t>
  </si>
  <si>
    <t>归一化</t>
  </si>
  <si>
    <t>peopleIn</t>
  </si>
  <si>
    <t>peopleOut</t>
  </si>
  <si>
    <t>loadIn</t>
  </si>
  <si>
    <t>equipIn</t>
  </si>
  <si>
    <t>scout</t>
  </si>
  <si>
    <t>woundOut</t>
  </si>
  <si>
    <t>城市名称</t>
  </si>
  <si>
    <t>需运入人员</t>
  </si>
  <si>
    <t>需转移人员</t>
  </si>
  <si>
    <t>需运入物资</t>
  </si>
  <si>
    <t>需运入设备</t>
  </si>
  <si>
    <t>航空侦察</t>
  </si>
  <si>
    <t>重伤员人数</t>
  </si>
  <si>
    <t>建德</t>
  </si>
  <si>
    <t>丽水</t>
  </si>
  <si>
    <t>新昌</t>
  </si>
  <si>
    <t>缙云</t>
  </si>
  <si>
    <t>乐清</t>
  </si>
  <si>
    <t>，</t>
  </si>
  <si>
    <t>refuelTime</t>
  </si>
  <si>
    <t xml:space="preserve">peopleCapacity </t>
  </si>
  <si>
    <t>reliefWorker</t>
  </si>
  <si>
    <t xml:space="preserve">equip </t>
  </si>
  <si>
    <t>woundedCapacity</t>
  </si>
  <si>
    <t>保障时间</t>
  </si>
  <si>
    <t>可安置人数</t>
  </si>
  <si>
    <t>救灾人员</t>
  </si>
  <si>
    <t>物资库存</t>
  </si>
  <si>
    <t>设备库存</t>
  </si>
  <si>
    <t>重伤员救助</t>
  </si>
  <si>
    <t>义乌机场</t>
  </si>
  <si>
    <t>衢州救灾物资中心</t>
  </si>
  <si>
    <t>救灾人员集结地宁波</t>
  </si>
  <si>
    <t>灾民安置点仙居</t>
  </si>
  <si>
    <t>灾民安置点临海</t>
  </si>
  <si>
    <t>杭州市浙江大学医学院附属第二医院滨江院区</t>
  </si>
  <si>
    <t>直升机能力</t>
  </si>
  <si>
    <t>城市需求</t>
  </si>
  <si>
    <t>资源提供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</si>
</sst>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9C65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20">
    <xf numFmtId="0" fontId="0" fillId="0" borderId="0" xfId="0" applyAlignment="1">
      <alignment vertical="center"/>
    </xf>
    <xf numFmtId="0" fontId="3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1" applyFont="1" applyFill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workbookViewId="0">
      <selection activeCell="G2" sqref="G2"/>
    </sheetView>
  </sheetViews>
  <sheetFormatPr defaultRowHeight="13.8" x14ac:dyDescent="0.25"/>
  <cols>
    <col min="1" max="1" width="13.33203125" style="5" bestFit="1" customWidth="1"/>
    <col min="2" max="5" width="12.77734375" style="5" bestFit="1" customWidth="1"/>
    <col min="6" max="7" width="13.88671875" style="5" bestFit="1" customWidth="1"/>
    <col min="8" max="8" width="10.6640625" style="5" bestFit="1" customWidth="1"/>
    <col min="9" max="9" width="12.77734375" style="5" bestFit="1" customWidth="1"/>
    <col min="10" max="10" width="17.6640625" style="5" customWidth="1"/>
    <col min="11" max="11" width="8.88671875" style="5" customWidth="1"/>
    <col min="12" max="12" width="12" style="5" customWidth="1"/>
    <col min="13" max="14" width="8.88671875" style="5" customWidth="1"/>
    <col min="15" max="16384" width="8.88671875" style="5"/>
  </cols>
  <sheetData>
    <row r="1" spans="1:9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2" t="s">
        <v>8</v>
      </c>
    </row>
    <row r="2" spans="1:9" x14ac:dyDescent="0.25">
      <c r="A2" s="13" t="s">
        <v>9</v>
      </c>
      <c r="B2" s="14">
        <v>1</v>
      </c>
      <c r="C2" s="14">
        <v>1</v>
      </c>
      <c r="D2" s="14">
        <v>0</v>
      </c>
      <c r="E2" s="14">
        <v>0</v>
      </c>
      <c r="F2" s="14">
        <v>1</v>
      </c>
      <c r="G2" s="12">
        <f t="shared" ref="G2:G13" si="0">B2*0.35+C2*0.35+D2*0.1+E2*0.1+F2+0.1</f>
        <v>1.8</v>
      </c>
      <c r="H2" s="13">
        <v>21000</v>
      </c>
      <c r="I2" s="14">
        <f t="shared" ref="I2:I13" si="1">G2*10000/H2</f>
        <v>0.8571428571428571</v>
      </c>
    </row>
    <row r="3" spans="1:9" x14ac:dyDescent="0.25">
      <c r="A3" s="13" t="s">
        <v>10</v>
      </c>
      <c r="B3" s="14">
        <v>0.32926829268292679</v>
      </c>
      <c r="C3" s="14">
        <v>0.19395465994962219</v>
      </c>
      <c r="D3" s="14">
        <v>0</v>
      </c>
      <c r="E3" s="14">
        <v>1</v>
      </c>
      <c r="F3" s="14">
        <v>0</v>
      </c>
      <c r="G3" s="12">
        <f t="shared" si="0"/>
        <v>0.38312803342139212</v>
      </c>
      <c r="H3" s="13">
        <v>8000</v>
      </c>
      <c r="I3" s="14">
        <f t="shared" si="1"/>
        <v>0.47891004177674018</v>
      </c>
    </row>
    <row r="4" spans="1:9" x14ac:dyDescent="0.25">
      <c r="A4" s="13" t="s">
        <v>11</v>
      </c>
      <c r="B4" s="14">
        <v>0.14634146341463411</v>
      </c>
      <c r="C4" s="14">
        <v>0.25979848866498739</v>
      </c>
      <c r="D4" s="14">
        <v>0.87567567567567561</v>
      </c>
      <c r="E4" s="14">
        <v>0</v>
      </c>
      <c r="F4" s="14">
        <v>0</v>
      </c>
      <c r="G4" s="12">
        <f t="shared" si="0"/>
        <v>0.32971655079543505</v>
      </c>
      <c r="H4" s="13">
        <v>9000</v>
      </c>
      <c r="I4" s="14">
        <f t="shared" si="1"/>
        <v>0.36635172310603897</v>
      </c>
    </row>
    <row r="5" spans="1:9" x14ac:dyDescent="0.25">
      <c r="A5" s="13" t="s">
        <v>12</v>
      </c>
      <c r="B5" s="14">
        <v>0.32926829268292679</v>
      </c>
      <c r="C5" s="14">
        <v>0.19395465994962219</v>
      </c>
      <c r="D5" s="14">
        <v>0</v>
      </c>
      <c r="E5" s="14">
        <v>0</v>
      </c>
      <c r="F5" s="14">
        <v>0</v>
      </c>
      <c r="G5" s="12">
        <f t="shared" si="0"/>
        <v>0.28312803342139214</v>
      </c>
      <c r="H5" s="13">
        <v>8000</v>
      </c>
      <c r="I5" s="14">
        <f t="shared" si="1"/>
        <v>0.35391004177674018</v>
      </c>
    </row>
    <row r="6" spans="1:9" x14ac:dyDescent="0.25">
      <c r="A6" s="13" t="s">
        <v>13</v>
      </c>
      <c r="B6" s="14">
        <v>0.18292682926829271</v>
      </c>
      <c r="C6" s="14">
        <v>8.4130982367758192E-2</v>
      </c>
      <c r="D6" s="14">
        <v>0.85621621621621624</v>
      </c>
      <c r="E6" s="14">
        <v>0</v>
      </c>
      <c r="F6" s="14">
        <v>0</v>
      </c>
      <c r="G6" s="12">
        <f t="shared" si="0"/>
        <v>0.27909185569423944</v>
      </c>
      <c r="H6" s="13">
        <v>7000</v>
      </c>
      <c r="I6" s="14">
        <f t="shared" si="1"/>
        <v>0.3987026509917706</v>
      </c>
    </row>
    <row r="7" spans="1:9" x14ac:dyDescent="0.25">
      <c r="A7" s="13" t="s">
        <v>14</v>
      </c>
      <c r="B7" s="14">
        <v>0.31707317073170732</v>
      </c>
      <c r="C7" s="14">
        <v>0.19395465994962219</v>
      </c>
      <c r="D7" s="14">
        <v>0</v>
      </c>
      <c r="E7" s="14">
        <v>0</v>
      </c>
      <c r="F7" s="14">
        <v>0</v>
      </c>
      <c r="G7" s="12">
        <f t="shared" si="0"/>
        <v>0.27885974073846531</v>
      </c>
      <c r="H7" s="13">
        <v>4620</v>
      </c>
      <c r="I7" s="14">
        <f t="shared" si="1"/>
        <v>0.6035925124209206</v>
      </c>
    </row>
    <row r="8" spans="1:9" x14ac:dyDescent="0.25">
      <c r="A8" s="13" t="s">
        <v>15</v>
      </c>
      <c r="B8" s="14">
        <v>0.23170731707317069</v>
      </c>
      <c r="C8" s="14">
        <v>0.26448362720403018</v>
      </c>
      <c r="D8" s="14">
        <v>0</v>
      </c>
      <c r="E8" s="14">
        <v>0</v>
      </c>
      <c r="F8" s="14">
        <v>0</v>
      </c>
      <c r="G8" s="12">
        <f t="shared" si="0"/>
        <v>0.27366683049702034</v>
      </c>
      <c r="H8" s="13">
        <v>18630</v>
      </c>
      <c r="I8" s="14">
        <f t="shared" si="1"/>
        <v>0.14689577589748809</v>
      </c>
    </row>
    <row r="9" spans="1:9" x14ac:dyDescent="0.25">
      <c r="A9" s="13" t="s">
        <v>16</v>
      </c>
      <c r="B9" s="14">
        <v>0.14634146341463411</v>
      </c>
      <c r="C9" s="14">
        <v>7.3047858942065488E-2</v>
      </c>
      <c r="D9" s="14">
        <v>0.88648648648648642</v>
      </c>
      <c r="E9" s="14">
        <v>0</v>
      </c>
      <c r="F9" s="14">
        <v>0</v>
      </c>
      <c r="G9" s="12">
        <f t="shared" si="0"/>
        <v>0.26543491147349352</v>
      </c>
      <c r="H9" s="13">
        <v>3900</v>
      </c>
      <c r="I9" s="14">
        <f t="shared" si="1"/>
        <v>0.68060233711152185</v>
      </c>
    </row>
    <row r="10" spans="1:9" ht="15.6" customHeight="1" x14ac:dyDescent="0.25">
      <c r="A10" s="13" t="s">
        <v>17</v>
      </c>
      <c r="B10" s="14">
        <v>9.7560975609756101E-2</v>
      </c>
      <c r="C10" s="14">
        <v>5.2896725440806043E-2</v>
      </c>
      <c r="D10" s="14">
        <v>0.90810810810810816</v>
      </c>
      <c r="E10" s="14">
        <v>0</v>
      </c>
      <c r="F10" s="14">
        <v>0</v>
      </c>
      <c r="G10" s="12">
        <f t="shared" si="0"/>
        <v>0.24347100617850756</v>
      </c>
      <c r="H10" s="13">
        <v>2200</v>
      </c>
      <c r="I10" s="14">
        <f t="shared" si="1"/>
        <v>1.106686391720489</v>
      </c>
    </row>
    <row r="11" spans="1:9" x14ac:dyDescent="0.25">
      <c r="A11" s="13" t="s">
        <v>18</v>
      </c>
      <c r="B11" s="14">
        <v>7.3170731707317069E-2</v>
      </c>
      <c r="C11" s="14">
        <v>4.1612090680100758E-2</v>
      </c>
      <c r="D11" s="14">
        <v>1</v>
      </c>
      <c r="E11" s="14">
        <v>0</v>
      </c>
      <c r="F11" s="14">
        <v>0</v>
      </c>
      <c r="G11" s="12">
        <f t="shared" si="0"/>
        <v>0.24017398783559626</v>
      </c>
      <c r="H11" s="13">
        <v>1980</v>
      </c>
      <c r="I11" s="14">
        <f t="shared" si="1"/>
        <v>1.2129999385636174</v>
      </c>
    </row>
    <row r="12" spans="1:9" x14ac:dyDescent="0.25">
      <c r="A12" s="13" t="s">
        <v>19</v>
      </c>
      <c r="B12" s="14">
        <v>8.5365853658536592E-2</v>
      </c>
      <c r="C12" s="14">
        <v>6.5743073047858938E-2</v>
      </c>
      <c r="D12" s="14">
        <v>0</v>
      </c>
      <c r="E12" s="14">
        <v>0.25925925925925919</v>
      </c>
      <c r="F12" s="14">
        <v>0</v>
      </c>
      <c r="G12" s="12">
        <f t="shared" si="0"/>
        <v>0.17881405027316435</v>
      </c>
      <c r="H12" s="13">
        <v>4300</v>
      </c>
      <c r="I12" s="14">
        <f t="shared" si="1"/>
        <v>0.41584662854224264</v>
      </c>
    </row>
    <row r="13" spans="1:9" x14ac:dyDescent="0.25">
      <c r="A13" s="13" t="s">
        <v>20</v>
      </c>
      <c r="B13" s="14">
        <v>0</v>
      </c>
      <c r="C13" s="14">
        <v>0</v>
      </c>
      <c r="D13" s="14">
        <v>5.1891891891891889E-2</v>
      </c>
      <c r="E13" s="14">
        <v>0</v>
      </c>
      <c r="F13" s="14">
        <v>0</v>
      </c>
      <c r="G13" s="12">
        <f t="shared" si="0"/>
        <v>0.10518918918918919</v>
      </c>
      <c r="H13" s="13">
        <v>2400</v>
      </c>
      <c r="I13" s="14">
        <f t="shared" si="1"/>
        <v>0.43828828828828831</v>
      </c>
    </row>
    <row r="15" spans="1:9" x14ac:dyDescent="0.25">
      <c r="A15" s="10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2" t="s">
        <v>6</v>
      </c>
      <c r="H15" s="10" t="s">
        <v>7</v>
      </c>
      <c r="I15" s="12" t="s">
        <v>8</v>
      </c>
    </row>
    <row r="16" spans="1:9" x14ac:dyDescent="0.25">
      <c r="A16" s="13" t="s">
        <v>18</v>
      </c>
      <c r="B16" s="14">
        <v>7.3170731707317069E-2</v>
      </c>
      <c r="C16" s="14">
        <v>4.1612090680100758E-2</v>
      </c>
      <c r="D16" s="14">
        <v>1</v>
      </c>
      <c r="E16" s="14">
        <v>0</v>
      </c>
      <c r="F16" s="14">
        <v>0</v>
      </c>
      <c r="G16" s="14">
        <f t="shared" ref="G16:G27" si="2">B16*0.35+C16*0.35+D16*0.1+E16*0.1+F16+0.1</f>
        <v>0.24017398783559626</v>
      </c>
      <c r="H16" s="13">
        <v>1980</v>
      </c>
      <c r="I16" s="12">
        <f t="shared" ref="I16:I27" si="3">G16*10000/H16</f>
        <v>1.2129999385636174</v>
      </c>
    </row>
    <row r="17" spans="1:15" ht="15.6" customHeight="1" x14ac:dyDescent="0.25">
      <c r="A17" s="13" t="s">
        <v>17</v>
      </c>
      <c r="B17" s="14">
        <v>9.7560975609756101E-2</v>
      </c>
      <c r="C17" s="14">
        <v>5.2896725440806043E-2</v>
      </c>
      <c r="D17" s="14">
        <v>0.90810810810810816</v>
      </c>
      <c r="E17" s="14">
        <v>0</v>
      </c>
      <c r="F17" s="14">
        <v>0</v>
      </c>
      <c r="G17" s="14">
        <f t="shared" si="2"/>
        <v>0.24347100617850756</v>
      </c>
      <c r="H17" s="13">
        <v>2200</v>
      </c>
      <c r="I17" s="12">
        <f t="shared" si="3"/>
        <v>1.106686391720489</v>
      </c>
    </row>
    <row r="18" spans="1:15" x14ac:dyDescent="0.25">
      <c r="A18" s="13" t="s">
        <v>9</v>
      </c>
      <c r="B18" s="14">
        <v>1</v>
      </c>
      <c r="C18" s="14">
        <v>1</v>
      </c>
      <c r="D18" s="14">
        <v>0</v>
      </c>
      <c r="E18" s="14">
        <v>0</v>
      </c>
      <c r="F18" s="14">
        <v>1</v>
      </c>
      <c r="G18" s="14">
        <f t="shared" si="2"/>
        <v>1.8</v>
      </c>
      <c r="H18" s="13">
        <v>21000</v>
      </c>
      <c r="I18" s="12">
        <f t="shared" si="3"/>
        <v>0.8571428571428571</v>
      </c>
    </row>
    <row r="19" spans="1:15" x14ac:dyDescent="0.25">
      <c r="A19" s="13" t="s">
        <v>16</v>
      </c>
      <c r="B19" s="14">
        <v>0.14634146341463411</v>
      </c>
      <c r="C19" s="14">
        <v>7.3047858942065488E-2</v>
      </c>
      <c r="D19" s="14">
        <v>0.88648648648648642</v>
      </c>
      <c r="E19" s="14">
        <v>0</v>
      </c>
      <c r="F19" s="14">
        <v>0</v>
      </c>
      <c r="G19" s="14">
        <f t="shared" si="2"/>
        <v>0.26543491147349352</v>
      </c>
      <c r="H19" s="13">
        <v>3900</v>
      </c>
      <c r="I19" s="12">
        <f t="shared" si="3"/>
        <v>0.68060233711152185</v>
      </c>
    </row>
    <row r="20" spans="1:15" x14ac:dyDescent="0.25">
      <c r="A20" s="13" t="s">
        <v>14</v>
      </c>
      <c r="B20" s="14">
        <v>0.31707317073170732</v>
      </c>
      <c r="C20" s="14">
        <v>0.19395465994962219</v>
      </c>
      <c r="D20" s="14">
        <v>0</v>
      </c>
      <c r="E20" s="14">
        <v>0</v>
      </c>
      <c r="F20" s="14">
        <v>0</v>
      </c>
      <c r="G20" s="14">
        <f t="shared" si="2"/>
        <v>0.27885974073846531</v>
      </c>
      <c r="H20" s="13">
        <v>4620</v>
      </c>
      <c r="I20" s="12">
        <f t="shared" si="3"/>
        <v>0.6035925124209206</v>
      </c>
    </row>
    <row r="21" spans="1:15" x14ac:dyDescent="0.25">
      <c r="A21" s="13" t="s">
        <v>10</v>
      </c>
      <c r="B21" s="14">
        <v>0.32926829268292679</v>
      </c>
      <c r="C21" s="14">
        <v>0.19395465994962219</v>
      </c>
      <c r="D21" s="14">
        <v>0</v>
      </c>
      <c r="E21" s="14">
        <v>1</v>
      </c>
      <c r="F21" s="14">
        <v>0</v>
      </c>
      <c r="G21" s="14">
        <f t="shared" si="2"/>
        <v>0.38312803342139212</v>
      </c>
      <c r="H21" s="13">
        <v>8000</v>
      </c>
      <c r="I21" s="12">
        <f t="shared" si="3"/>
        <v>0.47891004177674018</v>
      </c>
    </row>
    <row r="22" spans="1:15" x14ac:dyDescent="0.25">
      <c r="A22" s="13" t="s">
        <v>20</v>
      </c>
      <c r="B22" s="14">
        <v>0</v>
      </c>
      <c r="C22" s="14">
        <v>0</v>
      </c>
      <c r="D22" s="14">
        <v>5.1891891891891889E-2</v>
      </c>
      <c r="E22" s="14">
        <v>0</v>
      </c>
      <c r="F22" s="14">
        <v>0</v>
      </c>
      <c r="G22" s="14">
        <f t="shared" si="2"/>
        <v>0.10518918918918919</v>
      </c>
      <c r="H22" s="13">
        <v>2400</v>
      </c>
      <c r="I22" s="12">
        <f t="shared" si="3"/>
        <v>0.43828828828828831</v>
      </c>
    </row>
    <row r="23" spans="1:15" x14ac:dyDescent="0.25">
      <c r="A23" s="13" t="s">
        <v>19</v>
      </c>
      <c r="B23" s="14">
        <v>8.5365853658536592E-2</v>
      </c>
      <c r="C23" s="14">
        <v>6.5743073047858938E-2</v>
      </c>
      <c r="D23" s="14">
        <v>0</v>
      </c>
      <c r="E23" s="14">
        <v>0.25925925925925919</v>
      </c>
      <c r="F23" s="14">
        <v>0</v>
      </c>
      <c r="G23" s="14">
        <f t="shared" si="2"/>
        <v>0.17881405027316435</v>
      </c>
      <c r="H23" s="13">
        <v>4300</v>
      </c>
      <c r="I23" s="12">
        <f t="shared" si="3"/>
        <v>0.41584662854224264</v>
      </c>
    </row>
    <row r="24" spans="1:15" x14ac:dyDescent="0.25">
      <c r="A24" s="13" t="s">
        <v>13</v>
      </c>
      <c r="B24" s="14">
        <v>0.18292682926829271</v>
      </c>
      <c r="C24" s="14">
        <v>8.4130982367758192E-2</v>
      </c>
      <c r="D24" s="14">
        <v>0.85621621621621624</v>
      </c>
      <c r="E24" s="14">
        <v>0</v>
      </c>
      <c r="F24" s="14">
        <v>0</v>
      </c>
      <c r="G24" s="14">
        <f t="shared" si="2"/>
        <v>0.27909185569423944</v>
      </c>
      <c r="H24" s="13">
        <v>7000</v>
      </c>
      <c r="I24" s="12">
        <f t="shared" si="3"/>
        <v>0.3987026509917706</v>
      </c>
    </row>
    <row r="25" spans="1:15" x14ac:dyDescent="0.25">
      <c r="A25" s="13" t="s">
        <v>11</v>
      </c>
      <c r="B25" s="14">
        <v>0.14634146341463411</v>
      </c>
      <c r="C25" s="14">
        <v>0.25979848866498739</v>
      </c>
      <c r="D25" s="14">
        <v>0.87567567567567561</v>
      </c>
      <c r="E25" s="14">
        <v>0</v>
      </c>
      <c r="F25" s="14">
        <v>0</v>
      </c>
      <c r="G25" s="14">
        <f t="shared" si="2"/>
        <v>0.32971655079543505</v>
      </c>
      <c r="H25" s="13">
        <v>9000</v>
      </c>
      <c r="I25" s="12">
        <f t="shared" si="3"/>
        <v>0.36635172310603897</v>
      </c>
    </row>
    <row r="26" spans="1:15" x14ac:dyDescent="0.25">
      <c r="A26" s="13" t="s">
        <v>12</v>
      </c>
      <c r="B26" s="14">
        <v>0.32926829268292679</v>
      </c>
      <c r="C26" s="14">
        <v>0.19395465994962219</v>
      </c>
      <c r="D26" s="14">
        <v>0</v>
      </c>
      <c r="E26" s="14">
        <v>0</v>
      </c>
      <c r="F26" s="14">
        <v>0</v>
      </c>
      <c r="G26" s="14">
        <f t="shared" si="2"/>
        <v>0.28312803342139214</v>
      </c>
      <c r="H26" s="13">
        <v>8000</v>
      </c>
      <c r="I26" s="12">
        <f t="shared" si="3"/>
        <v>0.35391004177674018</v>
      </c>
    </row>
    <row r="27" spans="1:15" x14ac:dyDescent="0.25">
      <c r="A27" s="13" t="s">
        <v>15</v>
      </c>
      <c r="B27" s="14">
        <v>0.23170731707317069</v>
      </c>
      <c r="C27" s="14">
        <v>0.26448362720403018</v>
      </c>
      <c r="D27" s="14">
        <v>0</v>
      </c>
      <c r="E27" s="14">
        <v>0</v>
      </c>
      <c r="F27" s="14">
        <v>0</v>
      </c>
      <c r="G27" s="14">
        <f t="shared" si="2"/>
        <v>0.27366683049702034</v>
      </c>
      <c r="H27" s="13">
        <v>18630</v>
      </c>
      <c r="I27" s="12">
        <f t="shared" si="3"/>
        <v>0.14689577589748809</v>
      </c>
    </row>
    <row r="29" spans="1:15" x14ac:dyDescent="0.25">
      <c r="A29" s="10" t="s">
        <v>0</v>
      </c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5</v>
      </c>
      <c r="G29" s="12" t="s">
        <v>6</v>
      </c>
      <c r="H29" s="10" t="s">
        <v>7</v>
      </c>
      <c r="I29" s="12" t="s">
        <v>8</v>
      </c>
      <c r="J29" s="12" t="s">
        <v>21</v>
      </c>
      <c r="L29" s="14"/>
      <c r="M29" s="14" t="s">
        <v>22</v>
      </c>
      <c r="N29" s="14" t="s">
        <v>23</v>
      </c>
      <c r="O29" s="14" t="s">
        <v>24</v>
      </c>
    </row>
    <row r="30" spans="1:15" x14ac:dyDescent="0.25">
      <c r="A30" s="15" t="s">
        <v>9</v>
      </c>
      <c r="B30" s="14">
        <v>1</v>
      </c>
      <c r="C30" s="14">
        <v>1</v>
      </c>
      <c r="D30" s="14">
        <v>0</v>
      </c>
      <c r="E30" s="14">
        <v>0</v>
      </c>
      <c r="F30" s="16">
        <v>1</v>
      </c>
      <c r="G30" s="14">
        <f t="shared" ref="G30:G41" si="4">B30*0.35+C30*0.35+D30*0.1+E30*0.1+F30+0.1</f>
        <v>1.8</v>
      </c>
      <c r="H30" s="13">
        <v>21000</v>
      </c>
      <c r="I30" s="14">
        <f t="shared" ref="I30:I41" si="5">G30*10000/H30</f>
        <v>0.8571428571428571</v>
      </c>
      <c r="J30" s="12">
        <f t="shared" ref="J30:J41" si="6">I30*0.5+G30*0.5</f>
        <v>1.3285714285714285</v>
      </c>
      <c r="L30" s="15" t="s">
        <v>9</v>
      </c>
      <c r="M30" s="17">
        <v>2</v>
      </c>
      <c r="N30" s="17">
        <v>1</v>
      </c>
      <c r="O30" s="17">
        <v>2</v>
      </c>
    </row>
    <row r="31" spans="1:15" x14ac:dyDescent="0.25">
      <c r="A31" s="15" t="s">
        <v>18</v>
      </c>
      <c r="B31" s="14">
        <v>7.3170731707317069E-2</v>
      </c>
      <c r="C31" s="14">
        <v>4.1612090680100758E-2</v>
      </c>
      <c r="D31" s="17">
        <v>1</v>
      </c>
      <c r="E31" s="14">
        <v>0</v>
      </c>
      <c r="F31" s="14">
        <v>0</v>
      </c>
      <c r="G31" s="14">
        <f t="shared" si="4"/>
        <v>0.24017398783559626</v>
      </c>
      <c r="H31" s="13">
        <v>1980</v>
      </c>
      <c r="I31" s="14">
        <f t="shared" si="5"/>
        <v>1.2129999385636174</v>
      </c>
      <c r="J31" s="12">
        <f t="shared" si="6"/>
        <v>0.72658696319960681</v>
      </c>
      <c r="L31" s="15" t="s">
        <v>18</v>
      </c>
      <c r="M31" s="17">
        <v>10</v>
      </c>
      <c r="N31" s="17">
        <v>9</v>
      </c>
      <c r="O31" s="17">
        <v>4</v>
      </c>
    </row>
    <row r="32" spans="1:15" ht="15.6" customHeight="1" x14ac:dyDescent="0.25">
      <c r="A32" s="15" t="s">
        <v>17</v>
      </c>
      <c r="B32" s="14">
        <v>9.7560975609756101E-2</v>
      </c>
      <c r="C32" s="14">
        <v>5.2896725440806043E-2</v>
      </c>
      <c r="D32" s="17">
        <v>0.90810810810810816</v>
      </c>
      <c r="E32" s="14">
        <v>0</v>
      </c>
      <c r="F32" s="14">
        <v>0</v>
      </c>
      <c r="G32" s="14">
        <f t="shared" si="4"/>
        <v>0.24347100617850756</v>
      </c>
      <c r="H32" s="13">
        <v>2200</v>
      </c>
      <c r="I32" s="14">
        <f t="shared" si="5"/>
        <v>1.106686391720489</v>
      </c>
      <c r="J32" s="12">
        <f t="shared" si="6"/>
        <v>0.67507869894949823</v>
      </c>
      <c r="L32" s="15" t="s">
        <v>17</v>
      </c>
      <c r="M32" s="14">
        <v>0</v>
      </c>
      <c r="N32" s="17">
        <v>10</v>
      </c>
      <c r="O32" s="17">
        <v>5</v>
      </c>
    </row>
    <row r="33" spans="1:15" x14ac:dyDescent="0.25">
      <c r="A33" s="13" t="s">
        <v>16</v>
      </c>
      <c r="B33" s="14">
        <v>0.14634146341463411</v>
      </c>
      <c r="C33" s="14">
        <v>7.3047858942065488E-2</v>
      </c>
      <c r="D33" s="17">
        <v>0.88648648648648642</v>
      </c>
      <c r="E33" s="14">
        <v>0</v>
      </c>
      <c r="F33" s="14">
        <v>0</v>
      </c>
      <c r="G33" s="14">
        <f t="shared" si="4"/>
        <v>0.26543491147349352</v>
      </c>
      <c r="H33" s="13">
        <v>3900</v>
      </c>
      <c r="I33" s="14">
        <f t="shared" si="5"/>
        <v>0.68060233711152185</v>
      </c>
      <c r="J33" s="12">
        <f t="shared" si="6"/>
        <v>0.47301862429250768</v>
      </c>
      <c r="L33" s="13" t="s">
        <v>16</v>
      </c>
      <c r="M33" s="14">
        <v>0</v>
      </c>
      <c r="N33" s="14">
        <v>0</v>
      </c>
      <c r="O33" s="14">
        <v>0</v>
      </c>
    </row>
    <row r="34" spans="1:15" x14ac:dyDescent="0.25">
      <c r="A34" s="13" t="s">
        <v>14</v>
      </c>
      <c r="B34" s="14">
        <v>0.31707317073170732</v>
      </c>
      <c r="C34" s="14">
        <v>0.19395465994962219</v>
      </c>
      <c r="D34" s="14">
        <v>0</v>
      </c>
      <c r="E34" s="14">
        <v>0</v>
      </c>
      <c r="F34" s="14">
        <v>0</v>
      </c>
      <c r="G34" s="14">
        <f t="shared" si="4"/>
        <v>0.27885974073846531</v>
      </c>
      <c r="H34" s="13">
        <v>4620</v>
      </c>
      <c r="I34" s="14">
        <f t="shared" si="5"/>
        <v>0.6035925124209206</v>
      </c>
      <c r="J34" s="12">
        <f t="shared" si="6"/>
        <v>0.44122612657969296</v>
      </c>
      <c r="L34" s="13" t="s">
        <v>14</v>
      </c>
      <c r="M34" s="14">
        <v>0</v>
      </c>
      <c r="N34" s="14">
        <v>0</v>
      </c>
      <c r="O34" s="14">
        <v>0</v>
      </c>
    </row>
    <row r="35" spans="1:15" x14ac:dyDescent="0.25">
      <c r="A35" s="13" t="s">
        <v>10</v>
      </c>
      <c r="B35" s="14">
        <v>0.32926829268292679</v>
      </c>
      <c r="C35" s="14">
        <v>0.19395465994962219</v>
      </c>
      <c r="D35" s="14">
        <v>0</v>
      </c>
      <c r="E35" s="16">
        <v>1</v>
      </c>
      <c r="F35" s="14">
        <v>0</v>
      </c>
      <c r="G35" s="14">
        <f t="shared" si="4"/>
        <v>0.38312803342139212</v>
      </c>
      <c r="H35" s="13">
        <v>8000</v>
      </c>
      <c r="I35" s="14">
        <f t="shared" si="5"/>
        <v>0.47891004177674018</v>
      </c>
      <c r="J35" s="12">
        <f t="shared" si="6"/>
        <v>0.43101903759906612</v>
      </c>
      <c r="L35" s="13" t="s">
        <v>10</v>
      </c>
      <c r="M35" s="17">
        <v>1</v>
      </c>
      <c r="N35" s="17">
        <v>1</v>
      </c>
      <c r="O35" s="17">
        <v>1</v>
      </c>
    </row>
    <row r="36" spans="1:15" x14ac:dyDescent="0.25">
      <c r="A36" s="13" t="s">
        <v>11</v>
      </c>
      <c r="B36" s="14">
        <v>0.14634146341463411</v>
      </c>
      <c r="C36" s="14">
        <v>0.25979848866498739</v>
      </c>
      <c r="D36" s="14">
        <v>0.87567567567567561</v>
      </c>
      <c r="E36" s="14">
        <v>0</v>
      </c>
      <c r="F36" s="14">
        <v>0</v>
      </c>
      <c r="G36" s="14">
        <f t="shared" si="4"/>
        <v>0.32971655079543505</v>
      </c>
      <c r="H36" s="13">
        <v>9000</v>
      </c>
      <c r="I36" s="14">
        <f t="shared" si="5"/>
        <v>0.36635172310603897</v>
      </c>
      <c r="J36" s="12">
        <f t="shared" si="6"/>
        <v>0.34803413695073704</v>
      </c>
      <c r="L36" s="13" t="s">
        <v>11</v>
      </c>
      <c r="M36" s="14">
        <v>0</v>
      </c>
      <c r="N36" s="14">
        <v>0</v>
      </c>
      <c r="O36" s="14">
        <v>0</v>
      </c>
    </row>
    <row r="37" spans="1:15" x14ac:dyDescent="0.25">
      <c r="A37" s="13" t="s">
        <v>13</v>
      </c>
      <c r="B37" s="14">
        <v>0.18292682926829271</v>
      </c>
      <c r="C37" s="14">
        <v>8.4130982367758192E-2</v>
      </c>
      <c r="D37" s="14">
        <v>0.85621621621621624</v>
      </c>
      <c r="E37" s="14">
        <v>0</v>
      </c>
      <c r="F37" s="14">
        <v>0</v>
      </c>
      <c r="G37" s="14">
        <f t="shared" si="4"/>
        <v>0.27909185569423944</v>
      </c>
      <c r="H37" s="13">
        <v>7000</v>
      </c>
      <c r="I37" s="14">
        <f t="shared" si="5"/>
        <v>0.3987026509917706</v>
      </c>
      <c r="J37" s="12">
        <f t="shared" si="6"/>
        <v>0.33889725334300502</v>
      </c>
      <c r="L37" s="13" t="s">
        <v>13</v>
      </c>
      <c r="M37" s="14">
        <v>0</v>
      </c>
      <c r="N37" s="14">
        <v>0</v>
      </c>
      <c r="O37" s="14">
        <v>0</v>
      </c>
    </row>
    <row r="38" spans="1:15" x14ac:dyDescent="0.25">
      <c r="A38" s="13" t="s">
        <v>12</v>
      </c>
      <c r="B38" s="14">
        <v>0.32926829268292679</v>
      </c>
      <c r="C38" s="14">
        <v>0.19395465994962219</v>
      </c>
      <c r="D38" s="14">
        <v>0</v>
      </c>
      <c r="E38" s="14">
        <v>0</v>
      </c>
      <c r="F38" s="14">
        <v>0</v>
      </c>
      <c r="G38" s="14">
        <f t="shared" si="4"/>
        <v>0.28312803342139214</v>
      </c>
      <c r="H38" s="13">
        <v>8000</v>
      </c>
      <c r="I38" s="14">
        <f t="shared" si="5"/>
        <v>0.35391004177674018</v>
      </c>
      <c r="J38" s="12">
        <f t="shared" si="6"/>
        <v>0.31851903759906619</v>
      </c>
      <c r="L38" s="13" t="s">
        <v>12</v>
      </c>
      <c r="M38" s="14">
        <v>0</v>
      </c>
      <c r="N38" s="14">
        <v>0</v>
      </c>
      <c r="O38" s="14">
        <v>0</v>
      </c>
    </row>
    <row r="39" spans="1:15" x14ac:dyDescent="0.25">
      <c r="A39" s="13" t="s">
        <v>19</v>
      </c>
      <c r="B39" s="14">
        <v>8.5365853658536592E-2</v>
      </c>
      <c r="C39" s="14">
        <v>6.5743073047858938E-2</v>
      </c>
      <c r="D39" s="14">
        <v>0</v>
      </c>
      <c r="E39" s="14">
        <v>0.25925925925925919</v>
      </c>
      <c r="F39" s="14">
        <v>0</v>
      </c>
      <c r="G39" s="14">
        <f t="shared" si="4"/>
        <v>0.17881405027316435</v>
      </c>
      <c r="H39" s="13">
        <v>4300</v>
      </c>
      <c r="I39" s="14">
        <f t="shared" si="5"/>
        <v>0.41584662854224264</v>
      </c>
      <c r="J39" s="12">
        <f t="shared" si="6"/>
        <v>0.29733033940770348</v>
      </c>
      <c r="L39" s="13" t="s">
        <v>19</v>
      </c>
      <c r="M39" s="14">
        <v>0</v>
      </c>
      <c r="N39" s="14">
        <v>0</v>
      </c>
      <c r="O39" s="14">
        <v>0</v>
      </c>
    </row>
    <row r="40" spans="1:15" x14ac:dyDescent="0.25">
      <c r="A40" s="13" t="s">
        <v>20</v>
      </c>
      <c r="B40" s="14">
        <v>0</v>
      </c>
      <c r="C40" s="14">
        <v>0</v>
      </c>
      <c r="D40" s="14">
        <v>5.1891891891891889E-2</v>
      </c>
      <c r="E40" s="14">
        <v>0</v>
      </c>
      <c r="F40" s="14">
        <v>0</v>
      </c>
      <c r="G40" s="14">
        <f t="shared" si="4"/>
        <v>0.10518918918918919</v>
      </c>
      <c r="H40" s="13">
        <v>2400</v>
      </c>
      <c r="I40" s="14">
        <f t="shared" si="5"/>
        <v>0.43828828828828831</v>
      </c>
      <c r="J40" s="12">
        <f t="shared" si="6"/>
        <v>0.27173873873873877</v>
      </c>
      <c r="L40" s="13" t="s">
        <v>20</v>
      </c>
      <c r="M40" s="14">
        <v>0</v>
      </c>
      <c r="N40" s="14">
        <v>0</v>
      </c>
      <c r="O40" s="14">
        <v>0</v>
      </c>
    </row>
    <row r="41" spans="1:15" x14ac:dyDescent="0.25">
      <c r="A41" s="13" t="s">
        <v>15</v>
      </c>
      <c r="B41" s="14">
        <v>0.23170731707317069</v>
      </c>
      <c r="C41" s="14">
        <v>0.26448362720403018</v>
      </c>
      <c r="D41" s="14">
        <v>0</v>
      </c>
      <c r="E41" s="14">
        <v>0</v>
      </c>
      <c r="F41" s="14">
        <v>0</v>
      </c>
      <c r="G41" s="14">
        <f t="shared" si="4"/>
        <v>0.27366683049702034</v>
      </c>
      <c r="H41" s="13">
        <v>18630</v>
      </c>
      <c r="I41" s="14">
        <f t="shared" si="5"/>
        <v>0.14689577589748809</v>
      </c>
      <c r="J41" s="12">
        <f t="shared" si="6"/>
        <v>0.21028130319725422</v>
      </c>
      <c r="L41" s="13" t="s">
        <v>15</v>
      </c>
      <c r="M41" s="14">
        <v>0</v>
      </c>
      <c r="N41" s="14">
        <v>0</v>
      </c>
      <c r="O41" s="14">
        <v>0</v>
      </c>
    </row>
    <row r="42" spans="1:15" x14ac:dyDescent="0.25">
      <c r="L42" s="17" t="s">
        <v>25</v>
      </c>
      <c r="M42" s="17">
        <f>M30*H30+H31*M31+M32*H32+H33*M33+M34*H34+M35*H35+H36*M36+M37*H37+H38*M38+M39*H39+H40*M40+M41*H41</f>
        <v>69800</v>
      </c>
      <c r="N42" s="17">
        <v>68820</v>
      </c>
      <c r="O42" s="17">
        <v>68920</v>
      </c>
    </row>
    <row r="43" spans="1:15" x14ac:dyDescent="0.25">
      <c r="A43"/>
      <c r="B43"/>
      <c r="C43"/>
      <c r="L43" s="5" t="s">
        <v>26</v>
      </c>
      <c r="M43" s="5">
        <v>25000</v>
      </c>
      <c r="N43" s="5">
        <v>20000</v>
      </c>
    </row>
    <row r="44" spans="1:15" x14ac:dyDescent="0.25">
      <c r="A44"/>
      <c r="B44"/>
      <c r="C44"/>
    </row>
    <row r="45" spans="1:15" x14ac:dyDescent="0.25">
      <c r="A45"/>
      <c r="B45"/>
      <c r="C45"/>
    </row>
    <row r="46" spans="1:15" x14ac:dyDescent="0.25">
      <c r="A46"/>
      <c r="B46"/>
      <c r="C46"/>
    </row>
    <row r="47" spans="1:15" x14ac:dyDescent="0.25">
      <c r="A47"/>
      <c r="B47"/>
      <c r="C47"/>
    </row>
    <row r="48" spans="1:15" x14ac:dyDescent="0.25">
      <c r="A48"/>
      <c r="B48"/>
      <c r="C48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1" topLeftCell="G1" workbookViewId="0">
      <selection activeCell="L14" sqref="L14"/>
    </sheetView>
  </sheetViews>
  <sheetFormatPr defaultRowHeight="13.8" x14ac:dyDescent="0.25"/>
  <cols>
    <col min="1" max="1" width="13.33203125" style="19" bestFit="1" customWidth="1"/>
    <col min="2" max="3" width="13.33203125" style="19" customWidth="1"/>
    <col min="4" max="4" width="10.6640625" style="19" bestFit="1" customWidth="1"/>
    <col min="5" max="5" width="11.77734375" style="19" bestFit="1" customWidth="1"/>
    <col min="6" max="6" width="9.5546875" style="19" bestFit="1" customWidth="1"/>
    <col min="7" max="8" width="13.88671875" style="19" bestFit="1" customWidth="1"/>
    <col min="9" max="9" width="10.33203125" style="19" bestFit="1" customWidth="1"/>
    <col min="10" max="10" width="18.77734375" style="19" bestFit="1" customWidth="1"/>
    <col min="11" max="11" width="21.88671875" style="19" bestFit="1" customWidth="1"/>
    <col min="12" max="12" width="27.88671875" style="19" bestFit="1" customWidth="1"/>
    <col min="13" max="13" width="20.44140625" style="19" bestFit="1" customWidth="1"/>
    <col min="14" max="14" width="24.88671875" style="19" bestFit="1" customWidth="1"/>
    <col min="15" max="16" width="20.44140625" style="19" bestFit="1" customWidth="1"/>
  </cols>
  <sheetData>
    <row r="1" spans="1:16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4" t="s">
        <v>1</v>
      </c>
      <c r="I1" s="5" t="s">
        <v>34</v>
      </c>
      <c r="J1" s="4" t="s">
        <v>35</v>
      </c>
      <c r="K1" s="5" t="s">
        <v>36</v>
      </c>
      <c r="L1" s="4" t="s">
        <v>37</v>
      </c>
      <c r="M1" s="4" t="s">
        <v>38</v>
      </c>
      <c r="N1" s="5" t="s">
        <v>39</v>
      </c>
      <c r="O1" s="4" t="s">
        <v>40</v>
      </c>
      <c r="P1" s="5" t="s">
        <v>41</v>
      </c>
    </row>
    <row r="2" spans="1:16" ht="69" customHeight="1" x14ac:dyDescent="0.25">
      <c r="A2" s="1" t="s">
        <v>0</v>
      </c>
      <c r="B2" s="1" t="s">
        <v>42</v>
      </c>
      <c r="C2" s="1" t="s">
        <v>43</v>
      </c>
      <c r="D2" s="1" t="s">
        <v>7</v>
      </c>
      <c r="E2" s="1" t="s">
        <v>44</v>
      </c>
      <c r="F2" s="1" t="s">
        <v>45</v>
      </c>
      <c r="G2" s="1" t="s">
        <v>46</v>
      </c>
      <c r="H2" s="8" t="s">
        <v>47</v>
      </c>
      <c r="I2" s="3" t="s">
        <v>48</v>
      </c>
      <c r="J2" s="8" t="s">
        <v>49</v>
      </c>
      <c r="K2" s="1" t="s">
        <v>50</v>
      </c>
      <c r="L2" s="8" t="s">
        <v>51</v>
      </c>
      <c r="M2" s="8" t="s">
        <v>52</v>
      </c>
      <c r="N2" s="1" t="s">
        <v>53</v>
      </c>
      <c r="O2" s="8" t="s">
        <v>54</v>
      </c>
      <c r="P2" s="1" t="s">
        <v>55</v>
      </c>
    </row>
    <row r="3" spans="1:16" ht="14.4" customHeight="1" x14ac:dyDescent="0.25">
      <c r="A3" s="2" t="s">
        <v>9</v>
      </c>
      <c r="B3" s="7">
        <v>120.03</v>
      </c>
      <c r="C3" s="7">
        <v>29.34</v>
      </c>
      <c r="D3" s="2">
        <v>21000</v>
      </c>
      <c r="E3" s="2">
        <v>255</v>
      </c>
      <c r="F3" s="2">
        <v>12000</v>
      </c>
      <c r="G3" s="2">
        <v>3000</v>
      </c>
      <c r="H3" s="9">
        <v>82</v>
      </c>
      <c r="I3" s="2">
        <v>60</v>
      </c>
      <c r="J3" s="9">
        <v>20000</v>
      </c>
      <c r="K3" s="2">
        <v>0.6</v>
      </c>
      <c r="L3" s="9">
        <v>0</v>
      </c>
      <c r="M3" s="9">
        <v>0</v>
      </c>
      <c r="N3" s="2">
        <v>0</v>
      </c>
      <c r="O3" s="9">
        <v>20000</v>
      </c>
      <c r="P3" s="2">
        <v>1200</v>
      </c>
    </row>
    <row r="4" spans="1:16" ht="14.4" customHeight="1" x14ac:dyDescent="0.25">
      <c r="A4" s="2" t="s">
        <v>12</v>
      </c>
      <c r="B4" s="7">
        <v>120.03</v>
      </c>
      <c r="C4" s="7">
        <v>29.34</v>
      </c>
      <c r="D4" s="2">
        <v>8000</v>
      </c>
      <c r="E4" s="2">
        <v>251</v>
      </c>
      <c r="F4" s="2">
        <v>3500</v>
      </c>
      <c r="G4" s="2">
        <v>1065</v>
      </c>
      <c r="H4" s="9">
        <v>27</v>
      </c>
      <c r="I4" s="2">
        <v>60</v>
      </c>
      <c r="J4" s="9">
        <v>4000</v>
      </c>
      <c r="K4" s="2">
        <v>0.6</v>
      </c>
      <c r="L4" s="9">
        <v>0</v>
      </c>
      <c r="M4" s="9">
        <v>0</v>
      </c>
      <c r="N4" s="2">
        <v>0</v>
      </c>
      <c r="O4" s="9">
        <v>5000</v>
      </c>
      <c r="P4" s="2">
        <v>0</v>
      </c>
    </row>
    <row r="5" spans="1:16" ht="14.4" customHeight="1" x14ac:dyDescent="0.25">
      <c r="A5" s="2" t="s">
        <v>11</v>
      </c>
      <c r="B5" s="7">
        <v>120.03</v>
      </c>
      <c r="C5" s="7">
        <v>29.34</v>
      </c>
      <c r="D5" s="2">
        <v>9000</v>
      </c>
      <c r="E5" s="2">
        <v>269</v>
      </c>
      <c r="F5" s="2">
        <v>818</v>
      </c>
      <c r="G5" s="2">
        <v>273</v>
      </c>
      <c r="H5" s="9">
        <v>12</v>
      </c>
      <c r="I5" s="2">
        <v>60</v>
      </c>
      <c r="J5" s="9">
        <v>5307</v>
      </c>
      <c r="K5" s="2">
        <v>0.6</v>
      </c>
      <c r="L5" s="9">
        <v>14.869888475836429</v>
      </c>
      <c r="M5" s="9">
        <v>0</v>
      </c>
      <c r="N5" s="2">
        <v>0</v>
      </c>
      <c r="O5" s="9">
        <v>5307</v>
      </c>
      <c r="P5" s="2">
        <v>0</v>
      </c>
    </row>
    <row r="6" spans="1:16" ht="14.4" customHeight="1" x14ac:dyDescent="0.25">
      <c r="A6" s="2" t="s">
        <v>13</v>
      </c>
      <c r="B6" s="7">
        <v>120.03</v>
      </c>
      <c r="C6" s="7">
        <v>29.34</v>
      </c>
      <c r="D6" s="2">
        <v>7000</v>
      </c>
      <c r="E6" s="2">
        <v>280</v>
      </c>
      <c r="F6" s="2">
        <v>993</v>
      </c>
      <c r="G6" s="2">
        <v>330</v>
      </c>
      <c r="H6" s="9">
        <v>15</v>
      </c>
      <c r="I6" s="2">
        <v>60</v>
      </c>
      <c r="J6" s="9">
        <v>1820</v>
      </c>
      <c r="K6" s="2">
        <v>0.6</v>
      </c>
      <c r="L6" s="9">
        <v>14.285714285714301</v>
      </c>
      <c r="M6" s="9">
        <v>0</v>
      </c>
      <c r="N6" s="2">
        <v>0</v>
      </c>
      <c r="O6" s="9">
        <v>1600</v>
      </c>
      <c r="P6" s="2">
        <v>0</v>
      </c>
    </row>
    <row r="7" spans="1:16" ht="14.4" customHeight="1" x14ac:dyDescent="0.25">
      <c r="A7" s="2" t="s">
        <v>16</v>
      </c>
      <c r="B7" s="7">
        <v>120.03</v>
      </c>
      <c r="C7" s="7">
        <v>29.34</v>
      </c>
      <c r="D7" s="2">
        <v>3900</v>
      </c>
      <c r="E7" s="2">
        <v>270</v>
      </c>
      <c r="F7" s="2">
        <v>580</v>
      </c>
      <c r="G7" s="2">
        <v>165</v>
      </c>
      <c r="H7" s="9">
        <v>12</v>
      </c>
      <c r="I7" s="2">
        <v>60</v>
      </c>
      <c r="J7" s="9">
        <v>1600</v>
      </c>
      <c r="K7" s="2">
        <v>0.6</v>
      </c>
      <c r="L7" s="9">
        <v>14.81481481481481</v>
      </c>
      <c r="M7" s="9">
        <v>0</v>
      </c>
      <c r="N7" s="2">
        <v>0</v>
      </c>
      <c r="O7" s="9">
        <v>1600</v>
      </c>
      <c r="P7" s="2">
        <v>0</v>
      </c>
    </row>
    <row r="8" spans="1:16" ht="14.4" customHeight="1" x14ac:dyDescent="0.25">
      <c r="A8" s="2" t="s">
        <v>18</v>
      </c>
      <c r="B8" s="7">
        <v>120.03</v>
      </c>
      <c r="C8" s="7">
        <v>29.34</v>
      </c>
      <c r="D8" s="2">
        <v>1980</v>
      </c>
      <c r="E8" s="2">
        <v>240</v>
      </c>
      <c r="F8" s="2">
        <v>423</v>
      </c>
      <c r="G8" s="2">
        <v>105</v>
      </c>
      <c r="H8" s="9">
        <v>6</v>
      </c>
      <c r="I8" s="2">
        <v>60</v>
      </c>
      <c r="J8" s="9">
        <v>976</v>
      </c>
      <c r="K8" s="2">
        <v>0.6</v>
      </c>
      <c r="L8" s="9">
        <v>16.666666666666671</v>
      </c>
      <c r="M8" s="9">
        <v>0</v>
      </c>
      <c r="N8" s="2">
        <v>0</v>
      </c>
      <c r="O8" s="9">
        <v>1000</v>
      </c>
      <c r="P8" s="2">
        <v>0</v>
      </c>
    </row>
    <row r="9" spans="1:16" ht="15.6" customHeight="1" x14ac:dyDescent="0.25">
      <c r="A9" s="2" t="s">
        <v>17</v>
      </c>
      <c r="B9" s="7">
        <v>120.03</v>
      </c>
      <c r="C9" s="7">
        <v>29.34</v>
      </c>
      <c r="D9" s="2">
        <v>2200</v>
      </c>
      <c r="E9" s="2">
        <v>263</v>
      </c>
      <c r="F9" s="2">
        <v>600</v>
      </c>
      <c r="G9" s="2">
        <v>158</v>
      </c>
      <c r="H9" s="9">
        <v>8</v>
      </c>
      <c r="I9" s="2">
        <v>60</v>
      </c>
      <c r="J9" s="9">
        <v>1200</v>
      </c>
      <c r="K9" s="2">
        <v>0.6</v>
      </c>
      <c r="L9" s="9">
        <v>15.20912547528517</v>
      </c>
      <c r="M9" s="9">
        <v>0</v>
      </c>
      <c r="N9" s="2">
        <v>0</v>
      </c>
      <c r="O9" s="9">
        <v>1200</v>
      </c>
      <c r="P9" s="2">
        <v>0</v>
      </c>
    </row>
    <row r="10" spans="1:16" ht="14.4" customHeight="1" x14ac:dyDescent="0.25">
      <c r="A10" s="2" t="s">
        <v>19</v>
      </c>
      <c r="B10" s="7">
        <v>120.03</v>
      </c>
      <c r="C10" s="7">
        <v>29.34</v>
      </c>
      <c r="D10" s="2">
        <v>4300</v>
      </c>
      <c r="E10" s="2">
        <v>254</v>
      </c>
      <c r="F10" s="2">
        <v>560</v>
      </c>
      <c r="G10" s="2">
        <v>160</v>
      </c>
      <c r="H10" s="9">
        <v>7</v>
      </c>
      <c r="I10" s="2">
        <v>60</v>
      </c>
      <c r="J10" s="9">
        <v>1455</v>
      </c>
      <c r="K10" s="2">
        <v>0.6</v>
      </c>
      <c r="L10" s="9">
        <v>0</v>
      </c>
      <c r="M10" s="9">
        <v>7</v>
      </c>
      <c r="N10" s="2">
        <v>300</v>
      </c>
      <c r="O10" s="9">
        <v>1455</v>
      </c>
      <c r="P10" s="2">
        <v>0</v>
      </c>
    </row>
    <row r="11" spans="1:16" ht="14.4" customHeight="1" x14ac:dyDescent="0.25">
      <c r="A11" s="2" t="s">
        <v>14</v>
      </c>
      <c r="B11" s="7">
        <v>120.03</v>
      </c>
      <c r="C11" s="7">
        <v>29.34</v>
      </c>
      <c r="D11" s="2">
        <v>4620</v>
      </c>
      <c r="E11" s="2">
        <v>240</v>
      </c>
      <c r="F11" s="2">
        <v>1700</v>
      </c>
      <c r="G11" s="2">
        <v>1175</v>
      </c>
      <c r="H11" s="9">
        <v>26</v>
      </c>
      <c r="I11" s="2">
        <v>60</v>
      </c>
      <c r="J11" s="9">
        <v>4000</v>
      </c>
      <c r="K11" s="2">
        <v>0.6</v>
      </c>
      <c r="L11" s="9">
        <v>0</v>
      </c>
      <c r="M11" s="9">
        <v>0</v>
      </c>
      <c r="N11" s="2">
        <v>0</v>
      </c>
      <c r="O11" s="9">
        <v>3000</v>
      </c>
      <c r="P11" s="2">
        <v>0</v>
      </c>
    </row>
    <row r="12" spans="1:16" ht="14.4" customHeight="1" x14ac:dyDescent="0.25">
      <c r="A12" s="2" t="s">
        <v>15</v>
      </c>
      <c r="B12" s="7">
        <v>120.03</v>
      </c>
      <c r="C12" s="7">
        <v>29.34</v>
      </c>
      <c r="D12" s="2">
        <v>18630</v>
      </c>
      <c r="E12" s="2">
        <v>276</v>
      </c>
      <c r="F12" s="2">
        <v>2044</v>
      </c>
      <c r="G12" s="2">
        <v>450</v>
      </c>
      <c r="H12" s="9">
        <v>19</v>
      </c>
      <c r="I12" s="2">
        <v>60</v>
      </c>
      <c r="J12" s="9">
        <v>5400</v>
      </c>
      <c r="K12" s="2">
        <v>0.6</v>
      </c>
      <c r="L12" s="9">
        <v>0</v>
      </c>
      <c r="M12" s="9">
        <v>0</v>
      </c>
      <c r="N12" s="2">
        <v>0</v>
      </c>
      <c r="O12" s="9">
        <v>4750</v>
      </c>
      <c r="P12" s="2">
        <v>0</v>
      </c>
    </row>
    <row r="13" spans="1:16" ht="14.4" customHeight="1" x14ac:dyDescent="0.25">
      <c r="A13" s="2" t="s">
        <v>20</v>
      </c>
      <c r="B13" s="7">
        <v>120.03</v>
      </c>
      <c r="C13" s="7">
        <v>29.34</v>
      </c>
      <c r="D13" s="2">
        <v>2400</v>
      </c>
      <c r="E13" s="2">
        <v>180</v>
      </c>
      <c r="F13" s="2">
        <v>40</v>
      </c>
      <c r="G13" s="2">
        <v>1</v>
      </c>
      <c r="H13" s="9">
        <v>0</v>
      </c>
      <c r="I13" s="2">
        <v>0</v>
      </c>
      <c r="J13" s="9">
        <v>150</v>
      </c>
      <c r="K13" s="2">
        <v>0</v>
      </c>
      <c r="L13" s="9">
        <v>3</v>
      </c>
      <c r="M13" s="9">
        <v>0</v>
      </c>
      <c r="N13" s="2">
        <v>0</v>
      </c>
      <c r="O13" s="9">
        <v>350</v>
      </c>
      <c r="P13" s="2">
        <v>0</v>
      </c>
    </row>
    <row r="14" spans="1:16" ht="14.4" customHeight="1" x14ac:dyDescent="0.25">
      <c r="A14" s="2" t="s">
        <v>10</v>
      </c>
      <c r="B14" s="7">
        <v>120.03</v>
      </c>
      <c r="C14" s="7">
        <v>29.34</v>
      </c>
      <c r="D14" s="2">
        <v>8000</v>
      </c>
      <c r="E14" s="2">
        <v>251</v>
      </c>
      <c r="F14" s="2">
        <v>3500</v>
      </c>
      <c r="G14" s="2">
        <v>1065</v>
      </c>
      <c r="H14" s="9">
        <v>27</v>
      </c>
      <c r="I14" s="2">
        <v>60</v>
      </c>
      <c r="J14" s="9">
        <v>4000</v>
      </c>
      <c r="K14" s="2">
        <v>0.6</v>
      </c>
      <c r="L14" s="9">
        <v>0</v>
      </c>
      <c r="M14" s="9">
        <v>27</v>
      </c>
      <c r="N14" s="2">
        <v>300</v>
      </c>
      <c r="O14" s="9">
        <v>5000</v>
      </c>
      <c r="P14" s="2">
        <v>0</v>
      </c>
    </row>
    <row r="18" spans="8:11" x14ac:dyDescent="0.25">
      <c r="H18" t="s">
        <v>56</v>
      </c>
      <c r="I18" t="s">
        <v>57</v>
      </c>
      <c r="J18" t="s">
        <v>58</v>
      </c>
      <c r="K18" t="s">
        <v>59</v>
      </c>
    </row>
    <row r="19" spans="8:11" x14ac:dyDescent="0.25">
      <c r="H19" s="2">
        <v>2.9107142857142856</v>
      </c>
      <c r="I19">
        <f>MIN(D19:D31)</f>
        <v>0</v>
      </c>
      <c r="J19">
        <f>MAX(H19:H30)</f>
        <v>2.9107142857142856</v>
      </c>
      <c r="K19">
        <f t="shared" ref="K19:K30" si="0">(H19-$I$19)/($J$19-$I$19)</f>
        <v>1</v>
      </c>
    </row>
    <row r="20" spans="8:11" x14ac:dyDescent="0.25">
      <c r="H20" s="2">
        <v>1.4256968641114982</v>
      </c>
      <c r="K20">
        <f t="shared" si="0"/>
        <v>0.48980996558431844</v>
      </c>
    </row>
    <row r="21" spans="8:11" x14ac:dyDescent="0.25">
      <c r="H21" s="2">
        <v>2.2645990576791055</v>
      </c>
      <c r="K21">
        <f t="shared" si="0"/>
        <v>0.7780217621474228</v>
      </c>
    </row>
    <row r="22" spans="8:11" x14ac:dyDescent="0.25">
      <c r="H22" s="2">
        <v>2.1310696864111507</v>
      </c>
      <c r="K22">
        <f t="shared" si="0"/>
        <v>0.7321466407302113</v>
      </c>
    </row>
    <row r="23" spans="8:11" x14ac:dyDescent="0.25">
      <c r="H23" s="2">
        <v>2.0795160665892367</v>
      </c>
      <c r="K23">
        <f t="shared" si="0"/>
        <v>0.71443496766255987</v>
      </c>
    </row>
    <row r="24" spans="8:11" x14ac:dyDescent="0.25">
      <c r="H24" s="2">
        <v>1.9791135888501741</v>
      </c>
      <c r="K24">
        <f t="shared" si="0"/>
        <v>0.67994086488104144</v>
      </c>
    </row>
    <row r="25" spans="8:11" x14ac:dyDescent="0.25">
      <c r="H25" s="2">
        <v>2.0093942184125804</v>
      </c>
      <c r="K25">
        <f t="shared" si="0"/>
        <v>0.69034402595769639</v>
      </c>
    </row>
    <row r="26" spans="8:11" x14ac:dyDescent="0.25">
      <c r="H26" s="2">
        <v>1.0652587108013938</v>
      </c>
      <c r="K26">
        <f t="shared" si="0"/>
        <v>0.36597845279066293</v>
      </c>
    </row>
    <row r="27" spans="8:11" x14ac:dyDescent="0.25">
      <c r="H27" s="2">
        <v>1.3742160278745643</v>
      </c>
      <c r="K27">
        <f t="shared" si="0"/>
        <v>0.47212329792009572</v>
      </c>
    </row>
    <row r="28" spans="8:11" x14ac:dyDescent="0.25">
      <c r="H28" s="2">
        <v>1.4874216027874565</v>
      </c>
      <c r="K28">
        <f t="shared" si="0"/>
        <v>0.5110160107736047</v>
      </c>
    </row>
    <row r="29" spans="8:11" x14ac:dyDescent="0.25">
      <c r="H29" s="2">
        <v>0.83035714285714279</v>
      </c>
      <c r="K29">
        <f t="shared" si="0"/>
        <v>0.28527607361963192</v>
      </c>
    </row>
    <row r="30" spans="8:11" x14ac:dyDescent="0.25">
      <c r="H30" s="2">
        <v>1.4256968641114982</v>
      </c>
      <c r="K30">
        <f t="shared" si="0"/>
        <v>0.48980996558431844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F8" sqref="F8"/>
    </sheetView>
  </sheetViews>
  <sheetFormatPr defaultRowHeight="14.4" x14ac:dyDescent="0.25"/>
  <cols>
    <col min="1" max="1" width="23.6640625" style="7" customWidth="1"/>
    <col min="2" max="2" width="9.33203125" style="7" customWidth="1"/>
    <col min="3" max="3" width="12.77734375" style="7" customWidth="1"/>
    <col min="4" max="7" width="11.6640625" style="7" bestFit="1" customWidth="1"/>
    <col min="8" max="8" width="9.5546875" style="7" bestFit="1" customWidth="1"/>
    <col min="9" max="9" width="11.6640625" style="7" bestFit="1" customWidth="1"/>
    <col min="10" max="11" width="8.88671875" style="7" customWidth="1"/>
    <col min="12" max="16384" width="8.88671875" style="7"/>
  </cols>
  <sheetData>
    <row r="1" spans="1:9" x14ac:dyDescent="0.25">
      <c r="A1" s="7" t="s">
        <v>27</v>
      </c>
      <c r="B1" s="7" t="s">
        <v>28</v>
      </c>
      <c r="C1" s="7" t="s">
        <v>29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65</v>
      </c>
    </row>
    <row r="2" spans="1:9" x14ac:dyDescent="0.25">
      <c r="A2" s="6" t="s">
        <v>66</v>
      </c>
      <c r="B2" s="6" t="s">
        <v>42</v>
      </c>
      <c r="C2" s="6" t="s">
        <v>43</v>
      </c>
      <c r="D2" s="6" t="s">
        <v>67</v>
      </c>
      <c r="E2" s="6" t="s">
        <v>68</v>
      </c>
      <c r="F2" s="6" t="s">
        <v>69</v>
      </c>
      <c r="G2" s="6" t="s">
        <v>70</v>
      </c>
      <c r="H2" s="6" t="s">
        <v>71</v>
      </c>
      <c r="I2" s="6" t="s">
        <v>72</v>
      </c>
    </row>
    <row r="3" spans="1:9" x14ac:dyDescent="0.25">
      <c r="A3" s="7" t="s">
        <v>73</v>
      </c>
      <c r="B3" s="7">
        <v>119.27</v>
      </c>
      <c r="C3" s="7">
        <v>29.47</v>
      </c>
      <c r="D3" s="7">
        <v>30</v>
      </c>
      <c r="E3" s="7">
        <v>0</v>
      </c>
      <c r="F3" s="7">
        <v>0</v>
      </c>
      <c r="G3" s="7">
        <v>1</v>
      </c>
      <c r="H3" s="7">
        <v>0</v>
      </c>
      <c r="I3" s="7">
        <v>0</v>
      </c>
    </row>
    <row r="4" spans="1:9" x14ac:dyDescent="0.25">
      <c r="A4" s="7" t="s">
        <v>74</v>
      </c>
      <c r="B4" s="7">
        <v>118.9</v>
      </c>
      <c r="C4" s="7">
        <v>29.95</v>
      </c>
      <c r="D4" s="7">
        <v>0</v>
      </c>
      <c r="E4" s="7">
        <v>160</v>
      </c>
      <c r="F4" s="7">
        <v>4000</v>
      </c>
      <c r="G4" s="7">
        <v>0</v>
      </c>
      <c r="H4" s="7">
        <v>0</v>
      </c>
      <c r="I4" s="7">
        <v>0</v>
      </c>
    </row>
    <row r="5" spans="1:9" x14ac:dyDescent="0.25">
      <c r="A5" s="7" t="s">
        <v>75</v>
      </c>
      <c r="B5" s="7">
        <v>120.91</v>
      </c>
      <c r="C5" s="7">
        <v>29.49</v>
      </c>
      <c r="D5" s="7">
        <v>0</v>
      </c>
      <c r="E5" s="7">
        <v>0</v>
      </c>
      <c r="F5" s="7">
        <v>5000</v>
      </c>
      <c r="G5" s="7">
        <v>0</v>
      </c>
      <c r="H5" s="7">
        <v>0</v>
      </c>
      <c r="I5" s="7">
        <v>1</v>
      </c>
    </row>
    <row r="6" spans="1:9" x14ac:dyDescent="0.25">
      <c r="A6" s="7" t="s">
        <v>76</v>
      </c>
      <c r="B6" s="7">
        <v>120.09</v>
      </c>
      <c r="C6" s="7">
        <v>28.65</v>
      </c>
      <c r="D6" s="7">
        <v>0</v>
      </c>
      <c r="E6" s="7">
        <v>120</v>
      </c>
      <c r="F6" s="7">
        <v>0</v>
      </c>
      <c r="G6" s="7">
        <v>0</v>
      </c>
      <c r="H6" s="7">
        <v>80</v>
      </c>
      <c r="I6" s="7">
        <v>0</v>
      </c>
    </row>
    <row r="7" spans="1:9" x14ac:dyDescent="0.25">
      <c r="A7" s="7" t="s">
        <v>77</v>
      </c>
      <c r="B7" s="7">
        <v>120.97</v>
      </c>
      <c r="C7" s="7">
        <v>28.11</v>
      </c>
      <c r="D7" s="7">
        <v>0</v>
      </c>
      <c r="E7" s="7">
        <v>80</v>
      </c>
      <c r="F7" s="7">
        <v>0</v>
      </c>
      <c r="G7" s="7">
        <v>0</v>
      </c>
      <c r="H7" s="7">
        <v>0</v>
      </c>
      <c r="I7" s="7">
        <v>0</v>
      </c>
    </row>
    <row r="10" spans="1:9" x14ac:dyDescent="0.25">
      <c r="A10" s="6" t="s">
        <v>66</v>
      </c>
      <c r="B10" s="6" t="s">
        <v>42</v>
      </c>
      <c r="C10" s="6" t="s">
        <v>43</v>
      </c>
      <c r="D10" s="6" t="s">
        <v>67</v>
      </c>
      <c r="E10" s="6" t="s">
        <v>68</v>
      </c>
      <c r="F10" s="6" t="s">
        <v>69</v>
      </c>
      <c r="G10" s="6" t="s">
        <v>70</v>
      </c>
      <c r="H10" s="6" t="s">
        <v>71</v>
      </c>
      <c r="I10" s="6" t="s">
        <v>72</v>
      </c>
    </row>
    <row r="11" spans="1:9" x14ac:dyDescent="0.25">
      <c r="A11" s="7" t="s">
        <v>73</v>
      </c>
      <c r="B11" s="7">
        <v>119.27</v>
      </c>
      <c r="C11" s="7">
        <v>29.47</v>
      </c>
      <c r="D11" s="7">
        <v>30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</row>
    <row r="16" spans="1:9" x14ac:dyDescent="0.25">
      <c r="A16" s="7" t="s">
        <v>73</v>
      </c>
      <c r="B16" s="7" t="s">
        <v>78</v>
      </c>
      <c r="C16" s="7" t="str">
        <f t="shared" ref="C16:C24" si="0">A16&amp;B16</f>
        <v>建德，</v>
      </c>
    </row>
    <row r="17" spans="1:3" x14ac:dyDescent="0.25">
      <c r="A17" s="7">
        <v>119.27</v>
      </c>
      <c r="B17" s="7" t="s">
        <v>78</v>
      </c>
      <c r="C17" s="7" t="str">
        <f t="shared" si="0"/>
        <v>119.27，</v>
      </c>
    </row>
    <row r="18" spans="1:3" x14ac:dyDescent="0.25">
      <c r="A18" s="7">
        <v>29.47</v>
      </c>
      <c r="B18" s="7" t="s">
        <v>78</v>
      </c>
      <c r="C18" s="7" t="str">
        <f t="shared" si="0"/>
        <v>29.47，</v>
      </c>
    </row>
    <row r="19" spans="1:3" x14ac:dyDescent="0.25">
      <c r="A19" s="7">
        <v>30</v>
      </c>
      <c r="B19" s="7" t="s">
        <v>78</v>
      </c>
      <c r="C19" s="7" t="str">
        <f t="shared" si="0"/>
        <v>30，</v>
      </c>
    </row>
    <row r="20" spans="1:3" x14ac:dyDescent="0.25">
      <c r="A20" s="7">
        <v>0</v>
      </c>
      <c r="B20" s="7" t="s">
        <v>78</v>
      </c>
      <c r="C20" s="7" t="str">
        <f t="shared" si="0"/>
        <v>0，</v>
      </c>
    </row>
    <row r="21" spans="1:3" x14ac:dyDescent="0.25">
      <c r="A21" s="7">
        <v>0</v>
      </c>
      <c r="B21" s="7" t="s">
        <v>78</v>
      </c>
      <c r="C21" s="7" t="str">
        <f t="shared" si="0"/>
        <v>0，</v>
      </c>
    </row>
    <row r="22" spans="1:3" x14ac:dyDescent="0.25">
      <c r="A22" s="7">
        <v>0</v>
      </c>
      <c r="B22" s="7" t="s">
        <v>78</v>
      </c>
      <c r="C22" s="7" t="str">
        <f t="shared" si="0"/>
        <v>0，</v>
      </c>
    </row>
    <row r="23" spans="1:3" x14ac:dyDescent="0.25">
      <c r="A23" s="7">
        <v>0</v>
      </c>
      <c r="B23" s="7" t="s">
        <v>78</v>
      </c>
      <c r="C23" s="7" t="str">
        <f t="shared" si="0"/>
        <v>0，</v>
      </c>
    </row>
    <row r="24" spans="1:3" x14ac:dyDescent="0.25">
      <c r="A24" s="7">
        <v>0</v>
      </c>
      <c r="B24" s="7" t="s">
        <v>78</v>
      </c>
      <c r="C24" s="7" t="str">
        <f t="shared" si="0"/>
        <v>0，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H8" sqref="H8"/>
    </sheetView>
  </sheetViews>
  <sheetFormatPr defaultRowHeight="14.4" x14ac:dyDescent="0.25"/>
  <cols>
    <col min="1" max="1" width="29.88671875" style="7" customWidth="1"/>
    <col min="2" max="2" width="7.5546875" style="7" bestFit="1" customWidth="1"/>
    <col min="3" max="3" width="6.5546875" style="7" bestFit="1" customWidth="1"/>
    <col min="4" max="4" width="11.6640625" style="7" bestFit="1" customWidth="1"/>
    <col min="5" max="5" width="14.33203125" style="7" customWidth="1"/>
    <col min="6" max="6" width="12.33203125" style="7" customWidth="1"/>
    <col min="7" max="8" width="9.5546875" style="7" bestFit="1" customWidth="1"/>
    <col min="9" max="9" width="17.21875" style="7" bestFit="1" customWidth="1"/>
    <col min="10" max="11" width="8.88671875" style="7" customWidth="1"/>
    <col min="12" max="16384" width="8.88671875" style="7"/>
  </cols>
  <sheetData>
    <row r="1" spans="1:9" x14ac:dyDescent="0.25">
      <c r="A1" s="7" t="s">
        <v>27</v>
      </c>
      <c r="B1" s="7" t="s">
        <v>28</v>
      </c>
      <c r="C1" s="7" t="s">
        <v>29</v>
      </c>
      <c r="D1" s="7" t="s">
        <v>79</v>
      </c>
      <c r="E1" s="7" t="s">
        <v>80</v>
      </c>
      <c r="F1" s="7" t="s">
        <v>81</v>
      </c>
      <c r="G1" s="7" t="s">
        <v>35</v>
      </c>
      <c r="H1" s="7" t="s">
        <v>82</v>
      </c>
      <c r="I1" s="7" t="s">
        <v>83</v>
      </c>
    </row>
    <row r="2" spans="1:9" x14ac:dyDescent="0.25">
      <c r="A2" s="6" t="s">
        <v>66</v>
      </c>
      <c r="B2" s="6" t="s">
        <v>42</v>
      </c>
      <c r="C2" s="6" t="s">
        <v>43</v>
      </c>
      <c r="D2" s="6" t="s">
        <v>84</v>
      </c>
      <c r="E2" s="6" t="s">
        <v>85</v>
      </c>
      <c r="F2" s="6" t="s">
        <v>86</v>
      </c>
      <c r="G2" s="6" t="s">
        <v>87</v>
      </c>
      <c r="H2" s="6" t="s">
        <v>88</v>
      </c>
      <c r="I2" s="6" t="s">
        <v>89</v>
      </c>
    </row>
    <row r="3" spans="1:9" x14ac:dyDescent="0.25">
      <c r="A3" s="7" t="s">
        <v>90</v>
      </c>
      <c r="B3" s="7">
        <v>120.03</v>
      </c>
      <c r="C3" s="7">
        <v>29.34</v>
      </c>
      <c r="D3" s="7">
        <v>1200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 s="7" t="s">
        <v>91</v>
      </c>
      <c r="B4" s="7">
        <v>118.86</v>
      </c>
      <c r="C4" s="7">
        <v>28.92</v>
      </c>
      <c r="D4" s="7">
        <v>0</v>
      </c>
      <c r="E4" s="7">
        <v>0</v>
      </c>
      <c r="F4" s="7">
        <v>0</v>
      </c>
      <c r="G4" s="7">
        <v>9000</v>
      </c>
      <c r="H4" s="7">
        <v>1</v>
      </c>
      <c r="I4" s="7">
        <v>0</v>
      </c>
    </row>
    <row r="5" spans="1:9" x14ac:dyDescent="0.25">
      <c r="A5" s="7" t="s">
        <v>92</v>
      </c>
      <c r="B5" s="7">
        <v>121.46</v>
      </c>
      <c r="C5" s="7">
        <v>29.81</v>
      </c>
      <c r="D5" s="7">
        <v>0</v>
      </c>
      <c r="E5" s="7">
        <v>0</v>
      </c>
      <c r="F5" s="7">
        <v>30</v>
      </c>
      <c r="G5" s="7">
        <v>0</v>
      </c>
      <c r="H5" s="7">
        <v>0</v>
      </c>
      <c r="I5" s="7">
        <v>0</v>
      </c>
    </row>
    <row r="6" spans="1:9" x14ac:dyDescent="0.25">
      <c r="A6" s="7" t="s">
        <v>93</v>
      </c>
      <c r="B6" s="7">
        <v>120.68</v>
      </c>
      <c r="C6" s="7">
        <v>28.84</v>
      </c>
      <c r="D6" s="7">
        <v>0</v>
      </c>
      <c r="E6" s="7">
        <v>10000000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 s="7" t="s">
        <v>94</v>
      </c>
      <c r="B7" s="7">
        <v>121.13</v>
      </c>
      <c r="C7" s="7">
        <v>28.84</v>
      </c>
      <c r="D7" s="7">
        <v>0</v>
      </c>
      <c r="E7" s="7">
        <v>10000000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 s="7" t="s">
        <v>95</v>
      </c>
      <c r="B8" s="7">
        <v>120.15</v>
      </c>
      <c r="C8" s="7">
        <v>30.28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1000000</v>
      </c>
    </row>
    <row r="13" spans="1:9" x14ac:dyDescent="0.25">
      <c r="A13" s="6" t="s">
        <v>66</v>
      </c>
      <c r="B13" s="6" t="s">
        <v>42</v>
      </c>
      <c r="C13" s="6" t="s">
        <v>43</v>
      </c>
      <c r="D13" s="6" t="s">
        <v>84</v>
      </c>
      <c r="E13" s="6" t="s">
        <v>85</v>
      </c>
      <c r="F13" s="6" t="s">
        <v>86</v>
      </c>
      <c r="G13" s="6" t="s">
        <v>87</v>
      </c>
      <c r="H13" s="6" t="s">
        <v>88</v>
      </c>
      <c r="I13" s="6" t="s">
        <v>89</v>
      </c>
    </row>
    <row r="14" spans="1:9" x14ac:dyDescent="0.25">
      <c r="A14" s="7" t="s">
        <v>91</v>
      </c>
      <c r="B14" s="7">
        <v>118.86</v>
      </c>
      <c r="C14" s="7">
        <v>28.92</v>
      </c>
      <c r="D14" s="7">
        <v>0</v>
      </c>
      <c r="E14" s="7">
        <v>0</v>
      </c>
      <c r="F14" s="7">
        <v>0</v>
      </c>
      <c r="G14" s="7">
        <v>9000</v>
      </c>
      <c r="H14" s="7">
        <v>1</v>
      </c>
      <c r="I14" s="7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8"/>
  <sheetViews>
    <sheetView workbookViewId="0">
      <selection activeCell="B2" sqref="B2:D8"/>
    </sheetView>
  </sheetViews>
  <sheetFormatPr defaultRowHeight="13.8" x14ac:dyDescent="0.25"/>
  <cols>
    <col min="2" max="2" width="14.33203125" style="19" bestFit="1" customWidth="1"/>
    <col min="3" max="3" width="10.5546875" style="19" bestFit="1" customWidth="1"/>
    <col min="4" max="4" width="17.21875" style="19" bestFit="1" customWidth="1"/>
    <col min="11" max="11" width="14.33203125" style="19" bestFit="1" customWidth="1"/>
    <col min="12" max="12" width="10.5546875" style="19" bestFit="1" customWidth="1"/>
    <col min="13" max="13" width="17.21875" style="19" bestFit="1" customWidth="1"/>
  </cols>
  <sheetData>
    <row r="2" spans="2:9" x14ac:dyDescent="0.25">
      <c r="B2" s="14" t="s">
        <v>96</v>
      </c>
      <c r="C2" s="14" t="s">
        <v>97</v>
      </c>
      <c r="D2" s="14" t="s">
        <v>98</v>
      </c>
    </row>
    <row r="3" spans="2:9" ht="14.4" customHeight="1" x14ac:dyDescent="0.25">
      <c r="B3" s="14" t="s">
        <v>1</v>
      </c>
      <c r="C3" s="18" t="s">
        <v>60</v>
      </c>
      <c r="D3" s="18" t="s">
        <v>81</v>
      </c>
    </row>
    <row r="4" spans="2:9" ht="14.4" customHeight="1" x14ac:dyDescent="0.25">
      <c r="B4" s="14" t="s">
        <v>1</v>
      </c>
      <c r="C4" s="18" t="s">
        <v>61</v>
      </c>
      <c r="D4" s="18" t="s">
        <v>80</v>
      </c>
    </row>
    <row r="5" spans="2:9" ht="14.4" customHeight="1" x14ac:dyDescent="0.25">
      <c r="B5" s="14" t="s">
        <v>37</v>
      </c>
      <c r="C5" s="18" t="s">
        <v>64</v>
      </c>
      <c r="D5" s="14"/>
      <c r="E5" s="7"/>
      <c r="F5" s="7"/>
      <c r="G5" s="7"/>
      <c r="H5" s="7"/>
      <c r="I5" s="7"/>
    </row>
    <row r="6" spans="2:9" ht="14.4" customHeight="1" x14ac:dyDescent="0.25">
      <c r="B6" s="14" t="s">
        <v>35</v>
      </c>
      <c r="C6" s="18" t="s">
        <v>62</v>
      </c>
      <c r="D6" s="18" t="s">
        <v>35</v>
      </c>
      <c r="E6" s="7"/>
    </row>
    <row r="7" spans="2:9" ht="14.4" customHeight="1" x14ac:dyDescent="0.25">
      <c r="B7" s="14" t="s">
        <v>38</v>
      </c>
      <c r="C7" s="18" t="s">
        <v>65</v>
      </c>
      <c r="D7" s="18" t="s">
        <v>83</v>
      </c>
      <c r="E7" s="7"/>
    </row>
    <row r="8" spans="2:9" ht="14.4" customHeight="1" x14ac:dyDescent="0.25">
      <c r="B8" s="14" t="s">
        <v>40</v>
      </c>
      <c r="C8" s="18" t="s">
        <v>63</v>
      </c>
      <c r="D8" s="18" t="s">
        <v>82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飞机优选</vt:lpstr>
      <vt:lpstr>helicopter</vt:lpstr>
      <vt:lpstr>city</vt:lpstr>
      <vt:lpstr>resource</vt:lpstr>
      <vt:lpstr>功能-需求-资源对应表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禹逸雄</dc:creator>
  <cp:lastModifiedBy>禹逸雄</cp:lastModifiedBy>
  <dcterms:created xsi:type="dcterms:W3CDTF">2021-02-08T06:10:14Z</dcterms:created>
  <dcterms:modified xsi:type="dcterms:W3CDTF">2021-02-18T13:46:07Z</dcterms:modified>
</cp:coreProperties>
</file>