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 Gomez\Documents\"/>
    </mc:Choice>
  </mc:AlternateContent>
  <xr:revisionPtr revIDLastSave="0" documentId="13_ncr:1_{67F52852-D1BD-4B27-97C6-EB9951CFD201}" xr6:coauthVersionLast="47" xr6:coauthVersionMax="47" xr10:uidLastSave="{00000000-0000-0000-0000-000000000000}"/>
  <bookViews>
    <workbookView xWindow="-120" yWindow="-120" windowWidth="20730" windowHeight="11040" xr2:uid="{44489241-24F0-43E3-AA13-9E0BE88DB6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11" i="1"/>
  <c r="C12" i="1"/>
  <c r="C13" i="1"/>
  <c r="C14" i="1"/>
  <c r="F14" i="1"/>
  <c r="E14" i="1"/>
  <c r="D14" i="1"/>
  <c r="F13" i="1"/>
  <c r="E13" i="1"/>
  <c r="D13" i="1"/>
  <c r="F12" i="1"/>
  <c r="E12" i="1"/>
  <c r="D12" i="1"/>
  <c r="F11" i="1"/>
  <c r="E11" i="1"/>
  <c r="D11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<sst xmlns="http://schemas.openxmlformats.org/spreadsheetml/2006/main" count="87" uniqueCount="35">
  <si>
    <t>ANOVA comparacion de medias por metodo tukey por cultivar</t>
  </si>
  <si>
    <t xml:space="preserve">Zinc </t>
  </si>
  <si>
    <t xml:space="preserve">Jalpa </t>
  </si>
  <si>
    <t xml:space="preserve">Villanueva </t>
  </si>
  <si>
    <t xml:space="preserve">Oreja de elefante </t>
  </si>
  <si>
    <t xml:space="preserve">ANOVA comparacion de medias por metodo tukey por rango de peso </t>
  </si>
  <si>
    <t xml:space="preserve">Rango 1 </t>
  </si>
  <si>
    <t>Rango 2</t>
  </si>
  <si>
    <t>Rango 3</t>
  </si>
  <si>
    <t>Rango 4</t>
  </si>
  <si>
    <t>Cultivar</t>
  </si>
  <si>
    <t xml:space="preserve">Rango de peso </t>
  </si>
  <si>
    <t>Zn</t>
  </si>
  <si>
    <t>mg/kg</t>
  </si>
  <si>
    <t xml:space="preserve">O. de elefante </t>
  </si>
  <si>
    <t xml:space="preserve">Jalpa  </t>
  </si>
  <si>
    <t xml:space="preserve">O.  de elefante </t>
  </si>
  <si>
    <t xml:space="preserve">Potasio </t>
  </si>
  <si>
    <t>Calcio</t>
  </si>
  <si>
    <t>Magnesio</t>
  </si>
  <si>
    <t>Fosforo</t>
  </si>
  <si>
    <t>Fierro</t>
  </si>
  <si>
    <t>Manganeso</t>
  </si>
  <si>
    <t xml:space="preserve">Cobre </t>
  </si>
  <si>
    <t>Potasio</t>
  </si>
  <si>
    <t>Cobre</t>
  </si>
  <si>
    <t>Total mg/kg</t>
  </si>
  <si>
    <t>Total g/kg</t>
  </si>
  <si>
    <t xml:space="preserve">Minerales totales por cultivar </t>
  </si>
  <si>
    <t xml:space="preserve">Cultivar </t>
  </si>
  <si>
    <t xml:space="preserve">Rangos de peso </t>
  </si>
  <si>
    <t xml:space="preserve">Minerales totales por rango de peso </t>
  </si>
  <si>
    <t xml:space="preserve">Total </t>
  </si>
  <si>
    <t>g/kg</t>
  </si>
  <si>
    <t>Minerales totales en cada cultivar y rango de peso.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</si>
</sst>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 readingOrder="1"/>
    </xf>
    <xf numFmtId="164" fontId="3" fillId="0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3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3064-1613-446A-BC16-E45F2B7D85F2}">
  <dimension ref="B3:N60"/>
  <sheetViews>
    <sheetView tabSelected="1" topLeftCell="A37" workbookViewId="0">
      <selection activeCell="F49" sqref="F49"/>
    </sheetView>
  </sheetViews>
  <sheetFormatPr baseColWidth="10" defaultRowHeight="15" x14ac:dyDescent="0.25"/>
  <cols>
    <col min="2" max="2" width="15.28515625" customWidth="1"/>
    <col min="4" max="4" width="11.42578125" customWidth="1"/>
    <col min="9" max="9" width="12.7109375" customWidth="1"/>
    <col min="12" max="12" width="18.28515625" customWidth="1"/>
  </cols>
  <sheetData>
    <row r="3" spans="2:14" x14ac:dyDescent="0.25">
      <c r="B3" s="1" t="s">
        <v>0</v>
      </c>
    </row>
    <row r="4" spans="2:14" x14ac:dyDescent="0.25">
      <c r="B4" s="4"/>
      <c r="C4" s="4" t="s">
        <v>17</v>
      </c>
      <c r="D4" s="4" t="s">
        <v>18</v>
      </c>
      <c r="E4" s="4" t="s">
        <v>19</v>
      </c>
      <c r="F4" s="4" t="s">
        <v>20</v>
      </c>
      <c r="G4" s="1" t="s">
        <v>21</v>
      </c>
      <c r="H4" s="1" t="s">
        <v>22</v>
      </c>
      <c r="I4" s="1" t="s">
        <v>23</v>
      </c>
      <c r="J4" s="1" t="s">
        <v>1</v>
      </c>
      <c r="L4" s="1"/>
      <c r="M4" s="1"/>
      <c r="N4" s="1"/>
    </row>
    <row r="5" spans="2:14" x14ac:dyDescent="0.25">
      <c r="B5" s="4" t="s">
        <v>2</v>
      </c>
      <c r="C5" s="5">
        <f>4.6506*10000</f>
        <v>46506</v>
      </c>
      <c r="D5" s="5">
        <f>3.7618*10000</f>
        <v>37618</v>
      </c>
      <c r="E5" s="5">
        <f>1.5158*10000</f>
        <v>15158</v>
      </c>
      <c r="F5" s="5">
        <f>0.1014*10000</f>
        <v>1014</v>
      </c>
      <c r="G5" s="2">
        <v>15.314500000000001</v>
      </c>
      <c r="H5" s="2">
        <v>23.1416</v>
      </c>
      <c r="I5" s="2">
        <v>2.8353999999999999</v>
      </c>
      <c r="J5" s="3">
        <v>17.097919999999998</v>
      </c>
      <c r="L5" s="4"/>
      <c r="M5" s="2"/>
      <c r="N5" s="2"/>
    </row>
    <row r="6" spans="2:14" x14ac:dyDescent="0.25">
      <c r="B6" s="4" t="s">
        <v>3</v>
      </c>
      <c r="C6" s="5">
        <f>4.5854*10000</f>
        <v>45854</v>
      </c>
      <c r="D6" s="5">
        <f>3.3389*10000</f>
        <v>33389</v>
      </c>
      <c r="E6" s="5">
        <f>1.3104*10000</f>
        <v>13104</v>
      </c>
      <c r="F6" s="5">
        <f>0.1141*10000</f>
        <v>1141</v>
      </c>
      <c r="G6" s="2">
        <v>12.2593</v>
      </c>
      <c r="H6" s="2">
        <v>28.995799999999999</v>
      </c>
      <c r="I6" s="2">
        <v>2.1749999999999998</v>
      </c>
      <c r="J6" s="3">
        <v>17.481249999999999</v>
      </c>
      <c r="L6" s="4"/>
      <c r="M6" s="2"/>
      <c r="N6" s="2"/>
    </row>
    <row r="7" spans="2:14" x14ac:dyDescent="0.25">
      <c r="B7" s="4" t="s">
        <v>4</v>
      </c>
      <c r="C7" s="5">
        <f>3.4724*10000</f>
        <v>34724</v>
      </c>
      <c r="D7" s="5">
        <f>3.4882*10000</f>
        <v>34882</v>
      </c>
      <c r="E7" s="5">
        <f>0.7145*10000</f>
        <v>7145</v>
      </c>
      <c r="F7" s="5">
        <f>0.0903*10000</f>
        <v>903</v>
      </c>
      <c r="G7" s="2">
        <v>16.149999999999999</v>
      </c>
      <c r="H7" s="2">
        <v>15.770799999999999</v>
      </c>
      <c r="I7" s="2">
        <v>2.9582999999999999</v>
      </c>
      <c r="J7" s="3">
        <v>6.3083299999999998</v>
      </c>
      <c r="L7" s="4"/>
      <c r="M7" s="2"/>
      <c r="N7" s="2"/>
    </row>
    <row r="8" spans="2:14" x14ac:dyDescent="0.25">
      <c r="B8" s="4"/>
      <c r="C8" s="6"/>
      <c r="D8" s="6"/>
      <c r="E8" s="6"/>
      <c r="F8" s="6"/>
      <c r="G8" s="2"/>
      <c r="H8" s="2"/>
      <c r="I8" s="2"/>
      <c r="J8" s="2"/>
    </row>
    <row r="9" spans="2:14" x14ac:dyDescent="0.25">
      <c r="B9" s="4" t="s">
        <v>5</v>
      </c>
      <c r="C9" s="6"/>
      <c r="D9" s="6"/>
      <c r="E9" s="6"/>
      <c r="F9" s="6"/>
      <c r="G9" s="2"/>
      <c r="H9" s="2"/>
      <c r="I9" s="2"/>
      <c r="J9" s="2"/>
    </row>
    <row r="10" spans="2:14" x14ac:dyDescent="0.25">
      <c r="B10" s="4"/>
      <c r="C10" s="4" t="s">
        <v>17</v>
      </c>
      <c r="D10" s="4" t="s">
        <v>18</v>
      </c>
      <c r="E10" s="4" t="s">
        <v>19</v>
      </c>
      <c r="F10" s="4" t="s">
        <v>20</v>
      </c>
      <c r="G10" s="1" t="s">
        <v>21</v>
      </c>
      <c r="H10" s="1" t="s">
        <v>22</v>
      </c>
      <c r="I10" s="1" t="s">
        <v>23</v>
      </c>
      <c r="J10" s="1" t="s">
        <v>1</v>
      </c>
      <c r="L10" s="1"/>
      <c r="M10" s="1"/>
      <c r="N10" s="1"/>
    </row>
    <row r="11" spans="2:14" x14ac:dyDescent="0.25">
      <c r="B11" s="4" t="s">
        <v>6</v>
      </c>
      <c r="C11" s="5">
        <f>4.5209*10000</f>
        <v>45209</v>
      </c>
      <c r="D11" s="5">
        <f>2.6679*10000</f>
        <v>26679</v>
      </c>
      <c r="E11" s="5">
        <f>0.9547*10000</f>
        <v>9547</v>
      </c>
      <c r="F11" s="5">
        <f>0.1227*10000</f>
        <v>1227</v>
      </c>
      <c r="G11" s="2">
        <v>17.038799999999998</v>
      </c>
      <c r="H11" s="2">
        <v>26.519400000000001</v>
      </c>
      <c r="I11" s="2">
        <v>3.7054999999999998</v>
      </c>
      <c r="J11" s="3">
        <v>14.9152</v>
      </c>
      <c r="L11" s="4"/>
    </row>
    <row r="12" spans="2:14" x14ac:dyDescent="0.25">
      <c r="B12" s="4" t="s">
        <v>7</v>
      </c>
      <c r="C12" s="5">
        <f>3.9137*10000</f>
        <v>39137</v>
      </c>
      <c r="D12" s="5">
        <f>3.1641*10000</f>
        <v>31641</v>
      </c>
      <c r="E12" s="5">
        <f>1.2002*10000</f>
        <v>12002</v>
      </c>
      <c r="F12" s="5">
        <f>0.1047*10000</f>
        <v>1047</v>
      </c>
      <c r="G12" s="2">
        <v>11.5388</v>
      </c>
      <c r="H12" s="2">
        <v>19.636099999999999</v>
      </c>
      <c r="I12" s="2">
        <v>2.4805000000000001</v>
      </c>
      <c r="J12" s="3">
        <v>12.3819</v>
      </c>
      <c r="L12" s="4"/>
    </row>
    <row r="13" spans="2:14" x14ac:dyDescent="0.25">
      <c r="B13" s="4" t="s">
        <v>8</v>
      </c>
      <c r="C13" s="5">
        <f>4.5616*10000</f>
        <v>45616</v>
      </c>
      <c r="D13" s="5">
        <f>3.8119*10000</f>
        <v>38119</v>
      </c>
      <c r="E13" s="5">
        <f>1.1765*10000</f>
        <v>11765.000000000002</v>
      </c>
      <c r="F13" s="5">
        <f>0.0904*10000</f>
        <v>903.99999999999989</v>
      </c>
      <c r="G13" s="2">
        <v>15.581899999999999</v>
      </c>
      <c r="H13" s="2">
        <v>23.308299999999999</v>
      </c>
      <c r="I13" s="2">
        <v>2.3361000000000001</v>
      </c>
      <c r="J13" s="2">
        <v>12.809699999999999</v>
      </c>
      <c r="L13" s="4"/>
    </row>
    <row r="14" spans="2:14" x14ac:dyDescent="0.25">
      <c r="B14" s="4" t="s">
        <v>9</v>
      </c>
      <c r="C14" s="5">
        <f>3.9481*10000</f>
        <v>39481</v>
      </c>
      <c r="D14" s="5">
        <f>4.4747*10000</f>
        <v>44747</v>
      </c>
      <c r="E14" s="5">
        <f>1.3895*10000</f>
        <v>13895</v>
      </c>
      <c r="F14" s="5">
        <f>0.0899*10000</f>
        <v>898.99999999999989</v>
      </c>
      <c r="G14" s="2">
        <v>14.1388</v>
      </c>
      <c r="H14" s="2">
        <v>21.080500000000001</v>
      </c>
      <c r="I14" s="2">
        <v>2.1027</v>
      </c>
      <c r="J14" s="3">
        <v>14.409700000000001</v>
      </c>
      <c r="L14" s="4"/>
    </row>
    <row r="16" spans="2:14" x14ac:dyDescent="0.25">
      <c r="B16" s="4" t="s">
        <v>28</v>
      </c>
    </row>
    <row r="17" spans="2:11" x14ac:dyDescent="0.25">
      <c r="B17" s="4" t="s">
        <v>29</v>
      </c>
      <c r="C17" s="11" t="s">
        <v>26</v>
      </c>
      <c r="D17" s="11" t="s">
        <v>27</v>
      </c>
    </row>
    <row r="18" spans="2:11" x14ac:dyDescent="0.25">
      <c r="B18" s="4" t="s">
        <v>2</v>
      </c>
      <c r="C18">
        <v>100354.38941999999</v>
      </c>
      <c r="D18">
        <v>100.35438941999999</v>
      </c>
    </row>
    <row r="19" spans="2:11" x14ac:dyDescent="0.25">
      <c r="B19" s="4" t="s">
        <v>3</v>
      </c>
      <c r="C19">
        <v>93548.911350000009</v>
      </c>
      <c r="D19">
        <v>93.548911350000012</v>
      </c>
    </row>
    <row r="20" spans="2:11" x14ac:dyDescent="0.25">
      <c r="B20" s="4" t="s">
        <v>4</v>
      </c>
      <c r="C20">
        <v>77695.187429999991</v>
      </c>
      <c r="D20">
        <v>77.69518742999999</v>
      </c>
    </row>
    <row r="21" spans="2:11" x14ac:dyDescent="0.25">
      <c r="B21" s="4"/>
    </row>
    <row r="22" spans="2:11" x14ac:dyDescent="0.25">
      <c r="B22" s="4" t="s">
        <v>31</v>
      </c>
    </row>
    <row r="23" spans="2:11" x14ac:dyDescent="0.25">
      <c r="B23" s="4" t="s">
        <v>30</v>
      </c>
      <c r="C23" s="11" t="s">
        <v>26</v>
      </c>
      <c r="D23" s="11" t="s">
        <v>27</v>
      </c>
    </row>
    <row r="24" spans="2:11" x14ac:dyDescent="0.25">
      <c r="B24" s="4" t="s">
        <v>6</v>
      </c>
      <c r="C24">
        <v>82724.178899999999</v>
      </c>
      <c r="D24">
        <v>82.724178899999998</v>
      </c>
    </row>
    <row r="25" spans="2:11" x14ac:dyDescent="0.25">
      <c r="B25" s="4" t="s">
        <v>7</v>
      </c>
      <c r="C25">
        <v>83873.037299999996</v>
      </c>
      <c r="D25">
        <v>83.873037299999993</v>
      </c>
    </row>
    <row r="26" spans="2:11" x14ac:dyDescent="0.25">
      <c r="B26" s="4" t="s">
        <v>8</v>
      </c>
      <c r="C26">
        <v>96458.036000000007</v>
      </c>
      <c r="D26">
        <v>96.458036000000007</v>
      </c>
    </row>
    <row r="27" spans="2:11" x14ac:dyDescent="0.25">
      <c r="B27" s="4" t="s">
        <v>9</v>
      </c>
      <c r="C27">
        <v>99073.731700000004</v>
      </c>
      <c r="D27">
        <v>99.07373170000001</v>
      </c>
    </row>
    <row r="29" spans="2:11" ht="30" x14ac:dyDescent="0.25">
      <c r="B29" s="15" t="s">
        <v>10</v>
      </c>
      <c r="C29" s="12" t="s">
        <v>11</v>
      </c>
      <c r="D29" s="7" t="s">
        <v>24</v>
      </c>
      <c r="E29" s="7" t="s">
        <v>18</v>
      </c>
      <c r="F29" s="7" t="s">
        <v>19</v>
      </c>
      <c r="G29" s="7" t="s">
        <v>20</v>
      </c>
      <c r="H29" s="7" t="s">
        <v>21</v>
      </c>
      <c r="I29" s="7" t="s">
        <v>22</v>
      </c>
      <c r="J29" s="7" t="s">
        <v>25</v>
      </c>
      <c r="K29" s="7" t="s">
        <v>12</v>
      </c>
    </row>
    <row r="30" spans="2:11" x14ac:dyDescent="0.25">
      <c r="B30" s="16"/>
      <c r="C30" s="13"/>
      <c r="D30" s="7" t="s">
        <v>13</v>
      </c>
      <c r="E30" s="7" t="s">
        <v>13</v>
      </c>
      <c r="F30" s="7" t="s">
        <v>13</v>
      </c>
      <c r="G30" s="7" t="s">
        <v>13</v>
      </c>
      <c r="H30" s="7" t="s">
        <v>13</v>
      </c>
      <c r="I30" s="7" t="s">
        <v>13</v>
      </c>
      <c r="J30" s="7" t="s">
        <v>13</v>
      </c>
      <c r="K30" s="7" t="s">
        <v>13</v>
      </c>
    </row>
    <row r="31" spans="2:11" x14ac:dyDescent="0.25">
      <c r="B31" s="17"/>
      <c r="C31" s="14"/>
      <c r="D31" s="8"/>
      <c r="E31" s="8"/>
      <c r="F31" s="7"/>
      <c r="G31" s="8"/>
      <c r="H31" s="8"/>
      <c r="I31" s="8"/>
      <c r="J31" s="8"/>
      <c r="K31" s="8"/>
    </row>
    <row r="32" spans="2:11" ht="15.75" x14ac:dyDescent="0.25">
      <c r="B32" s="7" t="s">
        <v>2</v>
      </c>
      <c r="C32" s="9">
        <v>1</v>
      </c>
      <c r="D32" s="7">
        <v>52790</v>
      </c>
      <c r="E32" s="7">
        <v>27900</v>
      </c>
      <c r="F32" s="7">
        <v>12660</v>
      </c>
      <c r="G32" s="7">
        <v>1680</v>
      </c>
      <c r="H32" s="10">
        <v>18.149999999999999</v>
      </c>
      <c r="I32" s="7">
        <v>28.733000000000001</v>
      </c>
      <c r="J32" s="10">
        <v>4.8499999999999996</v>
      </c>
      <c r="K32" s="7">
        <v>21.613</v>
      </c>
    </row>
    <row r="33" spans="2:11" ht="15.75" x14ac:dyDescent="0.25">
      <c r="B33" s="7" t="s">
        <v>3</v>
      </c>
      <c r="C33" s="9">
        <v>1</v>
      </c>
      <c r="D33" s="7">
        <v>53080</v>
      </c>
      <c r="E33" s="7">
        <v>26840</v>
      </c>
      <c r="F33" s="7">
        <v>9590</v>
      </c>
      <c r="G33" s="7">
        <v>1260</v>
      </c>
      <c r="H33" s="7">
        <v>23.228999999999999</v>
      </c>
      <c r="I33" s="10">
        <v>35.299999999999997</v>
      </c>
      <c r="J33" s="7">
        <v>3.617</v>
      </c>
      <c r="K33" s="7">
        <v>17.841999999999999</v>
      </c>
    </row>
    <row r="34" spans="2:11" ht="15.75" x14ac:dyDescent="0.25">
      <c r="B34" s="7" t="s">
        <v>14</v>
      </c>
      <c r="C34" s="9">
        <v>1</v>
      </c>
      <c r="D34" s="7">
        <v>29760</v>
      </c>
      <c r="E34" s="7">
        <v>25300</v>
      </c>
      <c r="F34" s="7">
        <v>6390</v>
      </c>
      <c r="G34" s="7">
        <v>740</v>
      </c>
      <c r="H34" s="7">
        <v>9.7379999999999995</v>
      </c>
      <c r="I34" s="7">
        <v>15.525</v>
      </c>
      <c r="J34" s="10">
        <v>2.65</v>
      </c>
      <c r="K34" s="7">
        <v>5.2919999999999998</v>
      </c>
    </row>
    <row r="35" spans="2:11" ht="15.75" x14ac:dyDescent="0.25">
      <c r="B35" s="7" t="s">
        <v>15</v>
      </c>
      <c r="C35" s="9">
        <v>2</v>
      </c>
      <c r="D35" s="7">
        <v>44460</v>
      </c>
      <c r="E35" s="7">
        <v>38650</v>
      </c>
      <c r="F35" s="7">
        <v>14730</v>
      </c>
      <c r="G35" s="7">
        <v>880</v>
      </c>
      <c r="H35" s="10">
        <v>11.9</v>
      </c>
      <c r="I35" s="7">
        <v>23.733000000000001</v>
      </c>
      <c r="J35" s="7">
        <v>2.9329999999999998</v>
      </c>
      <c r="K35" s="7">
        <v>14.696</v>
      </c>
    </row>
    <row r="36" spans="2:11" ht="15.75" x14ac:dyDescent="0.25">
      <c r="B36" s="7" t="s">
        <v>3</v>
      </c>
      <c r="C36" s="9">
        <v>2</v>
      </c>
      <c r="D36" s="7">
        <v>39490</v>
      </c>
      <c r="E36" s="7">
        <v>27710</v>
      </c>
      <c r="F36" s="7">
        <v>14720</v>
      </c>
      <c r="G36" s="7">
        <v>1510</v>
      </c>
      <c r="H36" s="7">
        <v>11.954000000000001</v>
      </c>
      <c r="I36" s="10">
        <v>20</v>
      </c>
      <c r="J36" s="7">
        <v>1.742</v>
      </c>
      <c r="K36" s="7">
        <v>17.117000000000001</v>
      </c>
    </row>
    <row r="37" spans="2:11" ht="15.75" x14ac:dyDescent="0.25">
      <c r="B37" s="7" t="s">
        <v>14</v>
      </c>
      <c r="C37" s="9">
        <v>2</v>
      </c>
      <c r="D37" s="7">
        <v>33460</v>
      </c>
      <c r="E37" s="7">
        <v>28560</v>
      </c>
      <c r="F37" s="7">
        <v>6560</v>
      </c>
      <c r="G37" s="7">
        <v>750</v>
      </c>
      <c r="H37" s="7">
        <v>10.763</v>
      </c>
      <c r="I37" s="7">
        <v>15.175000000000001</v>
      </c>
      <c r="J37" s="7">
        <v>2.7669999999999999</v>
      </c>
      <c r="K37" s="7">
        <v>5.3330000000000002</v>
      </c>
    </row>
    <row r="38" spans="2:11" ht="15.75" x14ac:dyDescent="0.25">
      <c r="B38" s="7" t="s">
        <v>2</v>
      </c>
      <c r="C38" s="9">
        <v>3</v>
      </c>
      <c r="D38" s="7">
        <v>50580</v>
      </c>
      <c r="E38" s="7">
        <v>41110</v>
      </c>
      <c r="F38" s="7">
        <v>15850</v>
      </c>
      <c r="G38" s="7">
        <v>850</v>
      </c>
      <c r="H38" s="7">
        <v>23.317</v>
      </c>
      <c r="I38" s="7">
        <v>25.683</v>
      </c>
      <c r="J38" s="7">
        <v>2.2749999999999999</v>
      </c>
      <c r="K38" s="7">
        <v>14.929</v>
      </c>
    </row>
    <row r="39" spans="2:11" ht="15.75" x14ac:dyDescent="0.25">
      <c r="B39" s="7" t="s">
        <v>3</v>
      </c>
      <c r="C39" s="9">
        <v>3</v>
      </c>
      <c r="D39" s="7">
        <v>46120</v>
      </c>
      <c r="E39" s="7">
        <v>36200</v>
      </c>
      <c r="F39" s="7">
        <v>11990</v>
      </c>
      <c r="G39" s="7">
        <v>780</v>
      </c>
      <c r="H39" s="7">
        <v>3.2330000000000001</v>
      </c>
      <c r="I39" s="7">
        <v>27.324999999999999</v>
      </c>
      <c r="J39" s="7">
        <v>1.3919999999999999</v>
      </c>
      <c r="K39" s="7">
        <v>16.391999999999999</v>
      </c>
    </row>
    <row r="40" spans="2:11" ht="15.75" x14ac:dyDescent="0.25">
      <c r="B40" s="7" t="s">
        <v>14</v>
      </c>
      <c r="C40" s="9">
        <v>3</v>
      </c>
      <c r="D40" s="7">
        <v>40160</v>
      </c>
      <c r="E40" s="7">
        <v>37050</v>
      </c>
      <c r="F40" s="7">
        <v>7450</v>
      </c>
      <c r="G40" s="7">
        <v>1080</v>
      </c>
      <c r="H40" s="7">
        <v>20.196000000000002</v>
      </c>
      <c r="I40" s="7">
        <v>16.917000000000002</v>
      </c>
      <c r="J40" s="7">
        <v>3.3420000000000001</v>
      </c>
      <c r="K40" s="7">
        <v>7.1079999999999997</v>
      </c>
    </row>
    <row r="41" spans="2:11" ht="15.75" x14ac:dyDescent="0.25">
      <c r="B41" s="7" t="s">
        <v>2</v>
      </c>
      <c r="C41" s="9">
        <v>4</v>
      </c>
      <c r="D41" s="7">
        <v>38200</v>
      </c>
      <c r="E41" s="7">
        <v>42810</v>
      </c>
      <c r="F41" s="7">
        <v>17390</v>
      </c>
      <c r="G41" s="7">
        <v>640</v>
      </c>
      <c r="H41" s="7">
        <v>7.8920000000000003</v>
      </c>
      <c r="I41" s="7">
        <v>14.417</v>
      </c>
      <c r="J41" s="7">
        <v>1.2829999999999999</v>
      </c>
      <c r="K41" s="7">
        <v>17.154</v>
      </c>
    </row>
    <row r="42" spans="2:11" ht="15.75" x14ac:dyDescent="0.25">
      <c r="B42" s="7" t="s">
        <v>3</v>
      </c>
      <c r="C42" s="9">
        <v>4</v>
      </c>
      <c r="D42" s="7">
        <v>44730</v>
      </c>
      <c r="E42" s="7">
        <v>42810</v>
      </c>
      <c r="F42" s="7">
        <v>16120</v>
      </c>
      <c r="G42" s="7">
        <v>1010</v>
      </c>
      <c r="H42" s="7">
        <v>10.621</v>
      </c>
      <c r="I42" s="7">
        <v>33.357999999999997</v>
      </c>
      <c r="J42" s="7">
        <v>1.95</v>
      </c>
      <c r="K42" s="7">
        <v>18.574999999999999</v>
      </c>
    </row>
    <row r="43" spans="2:11" ht="30" x14ac:dyDescent="0.25">
      <c r="B43" s="7" t="s">
        <v>16</v>
      </c>
      <c r="C43" s="9">
        <v>4</v>
      </c>
      <c r="D43" s="7">
        <v>35510</v>
      </c>
      <c r="E43" s="7">
        <v>48610</v>
      </c>
      <c r="F43" s="7">
        <v>8180</v>
      </c>
      <c r="G43" s="7">
        <v>1050</v>
      </c>
      <c r="H43" s="7">
        <v>23.904</v>
      </c>
      <c r="I43" s="7">
        <v>15.467000000000001</v>
      </c>
      <c r="J43" s="7">
        <v>3.0750000000000002</v>
      </c>
      <c r="K43" s="10">
        <v>7.5</v>
      </c>
    </row>
    <row r="45" spans="2:11" x14ac:dyDescent="0.25">
      <c r="B45" s="1" t="s">
        <v>34</v>
      </c>
    </row>
    <row r="46" spans="2:11" ht="15.75" x14ac:dyDescent="0.25">
      <c r="B46" s="15" t="s">
        <v>10</v>
      </c>
      <c r="C46" s="18" t="s">
        <v>11</v>
      </c>
      <c r="D46" s="21" t="s">
        <v>32</v>
      </c>
    </row>
    <row r="47" spans="2:11" ht="15.75" x14ac:dyDescent="0.25">
      <c r="B47" s="16"/>
      <c r="C47" s="19"/>
      <c r="D47" s="22" t="s">
        <v>33</v>
      </c>
    </row>
    <row r="48" spans="2:11" ht="15.75" x14ac:dyDescent="0.25">
      <c r="B48" s="17"/>
      <c r="C48" s="20"/>
      <c r="D48" s="23"/>
    </row>
    <row r="49" spans="2:4" ht="15.75" x14ac:dyDescent="0.25">
      <c r="B49" s="7" t="s">
        <v>2</v>
      </c>
      <c r="C49" s="9">
        <v>1</v>
      </c>
      <c r="D49" s="23">
        <v>95.102999999999994</v>
      </c>
    </row>
    <row r="50" spans="2:4" ht="15.75" x14ac:dyDescent="0.25">
      <c r="B50" s="7" t="s">
        <v>3</v>
      </c>
      <c r="C50" s="9">
        <v>1</v>
      </c>
      <c r="D50" s="24">
        <v>90.849000000000004</v>
      </c>
    </row>
    <row r="51" spans="2:4" ht="15.75" x14ac:dyDescent="0.25">
      <c r="B51" s="7" t="s">
        <v>14</v>
      </c>
      <c r="C51" s="9">
        <v>1</v>
      </c>
      <c r="D51" s="24">
        <v>62.222999999999999</v>
      </c>
    </row>
    <row r="52" spans="2:4" ht="15.75" x14ac:dyDescent="0.25">
      <c r="B52" s="7" t="s">
        <v>15</v>
      </c>
      <c r="C52" s="9">
        <v>2</v>
      </c>
      <c r="D52" s="24">
        <v>54.317</v>
      </c>
    </row>
    <row r="53" spans="2:4" ht="15.75" x14ac:dyDescent="0.25">
      <c r="B53" s="7" t="s">
        <v>3</v>
      </c>
      <c r="C53" s="9">
        <v>2</v>
      </c>
      <c r="D53" s="24">
        <v>83.48</v>
      </c>
    </row>
    <row r="54" spans="2:4" ht="15.75" x14ac:dyDescent="0.25">
      <c r="B54" s="7" t="s">
        <v>14</v>
      </c>
      <c r="C54" s="9">
        <v>2</v>
      </c>
      <c r="D54" s="24">
        <v>69.364000000000004</v>
      </c>
    </row>
    <row r="55" spans="2:4" ht="15.75" x14ac:dyDescent="0.25">
      <c r="B55" s="7" t="s">
        <v>2</v>
      </c>
      <c r="C55" s="9">
        <v>3</v>
      </c>
      <c r="D55" s="24">
        <v>108.456</v>
      </c>
    </row>
    <row r="56" spans="2:4" ht="15.75" x14ac:dyDescent="0.25">
      <c r="B56" s="7" t="s">
        <v>3</v>
      </c>
      <c r="C56" s="9">
        <v>3</v>
      </c>
      <c r="D56" s="24">
        <v>95.138000000000005</v>
      </c>
    </row>
    <row r="57" spans="2:4" ht="15.75" x14ac:dyDescent="0.25">
      <c r="B57" s="7" t="s">
        <v>14</v>
      </c>
      <c r="C57" s="9">
        <v>3</v>
      </c>
      <c r="D57" s="24">
        <v>85.787000000000006</v>
      </c>
    </row>
    <row r="58" spans="2:4" ht="15.75" x14ac:dyDescent="0.25">
      <c r="B58" s="7" t="s">
        <v>2</v>
      </c>
      <c r="C58" s="9">
        <v>4</v>
      </c>
      <c r="D58" s="24">
        <v>99.08</v>
      </c>
    </row>
    <row r="59" spans="2:4" ht="15.75" x14ac:dyDescent="0.25">
      <c r="B59" s="7" t="s">
        <v>3</v>
      </c>
      <c r="C59" s="9">
        <v>4</v>
      </c>
      <c r="D59" s="24">
        <v>104.73399999999999</v>
      </c>
    </row>
    <row r="60" spans="2:4" ht="30" x14ac:dyDescent="0.25">
      <c r="B60" s="7" t="s">
        <v>16</v>
      </c>
      <c r="C60" s="9">
        <v>4</v>
      </c>
      <c r="D60" s="24">
        <v>93.399000000000001</v>
      </c>
    </row>
  </sheetData>
  <mergeCells count="4">
    <mergeCell ref="B29:B31"/>
    <mergeCell ref="C29:C31"/>
    <mergeCell ref="B46:B48"/>
    <mergeCell ref="C46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Gomez</dc:creator>
  <cp:lastModifiedBy>Mayra Gomez</cp:lastModifiedBy>
  <dcterms:created xsi:type="dcterms:W3CDTF">2023-08-09T06:45:37Z</dcterms:created>
  <dcterms:modified xsi:type="dcterms:W3CDTF">2023-08-09T07:13:12Z</dcterms:modified>
</cp:coreProperties>
</file>